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35" yWindow="255" windowWidth="17235" windowHeight="11280"/>
  </bookViews>
  <sheets>
    <sheet name="Capex input" sheetId="10" r:id="rId1"/>
    <sheet name="AMP-MASTER" sheetId="13" r:id="rId2"/>
    <sheet name="AMPmasterescalated" sheetId="19" r:id="rId3"/>
    <sheet name="Submission graphs" sheetId="14" r:id="rId4"/>
    <sheet name="CPI" sheetId="9" r:id="rId5"/>
    <sheet name="AER calc sheet" sheetId="6" r:id="rId6"/>
    <sheet name="AER Cost escalators" sheetId="7" r:id="rId7"/>
    <sheet name="AERCalculation of routine capex" sheetId="8" r:id="rId8"/>
    <sheet name="RIN Capex Detailed Info" sheetId="22" r:id="rId9"/>
    <sheet name="RIN Schedule " sheetId="24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</externalReferences>
  <definedNames>
    <definedName name="\A" localSheetId="2">#REF!</definedName>
    <definedName name="\A">#REF!</definedName>
    <definedName name="\B" localSheetId="2">'[1]Vehicle &amp; Fuel'!#REF!</definedName>
    <definedName name="\B">'[1]Vehicle &amp; Fuel'!#REF!</definedName>
    <definedName name="\C" localSheetId="2">'[1]Vehicle &amp; Fuel'!#REF!</definedName>
    <definedName name="\C">'[1]Vehicle &amp; Fuel'!#REF!</definedName>
    <definedName name="\M" localSheetId="2">'[1]Vehicle &amp; Fuel'!#REF!</definedName>
    <definedName name="\M">'[1]Vehicle &amp; Fuel'!#REF!</definedName>
    <definedName name="__123Graph_A" hidden="1">[2]SYDNEY!$S$45:$S$98</definedName>
    <definedName name="__123Graph_A5YRAVER" hidden="1">[2]SYDNEY!$T$19:$T$30</definedName>
    <definedName name="__123Graph_AAVDDAYS" hidden="1">[2]SYDNEY!$S$45:$S$98</definedName>
    <definedName name="__123Graph_B" hidden="1">[2]SYDNEY!$T$45:$T$98</definedName>
    <definedName name="__123Graph_B5YRAVER" hidden="1">[2]SYDNEY!$U$19:$U$30</definedName>
    <definedName name="__123Graph_BAVDDAYS" hidden="1">[2]SYDNEY!$T$45:$T$98</definedName>
    <definedName name="__123Graph_C" hidden="1">[2]SYDNEY!$U$45:$U$98</definedName>
    <definedName name="__123Graph_CAVDDAYS" hidden="1">[2]SYDNEY!$U$45:$U$98</definedName>
    <definedName name="__123Graph_D5YRAVER" hidden="1">[2]SYDNEY!$V$19:$V$30</definedName>
    <definedName name="__123Graph_X" hidden="1">[2]SYDNEY!$O$45:$O$98</definedName>
    <definedName name="__123Graph_X5YRAVER" hidden="1">[2]SYDNEY!$O$19:$O$30</definedName>
    <definedName name="__123Graph_XAVDDAYS" hidden="1">[2]SYDNEY!$O$45:$O$98</definedName>
    <definedName name="__cpi1">[3]links!$G$11:$G$12</definedName>
    <definedName name="__CPI2">[4]Scenarios!$B$6</definedName>
    <definedName name="__IRR1" localSheetId="2">#REF!</definedName>
    <definedName name="__IRR1">#REF!</definedName>
    <definedName name="__IZS2" localSheetId="2">#REF!</definedName>
    <definedName name="__IZS2">#REF!</definedName>
    <definedName name="__LUT1" localSheetId="2">#REF!</definedName>
    <definedName name="__LUT1">#REF!</definedName>
    <definedName name="__NPV1" localSheetId="2">#REF!</definedName>
    <definedName name="__NPV1">#REF!</definedName>
    <definedName name="__NPV2" localSheetId="2">#REF!</definedName>
    <definedName name="__NPV2">#REF!</definedName>
    <definedName name="__UAG99">[5]Index!$Q$106:$Z$117</definedName>
    <definedName name="_0020" localSheetId="2">#REF!</definedName>
    <definedName name="_0020">#REF!</definedName>
    <definedName name="_0030" localSheetId="2">#REF!</definedName>
    <definedName name="_0030">#REF!</definedName>
    <definedName name="_0270" localSheetId="2">#REF!</definedName>
    <definedName name="_0270">#REF!</definedName>
    <definedName name="_0672A001" localSheetId="2">#REF!</definedName>
    <definedName name="_0672A001">#REF!</definedName>
    <definedName name="_0700" localSheetId="2">#REF!</definedName>
    <definedName name="_0700">#REF!</definedName>
    <definedName name="_0701" localSheetId="2">#REF!</definedName>
    <definedName name="_0701">#REF!</definedName>
    <definedName name="_0710" localSheetId="2">#REF!</definedName>
    <definedName name="_0710">#REF!</definedName>
    <definedName name="_1620" localSheetId="2">#REF!</definedName>
    <definedName name="_1620">#REF!</definedName>
    <definedName name="_1621" localSheetId="2">#REF!</definedName>
    <definedName name="_1621">#REF!</definedName>
    <definedName name="_1630" localSheetId="2">#REF!</definedName>
    <definedName name="_1630">#REF!</definedName>
    <definedName name="_1631" localSheetId="2">#REF!</definedName>
    <definedName name="_1631">#REF!</definedName>
    <definedName name="_1632" localSheetId="2">#REF!</definedName>
    <definedName name="_1632">#REF!</definedName>
    <definedName name="_1633" localSheetId="2">#REF!</definedName>
    <definedName name="_1633">#REF!</definedName>
    <definedName name="_1636" localSheetId="2">#REF!</definedName>
    <definedName name="_1636">#REF!</definedName>
    <definedName name="_1638" localSheetId="2">#REF!</definedName>
    <definedName name="_1638">#REF!</definedName>
    <definedName name="_1640" localSheetId="2">#REF!</definedName>
    <definedName name="_1640">#REF!</definedName>
    <definedName name="_1642" localSheetId="2">#REF!</definedName>
    <definedName name="_1642">#REF!</definedName>
    <definedName name="_1649" localSheetId="2">#REF!</definedName>
    <definedName name="_1649">#REF!</definedName>
    <definedName name="_1670" localSheetId="2">#REF!</definedName>
    <definedName name="_1670">#REF!</definedName>
    <definedName name="_1671" localSheetId="2">#REF!</definedName>
    <definedName name="_1671">#REF!</definedName>
    <definedName name="_1711" localSheetId="2">#REF!</definedName>
    <definedName name="_1711">#REF!</definedName>
    <definedName name="_1720" localSheetId="2">#REF!</definedName>
    <definedName name="_1720">#REF!</definedName>
    <definedName name="_2500" localSheetId="2">#REF!</definedName>
    <definedName name="_2500">#REF!</definedName>
    <definedName name="_2632" localSheetId="2">#REF!</definedName>
    <definedName name="_2632">#REF!</definedName>
    <definedName name="_2636" localSheetId="2">#REF!</definedName>
    <definedName name="_2636">#REF!</definedName>
    <definedName name="_2981" localSheetId="2">#REF!</definedName>
    <definedName name="_2981">#REF!</definedName>
    <definedName name="_2TJ_Day" localSheetId="2">#REF!</definedName>
    <definedName name="_2TJ_Day">#REF!</definedName>
    <definedName name="_30_Sep_08" localSheetId="2">[6]Ass!#REF!</definedName>
    <definedName name="_30_Sep_08">[6]Ass!#REF!</definedName>
    <definedName name="_3110" localSheetId="2">#REF!</definedName>
    <definedName name="_3110">#REF!</definedName>
    <definedName name="_3133_313301" localSheetId="2">#REF!</definedName>
    <definedName name="_3133_313301">#REF!</definedName>
    <definedName name="_3200" localSheetId="2">#REF!</definedName>
    <definedName name="_3200">#REF!</definedName>
    <definedName name="_3201" localSheetId="2">#REF!</definedName>
    <definedName name="_3201">#REF!</definedName>
    <definedName name="_3230" localSheetId="2">#REF!</definedName>
    <definedName name="_3230">#REF!</definedName>
    <definedName name="_3231" localSheetId="2">#REF!</definedName>
    <definedName name="_3231">#REF!</definedName>
    <definedName name="_3270" localSheetId="2">#REF!</definedName>
    <definedName name="_3270">#REF!</definedName>
    <definedName name="_3271" localSheetId="2">#REF!</definedName>
    <definedName name="_3271">#REF!</definedName>
    <definedName name="_3500" localSheetId="2">#REF!</definedName>
    <definedName name="_3500">#REF!</definedName>
    <definedName name="_3503" localSheetId="2">#REF!</definedName>
    <definedName name="_3503">#REF!</definedName>
    <definedName name="_3509" localSheetId="2">#REF!</definedName>
    <definedName name="_3509">#REF!</definedName>
    <definedName name="_5_day_Peak" localSheetId="2">[7]Input!#REF!</definedName>
    <definedName name="_5_day_Peak">[7]Input!#REF!</definedName>
    <definedName name="_cpi1">[3]links!$G$11:$G$12</definedName>
    <definedName name="_CPI2">[4]Scenarios!$B$6</definedName>
    <definedName name="_xlnm._FilterDatabase" localSheetId="1" hidden="1">'AMP-MASTER'!$A$2:$O$37</definedName>
    <definedName name="_xlnm._FilterDatabase" localSheetId="2" hidden="1">AMPmasterescalated!$A$2:$O$37</definedName>
    <definedName name="_INT22" localSheetId="2">#REF!</definedName>
    <definedName name="_INT22">#REF!</definedName>
    <definedName name="_IRR1" localSheetId="2">#REF!</definedName>
    <definedName name="_IRR1">#REF!</definedName>
    <definedName name="_IZS2" localSheetId="2">#REF!</definedName>
    <definedName name="_IZS2">#REF!</definedName>
    <definedName name="_Jnl26" localSheetId="2">#REF!</definedName>
    <definedName name="_Jnl26">#REF!</definedName>
    <definedName name="_JUN09">'[8]Jun 09 capital Job movement'!$B$8:$K$265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LUT1" localSheetId="2">#REF!</definedName>
    <definedName name="_LUT1">#REF!</definedName>
    <definedName name="_May08">'[9]Finance 1 YTD'!$A$5:$G$66</definedName>
    <definedName name="_MAY09">'[8]May 09 summary'!$B$8:$J$265</definedName>
    <definedName name="_NPV1" localSheetId="2">#REF!</definedName>
    <definedName name="_NPV1">#REF!</definedName>
    <definedName name="_NPV2" localSheetId="2">#REF!</definedName>
    <definedName name="_NPV2">#REF!</definedName>
    <definedName name="_Order1" hidden="1">255</definedName>
    <definedName name="_Order2" hidden="1">255</definedName>
    <definedName name="_PA21" localSheetId="2">#REF!</definedName>
    <definedName name="_PA21">#REF!</definedName>
    <definedName name="_PL1" localSheetId="2">#REF!</definedName>
    <definedName name="_PL1">#REF!</definedName>
    <definedName name="_Ref424546505" localSheetId="3">'Submission graphs'!$B$2</definedName>
    <definedName name="_sch2" localSheetId="2">#REF!</definedName>
    <definedName name="_sch2">#REF!</definedName>
    <definedName name="_sch3" localSheetId="2">#REF!</definedName>
    <definedName name="_sch3">#REF!</definedName>
    <definedName name="_Sort" localSheetId="2" hidden="1">#REF!</definedName>
    <definedName name="_Sort" hidden="1">#REF!</definedName>
    <definedName name="_TB1" localSheetId="2">#REF!</definedName>
    <definedName name="_TB1">#REF!</definedName>
    <definedName name="_UAG99">[5]Index!$Q$106:$Z$117</definedName>
    <definedName name="a" localSheetId="2">#REF!</definedName>
    <definedName name="a">#REF!</definedName>
    <definedName name="A_Resid_Input" localSheetId="2">#REF!</definedName>
    <definedName name="A_Resid_Input">#REF!</definedName>
    <definedName name="A_Resid_Mrgins" localSheetId="2">#REF!</definedName>
    <definedName name="A_Resid_Mrgins">#REF!</definedName>
    <definedName name="AA" localSheetId="8" hidden="1">{#N/A,#N/A,FALSE,"CapitalReport"}</definedName>
    <definedName name="AA" hidden="1">{#N/A,#N/A,FALSE,"CapitalReport"}</definedName>
    <definedName name="AA_Types">'[10]AA Types'!$A:$A</definedName>
    <definedName name="aaaaaaa" localSheetId="8" hidden="1">{#N/A,#N/A,FALSE,"CapitalReport"}</definedName>
    <definedName name="aaaaaaa" hidden="1">{#N/A,#N/A,FALSE,"CapitalReport"}</definedName>
    <definedName name="AAabove_tbl" localSheetId="2">#REF!</definedName>
    <definedName name="AAabove_tbl">#REF!</definedName>
    <definedName name="acc_prepay" localSheetId="2">#REF!</definedName>
    <definedName name="acc_prepay">#REF!</definedName>
    <definedName name="ACCAUST" localSheetId="2">#REF!</definedName>
    <definedName name="ACCAUST">#REF!</definedName>
    <definedName name="Account_Manager">'[11]Customer info'!$C$3</definedName>
    <definedName name="ACCOUNTEDPERIODTYPE1">[12]CRITERIA1!$B$5</definedName>
    <definedName name="ACCOUNTING" localSheetId="2">#REF!</definedName>
    <definedName name="ACCOUNTING">#REF!</definedName>
    <definedName name="Act_LPGD" localSheetId="2">#REF!</definedName>
    <definedName name="Act_LPGD">#REF!</definedName>
    <definedName name="ActOTDAMDStartDate">[13]Ass!$F$105</definedName>
    <definedName name="ACTPRICE" localSheetId="2">'[5]Board Capital'!#REF!</definedName>
    <definedName name="ACTPRICE">'[5]Board Capital'!#REF!</definedName>
    <definedName name="Actual___by_month" localSheetId="2">#REF!</definedName>
    <definedName name="Actual___by_month">#REF!</definedName>
    <definedName name="Actual___Year_to_date" localSheetId="2">#REF!</definedName>
    <definedName name="Actual___Year_to_date">#REF!</definedName>
    <definedName name="Actual_CBIT98">'[5] GAS RECEIPTS (2)'!$A$51:$M$57</definedName>
    <definedName name="ACTUAL_PRICE">'[5]Board Capital'!$B$60:$N$68</definedName>
    <definedName name="ACTUAL_REVENUE" localSheetId="2">#REF!</definedName>
    <definedName name="ACTUAL_REVENUE">#REF!</definedName>
    <definedName name="ACTUAL_TRANSPORT1">[5]CapData!$H$68:$T$82</definedName>
    <definedName name="ACTUAL_TRANSPORT2">[5]CapData!$H$88:$T$103</definedName>
    <definedName name="ACTUAL_YTDMIL">'[5]Board Capital'!$B$38:$N$46</definedName>
    <definedName name="ACTUAL_YTDTJ">'[5]Board Capital'!$B$27:$N$35</definedName>
    <definedName name="ActualCBIT">'[5] GAS RECEIPTS (2)'!$A$42:$M$48</definedName>
    <definedName name="Actuals" localSheetId="2">#REF!</definedName>
    <definedName name="Actuals">#REF!</definedName>
    <definedName name="Additional_MDQ">[7]Input!$F$23</definedName>
    <definedName name="AdditionalOM" localSheetId="2">[6]Ass!#REF!</definedName>
    <definedName name="AdditionalOM">[6]Ass!#REF!</definedName>
    <definedName name="AdditionalOMDate" localSheetId="2">[6]Ass!#REF!</definedName>
    <definedName name="AdditionalOMDate">[6]Ass!#REF!</definedName>
    <definedName name="Adelaide_Postcodes_Table" localSheetId="2">#REF!</definedName>
    <definedName name="Adelaide_Postcodes_Table">#REF!</definedName>
    <definedName name="AdelFixedAA_tbl" localSheetId="2">#REF!</definedName>
    <definedName name="AdelFixedAA_tbl">#REF!</definedName>
    <definedName name="AdelVarAA_tbl" localSheetId="2">#REF!</definedName>
    <definedName name="AdelVarAA_tbl">#REF!</definedName>
    <definedName name="adsc" localSheetId="2">#REF!</definedName>
    <definedName name="adsc">#REF!</definedName>
    <definedName name="afdvwrt" localSheetId="2">[14]Summary!#REF!</definedName>
    <definedName name="afdvwrt">[14]Summary!#REF!</definedName>
    <definedName name="AGL_GAS_NETWORKS">"YTD-ACTUAL99"</definedName>
    <definedName name="Agreed_Fees_Actual___by_month" localSheetId="2">#REF!</definedName>
    <definedName name="Agreed_Fees_Actual___by_month">#REF!</definedName>
    <definedName name="Agreed_Fees_Actual___Year_to_date" localSheetId="2">#REF!</definedName>
    <definedName name="Agreed_Fees_Actual___Year_to_date">#REF!</definedName>
    <definedName name="Agreed_Fees_Budget___by_month" localSheetId="2">#REF!</definedName>
    <definedName name="Agreed_Fees_Budget___by_month">#REF!</definedName>
    <definedName name="Agreed_Fees_Budget___Year_to_date" localSheetId="2">#REF!</definedName>
    <definedName name="Agreed_Fees_Budget___Year_to_date">#REF!</definedName>
    <definedName name="Agreed_Fees_Prior_Year___2000_2001____by_month" localSheetId="2">#REF!</definedName>
    <definedName name="Agreed_Fees_Prior_Year___2000_2001____by_month">#REF!</definedName>
    <definedName name="Agreed_Fees_Prior_Year___2000_2001____Year_to_date" localSheetId="2">#REF!</definedName>
    <definedName name="Agreed_Fees_Prior_Year___2000_2001____Year_to_date">#REF!</definedName>
    <definedName name="am">[15]TABLE!$B$3:$C$179</definedName>
    <definedName name="amadeuscons" localSheetId="2">#REF!</definedName>
    <definedName name="amadeuscons">#REF!</definedName>
    <definedName name="amadeusdetailed" localSheetId="2">#REF!</definedName>
    <definedName name="amadeusdetailed">#REF!</definedName>
    <definedName name="AMADEUSSUMMARY" localSheetId="2">#REF!</definedName>
    <definedName name="AMADEUSSUMMARY">#REF!</definedName>
    <definedName name="AMDQ">'[11]Customer info'!$AA$3</definedName>
    <definedName name="AME_Table_Data" localSheetId="2">#REF!,#REF!,#REF!,#REF!,#REF!,#REF!,#REF!</definedName>
    <definedName name="AME_Table_Data">#REF!,#REF!,#REF!,#REF!,#REF!,#REF!,#REF!</definedName>
    <definedName name="AMT" localSheetId="2">#REF!</definedName>
    <definedName name="AMT">#REF!</definedName>
    <definedName name="Ann" localSheetId="2">#REF!</definedName>
    <definedName name="Ann">#REF!</definedName>
    <definedName name="Annual_Load">'[11]Customer info'!$U$3</definedName>
    <definedName name="ANZISDevFee">[16]Ass!$F$180</definedName>
    <definedName name="APARefundIndicator" localSheetId="2">[6]Ass!#REF!</definedName>
    <definedName name="APARefundIndicator">[6]Ass!#REF!</definedName>
    <definedName name="APARefundNonAPAPerc" localSheetId="2">[6]Ass!#REF!</definedName>
    <definedName name="APARefundNonAPAPerc">[6]Ass!#REF!</definedName>
    <definedName name="APARefundofPurchasePrice" localSheetId="2">[6]Ass!#REF!</definedName>
    <definedName name="APARefundofPurchasePrice">[6]Ass!#REF!</definedName>
    <definedName name="APPSUSERNAME1">[12]CRITERIA1!$B$14</definedName>
    <definedName name="Apr" localSheetId="2">#REF!</definedName>
    <definedName name="Apr">#REF!</definedName>
    <definedName name="arb" localSheetId="2">#REF!</definedName>
    <definedName name="arb">#REF!</definedName>
    <definedName name="AS2DocOpenMode" hidden="1">"AS2DocumentEdit"</definedName>
    <definedName name="ASD" localSheetId="2">#REF!</definedName>
    <definedName name="ASD">#REF!</definedName>
    <definedName name="asdc" localSheetId="2">#REF!</definedName>
    <definedName name="asdc">#REF!</definedName>
    <definedName name="asdcasd" localSheetId="2">[14]Summary!#REF!</definedName>
    <definedName name="asdcasd">[14]Summary!#REF!</definedName>
    <definedName name="Asset_class">'Capex input'!$O$133:$O$139</definedName>
    <definedName name="Assumed_MDQ_MAP" localSheetId="2">[4]Scenarios!#REF!</definedName>
    <definedName name="Assumed_MDQ_MAP">[4]Scenarios!#REF!</definedName>
    <definedName name="Assumed_MDQ_SE" localSheetId="2">'[4]SE INPUTS'!#REF!</definedName>
    <definedName name="Assumed_MDQ_SE">'[4]SE INPUTS'!#REF!</definedName>
    <definedName name="Aug" localSheetId="2">#REF!</definedName>
    <definedName name="Aug">#REF!</definedName>
    <definedName name="AUSTDIVS" localSheetId="2">#REF!</definedName>
    <definedName name="AUSTDIVS">#REF!</definedName>
    <definedName name="AVGBBSWBud" localSheetId="2">#REF!</definedName>
    <definedName name="AVGBBSWBud">#REF!</definedName>
    <definedName name="B" localSheetId="2">#REF!</definedName>
    <definedName name="B">#REF!</definedName>
    <definedName name="balancesheet" localSheetId="2">'[17]Results - APA Group excl OEN'!#REF!</definedName>
    <definedName name="balancesheet">'[17]Results - APA Group excl OEN'!#REF!</definedName>
    <definedName name="Balancing_Margin">[11]Input!$F$22</definedName>
    <definedName name="BAPAYR" localSheetId="2">#REF!</definedName>
    <definedName name="BAPAYR">#REF!</definedName>
    <definedName name="BaseSwapRateInput" localSheetId="2">[6]Ass!#REF!</definedName>
    <definedName name="BaseSwapRateInput">[6]Ass!#REF!</definedName>
    <definedName name="BBSY" localSheetId="2">#REF!</definedName>
    <definedName name="BBSY">#REF!</definedName>
    <definedName name="BEL" localSheetId="2">#REF!</definedName>
    <definedName name="BEL">#REF!</definedName>
    <definedName name="Bill_Start" localSheetId="2">[18]Data!#REF!</definedName>
    <definedName name="Bill_Start">[18]Data!#REF!</definedName>
    <definedName name="Billion" localSheetId="2">#REF!</definedName>
    <definedName name="Billion">#REF!</definedName>
    <definedName name="Billions" localSheetId="2">#REF!</definedName>
    <definedName name="Billions">#REF!</definedName>
    <definedName name="BLUE">[5]Instructions!$B$54:$E$66</definedName>
    <definedName name="BonaparteOpexContingency" localSheetId="2">[6]Ass!#REF!</definedName>
    <definedName name="BonaparteOpexContingency">[6]Ass!#REF!</definedName>
    <definedName name="BonaparteOptionSolveIndicator" localSheetId="2">[6]Ass!#REF!</definedName>
    <definedName name="BonaparteOptionSolveIndicator">[6]Ass!#REF!</definedName>
    <definedName name="Bookedgas">[19]assumptions!$B$65</definedName>
    <definedName name="brad1" localSheetId="2">'[20]export file'!#REF!</definedName>
    <definedName name="brad1">'[20]export file'!#REF!</definedName>
    <definedName name="brad10" localSheetId="2">[14]Summary!#REF!</definedName>
    <definedName name="brad10">[14]Summary!#REF!</definedName>
    <definedName name="brad11" localSheetId="2">#REF!</definedName>
    <definedName name="brad11">#REF!</definedName>
    <definedName name="brad12" localSheetId="2">#REF!</definedName>
    <definedName name="brad12">#REF!</definedName>
    <definedName name="brad2" localSheetId="2">'[20]export file'!#REF!</definedName>
    <definedName name="brad2">'[20]export file'!#REF!</definedName>
    <definedName name="brad3">[20]energy!$W$1:$X$8</definedName>
    <definedName name="brad4">[20]energy!$W$10:$X$21</definedName>
    <definedName name="brad5" localSheetId="2">#REF!</definedName>
    <definedName name="brad5">#REF!</definedName>
    <definedName name="brad6" localSheetId="2">#REF!</definedName>
    <definedName name="brad6">#REF!</definedName>
    <definedName name="brad7" localSheetId="2">#REF!</definedName>
    <definedName name="brad7">#REF!</definedName>
    <definedName name="brad8" localSheetId="2">#REF!</definedName>
    <definedName name="brad8">#REF!</definedName>
    <definedName name="brad9">'[20]product-gas&gt;100TJPa'!$U$1:$V$33</definedName>
    <definedName name="brsum">[21]BRANCH!$A$141:$V$158</definedName>
    <definedName name="bssumm" localSheetId="2">#REF!</definedName>
    <definedName name="bssumm">#REF!</definedName>
    <definedName name="BTARIFF_BUD99">'[5]Actual DATA'!$A$228:$M$229</definedName>
    <definedName name="Bud_catergory">[22]Control!$I$12</definedName>
    <definedName name="BUD_PRICE">'[5]Board Capital'!$B$49:$N$57</definedName>
    <definedName name="BUD_RECEIPTS">'[5]2000 BUDGET DATA'!$U$27:$AG$46</definedName>
    <definedName name="BUD_YTDMIL">'[5]Board Capital'!$B$16:$N$24</definedName>
    <definedName name="BUD_YTDTJ">'[5]Board Capital'!$B$5:$N$14</definedName>
    <definedName name="BUD_YTTJ">'[5]Board Capital'!$B$5:$N$14</definedName>
    <definedName name="Budget">[22]Control!$I$15</definedName>
    <definedName name="Budget___by_month" localSheetId="2">#REF!</definedName>
    <definedName name="Budget___by_month">#REF!</definedName>
    <definedName name="Budget___Year_to_date" localSheetId="2">#REF!</definedName>
    <definedName name="Budget___Year_to_date">#REF!</definedName>
    <definedName name="BUDGET_TRANSPORT1">[5]CapData!$H$111:$U$124</definedName>
    <definedName name="BUDGET_TRANSPORT2">[5]CapData!$H$131:$T$146</definedName>
    <definedName name="budget_variance9900">[5]Index!XES$61:XFA$76</definedName>
    <definedName name="BudgetCBIT">'[5] GAS RECEIPTS (2)'!$A$34:$M$40</definedName>
    <definedName name="BudgetCurrencyCode1">[23]Criteria1!$B$16</definedName>
    <definedName name="BudgetName1">[23]Criteria1!$B$13</definedName>
    <definedName name="BudgetOrg1">[23]Criteria1!$B$14</definedName>
    <definedName name="BUDVARTJ" localSheetId="2">'[5]Board Capital'!#REF!</definedName>
    <definedName name="BUDVARTJ">'[5]Board Capital'!#REF!</definedName>
    <definedName name="Bundled_Fixed_Allocation">[7]BundledResults!$B$17</definedName>
    <definedName name="Bundled_Uplift">[7]BundledResults!$B$18</definedName>
    <definedName name="business99">'[5]Actual DATA'!$A$174:$M$198</definedName>
    <definedName name="BWIZS" localSheetId="2">#REF!</definedName>
    <definedName name="BWIZS">#REF!</definedName>
    <definedName name="BWIZS2" localSheetId="2">#REF!</definedName>
    <definedName name="BWIZS2">#REF!</definedName>
    <definedName name="BWMLP" localSheetId="2">#REF!</definedName>
    <definedName name="BWMLP">#REF!</definedName>
    <definedName name="C_" localSheetId="2">#REF!</definedName>
    <definedName name="C_">#REF!</definedName>
    <definedName name="C_unit" localSheetId="2">#REF!</definedName>
    <definedName name="C_unit">#REF!</definedName>
    <definedName name="CAPACT_98">[5]CapData!$A$148:$M$179</definedName>
    <definedName name="CAPACT98">[5]CapData!$A$148:$M$179</definedName>
    <definedName name="CAPACT99">[5]CapData!$A$8:$M$46</definedName>
    <definedName name="CAPBUD99">[5]CapData!$A$55:$M$93</definedName>
    <definedName name="capex">[24]Inputs!$I$8:$I$24,[24]Inputs!$M$8:$M$25</definedName>
    <definedName name="CapexSensitivityTable" localSheetId="2">[6]Ass!#REF!</definedName>
    <definedName name="CapexSensitivityTable">[6]Ass!#REF!</definedName>
    <definedName name="CAPITAL_EXPENDITURE">[5]CapData!$A$100:$M$120</definedName>
    <definedName name="CAPITALMAY09">'[25]Life to Date May 09'!$B$10:$K$254</definedName>
    <definedName name="CapTarBud04" localSheetId="2">#REF!</definedName>
    <definedName name="CapTarBud04">#REF!</definedName>
    <definedName name="CAPVAR99">[5]CapData!$A$103:$M$134</definedName>
    <definedName name="CARPDETAILED" localSheetId="2">#REF!</definedName>
    <definedName name="CARPDETAILED">#REF!</definedName>
    <definedName name="carpsumm" localSheetId="2">#REF!</definedName>
    <definedName name="carpsumm">#REF!</definedName>
    <definedName name="CashAccrualIndicator" localSheetId="2">[6]Ass!#REF!</definedName>
    <definedName name="CashAccrualIndicator">[6]Ass!#REF!</definedName>
    <definedName name="CashAcctIndicator" localSheetId="2">[6]Ass!#REF!</definedName>
    <definedName name="CashAcctIndicator">[6]Ass!#REF!</definedName>
    <definedName name="CashAcctOpen" localSheetId="2">[6]Ass!#REF!</definedName>
    <definedName name="CashAcctOpen">[6]Ass!#REF!</definedName>
    <definedName name="CASHBOOK" localSheetId="2">#REF!</definedName>
    <definedName name="CASHBOOK">#REF!</definedName>
    <definedName name="Category">'[7]Customer info'!$W$3</definedName>
    <definedName name="CBIT99">'[5] GAS RECEIPTS (2)'!$A$26:$M$32</definedName>
    <definedName name="Charge" localSheetId="2">#REF!</definedName>
    <definedName name="Charge">#REF!</definedName>
    <definedName name="CHARTOFACCOUNTSID1">[12]CRITERIA1!$B$3</definedName>
    <definedName name="CHQREQ" localSheetId="2">#REF!</definedName>
    <definedName name="CHQREQ">#REF!</definedName>
    <definedName name="CINo_Tbl">'[26] Rates (2)'!$B$21:$F$30</definedName>
    <definedName name="CLIENTCODE">'[27]App - Lookups'!$A$2:$A$116</definedName>
    <definedName name="CLIENTTAB">'[27]App - Lookups'!$A$2:$B$116</definedName>
    <definedName name="Cmp_Table_Data" localSheetId="2">#REF!,#REF!</definedName>
    <definedName name="Cmp_Table_Data">#REF!,#REF!</definedName>
    <definedName name="CoG" localSheetId="2">#REF!</definedName>
    <definedName name="CoG">#REF!</definedName>
    <definedName name="COG_2000">'[7]Weighted Cost'!$N$9</definedName>
    <definedName name="COG_Fixed">'[7]Weighted Cost'!$P$9</definedName>
    <definedName name="col" localSheetId="2">#REF!</definedName>
    <definedName name="col">#REF!</definedName>
    <definedName name="Com_Table_Data" localSheetId="2">#REF!,#REF!,#REF!,#REF!,#REF!,#REF!,#REF!,#REF!,#REF!</definedName>
    <definedName name="Com_Table_Data">#REF!,#REF!,#REF!,#REF!,#REF!,#REF!,#REF!,#REF!,#REF!</definedName>
    <definedName name="COMPANY" localSheetId="2">#REF!</definedName>
    <definedName name="COMPANY">#REF!</definedName>
    <definedName name="Compressor" localSheetId="2">#REF!</definedName>
    <definedName name="Compressor">#REF!</definedName>
    <definedName name="CONAME">'[28]RETURN 1 '!$N$18</definedName>
    <definedName name="CONNECTSTRING1">[12]CRITERIA1!$B$10</definedName>
    <definedName name="cons" localSheetId="2">#REF!</definedName>
    <definedName name="cons">#REF!</definedName>
    <definedName name="consdetailed" localSheetId="2">'[17]Results - APA Group excl OEN'!#REF!</definedName>
    <definedName name="consdetailed">'[17]Results - APA Group excl OEN'!#REF!</definedName>
    <definedName name="CONSSUMMARY" localSheetId="2">#REF!</definedName>
    <definedName name="CONSSUMMARY">#REF!</definedName>
    <definedName name="CONTRACT">[5]Index!$CF$46:$CP$57</definedName>
    <definedName name="Contract_Lift" localSheetId="2">#REF!</definedName>
    <definedName name="Contract_Lift">#REF!</definedName>
    <definedName name="Contract_Term">[11]Input!$C$15</definedName>
    <definedName name="Contract_TOP" localSheetId="2">#REF!</definedName>
    <definedName name="Contract_TOP">#REF!</definedName>
    <definedName name="CONTRACTCUST_BUD99">'[5]Actual DATA'!$A$220:$M$221</definedName>
    <definedName name="ContractMDQ" localSheetId="2">#REF!</definedName>
    <definedName name="ContractMDQ">#REF!</definedName>
    <definedName name="CONTRACTTRANSPORT">[5]Index!$CF$46:$CT$57</definedName>
    <definedName name="Copy_Area" localSheetId="2">#REF!</definedName>
    <definedName name="Copy_Area">#REF!</definedName>
    <definedName name="cor_var" localSheetId="2">'[29]export file'!#REF!</definedName>
    <definedName name="cor_var">'[29]export file'!#REF!</definedName>
    <definedName name="CorporateRevDSCRTable" localSheetId="2">[6]Ass!#REF!</definedName>
    <definedName name="CorporateRevDSCRTable">[6]Ass!#REF!</definedName>
    <definedName name="CPI">'[26] Rates (2)'!$B$139</definedName>
    <definedName name="CPI_Indexation">'[7]Customer info'!$AU$3</definedName>
    <definedName name="CPI_tbl" localSheetId="2">#REF!</definedName>
    <definedName name="CPI_tbl">#REF!</definedName>
    <definedName name="Cr_Int_Rate" localSheetId="2">#REF!</definedName>
    <definedName name="Cr_Int_Rate">#REF!</definedName>
    <definedName name="CREATESUMMARYJNLS1">[12]CRITERIA1!$B$35</definedName>
    <definedName name="CRITERIACOLUMN1">[12]CRITERIA1!$B$22</definedName>
    <definedName name="CT" localSheetId="2">#REF!</definedName>
    <definedName name="CT">#REF!</definedName>
    <definedName name="CtnEndDate">[13]Ass!$F$115</definedName>
    <definedName name="Cur_Catergory">[22]Control!$I$11</definedName>
    <definedName name="Cur_period">[22]Control!$I$16</definedName>
    <definedName name="Currency" localSheetId="2">#REF!</definedName>
    <definedName name="Currency">#REF!</definedName>
    <definedName name="Cust_Status">'[7]Customer info'!$V$3</definedName>
    <definedName name="Cust_Table" localSheetId="2">#REF!</definedName>
    <definedName name="Cust_Table">#REF!</definedName>
    <definedName name="CUSTBUD99">'[5]Actual DATA'!$A$125:$M$145</definedName>
    <definedName name="CUSTGAINS">'[5]Actual DATA'!$A$93:$N$115</definedName>
    <definedName name="CUSTGAINS99">'[5]Actual DATA'!$A$152:$N$169</definedName>
    <definedName name="Customer_Name">'[11]Customer info'!$E$3</definedName>
    <definedName name="CUSTOMER_SITES">'[5]Actual DATA'!$A$64:$M$86</definedName>
    <definedName name="Customer_Table" localSheetId="2">#REF!</definedName>
    <definedName name="Customer_Table">#REF!</definedName>
    <definedName name="Customer_Type">'[7]Customer info'!$X$3</definedName>
    <definedName name="CUSTOMERS">[5]Instructions!$B$16:$D$28</definedName>
    <definedName name="CUSTOMERSITES">'[5]Actual DATA'!$A$62:$N$84</definedName>
    <definedName name="Cylinder" localSheetId="2">#REF!</definedName>
    <definedName name="Cylinder">#REF!</definedName>
    <definedName name="d" localSheetId="8" hidden="1">{#N/A,#N/A,FALSE,"CapitalReport"}</definedName>
    <definedName name="d" hidden="1">{#N/A,#N/A,FALSE,"CapitalReport"}</definedName>
    <definedName name="DaandineBookLife" localSheetId="2">[6]Ass!#REF!</definedName>
    <definedName name="DaandineBookLife">[6]Ass!#REF!</definedName>
    <definedName name="DaandineOpexContingency" localSheetId="2">[6]Ass!#REF!</definedName>
    <definedName name="DaandineOpexContingency">[6]Ass!#REF!</definedName>
    <definedName name="data">'[30]Order Data'!$A:$AG</definedName>
    <definedName name="data_budget">IF(UPPER([31]Data!$AE$57)="JULY",[31]Data!$AE$43:$AG$43,[31]Data!$AJ$44:$AL$44)</definedName>
    <definedName name="data_chart">IF(UPPER([31]Data!$Z$57)="JULY",[31]Data!$Z$43:$AB$43,IF(UPPER([31]Data!$Z$57)="AUGUST",[31]Data!$Z$44:$AB$44,[31]Data!$Z$45:$AB$45))</definedName>
    <definedName name="data2">'[32]Jan 10 Life'!$G$8:$N$220</definedName>
    <definedName name="data3">'[33]Feb 10 Life'!$G$8:$N$232</definedName>
    <definedName name="data4">'[34]Mar 10 Life'!$G$11:$N$232</definedName>
    <definedName name="DataRange" localSheetId="2">#REF!</definedName>
    <definedName name="DataRange">#REF!</definedName>
    <definedName name="DATE">[35]OE!$A$63</definedName>
    <definedName name="days" localSheetId="2">#REF!</definedName>
    <definedName name="days">#REF!</definedName>
    <definedName name="Days_In_Wk" localSheetId="2">#REF!</definedName>
    <definedName name="Days_In_Wk">#REF!</definedName>
    <definedName name="DBNAME1">[12]CRITERIA1!$B$11</definedName>
    <definedName name="DBUSERNAME1">[12]CRITERIA1!$B$9</definedName>
    <definedName name="dd" localSheetId="8" hidden="1">{#N/A,#N/A,FALSE,"CapitalReport"}</definedName>
    <definedName name="dd" hidden="1">{#N/A,#N/A,FALSE,"CapitalReport"}</definedName>
    <definedName name="DD_Denom" localSheetId="2">#REF!</definedName>
    <definedName name="DD_Denom">#REF!</definedName>
    <definedName name="DD_Ent_Val_CF_Timing">[36]Ent_Val_BA!$J$33</definedName>
    <definedName name="DD_Fin_YE_Mth" localSheetId="2">#REF!</definedName>
    <definedName name="DD_Fin_YE_Mth">#REF!</definedName>
    <definedName name="DD_Model_Per_Type" localSheetId="2">#REF!</definedName>
    <definedName name="DD_Model_Per_Type">#REF!</definedName>
    <definedName name="DealerSwapInput" localSheetId="2">[6]Ass!#REF!</definedName>
    <definedName name="DealerSwapInput">[6]Ass!#REF!</definedName>
    <definedName name="Dec" localSheetId="2">#REF!</definedName>
    <definedName name="Dec">#REF!</definedName>
    <definedName name="december" localSheetId="8" hidden="1">{#N/A,#N/A,FALSE,"CapitalReport"}</definedName>
    <definedName name="december" hidden="1">{#N/A,#N/A,FALSE,"CapitalReport"}</definedName>
    <definedName name="DELETELOGICTYPE1">[12]CRITERIA1!$B$19</definedName>
    <definedName name="desc">'[37]JOURNAL '!$A$19</definedName>
    <definedName name="DETAILEDCONSOLIDATION" localSheetId="2">#REF!</definedName>
    <definedName name="DETAILEDCONSOLIDATION">#REF!</definedName>
    <definedName name="Details" localSheetId="2">#REF!</definedName>
    <definedName name="Details">#REF!</definedName>
    <definedName name="disc_rate" localSheetId="2">#REF!</definedName>
    <definedName name="disc_rate">#REF!</definedName>
    <definedName name="DiscR">[24]Assumptions!$C$5</definedName>
    <definedName name="Distributor">'[11]Customer info'!$N$3</definedName>
    <definedName name="DLFifthRegResetDate" localSheetId="2">[6]Ass!#REF!</definedName>
    <definedName name="DLFifthRegResetDate">[6]Ass!#REF!</definedName>
    <definedName name="DLFourthRegResetDate" localSheetId="2">[6]Ass!#REF!</definedName>
    <definedName name="DLFourthRegResetDate">[6]Ass!#REF!</definedName>
    <definedName name="DLOpexContingency" localSheetId="2">[6]Ass!#REF!</definedName>
    <definedName name="DLOpexContingency">[6]Ass!#REF!</definedName>
    <definedName name="DLRegCostsInd" localSheetId="2">[6]Ass!#REF!</definedName>
    <definedName name="DLRegCostsInd">[6]Ass!#REF!</definedName>
    <definedName name="DLThirdRegResetDate" localSheetId="2">[6]Ass!#REF!</definedName>
    <definedName name="DLThirdRegResetDate">[6]Ass!#REF!</definedName>
    <definedName name="DLYearsRegReset" localSheetId="2">[6]Ass!#REF!</definedName>
    <definedName name="DLYearsRegReset">[6]Ass!#REF!</definedName>
    <definedName name="Dollars">'[7]Customer info'!$Z$3</definedName>
    <definedName name="DomLF">[38]assumptions!$B$61</definedName>
    <definedName name="DRR" localSheetId="2">#REF!</definedName>
    <definedName name="DRR">#REF!</definedName>
    <definedName name="DSRA_CF_Diff" localSheetId="2">[6]Debt!#REF!</definedName>
    <definedName name="DSRA_CF_Diff">[6]Debt!#REF!</definedName>
    <definedName name="DSRA_Pasted" localSheetId="2">[6]Debt!#REF!</definedName>
    <definedName name="DSRA_Pasted">[6]Debt!#REF!</definedName>
    <definedName name="DSRA_Target" localSheetId="2">[6]Debt!#REF!</definedName>
    <definedName name="DSRA_Target">[6]Debt!#REF!</definedName>
    <definedName name="DSRADrawdownDate" localSheetId="2">[6]Ass!#REF!</definedName>
    <definedName name="DSRADrawdownDate">[6]Ass!#REF!</definedName>
    <definedName name="DSRAEndDate" localSheetId="2">[6]Ass!#REF!</definedName>
    <definedName name="DSRAEndDate">[6]Ass!#REF!</definedName>
    <definedName name="DSRAFlag" localSheetId="2">[6]Ass!#REF!</definedName>
    <definedName name="DSRAFlag">[6]Ass!#REF!</definedName>
    <definedName name="DSRAPeriods" localSheetId="2">[6]Ass!#REF!</definedName>
    <definedName name="DSRAPeriods">[6]Ass!#REF!</definedName>
    <definedName name="Duke" localSheetId="2">#REF!</definedName>
    <definedName name="Duke">#REF!</definedName>
    <definedName name="DUOSRIVPL">[38]assumptions!$B$72</definedName>
    <definedName name="DWPaWProp04">[39]GasReport!$I$7</definedName>
    <definedName name="DWPaWProp05">[40]GasReport!$I$7</definedName>
    <definedName name="Elgas" localSheetId="2">#REF!</definedName>
    <definedName name="Elgas">#REF!</definedName>
    <definedName name="EMPBUD99">'[5]Summary of Summaries'!$A$12:$M$24</definedName>
    <definedName name="End_Date">[11]Input!$F$15</definedName>
    <definedName name="EndPeriodName1">[23]Criteria1!$B$19</definedName>
    <definedName name="ene_var" localSheetId="2">'[29]export file'!#REF!</definedName>
    <definedName name="ene_var">'[29]export file'!#REF!</definedName>
    <definedName name="Engineering" localSheetId="2">#REF!</definedName>
    <definedName name="Engineering">#REF!</definedName>
    <definedName name="Env_Servfee">[41]volumes!$B$17:$M$18</definedName>
    <definedName name="Epic_PLcharge" localSheetId="2">#REF!</definedName>
    <definedName name="Epic_PLcharge">#REF!</definedName>
    <definedName name="EquityLCAmount">[13]Ass!$F$620</definedName>
    <definedName name="Esc_Date" localSheetId="2">'[7]Customer info'!#REF!</definedName>
    <definedName name="Esc_Date">'[7]Customer info'!#REF!</definedName>
    <definedName name="ESTIMATED_REVENUE" localSheetId="2">#REF!</definedName>
    <definedName name="ESTIMATED_REVENUE">#REF!</definedName>
    <definedName name="EXECUTIVE_SUMMARY" localSheetId="2">#REF!</definedName>
    <definedName name="EXECUTIVE_SUMMARY">#REF!</definedName>
    <definedName name="EYRFlag" localSheetId="2">[6]Ass!#REF!</definedName>
    <definedName name="EYRFlag">[6]Ass!#REF!</definedName>
    <definedName name="EYRInterestInput">[16]Debt!$F$276:$FN$276</definedName>
    <definedName name="F1_Acc_Master">'[42]F1 Account Master'!$A$2:$G$325</definedName>
    <definedName name="F1_Amount">'[42]F1 TB'!$E$5:$E$245</definedName>
    <definedName name="F1_Category">'[42]F1 TB'!$G$5:$G$245</definedName>
    <definedName name="Fcast_Pers" localSheetId="2">#REF!</definedName>
    <definedName name="Fcast_Pers">#REF!</definedName>
    <definedName name="Feb" localSheetId="2">#REF!</definedName>
    <definedName name="Feb">#REF!</definedName>
    <definedName name="FFAPPCOLNAME1_1">[12]CRITERIA1!$F$1</definedName>
    <definedName name="FFAPPCOLNAME2_1">[12]CRITERIA1!$F$2</definedName>
    <definedName name="FFAPPCOLNAME3_1">[12]CRITERIA1!$F$3</definedName>
    <definedName name="FFAPPCOLNAME4_1">[12]CRITERIA1!$F$4</definedName>
    <definedName name="FFAPPCOLNAME5_1">[12]CRITERIA1!$F$5</definedName>
    <definedName name="FFAPPCOLNAME6_1">[12]CRITERIA1!$F$6</definedName>
    <definedName name="FFAPPCOLNAME7_1">[12]CRITERIA1!$F$7</definedName>
    <definedName name="FFSEGMENT1_1">[12]CRITERIA1!$D$1</definedName>
    <definedName name="FFSEGMENT2_1">[12]CRITERIA1!$D$2</definedName>
    <definedName name="FFSEGMENT3_1">[12]CRITERIA1!$D$3</definedName>
    <definedName name="FFSEGMENT4_1">[12]CRITERIA1!$D$4</definedName>
    <definedName name="FFSEGMENT5_1">[12]CRITERIA1!$D$5</definedName>
    <definedName name="FFSEGMENT6_1">[12]CRITERIA1!$D$6</definedName>
    <definedName name="FFSEGMENT7_1">[12]CRITERIA1!$D$7</definedName>
    <definedName name="FFSEGSEPARATOR1">[12]CRITERIA1!$B$17</definedName>
    <definedName name="FIELDNAMECOLUMN1">[12]CRITERIA1!$B$26</definedName>
    <definedName name="FIELDNAMEROW1">[12]CRITERIA1!$B$25</definedName>
    <definedName name="Fin_Table_Data" localSheetId="2">#REF!,#REF!,#REF!,#REF!,#REF!,#REF!</definedName>
    <definedName name="Fin_Table_Data">#REF!,#REF!,#REF!,#REF!,#REF!,#REF!</definedName>
    <definedName name="FIRSTDATAROW1">[12]CRITERIA1!$B$27</definedName>
    <definedName name="FirstDistDate" localSheetId="2">[6]Ass!#REF!</definedName>
    <definedName name="FirstDistDate">[6]Ass!#REF!</definedName>
    <definedName name="FixedAA_tbl" localSheetId="2">#REF!</definedName>
    <definedName name="FixedAA_tbl">#REF!</definedName>
    <definedName name="FNDNAM1">[12]CRITERIA1!$B$12</definedName>
    <definedName name="FNDUSERID1">[12]CRITERIA1!$B$15</definedName>
    <definedName name="Fone" localSheetId="2">#REF!</definedName>
    <definedName name="Fone">#REF!</definedName>
    <definedName name="FREQ">[22]Control!$I$19</definedName>
    <definedName name="Fthree" localSheetId="2">#REF!</definedName>
    <definedName name="Fthree">#REF!</definedName>
    <definedName name="Ftwo" localSheetId="2">#REF!</definedName>
    <definedName name="Ftwo">#REF!</definedName>
    <definedName name="Full_year">[22]Control!$I$17</definedName>
    <definedName name="FULLAUSTDIV" localSheetId="2">#REF!</definedName>
    <definedName name="FULLAUSTDIV">#REF!</definedName>
    <definedName name="FUNCTIONALCURRENCY1">[12]CRITERIA1!$B$33</definedName>
    <definedName name="FVU_Actual___by_month" localSheetId="2">#REF!</definedName>
    <definedName name="FVU_Actual___by_month">#REF!</definedName>
    <definedName name="FVU_Actual___Year_to_date" localSheetId="2">#REF!</definedName>
    <definedName name="FVU_Actual___Year_to_date">#REF!</definedName>
    <definedName name="FVU_Budget___by_month" localSheetId="2">#REF!</definedName>
    <definedName name="FVU_Budget___by_month">#REF!</definedName>
    <definedName name="FVU_Budget___Year_to_date" localSheetId="2">#REF!</definedName>
    <definedName name="FVU_Budget___Year_to_date">#REF!</definedName>
    <definedName name="FVU_Prior_Year___2000_2001____by_month" localSheetId="2">#REF!</definedName>
    <definedName name="FVU_Prior_Year___2000_2001____by_month">#REF!</definedName>
    <definedName name="FVU_Prior_Year___2000_2001____Year_to_date" localSheetId="2">#REF!</definedName>
    <definedName name="FVU_Prior_Year___2000_2001____Year_to_date">#REF!</definedName>
    <definedName name="FY" localSheetId="2">#REF!</definedName>
    <definedName name="FY">#REF!</definedName>
    <definedName name="Gamma" localSheetId="2">[6]Ass!#REF!</definedName>
    <definedName name="Gamma">[6]Ass!#REF!</definedName>
    <definedName name="GasP1" localSheetId="2">#REF!</definedName>
    <definedName name="GasP1">#REF!</definedName>
    <definedName name="GasP2" localSheetId="2">#REF!</definedName>
    <definedName name="GasP2">#REF!</definedName>
    <definedName name="GASRECEIPTS">[5]Index!$AD$46:$AR$57</definedName>
    <definedName name="GASSALES">[5]Index!$AV$46:$BF$57</definedName>
    <definedName name="GASTRANSPORT">[5]Index!$AV$46:$BJ$57</definedName>
    <definedName name="GoalMargin" localSheetId="2">#REF!</definedName>
    <definedName name="GoalMargin">#REF!</definedName>
    <definedName name="GPE">[24]Inputs!$E$40</definedName>
    <definedName name="gst">'[43]Supply Costs'!$K$143:$K$144</definedName>
    <definedName name="GSTCredit" localSheetId="2">#REF!</definedName>
    <definedName name="GSTCredit">#REF!</definedName>
    <definedName name="GWYUID1">[12]CRITERIA1!$B$13</definedName>
    <definedName name="Half_1" localSheetId="2">#REF!</definedName>
    <definedName name="Half_1">#REF!</definedName>
    <definedName name="Half_2" localSheetId="2">#REF!</definedName>
    <definedName name="Half_2">#REF!</definedName>
    <definedName name="Half_Yr_Name" localSheetId="2">#REF!</definedName>
    <definedName name="Half_Yr_Name">#REF!</definedName>
    <definedName name="Halves_In_Yr" localSheetId="2">#REF!</definedName>
    <definedName name="Halves_In_Yr">#REF!</definedName>
    <definedName name="HR_Structure" localSheetId="2">#REF!</definedName>
    <definedName name="HR_Structure">#REF!</definedName>
    <definedName name="HR_Table_Data" localSheetId="2">#REF!,#REF!,#REF!,#REF!</definedName>
    <definedName name="HR_Table_Data">#REF!,#REF!,#REF!,#REF!</definedName>
    <definedName name="Hrs_In_Day" localSheetId="2">#REF!</definedName>
    <definedName name="Hrs_In_Day">#REF!</definedName>
    <definedName name="Hundred" localSheetId="2">#REF!</definedName>
    <definedName name="Hundred">#REF!</definedName>
    <definedName name="I_CLF">[38]assumptions!$B$62</definedName>
    <definedName name="ICT" localSheetId="2">#REF!</definedName>
    <definedName name="ICT">#REF!</definedName>
    <definedName name="IDC" localSheetId="2">#REF!</definedName>
    <definedName name="IDC">#REF!</definedName>
    <definedName name="IMPORTDFF1">[12]CRITERIA1!$B$36</definedName>
    <definedName name="Importrange" localSheetId="2">#REF!</definedName>
    <definedName name="Importrange">#REF!</definedName>
    <definedName name="INDACT98">[5]Index!$A$92:$M$108</definedName>
    <definedName name="INDACT99">[5]Index!$A$5:$M$21</definedName>
    <definedName name="INDBUD99">[5]Index!$A$33:$M$48</definedName>
    <definedName name="INDVAR99">[5]Index!$A$61:$M$76</definedName>
    <definedName name="inflation">[38]assumptions!$B$10</definedName>
    <definedName name="INVENTORY">[5]DATA_2001_Budget!$C$48:$J$59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38656.8885300926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item3" localSheetId="2">#REF!</definedName>
    <definedName name="item3">#REF!</definedName>
    <definedName name="item4_5" localSheetId="2">#REF!</definedName>
    <definedName name="item4_5">#REF!</definedName>
    <definedName name="Iterations" localSheetId="2">#REF!</definedName>
    <definedName name="Iterations">#REF!</definedName>
    <definedName name="ixRange0" localSheetId="2">'[44]Budget Analysis'!#REF!</definedName>
    <definedName name="ixRange0">'[44]Budget Analysis'!#REF!</definedName>
    <definedName name="ixRange0_1" localSheetId="2">#REF!</definedName>
    <definedName name="ixRange0_1">#REF!</definedName>
    <definedName name="ixRange1" localSheetId="2">'[44]Budget Analysis'!#REF!</definedName>
    <definedName name="ixRange1">'[44]Budget Analysis'!#REF!</definedName>
    <definedName name="ixRange1_1" localSheetId="2">#REF!</definedName>
    <definedName name="ixRange1_1">#REF!</definedName>
    <definedName name="ixRange10" localSheetId="2">#REF!</definedName>
    <definedName name="ixRange10">#REF!</definedName>
    <definedName name="ixRange10_1" localSheetId="2">#REF!</definedName>
    <definedName name="ixRange10_1">#REF!</definedName>
    <definedName name="ixRange100" localSheetId="2">#REF!</definedName>
    <definedName name="ixRange100">#REF!</definedName>
    <definedName name="ixRange100_1" localSheetId="2">#REF!</definedName>
    <definedName name="ixRange100_1">#REF!</definedName>
    <definedName name="ixRange101" localSheetId="2">#REF!</definedName>
    <definedName name="ixRange101">#REF!</definedName>
    <definedName name="ixRange101_1" localSheetId="2">#REF!</definedName>
    <definedName name="ixRange101_1">#REF!</definedName>
    <definedName name="ixRange102" localSheetId="2">#REF!</definedName>
    <definedName name="ixRange102">#REF!</definedName>
    <definedName name="ixRange102_1" localSheetId="2">#REF!</definedName>
    <definedName name="ixRange102_1">#REF!</definedName>
    <definedName name="ixRange103" localSheetId="2">#REF!</definedName>
    <definedName name="ixRange103">#REF!</definedName>
    <definedName name="ixRange103_1" localSheetId="2">#REF!</definedName>
    <definedName name="ixRange103_1">#REF!</definedName>
    <definedName name="ixRange104" localSheetId="2">#REF!</definedName>
    <definedName name="ixRange104">#REF!</definedName>
    <definedName name="ixRange104_1" localSheetId="2">#REF!</definedName>
    <definedName name="ixRange104_1">#REF!</definedName>
    <definedName name="ixRange105" localSheetId="2">#REF!</definedName>
    <definedName name="ixRange105">#REF!</definedName>
    <definedName name="ixRange105_1" localSheetId="2">#REF!</definedName>
    <definedName name="ixRange105_1">#REF!</definedName>
    <definedName name="ixRange106" localSheetId="2">#REF!</definedName>
    <definedName name="ixRange106">#REF!</definedName>
    <definedName name="ixRange106_1" localSheetId="2">#REF!</definedName>
    <definedName name="ixRange106_1">#REF!</definedName>
    <definedName name="ixRange107" localSheetId="2">#REF!</definedName>
    <definedName name="ixRange107">#REF!</definedName>
    <definedName name="ixRange107_1" localSheetId="2">#REF!</definedName>
    <definedName name="ixRange107_1">#REF!</definedName>
    <definedName name="ixRange108" localSheetId="2">#REF!</definedName>
    <definedName name="ixRange108">#REF!</definedName>
    <definedName name="ixRange108_1" localSheetId="2">#REF!</definedName>
    <definedName name="ixRange108_1">#REF!</definedName>
    <definedName name="ixRange109" localSheetId="2">#REF!</definedName>
    <definedName name="ixRange109">#REF!</definedName>
    <definedName name="ixRange109_1" localSheetId="2">#REF!</definedName>
    <definedName name="ixRange109_1">#REF!</definedName>
    <definedName name="ixRange11" localSheetId="2">#REF!</definedName>
    <definedName name="ixRange11">#REF!</definedName>
    <definedName name="ixRange11_1" localSheetId="2">#REF!</definedName>
    <definedName name="ixRange11_1">#REF!</definedName>
    <definedName name="ixRange110" localSheetId="2">#REF!</definedName>
    <definedName name="ixRange110">#REF!</definedName>
    <definedName name="ixRange110_1" localSheetId="2">#REF!</definedName>
    <definedName name="ixRange110_1">#REF!</definedName>
    <definedName name="ixRange111" localSheetId="2">#REF!</definedName>
    <definedName name="ixRange111">#REF!</definedName>
    <definedName name="ixRange111_1" localSheetId="2">#REF!</definedName>
    <definedName name="ixRange111_1">#REF!</definedName>
    <definedName name="ixRange112" localSheetId="2">#REF!</definedName>
    <definedName name="ixRange112">#REF!</definedName>
    <definedName name="ixRange112_1" localSheetId="2">#REF!</definedName>
    <definedName name="ixRange112_1">#REF!</definedName>
    <definedName name="ixRange113" localSheetId="2">#REF!</definedName>
    <definedName name="ixRange113">#REF!</definedName>
    <definedName name="ixRange113_1" localSheetId="2">#REF!</definedName>
    <definedName name="ixRange113_1">#REF!</definedName>
    <definedName name="ixRange114" localSheetId="2">#REF!</definedName>
    <definedName name="ixRange114">#REF!</definedName>
    <definedName name="ixRange114_1" localSheetId="2">#REF!</definedName>
    <definedName name="ixRange114_1">#REF!</definedName>
    <definedName name="ixRange115" localSheetId="2">#REF!</definedName>
    <definedName name="ixRange115">#REF!</definedName>
    <definedName name="ixRange115_1" localSheetId="2">#REF!</definedName>
    <definedName name="ixRange115_1">#REF!</definedName>
    <definedName name="ixRange116" localSheetId="2">#REF!</definedName>
    <definedName name="ixRange116">#REF!</definedName>
    <definedName name="ixRange116_1" localSheetId="2">#REF!</definedName>
    <definedName name="ixRange116_1">#REF!</definedName>
    <definedName name="ixRange117" localSheetId="2">#REF!</definedName>
    <definedName name="ixRange117">#REF!</definedName>
    <definedName name="ixRange117_1" localSheetId="2">#REF!</definedName>
    <definedName name="ixRange117_1">#REF!</definedName>
    <definedName name="ixRange118" localSheetId="2">#REF!</definedName>
    <definedName name="ixRange118">#REF!</definedName>
    <definedName name="ixRange118_1" localSheetId="2">#REF!</definedName>
    <definedName name="ixRange118_1">#REF!</definedName>
    <definedName name="ixRange119" localSheetId="2">#REF!</definedName>
    <definedName name="ixRange119">#REF!</definedName>
    <definedName name="ixRange119_1" localSheetId="2">#REF!</definedName>
    <definedName name="ixRange119_1">#REF!</definedName>
    <definedName name="ixRange12" localSheetId="2">#REF!</definedName>
    <definedName name="ixRange12">#REF!</definedName>
    <definedName name="ixRange12_1" localSheetId="2">#REF!</definedName>
    <definedName name="ixRange12_1">#REF!</definedName>
    <definedName name="ixRange120" localSheetId="2">#REF!</definedName>
    <definedName name="ixRange120">#REF!</definedName>
    <definedName name="ixRange120_1" localSheetId="2">#REF!</definedName>
    <definedName name="ixRange120_1">#REF!</definedName>
    <definedName name="ixRange121" localSheetId="2">#REF!</definedName>
    <definedName name="ixRange121">#REF!</definedName>
    <definedName name="ixRange121_1" localSheetId="2">#REF!</definedName>
    <definedName name="ixRange121_1">#REF!</definedName>
    <definedName name="ixRange122" localSheetId="2">#REF!</definedName>
    <definedName name="ixRange122">#REF!</definedName>
    <definedName name="ixRange122_1" localSheetId="2">#REF!</definedName>
    <definedName name="ixRange122_1">#REF!</definedName>
    <definedName name="ixRange123" localSheetId="2">#REF!</definedName>
    <definedName name="ixRange123">#REF!</definedName>
    <definedName name="ixRange123_1" localSheetId="2">#REF!</definedName>
    <definedName name="ixRange123_1">#REF!</definedName>
    <definedName name="ixRange124" localSheetId="2">#REF!</definedName>
    <definedName name="ixRange124">#REF!</definedName>
    <definedName name="ixRange124_1" localSheetId="2">#REF!</definedName>
    <definedName name="ixRange124_1">#REF!</definedName>
    <definedName name="ixRange125" localSheetId="2">#REF!</definedName>
    <definedName name="ixRange125">#REF!</definedName>
    <definedName name="ixRange125_1" localSheetId="2">#REF!</definedName>
    <definedName name="ixRange125_1">#REF!</definedName>
    <definedName name="ixRange126" localSheetId="2">#REF!</definedName>
    <definedName name="ixRange126">#REF!</definedName>
    <definedName name="ixRange126_1" localSheetId="2">#REF!</definedName>
    <definedName name="ixRange126_1">#REF!</definedName>
    <definedName name="ixRange127" localSheetId="2">#REF!</definedName>
    <definedName name="ixRange127">#REF!</definedName>
    <definedName name="ixRange127_1" localSheetId="2">#REF!</definedName>
    <definedName name="ixRange127_1">#REF!</definedName>
    <definedName name="ixRange128" localSheetId="2">#REF!</definedName>
    <definedName name="ixRange128">#REF!</definedName>
    <definedName name="ixRange128_1" localSheetId="2">#REF!</definedName>
    <definedName name="ixRange128_1">#REF!</definedName>
    <definedName name="ixRange129" localSheetId="2">#REF!</definedName>
    <definedName name="ixRange129">#REF!</definedName>
    <definedName name="ixRange129_1" localSheetId="2">#REF!</definedName>
    <definedName name="ixRange129_1">#REF!</definedName>
    <definedName name="ixRange13" localSheetId="2">#REF!</definedName>
    <definedName name="ixRange13">#REF!</definedName>
    <definedName name="ixRange13_1" localSheetId="2">#REF!</definedName>
    <definedName name="ixRange13_1">#REF!</definedName>
    <definedName name="ixRange130" localSheetId="2">#REF!</definedName>
    <definedName name="ixRange130">#REF!</definedName>
    <definedName name="ixRange130_1" localSheetId="2">#REF!</definedName>
    <definedName name="ixRange130_1">#REF!</definedName>
    <definedName name="ixRange131" localSheetId="2">#REF!</definedName>
    <definedName name="ixRange131">#REF!</definedName>
    <definedName name="ixRange131_1" localSheetId="2">#REF!</definedName>
    <definedName name="ixRange131_1">#REF!</definedName>
    <definedName name="ixRange132" localSheetId="2">#REF!</definedName>
    <definedName name="ixRange132">#REF!</definedName>
    <definedName name="ixRange132_1" localSheetId="2">#REF!</definedName>
    <definedName name="ixRange132_1">#REF!</definedName>
    <definedName name="ixRange133" localSheetId="2">#REF!</definedName>
    <definedName name="ixRange133">#REF!</definedName>
    <definedName name="ixRange133_1" localSheetId="2">#REF!</definedName>
    <definedName name="ixRange133_1">#REF!</definedName>
    <definedName name="ixRange134" localSheetId="2">#REF!</definedName>
    <definedName name="ixRange134">#REF!</definedName>
    <definedName name="ixRange134_1" localSheetId="2">#REF!</definedName>
    <definedName name="ixRange134_1">#REF!</definedName>
    <definedName name="ixRange135" localSheetId="2">#REF!</definedName>
    <definedName name="ixRange135">#REF!</definedName>
    <definedName name="ixRange135_1" localSheetId="2">#REF!</definedName>
    <definedName name="ixRange135_1">#REF!</definedName>
    <definedName name="ixRange136" localSheetId="2">#REF!</definedName>
    <definedName name="ixRange136">#REF!</definedName>
    <definedName name="ixRange136_1" localSheetId="2">#REF!</definedName>
    <definedName name="ixRange136_1">#REF!</definedName>
    <definedName name="ixRange137" localSheetId="2">#REF!</definedName>
    <definedName name="ixRange137">#REF!</definedName>
    <definedName name="ixRange137_1" localSheetId="2">#REF!</definedName>
    <definedName name="ixRange137_1">#REF!</definedName>
    <definedName name="ixRange138" localSheetId="2">#REF!</definedName>
    <definedName name="ixRange138">#REF!</definedName>
    <definedName name="ixRange138_1" localSheetId="2">#REF!</definedName>
    <definedName name="ixRange138_1">#REF!</definedName>
    <definedName name="ixRange139" localSheetId="2">#REF!</definedName>
    <definedName name="ixRange139">#REF!</definedName>
    <definedName name="ixRange139_1" localSheetId="2">#REF!</definedName>
    <definedName name="ixRange139_1">#REF!</definedName>
    <definedName name="ixRange14" localSheetId="2">#REF!</definedName>
    <definedName name="ixRange14">#REF!</definedName>
    <definedName name="ixRange14_1" localSheetId="2">#REF!</definedName>
    <definedName name="ixRange14_1">#REF!</definedName>
    <definedName name="ixRange140" localSheetId="2">#REF!</definedName>
    <definedName name="ixRange140">#REF!</definedName>
    <definedName name="ixRange140_1" localSheetId="2">#REF!</definedName>
    <definedName name="ixRange140_1">#REF!</definedName>
    <definedName name="ixRange141" localSheetId="2">#REF!</definedName>
    <definedName name="ixRange141">#REF!</definedName>
    <definedName name="ixRange141_1" localSheetId="2">#REF!</definedName>
    <definedName name="ixRange141_1">#REF!</definedName>
    <definedName name="ixRange142" localSheetId="2">#REF!</definedName>
    <definedName name="ixRange142">#REF!</definedName>
    <definedName name="ixRange142_1" localSheetId="2">#REF!</definedName>
    <definedName name="ixRange142_1">#REF!</definedName>
    <definedName name="ixRange143" localSheetId="2">#REF!</definedName>
    <definedName name="ixRange143">#REF!</definedName>
    <definedName name="ixRange143_1" localSheetId="2">#REF!</definedName>
    <definedName name="ixRange143_1">#REF!</definedName>
    <definedName name="ixRange144" localSheetId="2">#REF!</definedName>
    <definedName name="ixRange144">#REF!</definedName>
    <definedName name="ixRange144_1" localSheetId="2">#REF!</definedName>
    <definedName name="ixRange144_1">#REF!</definedName>
    <definedName name="ixRange145" localSheetId="2">#REF!</definedName>
    <definedName name="ixRange145">#REF!</definedName>
    <definedName name="ixRange145_1" localSheetId="2">#REF!</definedName>
    <definedName name="ixRange145_1">#REF!</definedName>
    <definedName name="ixRange146" localSheetId="2">#REF!</definedName>
    <definedName name="ixRange146">#REF!</definedName>
    <definedName name="ixRange146_1" localSheetId="2">#REF!</definedName>
    <definedName name="ixRange146_1">#REF!</definedName>
    <definedName name="ixRange147" localSheetId="2">#REF!</definedName>
    <definedName name="ixRange147">#REF!</definedName>
    <definedName name="ixRange147_1" localSheetId="2">#REF!</definedName>
    <definedName name="ixRange147_1">#REF!</definedName>
    <definedName name="ixRange148" localSheetId="2">#REF!</definedName>
    <definedName name="ixRange148">#REF!</definedName>
    <definedName name="ixRange148_1" localSheetId="2">#REF!</definedName>
    <definedName name="ixRange148_1">#REF!</definedName>
    <definedName name="ixRange149" localSheetId="2">#REF!</definedName>
    <definedName name="ixRange149">#REF!</definedName>
    <definedName name="ixRange149_1" localSheetId="2">#REF!</definedName>
    <definedName name="ixRange149_1">#REF!</definedName>
    <definedName name="ixRange15" localSheetId="2">#REF!</definedName>
    <definedName name="ixRange15">#REF!</definedName>
    <definedName name="ixRange15_1" localSheetId="2">#REF!</definedName>
    <definedName name="ixRange15_1">#REF!</definedName>
    <definedName name="ixRange150" localSheetId="2">#REF!</definedName>
    <definedName name="ixRange150">#REF!</definedName>
    <definedName name="ixRange150_1" localSheetId="2">#REF!</definedName>
    <definedName name="ixRange150_1">#REF!</definedName>
    <definedName name="ixRange151" localSheetId="2">#REF!</definedName>
    <definedName name="ixRange151">#REF!</definedName>
    <definedName name="ixRange151_1" localSheetId="2">#REF!</definedName>
    <definedName name="ixRange151_1">#REF!</definedName>
    <definedName name="ixRange152" localSheetId="2">#REF!</definedName>
    <definedName name="ixRange152">#REF!</definedName>
    <definedName name="ixRange152_1" localSheetId="2">#REF!</definedName>
    <definedName name="ixRange152_1">#REF!</definedName>
    <definedName name="ixRange153" localSheetId="2">#REF!</definedName>
    <definedName name="ixRange153">#REF!</definedName>
    <definedName name="ixRange153_1" localSheetId="2">#REF!</definedName>
    <definedName name="ixRange153_1">#REF!</definedName>
    <definedName name="ixRange154" localSheetId="2">#REF!</definedName>
    <definedName name="ixRange154">#REF!</definedName>
    <definedName name="ixRange154_1" localSheetId="2">#REF!</definedName>
    <definedName name="ixRange154_1">#REF!</definedName>
    <definedName name="ixRange155" localSheetId="2">#REF!</definedName>
    <definedName name="ixRange155">#REF!</definedName>
    <definedName name="ixRange155_1" localSheetId="2">#REF!</definedName>
    <definedName name="ixRange155_1">#REF!</definedName>
    <definedName name="ixRange156" localSheetId="2">#REF!</definedName>
    <definedName name="ixRange156">#REF!</definedName>
    <definedName name="ixRange156_1" localSheetId="2">#REF!</definedName>
    <definedName name="ixRange156_1">#REF!</definedName>
    <definedName name="ixRange157" localSheetId="2">#REF!</definedName>
    <definedName name="ixRange157">#REF!</definedName>
    <definedName name="ixRange157_1" localSheetId="2">#REF!</definedName>
    <definedName name="ixRange157_1">#REF!</definedName>
    <definedName name="ixRange158" localSheetId="2">#REF!</definedName>
    <definedName name="ixRange158">#REF!</definedName>
    <definedName name="ixRange158_1" localSheetId="2">#REF!</definedName>
    <definedName name="ixRange158_1">#REF!</definedName>
    <definedName name="ixRange159" localSheetId="2">#REF!</definedName>
    <definedName name="ixRange159">#REF!</definedName>
    <definedName name="ixRange159_1" localSheetId="2">#REF!</definedName>
    <definedName name="ixRange159_1">#REF!</definedName>
    <definedName name="ixRange16" localSheetId="2">#REF!</definedName>
    <definedName name="ixRange16">#REF!</definedName>
    <definedName name="ixRange16_1" localSheetId="2">#REF!</definedName>
    <definedName name="ixRange16_1">#REF!</definedName>
    <definedName name="ixRange160" localSheetId="2">#REF!</definedName>
    <definedName name="ixRange160">#REF!</definedName>
    <definedName name="ixRange160_1" localSheetId="2">#REF!</definedName>
    <definedName name="ixRange160_1">#REF!</definedName>
    <definedName name="ixRange161" localSheetId="2">#REF!</definedName>
    <definedName name="ixRange161">#REF!</definedName>
    <definedName name="ixRange161_1" localSheetId="2">#REF!</definedName>
    <definedName name="ixRange161_1">#REF!</definedName>
    <definedName name="ixRange162" localSheetId="2">#REF!</definedName>
    <definedName name="ixRange162">#REF!</definedName>
    <definedName name="ixRange162_1" localSheetId="2">#REF!</definedName>
    <definedName name="ixRange162_1">#REF!</definedName>
    <definedName name="ixRange163" localSheetId="2">#REF!</definedName>
    <definedName name="ixRange163">#REF!</definedName>
    <definedName name="ixRange163_1" localSheetId="2">#REF!</definedName>
    <definedName name="ixRange163_1">#REF!</definedName>
    <definedName name="ixRange164" localSheetId="2">#REF!</definedName>
    <definedName name="ixRange164">#REF!</definedName>
    <definedName name="ixRange164_1" localSheetId="2">#REF!</definedName>
    <definedName name="ixRange164_1">#REF!</definedName>
    <definedName name="ixRange165" localSheetId="2">#REF!</definedName>
    <definedName name="ixRange165">#REF!</definedName>
    <definedName name="ixRange165_1" localSheetId="2">#REF!</definedName>
    <definedName name="ixRange165_1">#REF!</definedName>
    <definedName name="ixRange166" localSheetId="2">#REF!</definedName>
    <definedName name="ixRange166">#REF!</definedName>
    <definedName name="ixRange166_1" localSheetId="2">#REF!</definedName>
    <definedName name="ixRange166_1">#REF!</definedName>
    <definedName name="ixRange167" localSheetId="2">#REF!</definedName>
    <definedName name="ixRange167">#REF!</definedName>
    <definedName name="ixRange167_1" localSheetId="2">#REF!</definedName>
    <definedName name="ixRange167_1">#REF!</definedName>
    <definedName name="ixRange168" localSheetId="2">#REF!</definedName>
    <definedName name="ixRange168">#REF!</definedName>
    <definedName name="ixRange168_1" localSheetId="2">#REF!</definedName>
    <definedName name="ixRange168_1">#REF!</definedName>
    <definedName name="ixRange169" localSheetId="2">#REF!</definedName>
    <definedName name="ixRange169">#REF!</definedName>
    <definedName name="ixRange169_1" localSheetId="2">#REF!</definedName>
    <definedName name="ixRange169_1">#REF!</definedName>
    <definedName name="ixRange17" localSheetId="2">#REF!</definedName>
    <definedName name="ixRange17">#REF!</definedName>
    <definedName name="ixRange17_1" localSheetId="2">#REF!</definedName>
    <definedName name="ixRange17_1">#REF!</definedName>
    <definedName name="ixRange170" localSheetId="2">#REF!</definedName>
    <definedName name="ixRange170">#REF!</definedName>
    <definedName name="ixRange170_1" localSheetId="2">#REF!</definedName>
    <definedName name="ixRange170_1">#REF!</definedName>
    <definedName name="ixRange171" localSheetId="2">#REF!</definedName>
    <definedName name="ixRange171">#REF!</definedName>
    <definedName name="ixRange171_1" localSheetId="2">#REF!</definedName>
    <definedName name="ixRange171_1">#REF!</definedName>
    <definedName name="ixRange172" localSheetId="2">#REF!</definedName>
    <definedName name="ixRange172">#REF!</definedName>
    <definedName name="ixRange172_1" localSheetId="2">#REF!</definedName>
    <definedName name="ixRange172_1">#REF!</definedName>
    <definedName name="ixRange173" localSheetId="2">#REF!</definedName>
    <definedName name="ixRange173">#REF!</definedName>
    <definedName name="ixRange173_1" localSheetId="2">#REF!</definedName>
    <definedName name="ixRange173_1">#REF!</definedName>
    <definedName name="ixRange174" localSheetId="2">#REF!</definedName>
    <definedName name="ixRange174">#REF!</definedName>
    <definedName name="ixRange174_1" localSheetId="2">#REF!</definedName>
    <definedName name="ixRange174_1">#REF!</definedName>
    <definedName name="ixRange175" localSheetId="2">#REF!</definedName>
    <definedName name="ixRange175">#REF!</definedName>
    <definedName name="ixRange175_1" localSheetId="2">#REF!</definedName>
    <definedName name="ixRange175_1">#REF!</definedName>
    <definedName name="ixRange176" localSheetId="2">#REF!</definedName>
    <definedName name="ixRange176">#REF!</definedName>
    <definedName name="ixRange176_1" localSheetId="2">#REF!</definedName>
    <definedName name="ixRange176_1">#REF!</definedName>
    <definedName name="ixRange177" localSheetId="2">#REF!</definedName>
    <definedName name="ixRange177">#REF!</definedName>
    <definedName name="ixRange177_1" localSheetId="2">#REF!</definedName>
    <definedName name="ixRange177_1">#REF!</definedName>
    <definedName name="ixRange178" localSheetId="2">#REF!</definedName>
    <definedName name="ixRange178">#REF!</definedName>
    <definedName name="ixRange178_1" localSheetId="2">#REF!</definedName>
    <definedName name="ixRange178_1">#REF!</definedName>
    <definedName name="ixRange179" localSheetId="2">#REF!</definedName>
    <definedName name="ixRange179">#REF!</definedName>
    <definedName name="ixRange179_1" localSheetId="2">#REF!</definedName>
    <definedName name="ixRange179_1">#REF!</definedName>
    <definedName name="ixRange18" localSheetId="2">#REF!</definedName>
    <definedName name="ixRange18">#REF!</definedName>
    <definedName name="ixRange18_1" localSheetId="2">#REF!</definedName>
    <definedName name="ixRange18_1">#REF!</definedName>
    <definedName name="ixRange180" localSheetId="2">#REF!</definedName>
    <definedName name="ixRange180">#REF!</definedName>
    <definedName name="ixRange180_1" localSheetId="2">#REF!</definedName>
    <definedName name="ixRange180_1">#REF!</definedName>
    <definedName name="ixRange181" localSheetId="2">#REF!</definedName>
    <definedName name="ixRange181">#REF!</definedName>
    <definedName name="ixRange181_1" localSheetId="2">#REF!</definedName>
    <definedName name="ixRange181_1">#REF!</definedName>
    <definedName name="ixRange182" localSheetId="2">#REF!</definedName>
    <definedName name="ixRange182">#REF!</definedName>
    <definedName name="ixRange182_1" localSheetId="2">#REF!</definedName>
    <definedName name="ixRange182_1">#REF!</definedName>
    <definedName name="ixRange183" localSheetId="2">#REF!</definedName>
    <definedName name="ixRange183">#REF!</definedName>
    <definedName name="ixRange183_1" localSheetId="2">#REF!</definedName>
    <definedName name="ixRange183_1">#REF!</definedName>
    <definedName name="ixRange184" localSheetId="2">#REF!</definedName>
    <definedName name="ixRange184">#REF!</definedName>
    <definedName name="ixRange184_1" localSheetId="2">#REF!</definedName>
    <definedName name="ixRange184_1">#REF!</definedName>
    <definedName name="ixRange185" localSheetId="2">#REF!</definedName>
    <definedName name="ixRange185">#REF!</definedName>
    <definedName name="ixRange185_1" localSheetId="2">#REF!</definedName>
    <definedName name="ixRange185_1">#REF!</definedName>
    <definedName name="ixRange186" localSheetId="2">#REF!</definedName>
    <definedName name="ixRange186">#REF!</definedName>
    <definedName name="ixRange186_1" localSheetId="2">#REF!</definedName>
    <definedName name="ixRange186_1">#REF!</definedName>
    <definedName name="ixRange187" localSheetId="2">#REF!</definedName>
    <definedName name="ixRange187">#REF!</definedName>
    <definedName name="ixRange187_1" localSheetId="2">#REF!</definedName>
    <definedName name="ixRange187_1">#REF!</definedName>
    <definedName name="ixRange188" localSheetId="2">#REF!</definedName>
    <definedName name="ixRange188">#REF!</definedName>
    <definedName name="ixRange188_1" localSheetId="2">#REF!</definedName>
    <definedName name="ixRange188_1">#REF!</definedName>
    <definedName name="ixRange189" localSheetId="2">#REF!</definedName>
    <definedName name="ixRange189">#REF!</definedName>
    <definedName name="ixRange189_1" localSheetId="2">#REF!</definedName>
    <definedName name="ixRange189_1">#REF!</definedName>
    <definedName name="ixRange19" localSheetId="2">#REF!</definedName>
    <definedName name="ixRange19">#REF!</definedName>
    <definedName name="ixRange19_1" localSheetId="2">#REF!</definedName>
    <definedName name="ixRange19_1">#REF!</definedName>
    <definedName name="ixRange190" localSheetId="2">#REF!</definedName>
    <definedName name="ixRange190">#REF!</definedName>
    <definedName name="ixRange190_1" localSheetId="2">#REF!</definedName>
    <definedName name="ixRange190_1">#REF!</definedName>
    <definedName name="ixRange191" localSheetId="2">#REF!</definedName>
    <definedName name="ixRange191">#REF!</definedName>
    <definedName name="ixRange191_1" localSheetId="2">#REF!</definedName>
    <definedName name="ixRange191_1">#REF!</definedName>
    <definedName name="ixRange192" localSheetId="2">#REF!</definedName>
    <definedName name="ixRange192">#REF!</definedName>
    <definedName name="ixRange192_1" localSheetId="2">#REF!</definedName>
    <definedName name="ixRange192_1">#REF!</definedName>
    <definedName name="ixRange193" localSheetId="2">#REF!</definedName>
    <definedName name="ixRange193">#REF!</definedName>
    <definedName name="ixRange193_1" localSheetId="2">#REF!</definedName>
    <definedName name="ixRange193_1">#REF!</definedName>
    <definedName name="ixRange194" localSheetId="2">#REF!</definedName>
    <definedName name="ixRange194">#REF!</definedName>
    <definedName name="ixRange194_1" localSheetId="2">#REF!</definedName>
    <definedName name="ixRange194_1">#REF!</definedName>
    <definedName name="ixRange195" localSheetId="2">#REF!</definedName>
    <definedName name="ixRange195">#REF!</definedName>
    <definedName name="ixRange195_1" localSheetId="2">#REF!</definedName>
    <definedName name="ixRange195_1">#REF!</definedName>
    <definedName name="ixRange196" localSheetId="2">#REF!</definedName>
    <definedName name="ixRange196">#REF!</definedName>
    <definedName name="ixRange196_1" localSheetId="2">#REF!</definedName>
    <definedName name="ixRange196_1">#REF!</definedName>
    <definedName name="ixRange197" localSheetId="2">#REF!</definedName>
    <definedName name="ixRange197">#REF!</definedName>
    <definedName name="ixRange197_1" localSheetId="2">#REF!</definedName>
    <definedName name="ixRange197_1">#REF!</definedName>
    <definedName name="ixRange198" localSheetId="2">#REF!</definedName>
    <definedName name="ixRange198">#REF!</definedName>
    <definedName name="ixRange198_1" localSheetId="2">#REF!</definedName>
    <definedName name="ixRange198_1">#REF!</definedName>
    <definedName name="ixRange199" localSheetId="2">#REF!</definedName>
    <definedName name="ixRange199">#REF!</definedName>
    <definedName name="ixRange199_1" localSheetId="2">#REF!</definedName>
    <definedName name="ixRange199_1">#REF!</definedName>
    <definedName name="ixRange2" localSheetId="2">'[44]Budget Analysis'!#REF!</definedName>
    <definedName name="ixRange2">'[44]Budget Analysis'!#REF!</definedName>
    <definedName name="ixRange2_1" localSheetId="2">#REF!</definedName>
    <definedName name="ixRange2_1">#REF!</definedName>
    <definedName name="ixRange20" localSheetId="2">#REF!</definedName>
    <definedName name="ixRange20">#REF!</definedName>
    <definedName name="ixRange20_1" localSheetId="2">#REF!</definedName>
    <definedName name="ixRange20_1">#REF!</definedName>
    <definedName name="ixRange200" localSheetId="2">#REF!</definedName>
    <definedName name="ixRange200">#REF!</definedName>
    <definedName name="ixRange200_1" localSheetId="2">#REF!</definedName>
    <definedName name="ixRange200_1">#REF!</definedName>
    <definedName name="ixRange201" localSheetId="2">#REF!</definedName>
    <definedName name="ixRange201">#REF!</definedName>
    <definedName name="ixRange201_1" localSheetId="2">#REF!</definedName>
    <definedName name="ixRange201_1">#REF!</definedName>
    <definedName name="ixRange202" localSheetId="2">#REF!</definedName>
    <definedName name="ixRange202">#REF!</definedName>
    <definedName name="ixRange202_1" localSheetId="2">#REF!</definedName>
    <definedName name="ixRange202_1">#REF!</definedName>
    <definedName name="ixRange203" localSheetId="2">#REF!</definedName>
    <definedName name="ixRange203">#REF!</definedName>
    <definedName name="ixRange203_1" localSheetId="2">#REF!</definedName>
    <definedName name="ixRange203_1">#REF!</definedName>
    <definedName name="ixRange204" localSheetId="2">#REF!</definedName>
    <definedName name="ixRange204">#REF!</definedName>
    <definedName name="ixRange204_1" localSheetId="2">#REF!</definedName>
    <definedName name="ixRange204_1">#REF!</definedName>
    <definedName name="ixRange205" localSheetId="2">#REF!</definedName>
    <definedName name="ixRange205">#REF!</definedName>
    <definedName name="ixRange205_1" localSheetId="2">#REF!</definedName>
    <definedName name="ixRange205_1">#REF!</definedName>
    <definedName name="ixRange206" localSheetId="2">#REF!</definedName>
    <definedName name="ixRange206">#REF!</definedName>
    <definedName name="ixRange206_1" localSheetId="2">#REF!</definedName>
    <definedName name="ixRange206_1">#REF!</definedName>
    <definedName name="ixRange207" localSheetId="2">#REF!</definedName>
    <definedName name="ixRange207">#REF!</definedName>
    <definedName name="ixRange207_1" localSheetId="2">#REF!</definedName>
    <definedName name="ixRange207_1">#REF!</definedName>
    <definedName name="ixRange208" localSheetId="2">#REF!</definedName>
    <definedName name="ixRange208">#REF!</definedName>
    <definedName name="ixRange208_1" localSheetId="2">#REF!</definedName>
    <definedName name="ixRange208_1">#REF!</definedName>
    <definedName name="ixRange209" localSheetId="2">#REF!</definedName>
    <definedName name="ixRange209">#REF!</definedName>
    <definedName name="ixRange209_1" localSheetId="2">#REF!</definedName>
    <definedName name="ixRange209_1">#REF!</definedName>
    <definedName name="ixRange21" localSheetId="2">#REF!</definedName>
    <definedName name="ixRange21">#REF!</definedName>
    <definedName name="ixRange21_1" localSheetId="2">#REF!</definedName>
    <definedName name="ixRange21_1">#REF!</definedName>
    <definedName name="ixRange210" localSheetId="2">#REF!</definedName>
    <definedName name="ixRange210">#REF!</definedName>
    <definedName name="ixRange210_1" localSheetId="2">#REF!</definedName>
    <definedName name="ixRange210_1">#REF!</definedName>
    <definedName name="ixRange211" localSheetId="2">#REF!</definedName>
    <definedName name="ixRange211">#REF!</definedName>
    <definedName name="ixRange211_1" localSheetId="2">#REF!</definedName>
    <definedName name="ixRange211_1">#REF!</definedName>
    <definedName name="ixRange212" localSheetId="2">#REF!</definedName>
    <definedName name="ixRange212">#REF!</definedName>
    <definedName name="ixRange212_1" localSheetId="2">#REF!</definedName>
    <definedName name="ixRange212_1">#REF!</definedName>
    <definedName name="ixRange213" localSheetId="2">#REF!</definedName>
    <definedName name="ixRange213">#REF!</definedName>
    <definedName name="ixRange213_1" localSheetId="2">#REF!</definedName>
    <definedName name="ixRange213_1">#REF!</definedName>
    <definedName name="ixRange214" localSheetId="2">#REF!</definedName>
    <definedName name="ixRange214">#REF!</definedName>
    <definedName name="ixRange214_1" localSheetId="2">#REF!</definedName>
    <definedName name="ixRange214_1">#REF!</definedName>
    <definedName name="ixRange215" localSheetId="2">#REF!</definedName>
    <definedName name="ixRange215">#REF!</definedName>
    <definedName name="ixRange215_1" localSheetId="2">#REF!</definedName>
    <definedName name="ixRange215_1">#REF!</definedName>
    <definedName name="ixRange216" localSheetId="2">#REF!</definedName>
    <definedName name="ixRange216">#REF!</definedName>
    <definedName name="ixRange216_1" localSheetId="2">#REF!</definedName>
    <definedName name="ixRange216_1">#REF!</definedName>
    <definedName name="ixRange217" localSheetId="2">#REF!</definedName>
    <definedName name="ixRange217">#REF!</definedName>
    <definedName name="ixRange217_1" localSheetId="2">#REF!</definedName>
    <definedName name="ixRange217_1">#REF!</definedName>
    <definedName name="ixRange218" localSheetId="2">#REF!</definedName>
    <definedName name="ixRange218">#REF!</definedName>
    <definedName name="ixRange218_1" localSheetId="2">#REF!</definedName>
    <definedName name="ixRange218_1">#REF!</definedName>
    <definedName name="ixRange219" localSheetId="2">#REF!</definedName>
    <definedName name="ixRange219">#REF!</definedName>
    <definedName name="ixRange219_1" localSheetId="2">#REF!</definedName>
    <definedName name="ixRange219_1">#REF!</definedName>
    <definedName name="ixRange22" localSheetId="2">#REF!</definedName>
    <definedName name="ixRange22">#REF!</definedName>
    <definedName name="ixRange22_1" localSheetId="2">#REF!</definedName>
    <definedName name="ixRange22_1">#REF!</definedName>
    <definedName name="ixRange220" localSheetId="2">#REF!</definedName>
    <definedName name="ixRange220">#REF!</definedName>
    <definedName name="ixRange220_1" localSheetId="2">#REF!</definedName>
    <definedName name="ixRange220_1">#REF!</definedName>
    <definedName name="ixRange221" localSheetId="2">#REF!</definedName>
    <definedName name="ixRange221">#REF!</definedName>
    <definedName name="ixRange221_1" localSheetId="2">#REF!</definedName>
    <definedName name="ixRange221_1">#REF!</definedName>
    <definedName name="ixRange222" localSheetId="2">#REF!</definedName>
    <definedName name="ixRange222">#REF!</definedName>
    <definedName name="ixRange222_1" localSheetId="2">#REF!</definedName>
    <definedName name="ixRange222_1">#REF!</definedName>
    <definedName name="ixRange223" localSheetId="2">#REF!</definedName>
    <definedName name="ixRange223">#REF!</definedName>
    <definedName name="ixRange223_1" localSheetId="2">#REF!</definedName>
    <definedName name="ixRange223_1">#REF!</definedName>
    <definedName name="ixRange224" localSheetId="2">#REF!</definedName>
    <definedName name="ixRange224">#REF!</definedName>
    <definedName name="ixRange224_1" localSheetId="2">#REF!</definedName>
    <definedName name="ixRange224_1">#REF!</definedName>
    <definedName name="ixRange225" localSheetId="2">#REF!</definedName>
    <definedName name="ixRange225">#REF!</definedName>
    <definedName name="ixRange225_1" localSheetId="2">#REF!</definedName>
    <definedName name="ixRange225_1">#REF!</definedName>
    <definedName name="ixRange226" localSheetId="2">#REF!</definedName>
    <definedName name="ixRange226">#REF!</definedName>
    <definedName name="ixRange226_1" localSheetId="2">#REF!</definedName>
    <definedName name="ixRange226_1">#REF!</definedName>
    <definedName name="ixRange227" localSheetId="2">#REF!</definedName>
    <definedName name="ixRange227">#REF!</definedName>
    <definedName name="ixRange227_1" localSheetId="2">#REF!</definedName>
    <definedName name="ixRange227_1">#REF!</definedName>
    <definedName name="ixRange228" localSheetId="2">#REF!</definedName>
    <definedName name="ixRange228">#REF!</definedName>
    <definedName name="ixRange228_1" localSheetId="2">#REF!</definedName>
    <definedName name="ixRange228_1">#REF!</definedName>
    <definedName name="ixRange229" localSheetId="2">#REF!</definedName>
    <definedName name="ixRange229">#REF!</definedName>
    <definedName name="ixRange229_1" localSheetId="2">#REF!</definedName>
    <definedName name="ixRange229_1">#REF!</definedName>
    <definedName name="ixRange23" localSheetId="2">#REF!</definedName>
    <definedName name="ixRange23">#REF!</definedName>
    <definedName name="ixRange23_1" localSheetId="2">#REF!</definedName>
    <definedName name="ixRange23_1">#REF!</definedName>
    <definedName name="ixRange230" localSheetId="2">#REF!</definedName>
    <definedName name="ixRange230">#REF!</definedName>
    <definedName name="ixRange230_1" localSheetId="2">#REF!</definedName>
    <definedName name="ixRange230_1">#REF!</definedName>
    <definedName name="ixRange231" localSheetId="2">#REF!</definedName>
    <definedName name="ixRange231">#REF!</definedName>
    <definedName name="ixRange231_1" localSheetId="2">#REF!</definedName>
    <definedName name="ixRange231_1">#REF!</definedName>
    <definedName name="ixRange232" localSheetId="2">#REF!</definedName>
    <definedName name="ixRange232">#REF!</definedName>
    <definedName name="ixRange232_1" localSheetId="2">#REF!</definedName>
    <definedName name="ixRange232_1">#REF!</definedName>
    <definedName name="ixRange233" localSheetId="2">#REF!</definedName>
    <definedName name="ixRange233">#REF!</definedName>
    <definedName name="ixRange233_1" localSheetId="2">#REF!</definedName>
    <definedName name="ixRange233_1">#REF!</definedName>
    <definedName name="ixRange234" localSheetId="2">#REF!</definedName>
    <definedName name="ixRange234">#REF!</definedName>
    <definedName name="ixRange234_1" localSheetId="2">#REF!</definedName>
    <definedName name="ixRange234_1">#REF!</definedName>
    <definedName name="ixRange235" localSheetId="2">#REF!</definedName>
    <definedName name="ixRange235">#REF!</definedName>
    <definedName name="ixRange235_1" localSheetId="2">#REF!</definedName>
    <definedName name="ixRange235_1">#REF!</definedName>
    <definedName name="ixRange236" localSheetId="2">#REF!</definedName>
    <definedName name="ixRange236">#REF!</definedName>
    <definedName name="ixRange236_1" localSheetId="2">#REF!</definedName>
    <definedName name="ixRange236_1">#REF!</definedName>
    <definedName name="ixRange237" localSheetId="2">#REF!</definedName>
    <definedName name="ixRange237">#REF!</definedName>
    <definedName name="ixRange237_1" localSheetId="2">#REF!</definedName>
    <definedName name="ixRange237_1">#REF!</definedName>
    <definedName name="ixRange238" localSheetId="2">#REF!</definedName>
    <definedName name="ixRange238">#REF!</definedName>
    <definedName name="ixRange238_1" localSheetId="2">#REF!</definedName>
    <definedName name="ixRange238_1">#REF!</definedName>
    <definedName name="ixRange239" localSheetId="2">#REF!</definedName>
    <definedName name="ixRange239">#REF!</definedName>
    <definedName name="ixRange239_1" localSheetId="2">#REF!</definedName>
    <definedName name="ixRange239_1">#REF!</definedName>
    <definedName name="ixRange24" localSheetId="2">#REF!</definedName>
    <definedName name="ixRange24">#REF!</definedName>
    <definedName name="ixRange24_1" localSheetId="2">#REF!</definedName>
    <definedName name="ixRange24_1">#REF!</definedName>
    <definedName name="ixRange240" localSheetId="2">#REF!</definedName>
    <definedName name="ixRange240">#REF!</definedName>
    <definedName name="ixRange240_1" localSheetId="2">#REF!</definedName>
    <definedName name="ixRange240_1">#REF!</definedName>
    <definedName name="ixRange241" localSheetId="2">#REF!</definedName>
    <definedName name="ixRange241">#REF!</definedName>
    <definedName name="ixRange241_1" localSheetId="2">#REF!</definedName>
    <definedName name="ixRange241_1">#REF!</definedName>
    <definedName name="ixRange242" localSheetId="2">#REF!</definedName>
    <definedName name="ixRange242">#REF!</definedName>
    <definedName name="ixRange242_1" localSheetId="2">#REF!</definedName>
    <definedName name="ixRange242_1">#REF!</definedName>
    <definedName name="ixRange243" localSheetId="2">#REF!</definedName>
    <definedName name="ixRange243">#REF!</definedName>
    <definedName name="ixRange243_1" localSheetId="2">#REF!</definedName>
    <definedName name="ixRange243_1">#REF!</definedName>
    <definedName name="ixRange244" localSheetId="2">#REF!</definedName>
    <definedName name="ixRange244">#REF!</definedName>
    <definedName name="ixRange244_1" localSheetId="2">#REF!</definedName>
    <definedName name="ixRange244_1">#REF!</definedName>
    <definedName name="ixRange245" localSheetId="2">#REF!</definedName>
    <definedName name="ixRange245">#REF!</definedName>
    <definedName name="ixRange245_1" localSheetId="2">#REF!</definedName>
    <definedName name="ixRange245_1">#REF!</definedName>
    <definedName name="ixRange246" localSheetId="2">#REF!</definedName>
    <definedName name="ixRange246">#REF!</definedName>
    <definedName name="ixRange246_1" localSheetId="2">#REF!</definedName>
    <definedName name="ixRange246_1">#REF!</definedName>
    <definedName name="ixRange247" localSheetId="2">#REF!</definedName>
    <definedName name="ixRange247">#REF!</definedName>
    <definedName name="ixRange247_1" localSheetId="2">#REF!</definedName>
    <definedName name="ixRange247_1">#REF!</definedName>
    <definedName name="ixRange248" localSheetId="2">#REF!</definedName>
    <definedName name="ixRange248">#REF!</definedName>
    <definedName name="ixRange248_1" localSheetId="2">#REF!</definedName>
    <definedName name="ixRange248_1">#REF!</definedName>
    <definedName name="ixRange249" localSheetId="2">#REF!</definedName>
    <definedName name="ixRange249">#REF!</definedName>
    <definedName name="ixRange249_1" localSheetId="2">#REF!</definedName>
    <definedName name="ixRange249_1">#REF!</definedName>
    <definedName name="ixRange25" localSheetId="2">#REF!</definedName>
    <definedName name="ixRange25">#REF!</definedName>
    <definedName name="ixRange25_1" localSheetId="2">#REF!</definedName>
    <definedName name="ixRange25_1">#REF!</definedName>
    <definedName name="ixRange250" localSheetId="2">#REF!</definedName>
    <definedName name="ixRange250">#REF!</definedName>
    <definedName name="ixRange250_1" localSheetId="2">#REF!</definedName>
    <definedName name="ixRange250_1">#REF!</definedName>
    <definedName name="ixRange251" localSheetId="2">#REF!</definedName>
    <definedName name="ixRange251">#REF!</definedName>
    <definedName name="ixRange251_1" localSheetId="2">#REF!</definedName>
    <definedName name="ixRange251_1">#REF!</definedName>
    <definedName name="ixRange252" localSheetId="2">#REF!</definedName>
    <definedName name="ixRange252">#REF!</definedName>
    <definedName name="ixRange252_1" localSheetId="2">#REF!</definedName>
    <definedName name="ixRange252_1">#REF!</definedName>
    <definedName name="ixRange253" localSheetId="2">#REF!</definedName>
    <definedName name="ixRange253">#REF!</definedName>
    <definedName name="ixRange253_1" localSheetId="2">#REF!</definedName>
    <definedName name="ixRange253_1">#REF!</definedName>
    <definedName name="ixRange254" localSheetId="2">#REF!</definedName>
    <definedName name="ixRange254">#REF!</definedName>
    <definedName name="ixRange254_1" localSheetId="2">#REF!</definedName>
    <definedName name="ixRange254_1">#REF!</definedName>
    <definedName name="ixRange255" localSheetId="2">#REF!</definedName>
    <definedName name="ixRange255">#REF!</definedName>
    <definedName name="ixRange255_1" localSheetId="2">#REF!</definedName>
    <definedName name="ixRange255_1">#REF!</definedName>
    <definedName name="ixRange256" localSheetId="2">#REF!</definedName>
    <definedName name="ixRange256">#REF!</definedName>
    <definedName name="ixRange256_1" localSheetId="2">#REF!</definedName>
    <definedName name="ixRange256_1">#REF!</definedName>
    <definedName name="ixRange257" localSheetId="2">#REF!</definedName>
    <definedName name="ixRange257">#REF!</definedName>
    <definedName name="ixRange257_1" localSheetId="2">#REF!</definedName>
    <definedName name="ixRange257_1">#REF!</definedName>
    <definedName name="ixRange258" localSheetId="2">#REF!</definedName>
    <definedName name="ixRange258">#REF!</definedName>
    <definedName name="ixRange258_1" localSheetId="2">#REF!</definedName>
    <definedName name="ixRange258_1">#REF!</definedName>
    <definedName name="ixRange259" localSheetId="2">#REF!</definedName>
    <definedName name="ixRange259">#REF!</definedName>
    <definedName name="ixRange259_1" localSheetId="2">#REF!</definedName>
    <definedName name="ixRange259_1">#REF!</definedName>
    <definedName name="ixRange26" localSheetId="2">#REF!</definedName>
    <definedName name="ixRange26">#REF!</definedName>
    <definedName name="ixRange26_1" localSheetId="2">#REF!</definedName>
    <definedName name="ixRange26_1">#REF!</definedName>
    <definedName name="ixRange260" localSheetId="2">#REF!</definedName>
    <definedName name="ixRange260">#REF!</definedName>
    <definedName name="ixRange260_1" localSheetId="2">#REF!</definedName>
    <definedName name="ixRange260_1">#REF!</definedName>
    <definedName name="ixRange261" localSheetId="2">#REF!</definedName>
    <definedName name="ixRange261">#REF!</definedName>
    <definedName name="ixRange261_1" localSheetId="2">#REF!</definedName>
    <definedName name="ixRange261_1">#REF!</definedName>
    <definedName name="ixRange262" localSheetId="2">#REF!</definedName>
    <definedName name="ixRange262">#REF!</definedName>
    <definedName name="ixRange262_1" localSheetId="2">#REF!</definedName>
    <definedName name="ixRange262_1">#REF!</definedName>
    <definedName name="ixRange263" localSheetId="2">#REF!</definedName>
    <definedName name="ixRange263">#REF!</definedName>
    <definedName name="ixRange263_1" localSheetId="2">#REF!</definedName>
    <definedName name="ixRange263_1">#REF!</definedName>
    <definedName name="ixRange264" localSheetId="2">#REF!</definedName>
    <definedName name="ixRange264">#REF!</definedName>
    <definedName name="ixRange264_1" localSheetId="2">#REF!</definedName>
    <definedName name="ixRange264_1">#REF!</definedName>
    <definedName name="ixRange265" localSheetId="2">#REF!</definedName>
    <definedName name="ixRange265">#REF!</definedName>
    <definedName name="ixRange265_1" localSheetId="2">#REF!</definedName>
    <definedName name="ixRange265_1">#REF!</definedName>
    <definedName name="ixRange266" localSheetId="2">#REF!</definedName>
    <definedName name="ixRange266">#REF!</definedName>
    <definedName name="ixRange266_1" localSheetId="2">#REF!</definedName>
    <definedName name="ixRange266_1">#REF!</definedName>
    <definedName name="ixRange267" localSheetId="2">#REF!</definedName>
    <definedName name="ixRange267">#REF!</definedName>
    <definedName name="ixRange267_1" localSheetId="2">#REF!</definedName>
    <definedName name="ixRange267_1">#REF!</definedName>
    <definedName name="ixRange268" localSheetId="2">#REF!</definedName>
    <definedName name="ixRange268">#REF!</definedName>
    <definedName name="ixRange268_1" localSheetId="2">#REF!</definedName>
    <definedName name="ixRange268_1">#REF!</definedName>
    <definedName name="ixRange269" localSheetId="2">#REF!</definedName>
    <definedName name="ixRange269">#REF!</definedName>
    <definedName name="ixRange269_1" localSheetId="2">#REF!</definedName>
    <definedName name="ixRange269_1">#REF!</definedName>
    <definedName name="ixRange27" localSheetId="2">#REF!</definedName>
    <definedName name="ixRange27">#REF!</definedName>
    <definedName name="ixRange27_1" localSheetId="2">#REF!</definedName>
    <definedName name="ixRange27_1">#REF!</definedName>
    <definedName name="ixRange270" localSheetId="2">#REF!</definedName>
    <definedName name="ixRange270">#REF!</definedName>
    <definedName name="ixRange270_1" localSheetId="2">#REF!</definedName>
    <definedName name="ixRange270_1">#REF!</definedName>
    <definedName name="ixRange271" localSheetId="2">#REF!</definedName>
    <definedName name="ixRange271">#REF!</definedName>
    <definedName name="ixRange271_1" localSheetId="2">#REF!</definedName>
    <definedName name="ixRange271_1">#REF!</definedName>
    <definedName name="ixRange272" localSheetId="2">#REF!</definedName>
    <definedName name="ixRange272">#REF!</definedName>
    <definedName name="ixRange272_1" localSheetId="2">#REF!</definedName>
    <definedName name="ixRange272_1">#REF!</definedName>
    <definedName name="ixRange273" localSheetId="2">#REF!</definedName>
    <definedName name="ixRange273">#REF!</definedName>
    <definedName name="ixRange273_1" localSheetId="2">#REF!</definedName>
    <definedName name="ixRange273_1">#REF!</definedName>
    <definedName name="ixRange274" localSheetId="2">#REF!</definedName>
    <definedName name="ixRange274">#REF!</definedName>
    <definedName name="ixRange274_1" localSheetId="2">#REF!</definedName>
    <definedName name="ixRange274_1">#REF!</definedName>
    <definedName name="ixRange275" localSheetId="2">#REF!</definedName>
    <definedName name="ixRange275">#REF!</definedName>
    <definedName name="ixRange275_1" localSheetId="2">#REF!</definedName>
    <definedName name="ixRange275_1">#REF!</definedName>
    <definedName name="ixRange276" localSheetId="2">#REF!</definedName>
    <definedName name="ixRange276">#REF!</definedName>
    <definedName name="ixRange276_1" localSheetId="2">#REF!</definedName>
    <definedName name="ixRange276_1">#REF!</definedName>
    <definedName name="ixRange277" localSheetId="2">#REF!</definedName>
    <definedName name="ixRange277">#REF!</definedName>
    <definedName name="ixRange277_1" localSheetId="2">#REF!</definedName>
    <definedName name="ixRange277_1">#REF!</definedName>
    <definedName name="ixRange278" localSheetId="2">#REF!</definedName>
    <definedName name="ixRange278">#REF!</definedName>
    <definedName name="ixRange278_1" localSheetId="2">#REF!</definedName>
    <definedName name="ixRange278_1">#REF!</definedName>
    <definedName name="ixRange279" localSheetId="2">#REF!</definedName>
    <definedName name="ixRange279">#REF!</definedName>
    <definedName name="ixRange279_1" localSheetId="2">#REF!</definedName>
    <definedName name="ixRange279_1">#REF!</definedName>
    <definedName name="ixRange28" localSheetId="2">#REF!</definedName>
    <definedName name="ixRange28">#REF!</definedName>
    <definedName name="ixRange28_1" localSheetId="2">#REF!</definedName>
    <definedName name="ixRange28_1">#REF!</definedName>
    <definedName name="ixRange280" localSheetId="2">#REF!</definedName>
    <definedName name="ixRange280">#REF!</definedName>
    <definedName name="ixRange280_1" localSheetId="2">#REF!</definedName>
    <definedName name="ixRange280_1">#REF!</definedName>
    <definedName name="ixRange281" localSheetId="2">#REF!</definedName>
    <definedName name="ixRange281">#REF!</definedName>
    <definedName name="ixRange281_1" localSheetId="2">#REF!</definedName>
    <definedName name="ixRange281_1">#REF!</definedName>
    <definedName name="ixRange282" localSheetId="2">#REF!</definedName>
    <definedName name="ixRange282">#REF!</definedName>
    <definedName name="ixRange282_1" localSheetId="2">#REF!</definedName>
    <definedName name="ixRange282_1">#REF!</definedName>
    <definedName name="ixRange283" localSheetId="2">#REF!</definedName>
    <definedName name="ixRange283">#REF!</definedName>
    <definedName name="ixRange283_1" localSheetId="2">#REF!</definedName>
    <definedName name="ixRange283_1">#REF!</definedName>
    <definedName name="ixRange284" localSheetId="2">#REF!</definedName>
    <definedName name="ixRange284">#REF!</definedName>
    <definedName name="ixRange284_1" localSheetId="2">#REF!</definedName>
    <definedName name="ixRange284_1">#REF!</definedName>
    <definedName name="ixRange285" localSheetId="2">#REF!</definedName>
    <definedName name="ixRange285">#REF!</definedName>
    <definedName name="ixRange285_1" localSheetId="2">#REF!</definedName>
    <definedName name="ixRange285_1">#REF!</definedName>
    <definedName name="ixRange286" localSheetId="2">#REF!</definedName>
    <definedName name="ixRange286">#REF!</definedName>
    <definedName name="ixRange286_1" localSheetId="2">#REF!</definedName>
    <definedName name="ixRange286_1">#REF!</definedName>
    <definedName name="ixRange287" localSheetId="2">#REF!</definedName>
    <definedName name="ixRange287">#REF!</definedName>
    <definedName name="ixRange287_1" localSheetId="2">#REF!</definedName>
    <definedName name="ixRange287_1">#REF!</definedName>
    <definedName name="ixRange288" localSheetId="2">#REF!</definedName>
    <definedName name="ixRange288">#REF!</definedName>
    <definedName name="ixRange288_1" localSheetId="2">#REF!</definedName>
    <definedName name="ixRange288_1">#REF!</definedName>
    <definedName name="ixRange289" localSheetId="2">#REF!</definedName>
    <definedName name="ixRange289">#REF!</definedName>
    <definedName name="ixRange289_1" localSheetId="2">#REF!</definedName>
    <definedName name="ixRange289_1">#REF!</definedName>
    <definedName name="ixRange29" localSheetId="2">#REF!</definedName>
    <definedName name="ixRange29">#REF!</definedName>
    <definedName name="ixRange29_1" localSheetId="2">#REF!</definedName>
    <definedName name="ixRange29_1">#REF!</definedName>
    <definedName name="ixRange290" localSheetId="2">#REF!</definedName>
    <definedName name="ixRange290">#REF!</definedName>
    <definedName name="ixRange290_1" localSheetId="2">#REF!</definedName>
    <definedName name="ixRange290_1">#REF!</definedName>
    <definedName name="ixRange291" localSheetId="2">#REF!</definedName>
    <definedName name="ixRange291">#REF!</definedName>
    <definedName name="ixRange291_1" localSheetId="2">#REF!</definedName>
    <definedName name="ixRange291_1">#REF!</definedName>
    <definedName name="ixRange292" localSheetId="2">#REF!</definedName>
    <definedName name="ixRange292">#REF!</definedName>
    <definedName name="ixRange292_1" localSheetId="2">#REF!</definedName>
    <definedName name="ixRange292_1">#REF!</definedName>
    <definedName name="ixRange293" localSheetId="2">#REF!</definedName>
    <definedName name="ixRange293">#REF!</definedName>
    <definedName name="ixRange293_1" localSheetId="2">#REF!</definedName>
    <definedName name="ixRange293_1">#REF!</definedName>
    <definedName name="ixRange294" localSheetId="2">#REF!</definedName>
    <definedName name="ixRange294">#REF!</definedName>
    <definedName name="ixRange294_1" localSheetId="2">#REF!</definedName>
    <definedName name="ixRange294_1">#REF!</definedName>
    <definedName name="ixRange295" localSheetId="2">#REF!</definedName>
    <definedName name="ixRange295">#REF!</definedName>
    <definedName name="ixRange295_1" localSheetId="2">#REF!</definedName>
    <definedName name="ixRange295_1">#REF!</definedName>
    <definedName name="ixRange296" localSheetId="2">#REF!</definedName>
    <definedName name="ixRange296">#REF!</definedName>
    <definedName name="ixRange296_1" localSheetId="2">#REF!</definedName>
    <definedName name="ixRange296_1">#REF!</definedName>
    <definedName name="ixRange297" localSheetId="2">#REF!</definedName>
    <definedName name="ixRange297">#REF!</definedName>
    <definedName name="ixRange297_1" localSheetId="2">#REF!</definedName>
    <definedName name="ixRange297_1">#REF!</definedName>
    <definedName name="ixRange298" localSheetId="2">#REF!</definedName>
    <definedName name="ixRange298">#REF!</definedName>
    <definedName name="ixRange298_1" localSheetId="2">#REF!</definedName>
    <definedName name="ixRange298_1">#REF!</definedName>
    <definedName name="ixRange299" localSheetId="2">#REF!</definedName>
    <definedName name="ixRange299">#REF!</definedName>
    <definedName name="ixRange299_1" localSheetId="2">#REF!</definedName>
    <definedName name="ixRange299_1">#REF!</definedName>
    <definedName name="ixRange3" localSheetId="2">'[44]Budget Analysis'!#REF!</definedName>
    <definedName name="ixRange3">'[44]Budget Analysis'!#REF!</definedName>
    <definedName name="ixRange3_1" localSheetId="2">#REF!</definedName>
    <definedName name="ixRange3_1">#REF!</definedName>
    <definedName name="ixRange30" localSheetId="2">#REF!</definedName>
    <definedName name="ixRange30">#REF!</definedName>
    <definedName name="ixRange30_1" localSheetId="2">#REF!</definedName>
    <definedName name="ixRange30_1">#REF!</definedName>
    <definedName name="ixRange300" localSheetId="2">#REF!</definedName>
    <definedName name="ixRange300">#REF!</definedName>
    <definedName name="ixRange300_1" localSheetId="2">#REF!</definedName>
    <definedName name="ixRange300_1">#REF!</definedName>
    <definedName name="ixRange301" localSheetId="2">#REF!</definedName>
    <definedName name="ixRange301">#REF!</definedName>
    <definedName name="ixRange301_1" localSheetId="2">#REF!</definedName>
    <definedName name="ixRange301_1">#REF!</definedName>
    <definedName name="ixRange302" localSheetId="2">#REF!</definedName>
    <definedName name="ixRange302">#REF!</definedName>
    <definedName name="ixRange302_1" localSheetId="2">#REF!</definedName>
    <definedName name="ixRange302_1">#REF!</definedName>
    <definedName name="ixRange303" localSheetId="2">#REF!</definedName>
    <definedName name="ixRange303">#REF!</definedName>
    <definedName name="ixRange303_1" localSheetId="2">#REF!</definedName>
    <definedName name="ixRange303_1">#REF!</definedName>
    <definedName name="ixRange304" localSheetId="2">#REF!</definedName>
    <definedName name="ixRange304">#REF!</definedName>
    <definedName name="ixRange304_1" localSheetId="2">#REF!</definedName>
    <definedName name="ixRange304_1">#REF!</definedName>
    <definedName name="ixRange305" localSheetId="2">#REF!</definedName>
    <definedName name="ixRange305">#REF!</definedName>
    <definedName name="ixRange305_1" localSheetId="2">#REF!</definedName>
    <definedName name="ixRange305_1">#REF!</definedName>
    <definedName name="ixRange306" localSheetId="2">#REF!</definedName>
    <definedName name="ixRange306">#REF!</definedName>
    <definedName name="ixRange306_1" localSheetId="2">#REF!</definedName>
    <definedName name="ixRange306_1">#REF!</definedName>
    <definedName name="ixRange307" localSheetId="2">#REF!</definedName>
    <definedName name="ixRange307">#REF!</definedName>
    <definedName name="ixRange307_1" localSheetId="2">#REF!</definedName>
    <definedName name="ixRange307_1">#REF!</definedName>
    <definedName name="ixRange308" localSheetId="2">#REF!</definedName>
    <definedName name="ixRange308">#REF!</definedName>
    <definedName name="ixRange308_1" localSheetId="2">#REF!</definedName>
    <definedName name="ixRange308_1">#REF!</definedName>
    <definedName name="ixRange309" localSheetId="2">#REF!</definedName>
    <definedName name="ixRange309">#REF!</definedName>
    <definedName name="ixRange309_1" localSheetId="2">#REF!</definedName>
    <definedName name="ixRange309_1">#REF!</definedName>
    <definedName name="ixRange31" localSheetId="2">#REF!</definedName>
    <definedName name="ixRange31">#REF!</definedName>
    <definedName name="ixRange31_1" localSheetId="2">#REF!</definedName>
    <definedName name="ixRange31_1">#REF!</definedName>
    <definedName name="ixRange310" localSheetId="2">#REF!</definedName>
    <definedName name="ixRange310">#REF!</definedName>
    <definedName name="ixRange310_1" localSheetId="2">#REF!</definedName>
    <definedName name="ixRange310_1">#REF!</definedName>
    <definedName name="ixRange311" localSheetId="2">#REF!</definedName>
    <definedName name="ixRange311">#REF!</definedName>
    <definedName name="ixRange311_1" localSheetId="2">#REF!</definedName>
    <definedName name="ixRange311_1">#REF!</definedName>
    <definedName name="ixRange312" localSheetId="2">#REF!</definedName>
    <definedName name="ixRange312">#REF!</definedName>
    <definedName name="ixRange312_1" localSheetId="2">#REF!</definedName>
    <definedName name="ixRange312_1">#REF!</definedName>
    <definedName name="ixRange313" localSheetId="2">#REF!</definedName>
    <definedName name="ixRange313">#REF!</definedName>
    <definedName name="ixRange313_1" localSheetId="2">#REF!</definedName>
    <definedName name="ixRange313_1">#REF!</definedName>
    <definedName name="ixRange314" localSheetId="2">#REF!</definedName>
    <definedName name="ixRange314">#REF!</definedName>
    <definedName name="ixRange314_1" localSheetId="2">#REF!</definedName>
    <definedName name="ixRange314_1">#REF!</definedName>
    <definedName name="ixRange315" localSheetId="2">#REF!</definedName>
    <definedName name="ixRange315">#REF!</definedName>
    <definedName name="ixRange315_1" localSheetId="2">#REF!</definedName>
    <definedName name="ixRange315_1">#REF!</definedName>
    <definedName name="ixRange316" localSheetId="2">#REF!</definedName>
    <definedName name="ixRange316">#REF!</definedName>
    <definedName name="ixRange316_1" localSheetId="2">#REF!</definedName>
    <definedName name="ixRange316_1">#REF!</definedName>
    <definedName name="ixRange317" localSheetId="2">#REF!</definedName>
    <definedName name="ixRange317">#REF!</definedName>
    <definedName name="ixRange317_1" localSheetId="2">#REF!</definedName>
    <definedName name="ixRange317_1">#REF!</definedName>
    <definedName name="ixRange318" localSheetId="2">#REF!</definedName>
    <definedName name="ixRange318">#REF!</definedName>
    <definedName name="ixRange318_1" localSheetId="2">#REF!</definedName>
    <definedName name="ixRange318_1">#REF!</definedName>
    <definedName name="ixRange319" localSheetId="2">#REF!</definedName>
    <definedName name="ixRange319">#REF!</definedName>
    <definedName name="ixRange319_1" localSheetId="2">#REF!</definedName>
    <definedName name="ixRange319_1">#REF!</definedName>
    <definedName name="ixRange32" localSheetId="2">#REF!</definedName>
    <definedName name="ixRange32">#REF!</definedName>
    <definedName name="ixRange32_1" localSheetId="2">#REF!</definedName>
    <definedName name="ixRange32_1">#REF!</definedName>
    <definedName name="ixRange320" localSheetId="2">#REF!</definedName>
    <definedName name="ixRange320">#REF!</definedName>
    <definedName name="ixRange320_1" localSheetId="2">#REF!</definedName>
    <definedName name="ixRange320_1">#REF!</definedName>
    <definedName name="ixRange321" localSheetId="2">#REF!</definedName>
    <definedName name="ixRange321">#REF!</definedName>
    <definedName name="ixRange321_1" localSheetId="2">#REF!</definedName>
    <definedName name="ixRange321_1">#REF!</definedName>
    <definedName name="ixRange322" localSheetId="2">#REF!</definedName>
    <definedName name="ixRange322">#REF!</definedName>
    <definedName name="ixRange322_1" localSheetId="2">#REF!</definedName>
    <definedName name="ixRange322_1">#REF!</definedName>
    <definedName name="ixRange323" localSheetId="2">#REF!</definedName>
    <definedName name="ixRange323">#REF!</definedName>
    <definedName name="ixRange323_1" localSheetId="2">#REF!</definedName>
    <definedName name="ixRange323_1">#REF!</definedName>
    <definedName name="ixRange324" localSheetId="2">#REF!</definedName>
    <definedName name="ixRange324">#REF!</definedName>
    <definedName name="ixRange324_1" localSheetId="2">#REF!</definedName>
    <definedName name="ixRange324_1">#REF!</definedName>
    <definedName name="ixRange325" localSheetId="2">#REF!</definedName>
    <definedName name="ixRange325">#REF!</definedName>
    <definedName name="ixRange325_1" localSheetId="2">#REF!</definedName>
    <definedName name="ixRange325_1">#REF!</definedName>
    <definedName name="ixRange326" localSheetId="2">#REF!</definedName>
    <definedName name="ixRange326">#REF!</definedName>
    <definedName name="ixRange326_1" localSheetId="2">#REF!</definedName>
    <definedName name="ixRange326_1">#REF!</definedName>
    <definedName name="ixRange327" localSheetId="2">#REF!</definedName>
    <definedName name="ixRange327">#REF!</definedName>
    <definedName name="ixRange327_1" localSheetId="2">#REF!</definedName>
    <definedName name="ixRange327_1">#REF!</definedName>
    <definedName name="ixRange328" localSheetId="2">#REF!</definedName>
    <definedName name="ixRange328">#REF!</definedName>
    <definedName name="ixRange328_1" localSheetId="2">#REF!</definedName>
    <definedName name="ixRange328_1">#REF!</definedName>
    <definedName name="ixRange329" localSheetId="2">#REF!</definedName>
    <definedName name="ixRange329">#REF!</definedName>
    <definedName name="ixRange329_1" localSheetId="2">#REF!</definedName>
    <definedName name="ixRange329_1">#REF!</definedName>
    <definedName name="ixRange33" localSheetId="2">#REF!</definedName>
    <definedName name="ixRange33">#REF!</definedName>
    <definedName name="ixRange33_1" localSheetId="2">#REF!</definedName>
    <definedName name="ixRange33_1">#REF!</definedName>
    <definedName name="ixRange330" localSheetId="2">#REF!</definedName>
    <definedName name="ixRange330">#REF!</definedName>
    <definedName name="ixRange330_1" localSheetId="2">#REF!</definedName>
    <definedName name="ixRange330_1">#REF!</definedName>
    <definedName name="ixRange331" localSheetId="2">#REF!</definedName>
    <definedName name="ixRange331">#REF!</definedName>
    <definedName name="ixRange331_1" localSheetId="2">#REF!</definedName>
    <definedName name="ixRange331_1">#REF!</definedName>
    <definedName name="ixRange332" localSheetId="2">#REF!</definedName>
    <definedName name="ixRange332">#REF!</definedName>
    <definedName name="ixRange332_1" localSheetId="2">#REF!</definedName>
    <definedName name="ixRange332_1">#REF!</definedName>
    <definedName name="ixRange333" localSheetId="2">#REF!</definedName>
    <definedName name="ixRange333">#REF!</definedName>
    <definedName name="ixRange333_1" localSheetId="2">#REF!</definedName>
    <definedName name="ixRange333_1">#REF!</definedName>
    <definedName name="ixRange334" localSheetId="2">#REF!</definedName>
    <definedName name="ixRange334">#REF!</definedName>
    <definedName name="ixRange334_1" localSheetId="2">#REF!</definedName>
    <definedName name="ixRange334_1">#REF!</definedName>
    <definedName name="ixRange335" localSheetId="2">#REF!</definedName>
    <definedName name="ixRange335">#REF!</definedName>
    <definedName name="ixRange335_1" localSheetId="2">#REF!</definedName>
    <definedName name="ixRange335_1">#REF!</definedName>
    <definedName name="ixRange336" localSheetId="2">#REF!</definedName>
    <definedName name="ixRange336">#REF!</definedName>
    <definedName name="ixRange336_1" localSheetId="2">#REF!</definedName>
    <definedName name="ixRange336_1">#REF!</definedName>
    <definedName name="ixRange337" localSheetId="2">#REF!</definedName>
    <definedName name="ixRange337">#REF!</definedName>
    <definedName name="ixRange337_1" localSheetId="2">#REF!</definedName>
    <definedName name="ixRange337_1">#REF!</definedName>
    <definedName name="ixRange338" localSheetId="2">#REF!</definedName>
    <definedName name="ixRange338">#REF!</definedName>
    <definedName name="ixRange338_1" localSheetId="2">#REF!</definedName>
    <definedName name="ixRange338_1">#REF!</definedName>
    <definedName name="ixRange339" localSheetId="2">#REF!</definedName>
    <definedName name="ixRange339">#REF!</definedName>
    <definedName name="ixRange339_1" localSheetId="2">#REF!</definedName>
    <definedName name="ixRange339_1">#REF!</definedName>
    <definedName name="ixRange34" localSheetId="2">#REF!</definedName>
    <definedName name="ixRange34">#REF!</definedName>
    <definedName name="ixRange34_1" localSheetId="2">#REF!</definedName>
    <definedName name="ixRange34_1">#REF!</definedName>
    <definedName name="ixRange340" localSheetId="2">#REF!</definedName>
    <definedName name="ixRange340">#REF!</definedName>
    <definedName name="ixRange340_1" localSheetId="2">#REF!</definedName>
    <definedName name="ixRange340_1">#REF!</definedName>
    <definedName name="ixRange341" localSheetId="2">#REF!</definedName>
    <definedName name="ixRange341">#REF!</definedName>
    <definedName name="ixRange341_1" localSheetId="2">#REF!</definedName>
    <definedName name="ixRange341_1">#REF!</definedName>
    <definedName name="ixRange342" localSheetId="2">#REF!</definedName>
    <definedName name="ixRange342">#REF!</definedName>
    <definedName name="ixRange342_1" localSheetId="2">#REF!</definedName>
    <definedName name="ixRange342_1">#REF!</definedName>
    <definedName name="ixRange343" localSheetId="2">#REF!</definedName>
    <definedName name="ixRange343">#REF!</definedName>
    <definedName name="ixRange343_1" localSheetId="2">#REF!</definedName>
    <definedName name="ixRange343_1">#REF!</definedName>
    <definedName name="ixRange344" localSheetId="2">#REF!</definedName>
    <definedName name="ixRange344">#REF!</definedName>
    <definedName name="ixRange344_1" localSheetId="2">#REF!</definedName>
    <definedName name="ixRange344_1">#REF!</definedName>
    <definedName name="ixRange345" localSheetId="2">#REF!</definedName>
    <definedName name="ixRange345">#REF!</definedName>
    <definedName name="ixRange345_1" localSheetId="2">#REF!</definedName>
    <definedName name="ixRange345_1">#REF!</definedName>
    <definedName name="ixRange346" localSheetId="2">#REF!</definedName>
    <definedName name="ixRange346">#REF!</definedName>
    <definedName name="ixRange346_1" localSheetId="2">#REF!</definedName>
    <definedName name="ixRange346_1">#REF!</definedName>
    <definedName name="ixRange347" localSheetId="2">#REF!</definedName>
    <definedName name="ixRange347">#REF!</definedName>
    <definedName name="ixRange347_1" localSheetId="2">#REF!</definedName>
    <definedName name="ixRange347_1">#REF!</definedName>
    <definedName name="ixRange348" localSheetId="2">#REF!</definedName>
    <definedName name="ixRange348">#REF!</definedName>
    <definedName name="ixRange348_1" localSheetId="2">#REF!</definedName>
    <definedName name="ixRange348_1">#REF!</definedName>
    <definedName name="ixRange349" localSheetId="2">#REF!</definedName>
    <definedName name="ixRange349">#REF!</definedName>
    <definedName name="ixRange349_1" localSheetId="2">#REF!</definedName>
    <definedName name="ixRange349_1">#REF!</definedName>
    <definedName name="ixRange35" localSheetId="2">#REF!</definedName>
    <definedName name="ixRange35">#REF!</definedName>
    <definedName name="ixRange35_1" localSheetId="2">#REF!</definedName>
    <definedName name="ixRange35_1">#REF!</definedName>
    <definedName name="ixRange350" localSheetId="2">#REF!</definedName>
    <definedName name="ixRange350">#REF!</definedName>
    <definedName name="ixRange350_1" localSheetId="2">#REF!</definedName>
    <definedName name="ixRange350_1">#REF!</definedName>
    <definedName name="ixRange351" localSheetId="2">#REF!</definedName>
    <definedName name="ixRange351">#REF!</definedName>
    <definedName name="ixRange351_1" localSheetId="2">#REF!</definedName>
    <definedName name="ixRange351_1">#REF!</definedName>
    <definedName name="ixRange352" localSheetId="2">#REF!</definedName>
    <definedName name="ixRange352">#REF!</definedName>
    <definedName name="ixRange352_1" localSheetId="2">#REF!</definedName>
    <definedName name="ixRange352_1">#REF!</definedName>
    <definedName name="ixRange353" localSheetId="2">#REF!</definedName>
    <definedName name="ixRange353">#REF!</definedName>
    <definedName name="ixRange353_1" localSheetId="2">#REF!</definedName>
    <definedName name="ixRange353_1">#REF!</definedName>
    <definedName name="ixRange354" localSheetId="2">#REF!</definedName>
    <definedName name="ixRange354">#REF!</definedName>
    <definedName name="ixRange354_1" localSheetId="2">#REF!</definedName>
    <definedName name="ixRange354_1">#REF!</definedName>
    <definedName name="ixRange355" localSheetId="2">#REF!</definedName>
    <definedName name="ixRange355">#REF!</definedName>
    <definedName name="ixRange355_1" localSheetId="2">#REF!</definedName>
    <definedName name="ixRange355_1">#REF!</definedName>
    <definedName name="ixRange356" localSheetId="2">#REF!</definedName>
    <definedName name="ixRange356">#REF!</definedName>
    <definedName name="ixRange356_1" localSheetId="2">#REF!</definedName>
    <definedName name="ixRange356_1">#REF!</definedName>
    <definedName name="ixRange357" localSheetId="2">#REF!</definedName>
    <definedName name="ixRange357">#REF!</definedName>
    <definedName name="ixRange357_1" localSheetId="2">#REF!</definedName>
    <definedName name="ixRange357_1">#REF!</definedName>
    <definedName name="ixRange358" localSheetId="2">#REF!</definedName>
    <definedName name="ixRange358">#REF!</definedName>
    <definedName name="ixRange358_1" localSheetId="2">#REF!</definedName>
    <definedName name="ixRange358_1">#REF!</definedName>
    <definedName name="ixRange359" localSheetId="2">#REF!</definedName>
    <definedName name="ixRange359">#REF!</definedName>
    <definedName name="ixRange359_1" localSheetId="2">#REF!</definedName>
    <definedName name="ixRange359_1">#REF!</definedName>
    <definedName name="ixRange36" localSheetId="2">#REF!</definedName>
    <definedName name="ixRange36">#REF!</definedName>
    <definedName name="ixRange36_1" localSheetId="2">#REF!</definedName>
    <definedName name="ixRange36_1">#REF!</definedName>
    <definedName name="ixRange360" localSheetId="2">#REF!</definedName>
    <definedName name="ixRange360">#REF!</definedName>
    <definedName name="ixRange360_1" localSheetId="2">#REF!</definedName>
    <definedName name="ixRange360_1">#REF!</definedName>
    <definedName name="ixRange361" localSheetId="2">#REF!</definedName>
    <definedName name="ixRange361">#REF!</definedName>
    <definedName name="ixRange361_1" localSheetId="2">#REF!</definedName>
    <definedName name="ixRange361_1">#REF!</definedName>
    <definedName name="ixRange362" localSheetId="2">#REF!</definedName>
    <definedName name="ixRange362">#REF!</definedName>
    <definedName name="ixRange362_1" localSheetId="2">#REF!</definedName>
    <definedName name="ixRange362_1">#REF!</definedName>
    <definedName name="ixRange363" localSheetId="2">#REF!</definedName>
    <definedName name="ixRange363">#REF!</definedName>
    <definedName name="ixRange363_1" localSheetId="2">#REF!</definedName>
    <definedName name="ixRange363_1">#REF!</definedName>
    <definedName name="ixRange364" localSheetId="2">#REF!</definedName>
    <definedName name="ixRange364">#REF!</definedName>
    <definedName name="ixRange364_1" localSheetId="2">#REF!</definedName>
    <definedName name="ixRange364_1">#REF!</definedName>
    <definedName name="ixRange365" localSheetId="2">#REF!</definedName>
    <definedName name="ixRange365">#REF!</definedName>
    <definedName name="ixRange365_1" localSheetId="2">#REF!</definedName>
    <definedName name="ixRange365_1">#REF!</definedName>
    <definedName name="ixRange366" localSheetId="2">#REF!</definedName>
    <definedName name="ixRange366">#REF!</definedName>
    <definedName name="ixRange366_1" localSheetId="2">#REF!</definedName>
    <definedName name="ixRange366_1">#REF!</definedName>
    <definedName name="ixRange367" localSheetId="2">#REF!</definedName>
    <definedName name="ixRange367">#REF!</definedName>
    <definedName name="ixRange367_1" localSheetId="2">#REF!</definedName>
    <definedName name="ixRange367_1">#REF!</definedName>
    <definedName name="ixRange368" localSheetId="2">#REF!</definedName>
    <definedName name="ixRange368">#REF!</definedName>
    <definedName name="ixRange368_1" localSheetId="2">#REF!</definedName>
    <definedName name="ixRange368_1">#REF!</definedName>
    <definedName name="ixRange369" localSheetId="2">#REF!</definedName>
    <definedName name="ixRange369">#REF!</definedName>
    <definedName name="ixRange369_1" localSheetId="2">#REF!</definedName>
    <definedName name="ixRange369_1">#REF!</definedName>
    <definedName name="ixRange37" localSheetId="2">#REF!</definedName>
    <definedName name="ixRange37">#REF!</definedName>
    <definedName name="ixRange37_1" localSheetId="2">#REF!</definedName>
    <definedName name="ixRange37_1">#REF!</definedName>
    <definedName name="ixRange370" localSheetId="2">#REF!</definedName>
    <definedName name="ixRange370">#REF!</definedName>
    <definedName name="ixRange370_1" localSheetId="2">#REF!</definedName>
    <definedName name="ixRange370_1">#REF!</definedName>
    <definedName name="ixRange371" localSheetId="2">#REF!</definedName>
    <definedName name="ixRange371">#REF!</definedName>
    <definedName name="ixRange371_1" localSheetId="2">#REF!</definedName>
    <definedName name="ixRange371_1">#REF!</definedName>
    <definedName name="ixRange372" localSheetId="2">#REF!</definedName>
    <definedName name="ixRange372">#REF!</definedName>
    <definedName name="ixRange372_1" localSheetId="2">#REF!</definedName>
    <definedName name="ixRange372_1">#REF!</definedName>
    <definedName name="ixRange373" localSheetId="2">#REF!</definedName>
    <definedName name="ixRange373">#REF!</definedName>
    <definedName name="ixRange373_1" localSheetId="2">#REF!</definedName>
    <definedName name="ixRange373_1">#REF!</definedName>
    <definedName name="ixRange374" localSheetId="2">#REF!</definedName>
    <definedName name="ixRange374">#REF!</definedName>
    <definedName name="ixRange374_1" localSheetId="2">#REF!</definedName>
    <definedName name="ixRange374_1">#REF!</definedName>
    <definedName name="ixRange375" localSheetId="2">#REF!</definedName>
    <definedName name="ixRange375">#REF!</definedName>
    <definedName name="ixRange375_1" localSheetId="2">#REF!</definedName>
    <definedName name="ixRange375_1">#REF!</definedName>
    <definedName name="ixRange376" localSheetId="2">#REF!</definedName>
    <definedName name="ixRange376">#REF!</definedName>
    <definedName name="ixRange376_1" localSheetId="2">#REF!</definedName>
    <definedName name="ixRange376_1">#REF!</definedName>
    <definedName name="ixRange377" localSheetId="2">#REF!</definedName>
    <definedName name="ixRange377">#REF!</definedName>
    <definedName name="ixRange377_1" localSheetId="2">#REF!</definedName>
    <definedName name="ixRange377_1">#REF!</definedName>
    <definedName name="ixRange378" localSheetId="2">#REF!</definedName>
    <definedName name="ixRange378">#REF!</definedName>
    <definedName name="ixRange378_1" localSheetId="2">#REF!</definedName>
    <definedName name="ixRange378_1">#REF!</definedName>
    <definedName name="ixRange379" localSheetId="2">#REF!</definedName>
    <definedName name="ixRange379">#REF!</definedName>
    <definedName name="ixRange379_1" localSheetId="2">#REF!</definedName>
    <definedName name="ixRange379_1">#REF!</definedName>
    <definedName name="ixRange38" localSheetId="2">#REF!</definedName>
    <definedName name="ixRange38">#REF!</definedName>
    <definedName name="ixRange38_1" localSheetId="2">#REF!</definedName>
    <definedName name="ixRange38_1">#REF!</definedName>
    <definedName name="ixRange380" localSheetId="2">#REF!</definedName>
    <definedName name="ixRange380">#REF!</definedName>
    <definedName name="ixRange380_1" localSheetId="2">#REF!</definedName>
    <definedName name="ixRange380_1">#REF!</definedName>
    <definedName name="ixRange381" localSheetId="2">#REF!</definedName>
    <definedName name="ixRange381">#REF!</definedName>
    <definedName name="ixRange381_1" localSheetId="2">#REF!</definedName>
    <definedName name="ixRange381_1">#REF!</definedName>
    <definedName name="ixRange382" localSheetId="2">#REF!</definedName>
    <definedName name="ixRange382">#REF!</definedName>
    <definedName name="ixRange382_1" localSheetId="2">#REF!</definedName>
    <definedName name="ixRange382_1">#REF!</definedName>
    <definedName name="ixRange383" localSheetId="2">#REF!</definedName>
    <definedName name="ixRange383">#REF!</definedName>
    <definedName name="ixRange383_1" localSheetId="2">#REF!</definedName>
    <definedName name="ixRange383_1">#REF!</definedName>
    <definedName name="ixRange384" localSheetId="2">#REF!</definedName>
    <definedName name="ixRange384">#REF!</definedName>
    <definedName name="ixRange384_1" localSheetId="2">#REF!</definedName>
    <definedName name="ixRange384_1">#REF!</definedName>
    <definedName name="ixRange385" localSheetId="2">#REF!</definedName>
    <definedName name="ixRange385">#REF!</definedName>
    <definedName name="ixRange385_1" localSheetId="2">#REF!</definedName>
    <definedName name="ixRange385_1">#REF!</definedName>
    <definedName name="ixRange386" localSheetId="2">#REF!</definedName>
    <definedName name="ixRange386">#REF!</definedName>
    <definedName name="ixRange386_1" localSheetId="2">#REF!</definedName>
    <definedName name="ixRange386_1">#REF!</definedName>
    <definedName name="ixRange387" localSheetId="2">#REF!</definedName>
    <definedName name="ixRange387">#REF!</definedName>
    <definedName name="ixRange387_1" localSheetId="2">#REF!</definedName>
    <definedName name="ixRange387_1">#REF!</definedName>
    <definedName name="ixRange388" localSheetId="2">#REF!</definedName>
    <definedName name="ixRange388">#REF!</definedName>
    <definedName name="ixRange388_1" localSheetId="2">#REF!</definedName>
    <definedName name="ixRange388_1">#REF!</definedName>
    <definedName name="ixRange389" localSheetId="2">#REF!</definedName>
    <definedName name="ixRange389">#REF!</definedName>
    <definedName name="ixRange389_1" localSheetId="2">#REF!</definedName>
    <definedName name="ixRange389_1">#REF!</definedName>
    <definedName name="ixRange39" localSheetId="2">#REF!</definedName>
    <definedName name="ixRange39">#REF!</definedName>
    <definedName name="ixRange39_1" localSheetId="2">#REF!</definedName>
    <definedName name="ixRange39_1">#REF!</definedName>
    <definedName name="ixRange390" localSheetId="2">#REF!</definedName>
    <definedName name="ixRange390">#REF!</definedName>
    <definedName name="ixRange390_1" localSheetId="2">#REF!</definedName>
    <definedName name="ixRange390_1">#REF!</definedName>
    <definedName name="ixRange391" localSheetId="2">#REF!</definedName>
    <definedName name="ixRange391">#REF!</definedName>
    <definedName name="ixRange391_1" localSheetId="2">#REF!</definedName>
    <definedName name="ixRange391_1">#REF!</definedName>
    <definedName name="ixRange392" localSheetId="2">#REF!</definedName>
    <definedName name="ixRange392">#REF!</definedName>
    <definedName name="ixRange392_1" localSheetId="2">#REF!</definedName>
    <definedName name="ixRange392_1">#REF!</definedName>
    <definedName name="ixRange393" localSheetId="2">#REF!</definedName>
    <definedName name="ixRange393">#REF!</definedName>
    <definedName name="ixRange393_1" localSheetId="2">#REF!</definedName>
    <definedName name="ixRange393_1">#REF!</definedName>
    <definedName name="ixRange394" localSheetId="2">#REF!</definedName>
    <definedName name="ixRange394">#REF!</definedName>
    <definedName name="ixRange394_1" localSheetId="2">#REF!</definedName>
    <definedName name="ixRange394_1">#REF!</definedName>
    <definedName name="ixRange395" localSheetId="2">#REF!</definedName>
    <definedName name="ixRange395">#REF!</definedName>
    <definedName name="ixRange395_1" localSheetId="2">#REF!</definedName>
    <definedName name="ixRange395_1">#REF!</definedName>
    <definedName name="ixRange396" localSheetId="2">#REF!</definedName>
    <definedName name="ixRange396">#REF!</definedName>
    <definedName name="ixRange396_1" localSheetId="2">#REF!</definedName>
    <definedName name="ixRange396_1">#REF!</definedName>
    <definedName name="ixRange397" localSheetId="2">#REF!</definedName>
    <definedName name="ixRange397">#REF!</definedName>
    <definedName name="ixRange397_1" localSheetId="2">#REF!</definedName>
    <definedName name="ixRange397_1">#REF!</definedName>
    <definedName name="ixRange398" localSheetId="2">#REF!</definedName>
    <definedName name="ixRange398">#REF!</definedName>
    <definedName name="ixRange398_1" localSheetId="2">#REF!</definedName>
    <definedName name="ixRange398_1">#REF!</definedName>
    <definedName name="ixRange399" localSheetId="2">#REF!</definedName>
    <definedName name="ixRange399">#REF!</definedName>
    <definedName name="ixRange399_1" localSheetId="2">#REF!</definedName>
    <definedName name="ixRange399_1">#REF!</definedName>
    <definedName name="ixRange4" localSheetId="2">'[44]Budget Analysis'!#REF!</definedName>
    <definedName name="ixRange4">'[44]Budget Analysis'!#REF!</definedName>
    <definedName name="ixRange4_1" localSheetId="2">#REF!</definedName>
    <definedName name="ixRange4_1">#REF!</definedName>
    <definedName name="ixRange40" localSheetId="2">#REF!</definedName>
    <definedName name="ixRange40">#REF!</definedName>
    <definedName name="ixRange40_1" localSheetId="2">#REF!</definedName>
    <definedName name="ixRange40_1">#REF!</definedName>
    <definedName name="ixRange400" localSheetId="2">#REF!</definedName>
    <definedName name="ixRange400">#REF!</definedName>
    <definedName name="ixRange400_1" localSheetId="2">#REF!</definedName>
    <definedName name="ixRange400_1">#REF!</definedName>
    <definedName name="ixRange401" localSheetId="2">#REF!</definedName>
    <definedName name="ixRange401">#REF!</definedName>
    <definedName name="ixRange401_1" localSheetId="2">#REF!</definedName>
    <definedName name="ixRange401_1">#REF!</definedName>
    <definedName name="ixRange402" localSheetId="2">#REF!</definedName>
    <definedName name="ixRange402">#REF!</definedName>
    <definedName name="ixRange402_1" localSheetId="2">#REF!</definedName>
    <definedName name="ixRange402_1">#REF!</definedName>
    <definedName name="ixRange403" localSheetId="2">#REF!</definedName>
    <definedName name="ixRange403">#REF!</definedName>
    <definedName name="ixRange403_1" localSheetId="2">#REF!</definedName>
    <definedName name="ixRange403_1">#REF!</definedName>
    <definedName name="ixRange404" localSheetId="2">#REF!</definedName>
    <definedName name="ixRange404">#REF!</definedName>
    <definedName name="ixRange404_1" localSheetId="2">#REF!</definedName>
    <definedName name="ixRange404_1">#REF!</definedName>
    <definedName name="ixRange405" localSheetId="2">#REF!</definedName>
    <definedName name="ixRange405">#REF!</definedName>
    <definedName name="ixRange405_1" localSheetId="2">#REF!</definedName>
    <definedName name="ixRange405_1">#REF!</definedName>
    <definedName name="ixRange406" localSheetId="2">#REF!</definedName>
    <definedName name="ixRange406">#REF!</definedName>
    <definedName name="ixRange406_1" localSheetId="2">#REF!</definedName>
    <definedName name="ixRange406_1">#REF!</definedName>
    <definedName name="ixRange407" localSheetId="2">#REF!</definedName>
    <definedName name="ixRange407">#REF!</definedName>
    <definedName name="ixRange407_1" localSheetId="2">#REF!</definedName>
    <definedName name="ixRange407_1">#REF!</definedName>
    <definedName name="ixRange408" localSheetId="2">#REF!</definedName>
    <definedName name="ixRange408">#REF!</definedName>
    <definedName name="ixRange408_1" localSheetId="2">#REF!</definedName>
    <definedName name="ixRange408_1">#REF!</definedName>
    <definedName name="ixRange409" localSheetId="2">#REF!</definedName>
    <definedName name="ixRange409">#REF!</definedName>
    <definedName name="ixRange409_1" localSheetId="2">#REF!</definedName>
    <definedName name="ixRange409_1">#REF!</definedName>
    <definedName name="ixRange41" localSheetId="2">#REF!</definedName>
    <definedName name="ixRange41">#REF!</definedName>
    <definedName name="ixRange41_1" localSheetId="2">#REF!</definedName>
    <definedName name="ixRange41_1">#REF!</definedName>
    <definedName name="ixRange410" localSheetId="2">#REF!</definedName>
    <definedName name="ixRange410">#REF!</definedName>
    <definedName name="ixRange410_1" localSheetId="2">#REF!</definedName>
    <definedName name="ixRange410_1">#REF!</definedName>
    <definedName name="ixRange411" localSheetId="2">#REF!</definedName>
    <definedName name="ixRange411">#REF!</definedName>
    <definedName name="ixRange411_1" localSheetId="2">#REF!</definedName>
    <definedName name="ixRange411_1">#REF!</definedName>
    <definedName name="ixRange412" localSheetId="2">#REF!</definedName>
    <definedName name="ixRange412">#REF!</definedName>
    <definedName name="ixRange412_1" localSheetId="2">#REF!</definedName>
    <definedName name="ixRange412_1">#REF!</definedName>
    <definedName name="ixRange413" localSheetId="2">#REF!</definedName>
    <definedName name="ixRange413">#REF!</definedName>
    <definedName name="ixRange413_1" localSheetId="2">#REF!</definedName>
    <definedName name="ixRange413_1">#REF!</definedName>
    <definedName name="ixRange414" localSheetId="2">#REF!</definedName>
    <definedName name="ixRange414">#REF!</definedName>
    <definedName name="ixRange414_1" localSheetId="2">#REF!</definedName>
    <definedName name="ixRange414_1">#REF!</definedName>
    <definedName name="ixRange415" localSheetId="2">#REF!</definedName>
    <definedName name="ixRange415">#REF!</definedName>
    <definedName name="ixRange415_1" localSheetId="2">#REF!</definedName>
    <definedName name="ixRange415_1">#REF!</definedName>
    <definedName name="ixRange416" localSheetId="2">#REF!</definedName>
    <definedName name="ixRange416">#REF!</definedName>
    <definedName name="ixRange416_1" localSheetId="2">#REF!</definedName>
    <definedName name="ixRange416_1">#REF!</definedName>
    <definedName name="ixRange417" localSheetId="2">#REF!</definedName>
    <definedName name="ixRange417">#REF!</definedName>
    <definedName name="ixRange417_1" localSheetId="2">#REF!</definedName>
    <definedName name="ixRange417_1">#REF!</definedName>
    <definedName name="ixRange418" localSheetId="2">#REF!</definedName>
    <definedName name="ixRange418">#REF!</definedName>
    <definedName name="ixRange418_1" localSheetId="2">#REF!</definedName>
    <definedName name="ixRange418_1">#REF!</definedName>
    <definedName name="ixRange419" localSheetId="2">#REF!</definedName>
    <definedName name="ixRange419">#REF!</definedName>
    <definedName name="ixRange419_1" localSheetId="2">#REF!</definedName>
    <definedName name="ixRange419_1">#REF!</definedName>
    <definedName name="ixRange42" localSheetId="2">#REF!</definedName>
    <definedName name="ixRange42">#REF!</definedName>
    <definedName name="ixRange42_1" localSheetId="2">#REF!</definedName>
    <definedName name="ixRange42_1">#REF!</definedName>
    <definedName name="ixRange420" localSheetId="2">#REF!</definedName>
    <definedName name="ixRange420">#REF!</definedName>
    <definedName name="ixRange420_1" localSheetId="2">#REF!</definedName>
    <definedName name="ixRange420_1">#REF!</definedName>
    <definedName name="ixRange421" localSheetId="2">#REF!</definedName>
    <definedName name="ixRange421">#REF!</definedName>
    <definedName name="ixRange421_1" localSheetId="2">#REF!</definedName>
    <definedName name="ixRange421_1">#REF!</definedName>
    <definedName name="ixRange422" localSheetId="2">#REF!</definedName>
    <definedName name="ixRange422">#REF!</definedName>
    <definedName name="ixRange422_1" localSheetId="2">#REF!</definedName>
    <definedName name="ixRange422_1">#REF!</definedName>
    <definedName name="ixRange423" localSheetId="2">#REF!</definedName>
    <definedName name="ixRange423">#REF!</definedName>
    <definedName name="ixRange423_1" localSheetId="2">#REF!</definedName>
    <definedName name="ixRange423_1">#REF!</definedName>
    <definedName name="ixRange424" localSheetId="2">#REF!</definedName>
    <definedName name="ixRange424">#REF!</definedName>
    <definedName name="ixRange424_1" localSheetId="2">#REF!</definedName>
    <definedName name="ixRange424_1">#REF!</definedName>
    <definedName name="ixRange425" localSheetId="2">#REF!</definedName>
    <definedName name="ixRange425">#REF!</definedName>
    <definedName name="ixRange425_1" localSheetId="2">#REF!</definedName>
    <definedName name="ixRange425_1">#REF!</definedName>
    <definedName name="ixRange426" localSheetId="2">#REF!</definedName>
    <definedName name="ixRange426">#REF!</definedName>
    <definedName name="ixRange426_1" localSheetId="2">#REF!</definedName>
    <definedName name="ixRange426_1">#REF!</definedName>
    <definedName name="ixRange427" localSheetId="2">#REF!</definedName>
    <definedName name="ixRange427">#REF!</definedName>
    <definedName name="ixRange427_1" localSheetId="2">#REF!</definedName>
    <definedName name="ixRange427_1">#REF!</definedName>
    <definedName name="ixRange428" localSheetId="2">#REF!</definedName>
    <definedName name="ixRange428">#REF!</definedName>
    <definedName name="ixRange428_1" localSheetId="2">#REF!</definedName>
    <definedName name="ixRange428_1">#REF!</definedName>
    <definedName name="ixRange429" localSheetId="2">#REF!</definedName>
    <definedName name="ixRange429">#REF!</definedName>
    <definedName name="ixRange429_1" localSheetId="2">#REF!</definedName>
    <definedName name="ixRange429_1">#REF!</definedName>
    <definedName name="ixRange43" localSheetId="2">#REF!</definedName>
    <definedName name="ixRange43">#REF!</definedName>
    <definedName name="ixRange43_1" localSheetId="2">#REF!</definedName>
    <definedName name="ixRange43_1">#REF!</definedName>
    <definedName name="ixRange430" localSheetId="2">#REF!</definedName>
    <definedName name="ixRange430">#REF!</definedName>
    <definedName name="ixRange430_1" localSheetId="2">#REF!</definedName>
    <definedName name="ixRange430_1">#REF!</definedName>
    <definedName name="ixRange431" localSheetId="2">#REF!</definedName>
    <definedName name="ixRange431">#REF!</definedName>
    <definedName name="ixRange431_1" localSheetId="2">#REF!</definedName>
    <definedName name="ixRange431_1">#REF!</definedName>
    <definedName name="ixRange432" localSheetId="2">#REF!</definedName>
    <definedName name="ixRange432">#REF!</definedName>
    <definedName name="ixRange432_1" localSheetId="2">#REF!</definedName>
    <definedName name="ixRange432_1">#REF!</definedName>
    <definedName name="ixRange433" localSheetId="2">#REF!</definedName>
    <definedName name="ixRange433">#REF!</definedName>
    <definedName name="ixRange433_1" localSheetId="2">#REF!</definedName>
    <definedName name="ixRange433_1">#REF!</definedName>
    <definedName name="ixRange434" localSheetId="2">#REF!</definedName>
    <definedName name="ixRange434">#REF!</definedName>
    <definedName name="ixRange434_1" localSheetId="2">#REF!</definedName>
    <definedName name="ixRange434_1">#REF!</definedName>
    <definedName name="ixRange435" localSheetId="2">#REF!</definedName>
    <definedName name="ixRange435">#REF!</definedName>
    <definedName name="ixRange435_1" localSheetId="2">#REF!</definedName>
    <definedName name="ixRange435_1">#REF!</definedName>
    <definedName name="ixRange436" localSheetId="2">#REF!</definedName>
    <definedName name="ixRange436">#REF!</definedName>
    <definedName name="ixRange436_1" localSheetId="2">#REF!</definedName>
    <definedName name="ixRange436_1">#REF!</definedName>
    <definedName name="ixRange437" localSheetId="2">#REF!</definedName>
    <definedName name="ixRange437">#REF!</definedName>
    <definedName name="ixRange437_1" localSheetId="2">#REF!</definedName>
    <definedName name="ixRange437_1">#REF!</definedName>
    <definedName name="ixRange438" localSheetId="2">#REF!</definedName>
    <definedName name="ixRange438">#REF!</definedName>
    <definedName name="ixRange438_1" localSheetId="2">#REF!</definedName>
    <definedName name="ixRange438_1">#REF!</definedName>
    <definedName name="ixRange439" localSheetId="2">#REF!</definedName>
    <definedName name="ixRange439">#REF!</definedName>
    <definedName name="ixRange439_1" localSheetId="2">#REF!</definedName>
    <definedName name="ixRange439_1">#REF!</definedName>
    <definedName name="ixRange44" localSheetId="2">#REF!</definedName>
    <definedName name="ixRange44">#REF!</definedName>
    <definedName name="ixRange44_1" localSheetId="2">#REF!</definedName>
    <definedName name="ixRange44_1">#REF!</definedName>
    <definedName name="ixRange440" localSheetId="2">#REF!</definedName>
    <definedName name="ixRange440">#REF!</definedName>
    <definedName name="ixRange440_1" localSheetId="2">#REF!</definedName>
    <definedName name="ixRange440_1">#REF!</definedName>
    <definedName name="ixRange441" localSheetId="2">#REF!</definedName>
    <definedName name="ixRange441">#REF!</definedName>
    <definedName name="ixRange441_1" localSheetId="2">#REF!</definedName>
    <definedName name="ixRange441_1">#REF!</definedName>
    <definedName name="ixRange442" localSheetId="2">#REF!</definedName>
    <definedName name="ixRange442">#REF!</definedName>
    <definedName name="ixRange442_1" localSheetId="2">#REF!</definedName>
    <definedName name="ixRange442_1">#REF!</definedName>
    <definedName name="ixRange443" localSheetId="2">#REF!</definedName>
    <definedName name="ixRange443">#REF!</definedName>
    <definedName name="ixRange443_1" localSheetId="2">#REF!</definedName>
    <definedName name="ixRange443_1">#REF!</definedName>
    <definedName name="ixRange444" localSheetId="2">#REF!</definedName>
    <definedName name="ixRange444">#REF!</definedName>
    <definedName name="ixRange444_1" localSheetId="2">#REF!</definedName>
    <definedName name="ixRange444_1">#REF!</definedName>
    <definedName name="ixRange445" localSheetId="2">#REF!</definedName>
    <definedName name="ixRange445">#REF!</definedName>
    <definedName name="ixRange445_1" localSheetId="2">#REF!</definedName>
    <definedName name="ixRange445_1">#REF!</definedName>
    <definedName name="ixRange446" localSheetId="2">#REF!</definedName>
    <definedName name="ixRange446">#REF!</definedName>
    <definedName name="ixRange446_1" localSheetId="2">#REF!</definedName>
    <definedName name="ixRange446_1">#REF!</definedName>
    <definedName name="ixRange447" localSheetId="2">#REF!</definedName>
    <definedName name="ixRange447">#REF!</definedName>
    <definedName name="ixRange447_1" localSheetId="2">#REF!</definedName>
    <definedName name="ixRange447_1">#REF!</definedName>
    <definedName name="ixRange448" localSheetId="2">#REF!</definedName>
    <definedName name="ixRange448">#REF!</definedName>
    <definedName name="ixRange448_1" localSheetId="2">#REF!</definedName>
    <definedName name="ixRange448_1">#REF!</definedName>
    <definedName name="ixRange449" localSheetId="2">#REF!</definedName>
    <definedName name="ixRange449">#REF!</definedName>
    <definedName name="ixRange449_1" localSheetId="2">#REF!</definedName>
    <definedName name="ixRange449_1">#REF!</definedName>
    <definedName name="ixRange45" localSheetId="2">#REF!</definedName>
    <definedName name="ixRange45">#REF!</definedName>
    <definedName name="ixRange45_1" localSheetId="2">#REF!</definedName>
    <definedName name="ixRange45_1">#REF!</definedName>
    <definedName name="ixRange450" localSheetId="2">#REF!</definedName>
    <definedName name="ixRange450">#REF!</definedName>
    <definedName name="ixRange450_1" localSheetId="2">#REF!</definedName>
    <definedName name="ixRange450_1">#REF!</definedName>
    <definedName name="ixRange451" localSheetId="2">#REF!</definedName>
    <definedName name="ixRange451">#REF!</definedName>
    <definedName name="ixRange451_1" localSheetId="2">#REF!</definedName>
    <definedName name="ixRange451_1">#REF!</definedName>
    <definedName name="ixRange452" localSheetId="2">#REF!</definedName>
    <definedName name="ixRange452">#REF!</definedName>
    <definedName name="ixRange452_1" localSheetId="2">#REF!</definedName>
    <definedName name="ixRange452_1">#REF!</definedName>
    <definedName name="ixRange453" localSheetId="2">#REF!</definedName>
    <definedName name="ixRange453">#REF!</definedName>
    <definedName name="ixRange453_1" localSheetId="2">#REF!</definedName>
    <definedName name="ixRange453_1">#REF!</definedName>
    <definedName name="ixRange454" localSheetId="2">#REF!</definedName>
    <definedName name="ixRange454">#REF!</definedName>
    <definedName name="ixRange454_1" localSheetId="2">#REF!</definedName>
    <definedName name="ixRange454_1">#REF!</definedName>
    <definedName name="ixRange455" localSheetId="2">#REF!</definedName>
    <definedName name="ixRange455">#REF!</definedName>
    <definedName name="ixRange455_1" localSheetId="2">#REF!</definedName>
    <definedName name="ixRange455_1">#REF!</definedName>
    <definedName name="ixRange456" localSheetId="2">#REF!</definedName>
    <definedName name="ixRange456">#REF!</definedName>
    <definedName name="ixRange456_1" localSheetId="2">#REF!</definedName>
    <definedName name="ixRange456_1">#REF!</definedName>
    <definedName name="ixRange457" localSheetId="2">#REF!</definedName>
    <definedName name="ixRange457">#REF!</definedName>
    <definedName name="ixRange457_1" localSheetId="2">#REF!</definedName>
    <definedName name="ixRange457_1">#REF!</definedName>
    <definedName name="ixRange458" localSheetId="2">#REF!</definedName>
    <definedName name="ixRange458">#REF!</definedName>
    <definedName name="ixRange458_1" localSheetId="2">#REF!</definedName>
    <definedName name="ixRange458_1">#REF!</definedName>
    <definedName name="ixRange459" localSheetId="2">#REF!</definedName>
    <definedName name="ixRange459">#REF!</definedName>
    <definedName name="ixRange459_1" localSheetId="2">#REF!</definedName>
    <definedName name="ixRange459_1">#REF!</definedName>
    <definedName name="ixRange46" localSheetId="2">#REF!</definedName>
    <definedName name="ixRange46">#REF!</definedName>
    <definedName name="ixRange46_1" localSheetId="2">#REF!</definedName>
    <definedName name="ixRange46_1">#REF!</definedName>
    <definedName name="ixRange460" localSheetId="2">#REF!</definedName>
    <definedName name="ixRange460">#REF!</definedName>
    <definedName name="ixRange460_1" localSheetId="2">#REF!</definedName>
    <definedName name="ixRange460_1">#REF!</definedName>
    <definedName name="ixRange461" localSheetId="2">#REF!</definedName>
    <definedName name="ixRange461">#REF!</definedName>
    <definedName name="ixRange461_1" localSheetId="2">#REF!</definedName>
    <definedName name="ixRange461_1">#REF!</definedName>
    <definedName name="ixRange462" localSheetId="2">#REF!</definedName>
    <definedName name="ixRange462">#REF!</definedName>
    <definedName name="ixRange462_1" localSheetId="2">#REF!</definedName>
    <definedName name="ixRange462_1">#REF!</definedName>
    <definedName name="ixRange463" localSheetId="2">#REF!</definedName>
    <definedName name="ixRange463">#REF!</definedName>
    <definedName name="ixRange463_1" localSheetId="2">#REF!</definedName>
    <definedName name="ixRange463_1">#REF!</definedName>
    <definedName name="ixRange464" localSheetId="2">#REF!</definedName>
    <definedName name="ixRange464">#REF!</definedName>
    <definedName name="ixRange464_1" localSheetId="2">#REF!</definedName>
    <definedName name="ixRange464_1">#REF!</definedName>
    <definedName name="ixRange465" localSheetId="2">#REF!</definedName>
    <definedName name="ixRange465">#REF!</definedName>
    <definedName name="ixRange465_1" localSheetId="2">#REF!</definedName>
    <definedName name="ixRange465_1">#REF!</definedName>
    <definedName name="ixRange466" localSheetId="2">#REF!</definedName>
    <definedName name="ixRange466">#REF!</definedName>
    <definedName name="ixRange466_1" localSheetId="2">#REF!</definedName>
    <definedName name="ixRange466_1">#REF!</definedName>
    <definedName name="ixRange467" localSheetId="2">#REF!</definedName>
    <definedName name="ixRange467">#REF!</definedName>
    <definedName name="ixRange467_1" localSheetId="2">#REF!</definedName>
    <definedName name="ixRange467_1">#REF!</definedName>
    <definedName name="ixRange468" localSheetId="2">#REF!</definedName>
    <definedName name="ixRange468">#REF!</definedName>
    <definedName name="ixRange468_1" localSheetId="2">#REF!</definedName>
    <definedName name="ixRange468_1">#REF!</definedName>
    <definedName name="ixRange469" localSheetId="2">#REF!</definedName>
    <definedName name="ixRange469">#REF!</definedName>
    <definedName name="ixRange469_1" localSheetId="2">#REF!</definedName>
    <definedName name="ixRange469_1">#REF!</definedName>
    <definedName name="ixRange47" localSheetId="2">#REF!</definedName>
    <definedName name="ixRange47">#REF!</definedName>
    <definedName name="ixRange47_1" localSheetId="2">#REF!</definedName>
    <definedName name="ixRange47_1">#REF!</definedName>
    <definedName name="ixRange470" localSheetId="2">#REF!</definedName>
    <definedName name="ixRange470">#REF!</definedName>
    <definedName name="ixRange470_1" localSheetId="2">#REF!</definedName>
    <definedName name="ixRange470_1">#REF!</definedName>
    <definedName name="ixRange471" localSheetId="2">#REF!</definedName>
    <definedName name="ixRange471">#REF!</definedName>
    <definedName name="ixRange471_1" localSheetId="2">#REF!</definedName>
    <definedName name="ixRange471_1">#REF!</definedName>
    <definedName name="ixRange472" localSheetId="2">#REF!</definedName>
    <definedName name="ixRange472">#REF!</definedName>
    <definedName name="ixRange472_1" localSheetId="2">#REF!</definedName>
    <definedName name="ixRange472_1">#REF!</definedName>
    <definedName name="ixRange473" localSheetId="2">#REF!</definedName>
    <definedName name="ixRange473">#REF!</definedName>
    <definedName name="ixRange473_1" localSheetId="2">#REF!</definedName>
    <definedName name="ixRange473_1">#REF!</definedName>
    <definedName name="ixRange474" localSheetId="2">#REF!</definedName>
    <definedName name="ixRange474">#REF!</definedName>
    <definedName name="ixRange474_1" localSheetId="2">#REF!</definedName>
    <definedName name="ixRange474_1">#REF!</definedName>
    <definedName name="ixRange475" localSheetId="2">#REF!</definedName>
    <definedName name="ixRange475">#REF!</definedName>
    <definedName name="ixRange475_1" localSheetId="2">#REF!</definedName>
    <definedName name="ixRange475_1">#REF!</definedName>
    <definedName name="ixRange476" localSheetId="2">#REF!</definedName>
    <definedName name="ixRange476">#REF!</definedName>
    <definedName name="ixRange476_1" localSheetId="2">#REF!</definedName>
    <definedName name="ixRange476_1">#REF!</definedName>
    <definedName name="ixRange477" localSheetId="2">#REF!</definedName>
    <definedName name="ixRange477">#REF!</definedName>
    <definedName name="ixRange477_1" localSheetId="2">#REF!</definedName>
    <definedName name="ixRange477_1">#REF!</definedName>
    <definedName name="ixRange478" localSheetId="2">#REF!</definedName>
    <definedName name="ixRange478">#REF!</definedName>
    <definedName name="ixRange478_1" localSheetId="2">#REF!</definedName>
    <definedName name="ixRange478_1">#REF!</definedName>
    <definedName name="ixRange479" localSheetId="2">#REF!</definedName>
    <definedName name="ixRange479">#REF!</definedName>
    <definedName name="ixRange479_1" localSheetId="2">#REF!</definedName>
    <definedName name="ixRange479_1">#REF!</definedName>
    <definedName name="ixRange48" localSheetId="2">#REF!</definedName>
    <definedName name="ixRange48">#REF!</definedName>
    <definedName name="ixRange48_1" localSheetId="2">#REF!</definedName>
    <definedName name="ixRange48_1">#REF!</definedName>
    <definedName name="ixRange480" localSheetId="2">#REF!</definedName>
    <definedName name="ixRange480">#REF!</definedName>
    <definedName name="ixRange480_1" localSheetId="2">#REF!</definedName>
    <definedName name="ixRange480_1">#REF!</definedName>
    <definedName name="ixRange481" localSheetId="2">#REF!</definedName>
    <definedName name="ixRange481">#REF!</definedName>
    <definedName name="ixRange481_1" localSheetId="2">#REF!</definedName>
    <definedName name="ixRange481_1">#REF!</definedName>
    <definedName name="ixRange482" localSheetId="2">#REF!</definedName>
    <definedName name="ixRange482">#REF!</definedName>
    <definedName name="ixRange482_1" localSheetId="2">#REF!</definedName>
    <definedName name="ixRange482_1">#REF!</definedName>
    <definedName name="ixRange483" localSheetId="2">#REF!</definedName>
    <definedName name="ixRange483">#REF!</definedName>
    <definedName name="ixRange483_1" localSheetId="2">#REF!</definedName>
    <definedName name="ixRange483_1">#REF!</definedName>
    <definedName name="ixRange484" localSheetId="2">#REF!</definedName>
    <definedName name="ixRange484">#REF!</definedName>
    <definedName name="ixRange484_1" localSheetId="2">#REF!</definedName>
    <definedName name="ixRange484_1">#REF!</definedName>
    <definedName name="ixRange485" localSheetId="2">#REF!</definedName>
    <definedName name="ixRange485">#REF!</definedName>
    <definedName name="ixRange485_1" localSheetId="2">#REF!</definedName>
    <definedName name="ixRange485_1">#REF!</definedName>
    <definedName name="ixRange486" localSheetId="2">#REF!</definedName>
    <definedName name="ixRange486">#REF!</definedName>
    <definedName name="ixRange486_1" localSheetId="2">#REF!</definedName>
    <definedName name="ixRange486_1">#REF!</definedName>
    <definedName name="ixRange487" localSheetId="2">#REF!</definedName>
    <definedName name="ixRange487">#REF!</definedName>
    <definedName name="ixRange487_1" localSheetId="2">#REF!</definedName>
    <definedName name="ixRange487_1">#REF!</definedName>
    <definedName name="ixRange488" localSheetId="2">#REF!</definedName>
    <definedName name="ixRange488">#REF!</definedName>
    <definedName name="ixRange488_1" localSheetId="2">#REF!</definedName>
    <definedName name="ixRange488_1">#REF!</definedName>
    <definedName name="ixRange489" localSheetId="2">#REF!</definedName>
    <definedName name="ixRange489">#REF!</definedName>
    <definedName name="ixRange489_1" localSheetId="2">#REF!</definedName>
    <definedName name="ixRange489_1">#REF!</definedName>
    <definedName name="ixRange49" localSheetId="2">#REF!</definedName>
    <definedName name="ixRange49">#REF!</definedName>
    <definedName name="ixRange49_1" localSheetId="2">#REF!</definedName>
    <definedName name="ixRange49_1">#REF!</definedName>
    <definedName name="ixRange490" localSheetId="2">#REF!</definedName>
    <definedName name="ixRange490">#REF!</definedName>
    <definedName name="ixRange490_1" localSheetId="2">#REF!</definedName>
    <definedName name="ixRange490_1">#REF!</definedName>
    <definedName name="ixRange491" localSheetId="2">#REF!</definedName>
    <definedName name="ixRange491">#REF!</definedName>
    <definedName name="ixRange491_1" localSheetId="2">#REF!</definedName>
    <definedName name="ixRange491_1">#REF!</definedName>
    <definedName name="ixRange492" localSheetId="2">#REF!</definedName>
    <definedName name="ixRange492">#REF!</definedName>
    <definedName name="ixRange492_1" localSheetId="2">#REF!</definedName>
    <definedName name="ixRange492_1">#REF!</definedName>
    <definedName name="ixRange493" localSheetId="2">#REF!</definedName>
    <definedName name="ixRange493">#REF!</definedName>
    <definedName name="ixRange493_1" localSheetId="2">#REF!</definedName>
    <definedName name="ixRange493_1">#REF!</definedName>
    <definedName name="ixRange494" localSheetId="2">#REF!</definedName>
    <definedName name="ixRange494">#REF!</definedName>
    <definedName name="ixRange494_1" localSheetId="2">#REF!</definedName>
    <definedName name="ixRange494_1">#REF!</definedName>
    <definedName name="ixRange495" localSheetId="2">#REF!</definedName>
    <definedName name="ixRange495">#REF!</definedName>
    <definedName name="ixRange495_1" localSheetId="2">#REF!</definedName>
    <definedName name="ixRange495_1">#REF!</definedName>
    <definedName name="ixRange496" localSheetId="2">#REF!</definedName>
    <definedName name="ixRange496">#REF!</definedName>
    <definedName name="ixRange496_1" localSheetId="2">#REF!</definedName>
    <definedName name="ixRange496_1">#REF!</definedName>
    <definedName name="ixRange497" localSheetId="2">#REF!</definedName>
    <definedName name="ixRange497">#REF!</definedName>
    <definedName name="ixRange497_1" localSheetId="2">#REF!</definedName>
    <definedName name="ixRange497_1">#REF!</definedName>
    <definedName name="ixRange498" localSheetId="2">#REF!</definedName>
    <definedName name="ixRange498">#REF!</definedName>
    <definedName name="ixRange498_1" localSheetId="2">#REF!</definedName>
    <definedName name="ixRange498_1">#REF!</definedName>
    <definedName name="ixRange499" localSheetId="2">#REF!</definedName>
    <definedName name="ixRange499">#REF!</definedName>
    <definedName name="ixRange499_1" localSheetId="2">#REF!</definedName>
    <definedName name="ixRange499_1">#REF!</definedName>
    <definedName name="ixRange5" localSheetId="2">'[44]Budget Analysis'!#REF!</definedName>
    <definedName name="ixRange5">'[44]Budget Analysis'!#REF!</definedName>
    <definedName name="ixRange5_1" localSheetId="2">#REF!</definedName>
    <definedName name="ixRange5_1">#REF!</definedName>
    <definedName name="ixRange50" localSheetId="2">#REF!</definedName>
    <definedName name="ixRange50">#REF!</definedName>
    <definedName name="ixRange50_1" localSheetId="2">#REF!</definedName>
    <definedName name="ixRange50_1">#REF!</definedName>
    <definedName name="ixRange500" localSheetId="2">#REF!</definedName>
    <definedName name="ixRange500">#REF!</definedName>
    <definedName name="ixRange500_1" localSheetId="2">#REF!</definedName>
    <definedName name="ixRange500_1">#REF!</definedName>
    <definedName name="ixRange501" localSheetId="2">#REF!</definedName>
    <definedName name="ixRange501">#REF!</definedName>
    <definedName name="ixRange501_1" localSheetId="2">#REF!</definedName>
    <definedName name="ixRange501_1">#REF!</definedName>
    <definedName name="ixRange502" localSheetId="2">#REF!</definedName>
    <definedName name="ixRange502">#REF!</definedName>
    <definedName name="ixRange502_1" localSheetId="2">#REF!</definedName>
    <definedName name="ixRange502_1">#REF!</definedName>
    <definedName name="ixRange503" localSheetId="2">#REF!</definedName>
    <definedName name="ixRange503">#REF!</definedName>
    <definedName name="ixRange503_1" localSheetId="2">#REF!</definedName>
    <definedName name="ixRange503_1">#REF!</definedName>
    <definedName name="ixRange504" localSheetId="2">#REF!</definedName>
    <definedName name="ixRange504">#REF!</definedName>
    <definedName name="ixRange504_1" localSheetId="2">#REF!</definedName>
    <definedName name="ixRange504_1">#REF!</definedName>
    <definedName name="ixRange505" localSheetId="2">#REF!</definedName>
    <definedName name="ixRange505">#REF!</definedName>
    <definedName name="ixRange505_1" localSheetId="2">#REF!</definedName>
    <definedName name="ixRange505_1">#REF!</definedName>
    <definedName name="ixRange506" localSheetId="2">#REF!</definedName>
    <definedName name="ixRange506">#REF!</definedName>
    <definedName name="ixRange506_1" localSheetId="2">#REF!</definedName>
    <definedName name="ixRange506_1">#REF!</definedName>
    <definedName name="ixRange507" localSheetId="2">#REF!</definedName>
    <definedName name="ixRange507">#REF!</definedName>
    <definedName name="ixRange507_1" localSheetId="2">#REF!</definedName>
    <definedName name="ixRange507_1">#REF!</definedName>
    <definedName name="ixRange508" localSheetId="2">#REF!</definedName>
    <definedName name="ixRange508">#REF!</definedName>
    <definedName name="ixRange508_1" localSheetId="2">#REF!</definedName>
    <definedName name="ixRange508_1">#REF!</definedName>
    <definedName name="ixRange509" localSheetId="2">#REF!</definedName>
    <definedName name="ixRange509">#REF!</definedName>
    <definedName name="ixRange509_1" localSheetId="2">#REF!</definedName>
    <definedName name="ixRange509_1">#REF!</definedName>
    <definedName name="ixRange51" localSheetId="2">#REF!</definedName>
    <definedName name="ixRange51">#REF!</definedName>
    <definedName name="ixRange51_1" localSheetId="2">#REF!</definedName>
    <definedName name="ixRange51_1">#REF!</definedName>
    <definedName name="ixRange510" localSheetId="2">#REF!</definedName>
    <definedName name="ixRange510">#REF!</definedName>
    <definedName name="ixRange510_1" localSheetId="2">#REF!</definedName>
    <definedName name="ixRange510_1">#REF!</definedName>
    <definedName name="ixRange511" localSheetId="2">#REF!</definedName>
    <definedName name="ixRange511">#REF!</definedName>
    <definedName name="ixRange511_1" localSheetId="2">#REF!</definedName>
    <definedName name="ixRange511_1">#REF!</definedName>
    <definedName name="ixRange512" localSheetId="2">#REF!</definedName>
    <definedName name="ixRange512">#REF!</definedName>
    <definedName name="ixRange512_1" localSheetId="2">#REF!</definedName>
    <definedName name="ixRange512_1">#REF!</definedName>
    <definedName name="ixRange513" localSheetId="2">#REF!</definedName>
    <definedName name="ixRange513">#REF!</definedName>
    <definedName name="ixRange513_1" localSheetId="2">#REF!</definedName>
    <definedName name="ixRange513_1">#REF!</definedName>
    <definedName name="ixRange514" localSheetId="2">#REF!</definedName>
    <definedName name="ixRange514">#REF!</definedName>
    <definedName name="ixRange514_1" localSheetId="2">#REF!</definedName>
    <definedName name="ixRange514_1">#REF!</definedName>
    <definedName name="ixRange515" localSheetId="2">#REF!</definedName>
    <definedName name="ixRange515">#REF!</definedName>
    <definedName name="ixRange515_1" localSheetId="2">#REF!</definedName>
    <definedName name="ixRange515_1">#REF!</definedName>
    <definedName name="ixRange516" localSheetId="2">#REF!</definedName>
    <definedName name="ixRange516">#REF!</definedName>
    <definedName name="ixRange516_1" localSheetId="2">#REF!</definedName>
    <definedName name="ixRange516_1">#REF!</definedName>
    <definedName name="ixRange517" localSheetId="2">#REF!</definedName>
    <definedName name="ixRange517">#REF!</definedName>
    <definedName name="ixRange517_1" localSheetId="2">#REF!</definedName>
    <definedName name="ixRange517_1">#REF!</definedName>
    <definedName name="ixRange518" localSheetId="2">#REF!</definedName>
    <definedName name="ixRange518">#REF!</definedName>
    <definedName name="ixRange518_1" localSheetId="2">#REF!</definedName>
    <definedName name="ixRange518_1">#REF!</definedName>
    <definedName name="ixRange519" localSheetId="2">#REF!</definedName>
    <definedName name="ixRange519">#REF!</definedName>
    <definedName name="ixRange519_1" localSheetId="2">#REF!</definedName>
    <definedName name="ixRange519_1">#REF!</definedName>
    <definedName name="ixRange52" localSheetId="2">#REF!</definedName>
    <definedName name="ixRange52">#REF!</definedName>
    <definedName name="ixRange52_1" localSheetId="2">#REF!</definedName>
    <definedName name="ixRange52_1">#REF!</definedName>
    <definedName name="ixRange520" localSheetId="2">#REF!</definedName>
    <definedName name="ixRange520">#REF!</definedName>
    <definedName name="ixRange520_1" localSheetId="2">#REF!</definedName>
    <definedName name="ixRange520_1">#REF!</definedName>
    <definedName name="ixRange521" localSheetId="2">#REF!</definedName>
    <definedName name="ixRange521">#REF!</definedName>
    <definedName name="ixRange521_1" localSheetId="2">#REF!</definedName>
    <definedName name="ixRange521_1">#REF!</definedName>
    <definedName name="ixRange522" localSheetId="2">#REF!</definedName>
    <definedName name="ixRange522">#REF!</definedName>
    <definedName name="ixRange522_1" localSheetId="2">#REF!</definedName>
    <definedName name="ixRange522_1">#REF!</definedName>
    <definedName name="ixRange523" localSheetId="2">#REF!</definedName>
    <definedName name="ixRange523">#REF!</definedName>
    <definedName name="ixRange523_1" localSheetId="2">#REF!</definedName>
    <definedName name="ixRange523_1">#REF!</definedName>
    <definedName name="ixRange524" localSheetId="2">#REF!</definedName>
    <definedName name="ixRange524">#REF!</definedName>
    <definedName name="ixRange524_1" localSheetId="2">#REF!</definedName>
    <definedName name="ixRange524_1">#REF!</definedName>
    <definedName name="ixRange525" localSheetId="2">#REF!</definedName>
    <definedName name="ixRange525">#REF!</definedName>
    <definedName name="ixRange525_1" localSheetId="2">#REF!</definedName>
    <definedName name="ixRange525_1">#REF!</definedName>
    <definedName name="ixRange526" localSheetId="2">#REF!</definedName>
    <definedName name="ixRange526">#REF!</definedName>
    <definedName name="ixRange526_1" localSheetId="2">#REF!</definedName>
    <definedName name="ixRange526_1">#REF!</definedName>
    <definedName name="ixRange527" localSheetId="2">#REF!</definedName>
    <definedName name="ixRange527">#REF!</definedName>
    <definedName name="ixRange527_1" localSheetId="2">#REF!</definedName>
    <definedName name="ixRange527_1">#REF!</definedName>
    <definedName name="ixRange528" localSheetId="2">#REF!</definedName>
    <definedName name="ixRange528">#REF!</definedName>
    <definedName name="ixRange528_1" localSheetId="2">#REF!</definedName>
    <definedName name="ixRange528_1">#REF!</definedName>
    <definedName name="ixRange529" localSheetId="2">#REF!</definedName>
    <definedName name="ixRange529">#REF!</definedName>
    <definedName name="ixRange529_1" localSheetId="2">#REF!</definedName>
    <definedName name="ixRange529_1">#REF!</definedName>
    <definedName name="ixRange53" localSheetId="2">#REF!</definedName>
    <definedName name="ixRange53">#REF!</definedName>
    <definedName name="ixRange53_1" localSheetId="2">#REF!</definedName>
    <definedName name="ixRange53_1">#REF!</definedName>
    <definedName name="ixRange530" localSheetId="2">#REF!</definedName>
    <definedName name="ixRange530">#REF!</definedName>
    <definedName name="ixRange530_1" localSheetId="2">#REF!</definedName>
    <definedName name="ixRange530_1">#REF!</definedName>
    <definedName name="ixRange531" localSheetId="2">#REF!</definedName>
    <definedName name="ixRange531">#REF!</definedName>
    <definedName name="ixRange531_1" localSheetId="2">#REF!</definedName>
    <definedName name="ixRange531_1">#REF!</definedName>
    <definedName name="ixRange532" localSheetId="2">#REF!</definedName>
    <definedName name="ixRange532">#REF!</definedName>
    <definedName name="ixRange532_1" localSheetId="2">#REF!</definedName>
    <definedName name="ixRange532_1">#REF!</definedName>
    <definedName name="ixRange533" localSheetId="2">#REF!</definedName>
    <definedName name="ixRange533">#REF!</definedName>
    <definedName name="ixRange533_1" localSheetId="2">#REF!</definedName>
    <definedName name="ixRange533_1">#REF!</definedName>
    <definedName name="ixRange534" localSheetId="2">#REF!</definedName>
    <definedName name="ixRange534">#REF!</definedName>
    <definedName name="ixRange534_1" localSheetId="2">#REF!</definedName>
    <definedName name="ixRange534_1">#REF!</definedName>
    <definedName name="ixRange535" localSheetId="2">#REF!</definedName>
    <definedName name="ixRange535">#REF!</definedName>
    <definedName name="ixRange535_1" localSheetId="2">#REF!</definedName>
    <definedName name="ixRange535_1">#REF!</definedName>
    <definedName name="ixRange536" localSheetId="2">#REF!</definedName>
    <definedName name="ixRange536">#REF!</definedName>
    <definedName name="ixRange536_1" localSheetId="2">#REF!</definedName>
    <definedName name="ixRange536_1">#REF!</definedName>
    <definedName name="ixRange537" localSheetId="2">#REF!</definedName>
    <definedName name="ixRange537">#REF!</definedName>
    <definedName name="ixRange537_1" localSheetId="2">#REF!</definedName>
    <definedName name="ixRange537_1">#REF!</definedName>
    <definedName name="ixRange538" localSheetId="2">#REF!</definedName>
    <definedName name="ixRange538">#REF!</definedName>
    <definedName name="ixRange538_1" localSheetId="2">#REF!</definedName>
    <definedName name="ixRange538_1">#REF!</definedName>
    <definedName name="ixRange539" localSheetId="2">#REF!</definedName>
    <definedName name="ixRange539">#REF!</definedName>
    <definedName name="ixRange539_1" localSheetId="2">#REF!</definedName>
    <definedName name="ixRange539_1">#REF!</definedName>
    <definedName name="ixRange54" localSheetId="2">#REF!</definedName>
    <definedName name="ixRange54">#REF!</definedName>
    <definedName name="ixRange54_1" localSheetId="2">#REF!</definedName>
    <definedName name="ixRange54_1">#REF!</definedName>
    <definedName name="ixRange540" localSheetId="2">#REF!</definedName>
    <definedName name="ixRange540">#REF!</definedName>
    <definedName name="ixRange540_1" localSheetId="2">#REF!</definedName>
    <definedName name="ixRange540_1">#REF!</definedName>
    <definedName name="ixRange541" localSheetId="2">#REF!</definedName>
    <definedName name="ixRange541">#REF!</definedName>
    <definedName name="ixRange541_1" localSheetId="2">#REF!</definedName>
    <definedName name="ixRange541_1">#REF!</definedName>
    <definedName name="ixRange542" localSheetId="2">#REF!</definedName>
    <definedName name="ixRange542">#REF!</definedName>
    <definedName name="ixRange542_1" localSheetId="2">#REF!</definedName>
    <definedName name="ixRange542_1">#REF!</definedName>
    <definedName name="ixRange543" localSheetId="2">#REF!</definedName>
    <definedName name="ixRange543">#REF!</definedName>
    <definedName name="ixRange543_1" localSheetId="2">#REF!</definedName>
    <definedName name="ixRange543_1">#REF!</definedName>
    <definedName name="ixRange544" localSheetId="2">#REF!</definedName>
    <definedName name="ixRange544">#REF!</definedName>
    <definedName name="ixRange544_1" localSheetId="2">#REF!</definedName>
    <definedName name="ixRange544_1">#REF!</definedName>
    <definedName name="ixRange545" localSheetId="2">#REF!</definedName>
    <definedName name="ixRange545">#REF!</definedName>
    <definedName name="ixRange545_1" localSheetId="2">#REF!</definedName>
    <definedName name="ixRange545_1">#REF!</definedName>
    <definedName name="ixRange546" localSheetId="2">'[45]Profit &amp; Loss - Month to date'!#REF!</definedName>
    <definedName name="ixRange546">'[45]Profit &amp; Loss - Month to date'!#REF!</definedName>
    <definedName name="ixRange546_1" localSheetId="2">#REF!</definedName>
    <definedName name="ixRange546_1">#REF!</definedName>
    <definedName name="ixRange547" localSheetId="2">'[45]Profit &amp; Loss - Month to date'!#REF!</definedName>
    <definedName name="ixRange547">'[45]Profit &amp; Loss - Month to date'!#REF!</definedName>
    <definedName name="ixRange547_1" localSheetId="2">#REF!</definedName>
    <definedName name="ixRange547_1">#REF!</definedName>
    <definedName name="ixRange548" localSheetId="2">'[45]Profit &amp; Loss - Month to date'!#REF!</definedName>
    <definedName name="ixRange548">'[45]Profit &amp; Loss - Month to date'!#REF!</definedName>
    <definedName name="ixRange548_1" localSheetId="2">#REF!</definedName>
    <definedName name="ixRange548_1">#REF!</definedName>
    <definedName name="ixRange549" localSheetId="2">'[45]Profit &amp; Loss - Month to date'!#REF!</definedName>
    <definedName name="ixRange549">'[45]Profit &amp; Loss - Month to date'!#REF!</definedName>
    <definedName name="ixRange549_1" localSheetId="2">#REF!</definedName>
    <definedName name="ixRange549_1">#REF!</definedName>
    <definedName name="ixRange55" localSheetId="2">#REF!</definedName>
    <definedName name="ixRange55">#REF!</definedName>
    <definedName name="ixRange55_1" localSheetId="2">#REF!</definedName>
    <definedName name="ixRange55_1">#REF!</definedName>
    <definedName name="ixRange550" localSheetId="2">'[44]Profit &amp; Loss - Month to date'!#REF!</definedName>
    <definedName name="ixRange550">'[44]Profit &amp; Loss - Month to date'!#REF!</definedName>
    <definedName name="ixRange550_1" localSheetId="2">#REF!</definedName>
    <definedName name="ixRange550_1">#REF!</definedName>
    <definedName name="ixRange551" localSheetId="2">#REF!</definedName>
    <definedName name="ixRange551">#REF!</definedName>
    <definedName name="ixRange551_1" localSheetId="2">#REF!</definedName>
    <definedName name="ixRange551_1">#REF!</definedName>
    <definedName name="ixRange552" localSheetId="2">#REF!</definedName>
    <definedName name="ixRange552">#REF!</definedName>
    <definedName name="ixRange552_1" localSheetId="2">#REF!</definedName>
    <definedName name="ixRange552_1">#REF!</definedName>
    <definedName name="ixRange553" localSheetId="2">#REF!</definedName>
    <definedName name="ixRange553">#REF!</definedName>
    <definedName name="ixRange553_1" localSheetId="2">#REF!</definedName>
    <definedName name="ixRange553_1">#REF!</definedName>
    <definedName name="ixRange554" localSheetId="2">#REF!</definedName>
    <definedName name="ixRange554">#REF!</definedName>
    <definedName name="ixRange554_1" localSheetId="2">#REF!</definedName>
    <definedName name="ixRange554_1">#REF!</definedName>
    <definedName name="ixRange555" localSheetId="2">#REF!</definedName>
    <definedName name="ixRange555">#REF!</definedName>
    <definedName name="ixRange555_1" localSheetId="2">#REF!</definedName>
    <definedName name="ixRange555_1">#REF!</definedName>
    <definedName name="ixRange556" localSheetId="2">#REF!</definedName>
    <definedName name="ixRange556">#REF!</definedName>
    <definedName name="ixRange556_1" localSheetId="2">#REF!</definedName>
    <definedName name="ixRange556_1">#REF!</definedName>
    <definedName name="ixRange557" localSheetId="2">#REF!</definedName>
    <definedName name="ixRange557">#REF!</definedName>
    <definedName name="ixRange557_1" localSheetId="2">#REF!</definedName>
    <definedName name="ixRange557_1">#REF!</definedName>
    <definedName name="ixRange558" localSheetId="2">#REF!</definedName>
    <definedName name="ixRange558">#REF!</definedName>
    <definedName name="ixRange558_1" localSheetId="2">#REF!</definedName>
    <definedName name="ixRange558_1">#REF!</definedName>
    <definedName name="ixRange559" localSheetId="2">'[45]Profit &amp; Loss - Month to date'!#REF!</definedName>
    <definedName name="ixRange559">'[45]Profit &amp; Loss - Month to date'!#REF!</definedName>
    <definedName name="ixRange559_1" localSheetId="2">#REF!</definedName>
    <definedName name="ixRange559_1">#REF!</definedName>
    <definedName name="ixRange56" localSheetId="2">#REF!</definedName>
    <definedName name="ixRange56">#REF!</definedName>
    <definedName name="ixRange56_1" localSheetId="2">#REF!</definedName>
    <definedName name="ixRange56_1">#REF!</definedName>
    <definedName name="ixRange560" localSheetId="2">'[45]Profit &amp; Loss - Month to date'!#REF!</definedName>
    <definedName name="ixRange560">'[45]Profit &amp; Loss - Month to date'!#REF!</definedName>
    <definedName name="ixRange560_1" localSheetId="2">#REF!</definedName>
    <definedName name="ixRange560_1">#REF!</definedName>
    <definedName name="ixRange561" localSheetId="2">'[45]Profit &amp; Loss - Month to date'!#REF!</definedName>
    <definedName name="ixRange561">'[45]Profit &amp; Loss - Month to date'!#REF!</definedName>
    <definedName name="ixRange561_1" localSheetId="2">#REF!</definedName>
    <definedName name="ixRange561_1">#REF!</definedName>
    <definedName name="ixRange562" localSheetId="2">'[45]Profit &amp; Loss - Month to date'!#REF!</definedName>
    <definedName name="ixRange562">'[45]Profit &amp; Loss - Month to date'!#REF!</definedName>
    <definedName name="ixRange562_1" localSheetId="2">#REF!</definedName>
    <definedName name="ixRange562_1">#REF!</definedName>
    <definedName name="ixRange563" localSheetId="2">#REF!</definedName>
    <definedName name="ixRange563">#REF!</definedName>
    <definedName name="ixRange563_1" localSheetId="2">#REF!</definedName>
    <definedName name="ixRange563_1">#REF!</definedName>
    <definedName name="ixRange564" localSheetId="2">#REF!</definedName>
    <definedName name="ixRange564">#REF!</definedName>
    <definedName name="ixRange564_1" localSheetId="2">#REF!</definedName>
    <definedName name="ixRange564_1">#REF!</definedName>
    <definedName name="ixRange565" localSheetId="2">#REF!</definedName>
    <definedName name="ixRange565">#REF!</definedName>
    <definedName name="ixRange566" localSheetId="2">#REF!</definedName>
    <definedName name="ixRange566">#REF!</definedName>
    <definedName name="ixRange567" localSheetId="2">#REF!</definedName>
    <definedName name="ixRange567">#REF!</definedName>
    <definedName name="ixRange568" localSheetId="2">#REF!</definedName>
    <definedName name="ixRange568">#REF!</definedName>
    <definedName name="ixRange569" localSheetId="2">#REF!</definedName>
    <definedName name="ixRange569">#REF!</definedName>
    <definedName name="ixRange57" localSheetId="2">#REF!</definedName>
    <definedName name="ixRange57">#REF!</definedName>
    <definedName name="ixRange57_1" localSheetId="2">#REF!</definedName>
    <definedName name="ixRange57_1">#REF!</definedName>
    <definedName name="ixRange570" localSheetId="2">#REF!</definedName>
    <definedName name="ixRange570">#REF!</definedName>
    <definedName name="ixRange571" localSheetId="2">#REF!</definedName>
    <definedName name="ixRange571">#REF!</definedName>
    <definedName name="ixRange572" localSheetId="2">'[44]Profit &amp; Loss - Month to date'!#REF!</definedName>
    <definedName name="ixRange572">'[44]Profit &amp; Loss - Month to date'!#REF!</definedName>
    <definedName name="ixRange573" localSheetId="2">#REF!</definedName>
    <definedName name="ixRange573">#REF!</definedName>
    <definedName name="ixRange574" localSheetId="2">#REF!</definedName>
    <definedName name="ixRange574">#REF!</definedName>
    <definedName name="ixRange575" localSheetId="2">#REF!</definedName>
    <definedName name="ixRange575">#REF!</definedName>
    <definedName name="ixRange576" localSheetId="2">#REF!</definedName>
    <definedName name="ixRange576">#REF!</definedName>
    <definedName name="ixRange577" localSheetId="2">#REF!</definedName>
    <definedName name="ixRange577">#REF!</definedName>
    <definedName name="ixRange578" localSheetId="2">#REF!</definedName>
    <definedName name="ixRange578">#REF!</definedName>
    <definedName name="ixRange579" localSheetId="2">#REF!</definedName>
    <definedName name="ixRange579">#REF!</definedName>
    <definedName name="ixRange58" localSheetId="2">#REF!</definedName>
    <definedName name="ixRange58">#REF!</definedName>
    <definedName name="ixRange58_1" localSheetId="2">#REF!</definedName>
    <definedName name="ixRange58_1">#REF!</definedName>
    <definedName name="ixRange580" localSheetId="2">#REF!</definedName>
    <definedName name="ixRange580">#REF!</definedName>
    <definedName name="ixRange581" localSheetId="2">#REF!</definedName>
    <definedName name="ixRange581">#REF!</definedName>
    <definedName name="ixRange582" localSheetId="2">#REF!</definedName>
    <definedName name="ixRange582">#REF!</definedName>
    <definedName name="ixRange583" localSheetId="2">#REF!</definedName>
    <definedName name="ixRange583">#REF!</definedName>
    <definedName name="ixRange584" localSheetId="2">#REF!</definedName>
    <definedName name="ixRange584">#REF!</definedName>
    <definedName name="ixRange585" localSheetId="2">#REF!</definedName>
    <definedName name="ixRange585">#REF!</definedName>
    <definedName name="ixRange586" localSheetId="2">#REF!</definedName>
    <definedName name="ixRange586">#REF!</definedName>
    <definedName name="ixRange587" localSheetId="2">#REF!</definedName>
    <definedName name="ixRange587">#REF!</definedName>
    <definedName name="ixRange588" localSheetId="2">#REF!</definedName>
    <definedName name="ixRange588">#REF!</definedName>
    <definedName name="ixRange589" localSheetId="2">#REF!</definedName>
    <definedName name="ixRange589">#REF!</definedName>
    <definedName name="ixRange59" localSheetId="2">#REF!</definedName>
    <definedName name="ixRange59">#REF!</definedName>
    <definedName name="ixRange59_1" localSheetId="2">#REF!</definedName>
    <definedName name="ixRange59_1">#REF!</definedName>
    <definedName name="ixRange590" localSheetId="2">#REF!</definedName>
    <definedName name="ixRange590">#REF!</definedName>
    <definedName name="ixRange591" localSheetId="2">#REF!</definedName>
    <definedName name="ixRange591">#REF!</definedName>
    <definedName name="ixRange592" localSheetId="2">#REF!</definedName>
    <definedName name="ixRange592">#REF!</definedName>
    <definedName name="ixRange593" localSheetId="2">#REF!</definedName>
    <definedName name="ixRange593">#REF!</definedName>
    <definedName name="ixRange594" localSheetId="2">#REF!</definedName>
    <definedName name="ixRange594">#REF!</definedName>
    <definedName name="ixRange595" localSheetId="2">#REF!</definedName>
    <definedName name="ixRange595">#REF!</definedName>
    <definedName name="ixRange596" localSheetId="2">#REF!</definedName>
    <definedName name="ixRange596">#REF!</definedName>
    <definedName name="ixRange597" localSheetId="2">#REF!</definedName>
    <definedName name="ixRange597">#REF!</definedName>
    <definedName name="ixRange598" localSheetId="2">#REF!</definedName>
    <definedName name="ixRange598">#REF!</definedName>
    <definedName name="ixRange599" localSheetId="2">#REF!</definedName>
    <definedName name="ixRange599">#REF!</definedName>
    <definedName name="ixRange6" localSheetId="2">'[44]Budget Analysis'!#REF!</definedName>
    <definedName name="ixRange6">'[44]Budget Analysis'!#REF!</definedName>
    <definedName name="ixRange6_1" localSheetId="2">#REF!</definedName>
    <definedName name="ixRange6_1">#REF!</definedName>
    <definedName name="ixRange60" localSheetId="2">#REF!</definedName>
    <definedName name="ixRange60">#REF!</definedName>
    <definedName name="ixRange60_1" localSheetId="2">#REF!</definedName>
    <definedName name="ixRange60_1">#REF!</definedName>
    <definedName name="ixRange600" localSheetId="2">#REF!</definedName>
    <definedName name="ixRange600">#REF!</definedName>
    <definedName name="ixRange601" localSheetId="2">#REF!</definedName>
    <definedName name="ixRange601">#REF!</definedName>
    <definedName name="ixRange602" localSheetId="2">#REF!</definedName>
    <definedName name="ixRange602">#REF!</definedName>
    <definedName name="ixRange603" localSheetId="2">#REF!</definedName>
    <definedName name="ixRange603">#REF!</definedName>
    <definedName name="ixRange604" localSheetId="2">#REF!</definedName>
    <definedName name="ixRange604">#REF!</definedName>
    <definedName name="ixRange605" localSheetId="2">#REF!</definedName>
    <definedName name="ixRange605">#REF!</definedName>
    <definedName name="ixRange606" localSheetId="2">#REF!</definedName>
    <definedName name="ixRange606">#REF!</definedName>
    <definedName name="ixRange607" localSheetId="2">'[44]Profit &amp; Loss - Month to date'!#REF!</definedName>
    <definedName name="ixRange607">'[44]Profit &amp; Loss - Month to date'!#REF!</definedName>
    <definedName name="ixRange608" localSheetId="2">#REF!</definedName>
    <definedName name="ixRange608">#REF!</definedName>
    <definedName name="ixRange609" localSheetId="2">#REF!</definedName>
    <definedName name="ixRange609">#REF!</definedName>
    <definedName name="ixRange61" localSheetId="2">#REF!</definedName>
    <definedName name="ixRange61">#REF!</definedName>
    <definedName name="ixRange61_1" localSheetId="2">#REF!</definedName>
    <definedName name="ixRange61_1">#REF!</definedName>
    <definedName name="ixRange610" localSheetId="2">#REF!</definedName>
    <definedName name="ixRange610">#REF!</definedName>
    <definedName name="ixRange611" localSheetId="2">#REF!</definedName>
    <definedName name="ixRange611">#REF!</definedName>
    <definedName name="ixRange612" localSheetId="2">#REF!</definedName>
    <definedName name="ixRange612">#REF!</definedName>
    <definedName name="ixRange613" localSheetId="2">#REF!</definedName>
    <definedName name="ixRange613">#REF!</definedName>
    <definedName name="ixRange614" localSheetId="2">#REF!</definedName>
    <definedName name="ixRange614">#REF!</definedName>
    <definedName name="ixRange615" localSheetId="2">#REF!</definedName>
    <definedName name="ixRange615">#REF!</definedName>
    <definedName name="ixRange616" localSheetId="2">#REF!</definedName>
    <definedName name="ixRange616">#REF!</definedName>
    <definedName name="ixRange617" localSheetId="2">#REF!</definedName>
    <definedName name="ixRange617">#REF!</definedName>
    <definedName name="ixRange618" localSheetId="2">#REF!</definedName>
    <definedName name="ixRange618">#REF!</definedName>
    <definedName name="ixRange619" localSheetId="2">#REF!</definedName>
    <definedName name="ixRange619">#REF!</definedName>
    <definedName name="ixRange62" localSheetId="2">#REF!</definedName>
    <definedName name="ixRange62">#REF!</definedName>
    <definedName name="ixRange62_1" localSheetId="2">#REF!</definedName>
    <definedName name="ixRange62_1">#REF!</definedName>
    <definedName name="ixRange620" localSheetId="2">#REF!</definedName>
    <definedName name="ixRange620">#REF!</definedName>
    <definedName name="ixRange621" localSheetId="2">#REF!</definedName>
    <definedName name="ixRange621">#REF!</definedName>
    <definedName name="ixRange622" localSheetId="2">#REF!</definedName>
    <definedName name="ixRange622">#REF!</definedName>
    <definedName name="ixRange623" localSheetId="2">#REF!</definedName>
    <definedName name="ixRange623">#REF!</definedName>
    <definedName name="ixRange624" localSheetId="2">#REF!</definedName>
    <definedName name="ixRange624">#REF!</definedName>
    <definedName name="ixRange625" localSheetId="2">#REF!</definedName>
    <definedName name="ixRange625">#REF!</definedName>
    <definedName name="ixRange626" localSheetId="2">#REF!</definedName>
    <definedName name="ixRange626">#REF!</definedName>
    <definedName name="ixRange627" localSheetId="2">#REF!</definedName>
    <definedName name="ixRange627">#REF!</definedName>
    <definedName name="ixRange628" localSheetId="2">'[44]Profit &amp; Loss - Month to date'!#REF!</definedName>
    <definedName name="ixRange628">'[44]Profit &amp; Loss - Month to date'!#REF!</definedName>
    <definedName name="ixRange629" localSheetId="2">#REF!</definedName>
    <definedName name="ixRange629">#REF!</definedName>
    <definedName name="ixRange63" localSheetId="2">#REF!</definedName>
    <definedName name="ixRange63">#REF!</definedName>
    <definedName name="ixRange63_1" localSheetId="2">#REF!</definedName>
    <definedName name="ixRange63_1">#REF!</definedName>
    <definedName name="ixRange630" localSheetId="2">#REF!</definedName>
    <definedName name="ixRange630">#REF!</definedName>
    <definedName name="ixRange631" localSheetId="2">#REF!</definedName>
    <definedName name="ixRange631">#REF!</definedName>
    <definedName name="ixRange632" localSheetId="2">#REF!</definedName>
    <definedName name="ixRange632">#REF!</definedName>
    <definedName name="ixRange633" localSheetId="2">#REF!</definedName>
    <definedName name="ixRange633">#REF!</definedName>
    <definedName name="ixRange634" localSheetId="2">#REF!</definedName>
    <definedName name="ixRange634">#REF!</definedName>
    <definedName name="ixRange635" localSheetId="2">#REF!</definedName>
    <definedName name="ixRange635">#REF!</definedName>
    <definedName name="ixRange636" localSheetId="2">#REF!</definedName>
    <definedName name="ixRange636">#REF!</definedName>
    <definedName name="ixRange637" localSheetId="2">#REF!</definedName>
    <definedName name="ixRange637">#REF!</definedName>
    <definedName name="ixRange638" localSheetId="2">#REF!</definedName>
    <definedName name="ixRange638">#REF!</definedName>
    <definedName name="ixRange639" localSheetId="2">#REF!</definedName>
    <definedName name="ixRange639">#REF!</definedName>
    <definedName name="ixRange64" localSheetId="2">#REF!</definedName>
    <definedName name="ixRange64">#REF!</definedName>
    <definedName name="ixRange64_1" localSheetId="2">#REF!</definedName>
    <definedName name="ixRange64_1">#REF!</definedName>
    <definedName name="ixRange640" localSheetId="2">#REF!</definedName>
    <definedName name="ixRange640">#REF!</definedName>
    <definedName name="ixRange641" localSheetId="2">#REF!</definedName>
    <definedName name="ixRange641">#REF!</definedName>
    <definedName name="ixRange642" localSheetId="2">#REF!</definedName>
    <definedName name="ixRange642">#REF!</definedName>
    <definedName name="ixRange643" localSheetId="2">#REF!</definedName>
    <definedName name="ixRange643">#REF!</definedName>
    <definedName name="ixRange644" localSheetId="2">#REF!</definedName>
    <definedName name="ixRange644">#REF!</definedName>
    <definedName name="ixRange645" localSheetId="2">#REF!</definedName>
    <definedName name="ixRange645">#REF!</definedName>
    <definedName name="ixRange646" localSheetId="2">#REF!</definedName>
    <definedName name="ixRange646">#REF!</definedName>
    <definedName name="ixRange647" localSheetId="2">#REF!</definedName>
    <definedName name="ixRange647">#REF!</definedName>
    <definedName name="ixRange648" localSheetId="2">'[44]Profit &amp; Loss - Month to date'!#REF!</definedName>
    <definedName name="ixRange648">'[44]Profit &amp; Loss - Month to date'!#REF!</definedName>
    <definedName name="ixRange649" localSheetId="2">#REF!</definedName>
    <definedName name="ixRange649">#REF!</definedName>
    <definedName name="ixRange65" localSheetId="2">#REF!</definedName>
    <definedName name="ixRange65">#REF!</definedName>
    <definedName name="ixRange65_1" localSheetId="2">#REF!</definedName>
    <definedName name="ixRange65_1">#REF!</definedName>
    <definedName name="ixRange650" localSheetId="2">#REF!</definedName>
    <definedName name="ixRange650">#REF!</definedName>
    <definedName name="ixRange651" localSheetId="2">#REF!</definedName>
    <definedName name="ixRange651">#REF!</definedName>
    <definedName name="ixRange652" localSheetId="2">#REF!</definedName>
    <definedName name="ixRange652">#REF!</definedName>
    <definedName name="ixRange653" localSheetId="2">#REF!</definedName>
    <definedName name="ixRange653">#REF!</definedName>
    <definedName name="ixRange654" localSheetId="2">#REF!</definedName>
    <definedName name="ixRange654">#REF!</definedName>
    <definedName name="ixRange655" localSheetId="2">#REF!</definedName>
    <definedName name="ixRange655">#REF!</definedName>
    <definedName name="ixRange656" localSheetId="2">#REF!</definedName>
    <definedName name="ixRange656">#REF!</definedName>
    <definedName name="ixRange657" localSheetId="2">#REF!</definedName>
    <definedName name="ixRange657">#REF!</definedName>
    <definedName name="ixRange658" localSheetId="2">#REF!</definedName>
    <definedName name="ixRange658">#REF!</definedName>
    <definedName name="ixRange659" localSheetId="2">#REF!</definedName>
    <definedName name="ixRange659">#REF!</definedName>
    <definedName name="ixRange66" localSheetId="2">#REF!</definedName>
    <definedName name="ixRange66">#REF!</definedName>
    <definedName name="ixRange66_1" localSheetId="2">#REF!</definedName>
    <definedName name="ixRange66_1">#REF!</definedName>
    <definedName name="ixRange660" localSheetId="2">#REF!</definedName>
    <definedName name="ixRange660">#REF!</definedName>
    <definedName name="ixRange661" localSheetId="2">#REF!</definedName>
    <definedName name="ixRange661">#REF!</definedName>
    <definedName name="ixRange662" localSheetId="2">#REF!</definedName>
    <definedName name="ixRange662">#REF!</definedName>
    <definedName name="ixRange663" localSheetId="2">#REF!</definedName>
    <definedName name="ixRange663">#REF!</definedName>
    <definedName name="ixRange664" localSheetId="2">#REF!</definedName>
    <definedName name="ixRange664">#REF!</definedName>
    <definedName name="ixRange665" localSheetId="2">#REF!</definedName>
    <definedName name="ixRange665">#REF!</definedName>
    <definedName name="ixRange666" localSheetId="2">#REF!</definedName>
    <definedName name="ixRange666">#REF!</definedName>
    <definedName name="ixRange667" localSheetId="2">#REF!</definedName>
    <definedName name="ixRange667">#REF!</definedName>
    <definedName name="ixRange668" localSheetId="2">#REF!</definedName>
    <definedName name="ixRange668">#REF!</definedName>
    <definedName name="ixRange669" localSheetId="2">#REF!</definedName>
    <definedName name="ixRange669">#REF!</definedName>
    <definedName name="ixRange67" localSheetId="2">#REF!</definedName>
    <definedName name="ixRange67">#REF!</definedName>
    <definedName name="ixRange67_1" localSheetId="2">#REF!</definedName>
    <definedName name="ixRange67_1">#REF!</definedName>
    <definedName name="ixRange670" localSheetId="2">#REF!</definedName>
    <definedName name="ixRange670">#REF!</definedName>
    <definedName name="ixRange671" localSheetId="2">#REF!</definedName>
    <definedName name="ixRange671">#REF!</definedName>
    <definedName name="ixRange672" localSheetId="2">#REF!</definedName>
    <definedName name="ixRange672">#REF!</definedName>
    <definedName name="ixRange673" localSheetId="2">'[44]Profit &amp; Loss - Month to date'!#REF!</definedName>
    <definedName name="ixRange673">'[44]Profit &amp; Loss - Month to date'!#REF!</definedName>
    <definedName name="ixRange674" localSheetId="2">#REF!</definedName>
    <definedName name="ixRange674">#REF!</definedName>
    <definedName name="ixRange675" localSheetId="2">#REF!</definedName>
    <definedName name="ixRange675">#REF!</definedName>
    <definedName name="ixRange676" localSheetId="2">#REF!</definedName>
    <definedName name="ixRange676">#REF!</definedName>
    <definedName name="ixRange677" localSheetId="2">#REF!</definedName>
    <definedName name="ixRange677">#REF!</definedName>
    <definedName name="ixRange678" localSheetId="2">#REF!</definedName>
    <definedName name="ixRange678">#REF!</definedName>
    <definedName name="ixRange679" localSheetId="2">#REF!</definedName>
    <definedName name="ixRange679">#REF!</definedName>
    <definedName name="ixRange68" localSheetId="2">#REF!</definedName>
    <definedName name="ixRange68">#REF!</definedName>
    <definedName name="ixRange68_1" localSheetId="2">#REF!</definedName>
    <definedName name="ixRange68_1">#REF!</definedName>
    <definedName name="ixRange680" localSheetId="2">#REF!</definedName>
    <definedName name="ixRange680">#REF!</definedName>
    <definedName name="ixRange681" localSheetId="2">#REF!</definedName>
    <definedName name="ixRange681">#REF!</definedName>
    <definedName name="ixRange682" localSheetId="2">#REF!</definedName>
    <definedName name="ixRange682">#REF!</definedName>
    <definedName name="ixRange683" localSheetId="2">#REF!</definedName>
    <definedName name="ixRange683">#REF!</definedName>
    <definedName name="ixRange684" localSheetId="2">#REF!</definedName>
    <definedName name="ixRange684">#REF!</definedName>
    <definedName name="ixRange685" localSheetId="2">#REF!</definedName>
    <definedName name="ixRange685">#REF!</definedName>
    <definedName name="ixRange686" localSheetId="2">#REF!</definedName>
    <definedName name="ixRange686">#REF!</definedName>
    <definedName name="ixRange687" localSheetId="2">#REF!</definedName>
    <definedName name="ixRange687">#REF!</definedName>
    <definedName name="ixRange688" localSheetId="2">#REF!</definedName>
    <definedName name="ixRange688">#REF!</definedName>
    <definedName name="ixRange689" localSheetId="2">#REF!</definedName>
    <definedName name="ixRange689">#REF!</definedName>
    <definedName name="ixRange69" localSheetId="2">#REF!</definedName>
    <definedName name="ixRange69">#REF!</definedName>
    <definedName name="ixRange69_1" localSheetId="2">#REF!</definedName>
    <definedName name="ixRange69_1">#REF!</definedName>
    <definedName name="ixRange690" localSheetId="2">#REF!</definedName>
    <definedName name="ixRange690">#REF!</definedName>
    <definedName name="ixRange691" localSheetId="2">#REF!</definedName>
    <definedName name="ixRange691">#REF!</definedName>
    <definedName name="ixRange692" localSheetId="2">'[44]Profit &amp; Loss - Month to date'!#REF!</definedName>
    <definedName name="ixRange692">'[44]Profit &amp; Loss - Month to date'!#REF!</definedName>
    <definedName name="ixRange693" localSheetId="2">#REF!</definedName>
    <definedName name="ixRange693">#REF!</definedName>
    <definedName name="ixRange694" localSheetId="2">#REF!</definedName>
    <definedName name="ixRange694">#REF!</definedName>
    <definedName name="ixRange695" localSheetId="2">#REF!</definedName>
    <definedName name="ixRange695">#REF!</definedName>
    <definedName name="ixRange696" localSheetId="2">#REF!</definedName>
    <definedName name="ixRange696">#REF!</definedName>
    <definedName name="ixRange697" localSheetId="2">#REF!</definedName>
    <definedName name="ixRange697">#REF!</definedName>
    <definedName name="ixRange698" localSheetId="2">#REF!</definedName>
    <definedName name="ixRange698">#REF!</definedName>
    <definedName name="ixRange699" localSheetId="2">#REF!</definedName>
    <definedName name="ixRange699">#REF!</definedName>
    <definedName name="ixRange7" localSheetId="2">#REF!</definedName>
    <definedName name="ixRange7">#REF!</definedName>
    <definedName name="ixRange7_1" localSheetId="2">#REF!</definedName>
    <definedName name="ixRange7_1">#REF!</definedName>
    <definedName name="ixRange70" localSheetId="2">#REF!</definedName>
    <definedName name="ixRange70">#REF!</definedName>
    <definedName name="ixRange70_1" localSheetId="2">#REF!</definedName>
    <definedName name="ixRange70_1">#REF!</definedName>
    <definedName name="ixRange700" localSheetId="2">#REF!</definedName>
    <definedName name="ixRange700">#REF!</definedName>
    <definedName name="ixRange701" localSheetId="2">#REF!</definedName>
    <definedName name="ixRange701">#REF!</definedName>
    <definedName name="ixRange702" localSheetId="2">#REF!</definedName>
    <definedName name="ixRange702">#REF!</definedName>
    <definedName name="ixRange703" localSheetId="2">#REF!</definedName>
    <definedName name="ixRange703">#REF!</definedName>
    <definedName name="ixRange704" localSheetId="2">#REF!</definedName>
    <definedName name="ixRange704">#REF!</definedName>
    <definedName name="ixRange705" localSheetId="2">#REF!</definedName>
    <definedName name="ixRange705">#REF!</definedName>
    <definedName name="ixRange706" localSheetId="2">#REF!</definedName>
    <definedName name="ixRange706">#REF!</definedName>
    <definedName name="ixRange707" localSheetId="2">#REF!</definedName>
    <definedName name="ixRange707">#REF!</definedName>
    <definedName name="ixRange708" localSheetId="2">#REF!</definedName>
    <definedName name="ixRange708">#REF!</definedName>
    <definedName name="ixRange709" localSheetId="2">#REF!</definedName>
    <definedName name="ixRange709">#REF!</definedName>
    <definedName name="ixRange71" localSheetId="2">#REF!</definedName>
    <definedName name="ixRange71">#REF!</definedName>
    <definedName name="ixRange71_1" localSheetId="2">#REF!</definedName>
    <definedName name="ixRange71_1">#REF!</definedName>
    <definedName name="ixRange710" localSheetId="2">#REF!</definedName>
    <definedName name="ixRange710">#REF!</definedName>
    <definedName name="ixRange711" localSheetId="2">#REF!</definedName>
    <definedName name="ixRange711">#REF!</definedName>
    <definedName name="ixRange712" localSheetId="2">#REF!</definedName>
    <definedName name="ixRange712">#REF!</definedName>
    <definedName name="ixRange713" localSheetId="2">#REF!</definedName>
    <definedName name="ixRange713">#REF!</definedName>
    <definedName name="ixRange714" localSheetId="2">#REF!</definedName>
    <definedName name="ixRange714">#REF!</definedName>
    <definedName name="ixRange715" localSheetId="2">#REF!</definedName>
    <definedName name="ixRange715">#REF!</definedName>
    <definedName name="ixRange716" localSheetId="2">#REF!</definedName>
    <definedName name="ixRange716">#REF!</definedName>
    <definedName name="ixRange717" localSheetId="2">#REF!</definedName>
    <definedName name="ixRange717">#REF!</definedName>
    <definedName name="ixRange718" localSheetId="2">#REF!</definedName>
    <definedName name="ixRange718">#REF!</definedName>
    <definedName name="ixRange719" localSheetId="2">#REF!</definedName>
    <definedName name="ixRange719">#REF!</definedName>
    <definedName name="ixRange72" localSheetId="2">#REF!</definedName>
    <definedName name="ixRange72">#REF!</definedName>
    <definedName name="ixRange72_1" localSheetId="2">#REF!</definedName>
    <definedName name="ixRange72_1">#REF!</definedName>
    <definedName name="ixRange720" localSheetId="2">'[44]Profit &amp; Loss - Month to date'!#REF!</definedName>
    <definedName name="ixRange720">'[44]Profit &amp; Loss - Month to date'!#REF!</definedName>
    <definedName name="ixRange721" localSheetId="2">#REF!</definedName>
    <definedName name="ixRange721">#REF!</definedName>
    <definedName name="ixRange722" localSheetId="2">#REF!</definedName>
    <definedName name="ixRange722">#REF!</definedName>
    <definedName name="ixRange723" localSheetId="2">#REF!</definedName>
    <definedName name="ixRange723">#REF!</definedName>
    <definedName name="ixRange724" localSheetId="2">#REF!</definedName>
    <definedName name="ixRange724">#REF!</definedName>
    <definedName name="ixRange725" localSheetId="2">#REF!</definedName>
    <definedName name="ixRange725">#REF!</definedName>
    <definedName name="ixRange726" localSheetId="2">#REF!</definedName>
    <definedName name="ixRange726">#REF!</definedName>
    <definedName name="ixRange727" localSheetId="2">#REF!</definedName>
    <definedName name="ixRange727">#REF!</definedName>
    <definedName name="ixRange728" localSheetId="2">#REF!</definedName>
    <definedName name="ixRange728">#REF!</definedName>
    <definedName name="ixRange729" localSheetId="2">#REF!</definedName>
    <definedName name="ixRange729">#REF!</definedName>
    <definedName name="ixRange73" localSheetId="2">#REF!</definedName>
    <definedName name="ixRange73">#REF!</definedName>
    <definedName name="ixRange73_1" localSheetId="2">#REF!</definedName>
    <definedName name="ixRange73_1">#REF!</definedName>
    <definedName name="ixRange730" localSheetId="2">#REF!</definedName>
    <definedName name="ixRange730">#REF!</definedName>
    <definedName name="ixRange731" localSheetId="2">#REF!</definedName>
    <definedName name="ixRange731">#REF!</definedName>
    <definedName name="ixRange732" localSheetId="2">#REF!</definedName>
    <definedName name="ixRange732">#REF!</definedName>
    <definedName name="ixRange733" localSheetId="2">#REF!</definedName>
    <definedName name="ixRange733">#REF!</definedName>
    <definedName name="ixRange734" localSheetId="2">#REF!</definedName>
    <definedName name="ixRange734">#REF!</definedName>
    <definedName name="ixRange735" localSheetId="2">#REF!</definedName>
    <definedName name="ixRange735">#REF!</definedName>
    <definedName name="ixRange736" localSheetId="2">#REF!</definedName>
    <definedName name="ixRange736">#REF!</definedName>
    <definedName name="ixRange737" localSheetId="2">#REF!</definedName>
    <definedName name="ixRange737">#REF!</definedName>
    <definedName name="ixRange738" localSheetId="2">#REF!</definedName>
    <definedName name="ixRange738">#REF!</definedName>
    <definedName name="ixRange739" localSheetId="2">#REF!</definedName>
    <definedName name="ixRange739">#REF!</definedName>
    <definedName name="ixRange74" localSheetId="2">#REF!</definedName>
    <definedName name="ixRange74">#REF!</definedName>
    <definedName name="ixRange74_1" localSheetId="2">#REF!</definedName>
    <definedName name="ixRange74_1">#REF!</definedName>
    <definedName name="ixRange740" localSheetId="2">#REF!</definedName>
    <definedName name="ixRange740">#REF!</definedName>
    <definedName name="ixRange741" localSheetId="2">#REF!</definedName>
    <definedName name="ixRange741">#REF!</definedName>
    <definedName name="ixRange742" localSheetId="2">'[44]Profit &amp; Loss - Month to date'!#REF!</definedName>
    <definedName name="ixRange742">'[44]Profit &amp; Loss - Month to date'!#REF!</definedName>
    <definedName name="ixRange743" localSheetId="2">#REF!</definedName>
    <definedName name="ixRange743">#REF!</definedName>
    <definedName name="ixRange744" localSheetId="2">#REF!</definedName>
    <definedName name="ixRange744">#REF!</definedName>
    <definedName name="ixRange745" localSheetId="2">#REF!</definedName>
    <definedName name="ixRange745">#REF!</definedName>
    <definedName name="ixRange746" localSheetId="2">#REF!</definedName>
    <definedName name="ixRange746">#REF!</definedName>
    <definedName name="ixRange747" localSheetId="2">#REF!</definedName>
    <definedName name="ixRange747">#REF!</definedName>
    <definedName name="ixRange748" localSheetId="2">#REF!</definedName>
    <definedName name="ixRange748">#REF!</definedName>
    <definedName name="ixRange75" localSheetId="2">#REF!</definedName>
    <definedName name="ixRange75">#REF!</definedName>
    <definedName name="ixRange75_1" localSheetId="2">#REF!</definedName>
    <definedName name="ixRange75_1">#REF!</definedName>
    <definedName name="ixRange76" localSheetId="2">#REF!</definedName>
    <definedName name="ixRange76">#REF!</definedName>
    <definedName name="ixRange76_1" localSheetId="2">#REF!</definedName>
    <definedName name="ixRange76_1">#REF!</definedName>
    <definedName name="ixRange761" localSheetId="2">'[44]Profit &amp; Loss - Month to date'!#REF!</definedName>
    <definedName name="ixRange761">'[44]Profit &amp; Loss - Month to date'!#REF!</definedName>
    <definedName name="ixRange77" localSheetId="2">#REF!</definedName>
    <definedName name="ixRange77">#REF!</definedName>
    <definedName name="ixRange77_1" localSheetId="2">#REF!</definedName>
    <definedName name="ixRange77_1">#REF!</definedName>
    <definedName name="ixRange78" localSheetId="2">#REF!</definedName>
    <definedName name="ixRange78">#REF!</definedName>
    <definedName name="ixRange78_1" localSheetId="2">#REF!</definedName>
    <definedName name="ixRange78_1">#REF!</definedName>
    <definedName name="ixRange780" localSheetId="2">'[44]Profit &amp; Loss - Month to date'!#REF!</definedName>
    <definedName name="ixRange780">'[44]Profit &amp; Loss - Month to date'!#REF!</definedName>
    <definedName name="ixRange79" localSheetId="2">#REF!</definedName>
    <definedName name="ixRange79">#REF!</definedName>
    <definedName name="ixRange79_1" localSheetId="2">#REF!</definedName>
    <definedName name="ixRange79_1">#REF!</definedName>
    <definedName name="ixRange8" localSheetId="2">#REF!</definedName>
    <definedName name="ixRange8">#REF!</definedName>
    <definedName name="ixRange8_1" localSheetId="2">#REF!</definedName>
    <definedName name="ixRange8_1">#REF!</definedName>
    <definedName name="ixRange80" localSheetId="2">#REF!</definedName>
    <definedName name="ixRange80">#REF!</definedName>
    <definedName name="ixRange80_1" localSheetId="2">#REF!</definedName>
    <definedName name="ixRange80_1">#REF!</definedName>
    <definedName name="ixRange81" localSheetId="2">#REF!</definedName>
    <definedName name="ixRange81">#REF!</definedName>
    <definedName name="ixRange81_1" localSheetId="2">#REF!</definedName>
    <definedName name="ixRange81_1">#REF!</definedName>
    <definedName name="ixRange82" localSheetId="2">#REF!</definedName>
    <definedName name="ixRange82">#REF!</definedName>
    <definedName name="ixRange82_1" localSheetId="2">#REF!</definedName>
    <definedName name="ixRange82_1">#REF!</definedName>
    <definedName name="ixRange83" localSheetId="2">#REF!</definedName>
    <definedName name="ixRange83">#REF!</definedName>
    <definedName name="ixRange83_1" localSheetId="2">#REF!</definedName>
    <definedName name="ixRange83_1">#REF!</definedName>
    <definedName name="ixRange84" localSheetId="2">#REF!</definedName>
    <definedName name="ixRange84">#REF!</definedName>
    <definedName name="ixRange84_1" localSheetId="2">#REF!</definedName>
    <definedName name="ixRange84_1">#REF!</definedName>
    <definedName name="ixRange85" localSheetId="2">#REF!</definedName>
    <definedName name="ixRange85">#REF!</definedName>
    <definedName name="ixRange85_1" localSheetId="2">#REF!</definedName>
    <definedName name="ixRange85_1">#REF!</definedName>
    <definedName name="ixRange86" localSheetId="2">#REF!</definedName>
    <definedName name="ixRange86">#REF!</definedName>
    <definedName name="ixRange86_1" localSheetId="2">#REF!</definedName>
    <definedName name="ixRange86_1">#REF!</definedName>
    <definedName name="ixRange87" localSheetId="2">#REF!</definedName>
    <definedName name="ixRange87">#REF!</definedName>
    <definedName name="ixRange87_1" localSheetId="2">#REF!</definedName>
    <definedName name="ixRange87_1">#REF!</definedName>
    <definedName name="ixRange88" localSheetId="2">#REF!</definedName>
    <definedName name="ixRange88">#REF!</definedName>
    <definedName name="ixRange88_1" localSheetId="2">#REF!</definedName>
    <definedName name="ixRange88_1">#REF!</definedName>
    <definedName name="ixRange89" localSheetId="2">#REF!</definedName>
    <definedName name="ixRange89">#REF!</definedName>
    <definedName name="ixRange89_1" localSheetId="2">#REF!</definedName>
    <definedName name="ixRange89_1">#REF!</definedName>
    <definedName name="ixRange9" localSheetId="2">#REF!</definedName>
    <definedName name="ixRange9">#REF!</definedName>
    <definedName name="ixRange9_1" localSheetId="2">#REF!</definedName>
    <definedName name="ixRange9_1">#REF!</definedName>
    <definedName name="ixRange90" localSheetId="2">#REF!</definedName>
    <definedName name="ixRange90">#REF!</definedName>
    <definedName name="ixRange90_1" localSheetId="2">#REF!</definedName>
    <definedName name="ixRange90_1">#REF!</definedName>
    <definedName name="ixRange91" localSheetId="2">#REF!</definedName>
    <definedName name="ixRange91">#REF!</definedName>
    <definedName name="ixRange91_1" localSheetId="2">#REF!</definedName>
    <definedName name="ixRange91_1">#REF!</definedName>
    <definedName name="ixRange92" localSheetId="2">#REF!</definedName>
    <definedName name="ixRange92">#REF!</definedName>
    <definedName name="ixRange92_1" localSheetId="2">#REF!</definedName>
    <definedName name="ixRange92_1">#REF!</definedName>
    <definedName name="ixRange93" localSheetId="2">#REF!</definedName>
    <definedName name="ixRange93">#REF!</definedName>
    <definedName name="ixRange93_1" localSheetId="2">#REF!</definedName>
    <definedName name="ixRange93_1">#REF!</definedName>
    <definedName name="ixRange94" localSheetId="2">#REF!</definedName>
    <definedName name="ixRange94">#REF!</definedName>
    <definedName name="ixRange94_1" localSheetId="2">#REF!</definedName>
    <definedName name="ixRange94_1">#REF!</definedName>
    <definedName name="ixRange95" localSheetId="2">#REF!</definedName>
    <definedName name="ixRange95">#REF!</definedName>
    <definedName name="ixRange95_1" localSheetId="2">#REF!</definedName>
    <definedName name="ixRange95_1">#REF!</definedName>
    <definedName name="ixRange96" localSheetId="2">#REF!</definedName>
    <definedName name="ixRange96">#REF!</definedName>
    <definedName name="ixRange96_1" localSheetId="2">#REF!</definedName>
    <definedName name="ixRange96_1">#REF!</definedName>
    <definedName name="ixRange97" localSheetId="2">#REF!</definedName>
    <definedName name="ixRange97">#REF!</definedName>
    <definedName name="ixRange97_1" localSheetId="2">#REF!</definedName>
    <definedName name="ixRange97_1">#REF!</definedName>
    <definedName name="ixRange98" localSheetId="2">#REF!</definedName>
    <definedName name="ixRange98">#REF!</definedName>
    <definedName name="ixRange98_1" localSheetId="2">#REF!</definedName>
    <definedName name="ixRange98_1">#REF!</definedName>
    <definedName name="ixRange99" localSheetId="2">#REF!</definedName>
    <definedName name="ixRange99">#REF!</definedName>
    <definedName name="ixRange99_1" localSheetId="2">#REF!</definedName>
    <definedName name="ixRange99_1">#REF!</definedName>
    <definedName name="IZS" localSheetId="2">#REF!</definedName>
    <definedName name="IZS">#REF!</definedName>
    <definedName name="Jan" localSheetId="2">#REF!</definedName>
    <definedName name="Jan">#REF!</definedName>
    <definedName name="JNL" localSheetId="2">#REF!</definedName>
    <definedName name="JNL">#REF!</definedName>
    <definedName name="job" localSheetId="8" hidden="1">{#N/A,#N/A,FALSE,"CapitalReport"}</definedName>
    <definedName name="job" hidden="1">{#N/A,#N/A,FALSE,"CapitalReport"}</definedName>
    <definedName name="Jul" localSheetId="2">#REF!</definedName>
    <definedName name="Jul">#REF!</definedName>
    <definedName name="Jun" localSheetId="2">#REF!</definedName>
    <definedName name="Jun">#REF!</definedName>
    <definedName name="jun08data">'[46]Finance 1 YTD'!$A$5:$J$66</definedName>
    <definedName name="Katnook" localSheetId="2">'[47]TUOS '!#REF!</definedName>
    <definedName name="Katnook">'[47]TUOS '!#REF!</definedName>
    <definedName name="KCAPrint" localSheetId="2">#REF!</definedName>
    <definedName name="KCAPrint">#REF!</definedName>
    <definedName name="Kleenheat" localSheetId="2">#REF!</definedName>
    <definedName name="Kleenheat">#REF!</definedName>
    <definedName name="KoganNorthBookDepnRate" localSheetId="2">[6]Ass!#REF!</definedName>
    <definedName name="KoganNorthBookDepnRate">[6]Ass!#REF!</definedName>
    <definedName name="KoganNorthBookLife" localSheetId="2">[6]Ass!#REF!</definedName>
    <definedName name="KoganNorthBookLife">[6]Ass!#REF!</definedName>
    <definedName name="KoganNorthOpexContingency" localSheetId="2">[6]Ass!#REF!</definedName>
    <definedName name="KoganNorthOpexContingency">[6]Ass!#REF!</definedName>
    <definedName name="KthLoan" localSheetId="2">#REF!</definedName>
    <definedName name="KthLoan">#REF!</definedName>
    <definedName name="LABELTEXTCOLUMN1">[12]CRITERIA1!$B$24</definedName>
    <definedName name="LABELTEXTROW1">[12]CRITERIA1!$B$23</definedName>
    <definedName name="laterals" localSheetId="2">#REF!</definedName>
    <definedName name="laterals">#REF!</definedName>
    <definedName name="Latrobe03">[48]DWH!$A$226:$C$450</definedName>
    <definedName name="LeadIndicator" localSheetId="2">#REF!</definedName>
    <definedName name="LeadIndicator">#REF!</definedName>
    <definedName name="LeaseAmotBud04" localSheetId="2">#REF!</definedName>
    <definedName name="LeaseAmotBud04">#REF!</definedName>
    <definedName name="LF" localSheetId="2">#REF!</definedName>
    <definedName name="LF">#REF!</definedName>
    <definedName name="Lfmktrate">[38]assumptions!$B$58</definedName>
    <definedName name="List.PayFreq">[49]Cal!$B$2:$F$2</definedName>
    <definedName name="List.States">[49]Assumptions!$A$45:$A$52</definedName>
    <definedName name="List.YN">[49]Assumptions!$A$81:$A$82</definedName>
    <definedName name="Lithogow" localSheetId="2">[47]NSW!#REF!</definedName>
    <definedName name="Lithogow">[47]NSW!#REF!</definedName>
    <definedName name="LockupDSCR" localSheetId="2">[6]Ass!#REF!</definedName>
    <definedName name="LockupDSCR">[6]Ass!#REF!</definedName>
    <definedName name="LOG_No." localSheetId="2">#REF!</definedName>
    <definedName name="LOG_No.">#REF!</definedName>
    <definedName name="LU_Denom" localSheetId="2">#REF!</definedName>
    <definedName name="LU_Denom">#REF!</definedName>
    <definedName name="LU_Halves" localSheetId="2">#REF!</definedName>
    <definedName name="LU_Halves">#REF!</definedName>
    <definedName name="LU_Mths" localSheetId="2">#REF!</definedName>
    <definedName name="LU_Mths">#REF!</definedName>
    <definedName name="LU_Per_Names" localSheetId="2">#REF!</definedName>
    <definedName name="LU_Per_Names">#REF!</definedName>
    <definedName name="LU_Pers" localSheetId="2">#REF!</definedName>
    <definedName name="LU_Pers">#REF!</definedName>
    <definedName name="LU_Pers_In_Yr" localSheetId="2">#REF!</definedName>
    <definedName name="LU_Pers_In_Yr">#REF!</definedName>
    <definedName name="LU_Qtrs" localSheetId="2">#REF!</definedName>
    <definedName name="LU_Qtrs">#REF!</definedName>
    <definedName name="LU_Yes_No" localSheetId="2">#REF!</definedName>
    <definedName name="LU_Yes_No">#REF!</definedName>
    <definedName name="LYN" localSheetId="2">#REF!</definedName>
    <definedName name="LYN">#REF!</definedName>
    <definedName name="m_no">[29]energy!$W$1:$X$8</definedName>
    <definedName name="Maintenance" localSheetId="2">#REF!</definedName>
    <definedName name="Maintenance">#REF!</definedName>
    <definedName name="makeupgas" localSheetId="2">#REF!</definedName>
    <definedName name="makeupgas">#REF!</definedName>
    <definedName name="MAP_Retail_Vol" localSheetId="2">#REF!</definedName>
    <definedName name="MAP_Retail_Vol">#REF!</definedName>
    <definedName name="MAP_Wholesale_Vol" localSheetId="2">#REF!</definedName>
    <definedName name="MAP_Wholesale_Vol">#REF!</definedName>
    <definedName name="Mar" localSheetId="2">#REF!</definedName>
    <definedName name="Mar">#REF!</definedName>
    <definedName name="margin">[38]assumptions!$B$67</definedName>
    <definedName name="MaxFacilitiesReq">[13]Ass!$F$26</definedName>
    <definedName name="MaxX">[35]Ref!$D$2</definedName>
    <definedName name="May" localSheetId="2">#REF!</definedName>
    <definedName name="May">#REF!</definedName>
    <definedName name="MDQ">'[11]Customer info'!$R$3</definedName>
    <definedName name="MDQ_Cost" localSheetId="2">#REF!</definedName>
    <definedName name="MDQ_Cost">#REF!</definedName>
    <definedName name="MDQc" localSheetId="2">#REF!</definedName>
    <definedName name="MDQc">#REF!</definedName>
    <definedName name="meter" localSheetId="2">#REF!</definedName>
    <definedName name="meter">#REF!</definedName>
    <definedName name="METRICSLIST">'[27]App - Lookups'!$O$2:$O$37</definedName>
    <definedName name="METRICSTAB">'[27]App - Lookups'!$O$1:$P$37</definedName>
    <definedName name="MHQ">'[11]Customer info'!$T$3</definedName>
    <definedName name="MIDWESTSUMM" localSheetId="2">#REF!</definedName>
    <definedName name="MIDWESTSUMM">#REF!</definedName>
    <definedName name="Mild_cust">'[26] Rates (2)'!$B$133:$F$136</definedName>
    <definedName name="Million" localSheetId="2">#REF!</definedName>
    <definedName name="Million">#REF!</definedName>
    <definedName name="Millions" localSheetId="2">#REF!</definedName>
    <definedName name="Millions">#REF!</definedName>
    <definedName name="MinPayTarBud03">'[50]Min. Lease Payment'!$O$16</definedName>
    <definedName name="Mins_In_Hr" localSheetId="2">#REF!</definedName>
    <definedName name="Mins_In_Hr">#REF!</definedName>
    <definedName name="MinX">[35]Ref!$B$2</definedName>
    <definedName name="MLFifthRegResetDate" localSheetId="2">[6]Ass!#REF!</definedName>
    <definedName name="MLFifthRegResetDate">[6]Ass!#REF!</definedName>
    <definedName name="MLFourthRegResetDate" localSheetId="2">[6]Ass!#REF!</definedName>
    <definedName name="MLFourthRegResetDate">[6]Ass!#REF!</definedName>
    <definedName name="MLOpexContingency" localSheetId="2">[6]Ass!#REF!</definedName>
    <definedName name="MLOpexContingency">[6]Ass!#REF!</definedName>
    <definedName name="MLRegCostsInd" localSheetId="2">[6]Ass!#REF!</definedName>
    <definedName name="MLRegCostsInd">[6]Ass!#REF!</definedName>
    <definedName name="MLThirdRegResetDate" localSheetId="2">[6]Ass!#REF!</definedName>
    <definedName name="MLThirdRegResetDate">[6]Ass!#REF!</definedName>
    <definedName name="MLYearsRegReset" localSheetId="2">[6]Ass!#REF!</definedName>
    <definedName name="MLYearsRegReset">[6]Ass!#REF!</definedName>
    <definedName name="Model_Input">'[7]Customer info'!$AT$3</definedName>
    <definedName name="Model_Start_Date" localSheetId="2">#REF!</definedName>
    <definedName name="Model_Start_Date">#REF!</definedName>
    <definedName name="ModelStartDate">[6]Ass!$G$160</definedName>
    <definedName name="Month">'[51]AGL GN CAPITAL COST REPORT'!$B$6</definedName>
    <definedName name="Months">[6]Ass!$G$162</definedName>
    <definedName name="Moomba" localSheetId="2">#REF!</definedName>
    <definedName name="Moomba">#REF!</definedName>
    <definedName name="moomba1" localSheetId="2">#REF!</definedName>
    <definedName name="moomba1">#REF!</definedName>
    <definedName name="Moomba2" localSheetId="2">#REF!</definedName>
    <definedName name="Moomba2">#REF!</definedName>
    <definedName name="Moombap" localSheetId="2">#REF!</definedName>
    <definedName name="Moombap">#REF!</definedName>
    <definedName name="MRAIndicator" localSheetId="2">[6]Ass!#REF!</definedName>
    <definedName name="MRAIndicator">[6]Ass!#REF!</definedName>
    <definedName name="MRAYears" localSheetId="2">[6]Ass!#REF!</definedName>
    <definedName name="MRAYears">[6]Ass!#REF!</definedName>
    <definedName name="MSPCONS" localSheetId="2">#REF!</definedName>
    <definedName name="MSPCONS">#REF!</definedName>
    <definedName name="mspdetailed" localSheetId="2">#REF!</definedName>
    <definedName name="mspdetailed">#REF!</definedName>
    <definedName name="MSPSUMMARY" localSheetId="2">#REF!</definedName>
    <definedName name="MSPSUMMARY">#REF!</definedName>
    <definedName name="MT_Resid_Input" localSheetId="2">#REF!</definedName>
    <definedName name="MT_Resid_Input">#REF!</definedName>
    <definedName name="MT_Resid_Mrgins" localSheetId="2">#REF!</definedName>
    <definedName name="MT_Resid_Mrgins">#REF!</definedName>
    <definedName name="mth">[20]energy!$W$10:$X$21</definedName>
    <definedName name="Mth_Name" localSheetId="2">#REF!</definedName>
    <definedName name="Mth_Name">#REF!</definedName>
    <definedName name="MTHACT98" localSheetId="2">'[5]Forecast DATA'!#REF!</definedName>
    <definedName name="MTHACT98">'[5]Forecast DATA'!#REF!</definedName>
    <definedName name="MTHACT99">'[5]Forecast DATA'!$AA$337:$AM$376</definedName>
    <definedName name="MTHBUD99">'[5]Forecast DATA'!$AA$385:$AN$432</definedName>
    <definedName name="Mthly" localSheetId="2">#REF!</definedName>
    <definedName name="Mthly">#REF!</definedName>
    <definedName name="Mths_In_Half_Yr" localSheetId="2">#REF!</definedName>
    <definedName name="Mths_In_Half_Yr">#REF!</definedName>
    <definedName name="Mths_In_Qtr" localSheetId="2">#REF!</definedName>
    <definedName name="Mths_In_Qtr">#REF!</definedName>
    <definedName name="Mths_In_Yr" localSheetId="2">#REF!</definedName>
    <definedName name="Mths_In_Yr">#REF!</definedName>
    <definedName name="MTHVAR99">'[5]Forecast DATA'!$AA$440:$AM$491</definedName>
    <definedName name="MtIsaOpexContingency" localSheetId="2">[6]Ass!#REF!</definedName>
    <definedName name="MtIsaOpexContingency">[6]Ass!#REF!</definedName>
    <definedName name="name" localSheetId="2">#REF!</definedName>
    <definedName name="name">#REF!</definedName>
    <definedName name="NetEquity">[13]Ass!$F$187</definedName>
    <definedName name="NiftyOpexContingency" localSheetId="2">[6]Ass!#REF!</definedName>
    <definedName name="NiftyOpexContingency">[6]Ass!#REF!</definedName>
    <definedName name="No" localSheetId="2">#REF!</definedName>
    <definedName name="No">#REF!</definedName>
    <definedName name="No.">TRUE</definedName>
    <definedName name="NomBondInd" localSheetId="2">[6]Ass!#REF!</definedName>
    <definedName name="NomBondInd">[6]Ass!#REF!</definedName>
    <definedName name="NominalSwapBanks" localSheetId="2">#REF!</definedName>
    <definedName name="NominalSwapBanks">#REF!</definedName>
    <definedName name="Non_Target_MDQ">[7]Input!$F$20</definedName>
    <definedName name="NonExistingTelfNiftBanks" localSheetId="2">#REF!</definedName>
    <definedName name="NonExistingTelfNiftBanks">#REF!</definedName>
    <definedName name="NOOFFFSEGMENTS1">[12]CRITERIA1!$B$18</definedName>
    <definedName name="notes1">'[52]Page 17'!$B$2:$O$56</definedName>
    <definedName name="notes2">'[52]Page 17'!$B$57:$O$63</definedName>
    <definedName name="notes3">'[52]Page 17'!$B$59:$O$63</definedName>
    <definedName name="Nov" localSheetId="2">#REF!</definedName>
    <definedName name="Nov">#REF!</definedName>
    <definedName name="now" localSheetId="2">#REF!</definedName>
    <definedName name="now">#REF!</definedName>
    <definedName name="NR_Table_Data" localSheetId="2">#REF!,#REF!,#REF!,#REF!,#REF!</definedName>
    <definedName name="NR_Table_Data">#REF!,#REF!,#REF!,#REF!,#REF!</definedName>
    <definedName name="NSWMortgageDuty">[13]Ass!$F$857</definedName>
    <definedName name="NTGD" localSheetId="2">#REF!</definedName>
    <definedName name="NTGD">#REF!</definedName>
    <definedName name="Nth_Table_Data" localSheetId="2">#REF!,#REF!,#REF!,#REF!,#REF!,#REF!,#REF!</definedName>
    <definedName name="Nth_Table_Data">#REF!,#REF!,#REF!,#REF!,#REF!,#REF!,#REF!</definedName>
    <definedName name="NUMBEROFDETAILFIELDS1">[12]CRITERIA1!$B$29</definedName>
    <definedName name="NUMBEROFHEADERFIELDS1">[12]CRITERIA1!$B$28</definedName>
    <definedName name="OCATYTD1" localSheetId="2">'[52]Page 17'!#REF!</definedName>
    <definedName name="OCATYTD1">'[52]Page 17'!#REF!</definedName>
    <definedName name="Oct" localSheetId="2">#REF!</definedName>
    <definedName name="Oct">#REF!</definedName>
    <definedName name="ODBCDataSource1" localSheetId="2">#REF!</definedName>
    <definedName name="ODBCDataSource1">#REF!</definedName>
    <definedName name="OE_COPYROW">[35]OE!$B$19</definedName>
    <definedName name="OE_DAILY">[35]OE!$A$63:$FF$63</definedName>
    <definedName name="OE_END">[35]OE!$B$16</definedName>
    <definedName name="OE_ENDDATE">[35]OE!$B$13</definedName>
    <definedName name="OE_ENDYEAR">[35]OE!$B$7</definedName>
    <definedName name="OE_PASTEROW">[35]OE!$B$21</definedName>
    <definedName name="OE_PASTEYRROW">[35]OE!$B$22</definedName>
    <definedName name="OE_PIPELINES">[35]OE!$CK$2:$CS$2</definedName>
    <definedName name="OE_PIPEMDQ">[35]OE!$CK$49:$CS$49</definedName>
    <definedName name="OE_SELECTION">[35]OE!$65:$430</definedName>
    <definedName name="OE_SOURCES">[35]OE!$W$1:$BY$1</definedName>
    <definedName name="OE_START">[35]OE!$B$15</definedName>
    <definedName name="OE_STARTDATE">[35]OE!$B$12</definedName>
    <definedName name="OE_STARTYEAR">[35]OE!$B$6</definedName>
    <definedName name="OE_SUPPLY">[35]OE!$W$65:$BY$430</definedName>
    <definedName name="OE_YEAR">[35]OE!$B$4</definedName>
    <definedName name="OE_YEARLY">[35]OE!$A$45:$FF$45</definedName>
    <definedName name="OffTakeEndDate">[13]Ass!$F$108</definedName>
    <definedName name="OMMarginAccrInd" localSheetId="2">[6]Ass!#REF!</definedName>
    <definedName name="OMMarginAccrInd">[6]Ass!#REF!</definedName>
    <definedName name="OMRebateFlag" localSheetId="2">[6]Ass!#REF!</definedName>
    <definedName name="OMRebateFlag">[6]Ass!#REF!</definedName>
    <definedName name="OpenCashAcctDrawdownDate" localSheetId="2">[6]Ass!#REF!</definedName>
    <definedName name="OpenCashAcctDrawdownDate">[6]Ass!#REF!</definedName>
    <definedName name="OpenDSRA" localSheetId="2">[6]Ass!#REF!</definedName>
    <definedName name="OpenDSRA">[6]Ass!#REF!</definedName>
    <definedName name="OpenDSRALookup" localSheetId="2">[6]Ass!#REF!</definedName>
    <definedName name="OpenDSRALookup">[6]Ass!#REF!</definedName>
    <definedName name="OpenEYR" localSheetId="2">[6]Ass!#REF!</definedName>
    <definedName name="OpenEYR">[6]Ass!#REF!</definedName>
    <definedName name="OpenEYRInput">[16]Ass!$F$418</definedName>
    <definedName name="OpenMRA" localSheetId="2">[6]Ass!#REF!</definedName>
    <definedName name="OpenMRA">[6]Ass!#REF!</definedName>
    <definedName name="Opex">[7]Input!$F$26</definedName>
    <definedName name="Opex_Table_Data" localSheetId="2">#REF!,#REF!,#REF!,#REF!,#REF!,#REF!,#REF!,#REF!,#REF!,#REF!,#REF!</definedName>
    <definedName name="Opex_Table_Data">#REF!,#REF!,#REF!,#REF!,#REF!,#REF!,#REF!,#REF!,#REF!,#REF!,#REF!</definedName>
    <definedName name="OpexBud04" localSheetId="2">#REF!</definedName>
    <definedName name="OpexBud04">#REF!</definedName>
    <definedName name="opexsagas" localSheetId="2">#REF!</definedName>
    <definedName name="opexsagas">#REF!</definedName>
    <definedName name="OpexSensitivityTable" localSheetId="2">[6]Ass!#REF!</definedName>
    <definedName name="OpexSensitivityTable">[6]Ass!#REF!</definedName>
    <definedName name="OTDAMDStartDateQtr">[13]Ass!$F$106</definedName>
    <definedName name="other_acc" localSheetId="2">#REF!</definedName>
    <definedName name="other_acc">#REF!</definedName>
    <definedName name="OtherFixedAA_tbl" localSheetId="2">#REF!</definedName>
    <definedName name="OtherFixedAA_tbl">#REF!</definedName>
    <definedName name="OtherSecRevDSCRTable" localSheetId="2">[6]Ass!#REF!</definedName>
    <definedName name="OtherSecRevDSCRTable">[6]Ass!#REF!</definedName>
    <definedName name="OtherVarAA_tbl" localSheetId="2">#REF!</definedName>
    <definedName name="OtherVarAA_tbl">#REF!</definedName>
    <definedName name="OUTPUT_FILE">[2]MACRO!$B$17</definedName>
    <definedName name="OwnersRepresentative" localSheetId="2">[6]Ass!#REF!</definedName>
    <definedName name="OwnersRepresentative">[6]Ass!#REF!</definedName>
    <definedName name="OwnersRepresentativeDate" localSheetId="2">[6]Ass!#REF!</definedName>
    <definedName name="OwnersRepresentativeDate">[6]Ass!#REF!</definedName>
    <definedName name="p" localSheetId="2">#REF!</definedName>
    <definedName name="p">#REF!</definedName>
    <definedName name="pafsumm" localSheetId="2">#REF!</definedName>
    <definedName name="pafsumm">#REF!</definedName>
    <definedName name="PARTAUSTDIV" localSheetId="2">#REF!</definedName>
    <definedName name="PARTAUSTDIV">#REF!</definedName>
    <definedName name="Passthrough_actual_by_month" localSheetId="2">#REF!</definedName>
    <definedName name="Passthrough_actual_by_month">#REF!</definedName>
    <definedName name="Passthrough_Actual_YTD" localSheetId="2">#REF!</definedName>
    <definedName name="Passthrough_Actual_YTD">#REF!</definedName>
    <definedName name="Passthrough_budget_by_month" localSheetId="2">#REF!</definedName>
    <definedName name="Passthrough_budget_by_month">#REF!</definedName>
    <definedName name="Passthrough_budget_YTD" localSheetId="2">#REF!</definedName>
    <definedName name="Passthrough_budget_YTD">#REF!</definedName>
    <definedName name="Passthrough_lastyear_by_month" localSheetId="2">#REF!</definedName>
    <definedName name="Passthrough_lastyear_by_month">#REF!</definedName>
    <definedName name="Passthrough_lastyear_YTD" localSheetId="2">#REF!</definedName>
    <definedName name="Passthrough_lastyear_YTD">#REF!</definedName>
    <definedName name="PeakDayCopy" localSheetId="2">#REF!</definedName>
    <definedName name="PeakDayCopy">#REF!</definedName>
    <definedName name="PeakDays" localSheetId="2">#REF!</definedName>
    <definedName name="PeakDays">#REF!</definedName>
    <definedName name="people" localSheetId="2">#REF!</definedName>
    <definedName name="people">#REF!</definedName>
    <definedName name="PER" localSheetId="2">#REF!</definedName>
    <definedName name="PER">#REF!</definedName>
    <definedName name="Per_1_End_Date" localSheetId="2">#REF!</definedName>
    <definedName name="Per_1_End_Date">#REF!</definedName>
    <definedName name="Per_1_End_Mth" localSheetId="2">#REF!</definedName>
    <definedName name="Per_1_End_Mth">#REF!</definedName>
    <definedName name="Per_1_Title" localSheetId="2">#REF!</definedName>
    <definedName name="Per_1_Title">#REF!</definedName>
    <definedName name="PERIOD">[5]Instructions!$B$35:$F$47</definedName>
    <definedName name="PERIOD_NO">[5]Instructions!$G$4</definedName>
    <definedName name="PERIODSETNAME1">[12]CRITERIA1!$B$4</definedName>
    <definedName name="Phone_No.">'[11]Customer info'!$D$3</definedName>
    <definedName name="PL" localSheetId="2">#REF!</definedName>
    <definedName name="PL">#REF!</definedName>
    <definedName name="Pnumbers">[53]Current!$B$3:$B$86</definedName>
    <definedName name="Postcode">'[11]Customer info'!$J$3</definedName>
    <definedName name="POSTERRORSTOSUSP1">[12]CRITERIA1!$B$34</definedName>
    <definedName name="PostTaxFiveYrYieldExSHL">[16]Equity!$F$278</definedName>
    <definedName name="PosttaxOffTakeIRRexclSHL">[16]Equity!$F$248</definedName>
    <definedName name="PostTaxThreeYrYieldExSHL">[16]Equity!$F$270</definedName>
    <definedName name="PREACQ" localSheetId="2">#REF!</definedName>
    <definedName name="PREACQ">#REF!</definedName>
    <definedName name="prepay" localSheetId="2">#REF!</definedName>
    <definedName name="prepay">#REF!</definedName>
    <definedName name="press_reduc" localSheetId="2">#REF!</definedName>
    <definedName name="press_reduc">#REF!</definedName>
    <definedName name="Prev_catergory">[22]Control!$I$13</definedName>
    <definedName name="PRICE" localSheetId="2">'[5]Board Capital'!#REF!</definedName>
    <definedName name="PRICE">'[5]Board Capital'!#REF!</definedName>
    <definedName name="PRICE_VARIANCE">'[5]Board Capital'!$B$70:$N$78</definedName>
    <definedName name="PRICEVAR" localSheetId="2">'[5]Board Capital'!#REF!</definedName>
    <definedName name="PRICEVAR">'[5]Board Capital'!#REF!</definedName>
    <definedName name="Pricing">'[11]Customer info'!$AB$3</definedName>
    <definedName name="Print" localSheetId="2">#REF!</definedName>
    <definedName name="Print">#REF!</definedName>
    <definedName name="_xlnm.Print_Area" localSheetId="1">'AMP-MASTER'!$A$1:$D$41</definedName>
    <definedName name="_xlnm.Print_Area" localSheetId="2">AMPmasterescalated!$A$1:$O$39</definedName>
    <definedName name="_xlnm.Print_Area" localSheetId="0">'Capex input'!$A$1:$M$119</definedName>
    <definedName name="_xlnm.Print_Area" localSheetId="4">CPI!$A$1:$K$63</definedName>
    <definedName name="PRINT_CANBERRA">[2]MACRO!$B$40:$C$41</definedName>
    <definedName name="PRINT_SYDNEY">[2]MACRO!$B$37:$B$38</definedName>
    <definedName name="PRINT1">'[5]Forecast DATA'!$AA$100:$AO$155</definedName>
    <definedName name="PRINT10">'[5]Forecast DATA'!$A$2:$J$76</definedName>
    <definedName name="PRINT11">'[5]NSW Hyperion'!$A$3:$Q$66</definedName>
    <definedName name="PRINT12">'[5]Measurement data'!$B$3:$P$87</definedName>
    <definedName name="PRINT13" localSheetId="2">#REF!</definedName>
    <definedName name="PRINT13">#REF!</definedName>
    <definedName name="PRINT14">'[5]2001_Budget'!$A$4:$I$78</definedName>
    <definedName name="PRINT15">[5]Instructions!$A$4:$P$77</definedName>
    <definedName name="PRINT16">'[5]GN Hyperion'!$A$2:$P$74</definedName>
    <definedName name="PRINT17">'[5]ACT Hyperion'!$A$3:$K$68</definedName>
    <definedName name="PRINT18">'[5]INDICATOR DATA'!$A$3:$K$69</definedName>
    <definedName name="PRINT19">[5]LTIFR!$A$3:$K$76</definedName>
    <definedName name="PRINT2">'[5]Forecast DATA'!$AA$160:$AM$211</definedName>
    <definedName name="PRINT20">[5]CUSTDATA!$A$3:$M$84</definedName>
    <definedName name="PRINT21">[5]CAPITAL!$A$3:$K$67</definedName>
    <definedName name="PRINT22">[5]INDICATORS!$A$1:$AA$74</definedName>
    <definedName name="PRINT3">'[5]Forecast DATA'!$AA$216:$AM$267</definedName>
    <definedName name="PRINT4">'[5]Forecast DATA'!$AA$272:$AM$326</definedName>
    <definedName name="PRINT5">'[5]Forecast DATA'!$AA$333:$AM$376</definedName>
    <definedName name="PRINT6">'[5]Forecast DATA'!$AA$381:$AN$432</definedName>
    <definedName name="PRINT7">'[5]Forecast DATA'!$AA$437:$AM$491</definedName>
    <definedName name="PRINT8">'[5]Forecast DATA'!$AA$498:$AM$540</definedName>
    <definedName name="PRINT9" localSheetId="2">'[5]Forecast DATA'!#REF!</definedName>
    <definedName name="PRINT9">'[5]Forecast DATA'!#REF!</definedName>
    <definedName name="Prior_catergory">[22]Control!$I$14</definedName>
    <definedName name="Prior_period">[22]Control!$I$18</definedName>
    <definedName name="Prior_Year___2000_2001____by_month" localSheetId="2">#REF!</definedName>
    <definedName name="Prior_Year___2000_2001____by_month">#REF!</definedName>
    <definedName name="Prior_Year___2000_2001____Year_to_date" localSheetId="2">#REF!</definedName>
    <definedName name="Prior_Year___2000_2001____Year_to_date">#REF!</definedName>
    <definedName name="Pro_Forma" localSheetId="2">#REF!</definedName>
    <definedName name="Pro_Forma">#REF!</definedName>
    <definedName name="prod">'[29]product-gas&gt;100TJPa'!$U$1:$V$33</definedName>
    <definedName name="PROFITMONTH" localSheetId="2">#REF!</definedName>
    <definedName name="PROFITMONTH">#REF!</definedName>
    <definedName name="PROFITYTD" localSheetId="2">#REF!</definedName>
    <definedName name="PROFITYTD">#REF!</definedName>
    <definedName name="Project_Data" localSheetId="2">#REF!</definedName>
    <definedName name="Project_Data">#REF!</definedName>
    <definedName name="Project_Pivot_Data" localSheetId="2">#REF!</definedName>
    <definedName name="Project_Pivot_Data">#REF!</definedName>
    <definedName name="Proposed">[53]Proposed!$C$5:$C$65</definedName>
    <definedName name="PWCProportion05">[54]GasTransmission!$H$6</definedName>
    <definedName name="PWCProportion07">[55]GasTransmission!$K$6</definedName>
    <definedName name="PWCProportion08">[56]GasTransmission!$N$6</definedName>
    <definedName name="q_selAssetsListing" localSheetId="2">#REF!</definedName>
    <definedName name="q_selAssetsListing">#REF!</definedName>
    <definedName name="q_selLiabilityListing" localSheetId="2">#REF!</definedName>
    <definedName name="q_selLiabilityListing">#REF!</definedName>
    <definedName name="qqwed" localSheetId="2">#REF!</definedName>
    <definedName name="qqwed">#REF!</definedName>
    <definedName name="Qtr_1" localSheetId="2">#REF!</definedName>
    <definedName name="Qtr_1">#REF!</definedName>
    <definedName name="Qtr_2" localSheetId="2">#REF!</definedName>
    <definedName name="Qtr_2">#REF!</definedName>
    <definedName name="Qtr_3" localSheetId="2">#REF!</definedName>
    <definedName name="Qtr_3">#REF!</definedName>
    <definedName name="Qtr_4" localSheetId="2">#REF!</definedName>
    <definedName name="Qtr_4">#REF!</definedName>
    <definedName name="Qtr_Name" localSheetId="2">#REF!</definedName>
    <definedName name="Qtr_Name">#REF!</definedName>
    <definedName name="Qtrly" localSheetId="2">#REF!</definedName>
    <definedName name="Qtrly">#REF!</definedName>
    <definedName name="Qtrs_In_Yr" localSheetId="2">#REF!</definedName>
    <definedName name="Qtrs_In_Yr">#REF!</definedName>
    <definedName name="Queensland" localSheetId="2">[57]Summary!#REF!</definedName>
    <definedName name="Queensland">[57]Summary!#REF!</definedName>
    <definedName name="Quote">'[11]Customer info'!$A$3</definedName>
    <definedName name="Quote_Expiry">[11]Input!$C$16</definedName>
    <definedName name="RAAgentsFee" localSheetId="2">[6]Ass!#REF!</definedName>
    <definedName name="RAAgentsFee">[6]Ass!#REF!</definedName>
    <definedName name="RAFee" localSheetId="2">[6]Ass!#REF!</definedName>
    <definedName name="RAFee">[6]Ass!#REF!</definedName>
    <definedName name="rbpdetailed" localSheetId="2">#REF!</definedName>
    <definedName name="rbpdetailed">#REF!</definedName>
    <definedName name="RBPSUMMARY" localSheetId="2">#REF!</definedName>
    <definedName name="RBPSUMMARY">#REF!</definedName>
    <definedName name="RECAUST1" localSheetId="2">#REF!</definedName>
    <definedName name="RECAUST1">#REF!</definedName>
    <definedName name="RECAUST2" localSheetId="2">#REF!</definedName>
    <definedName name="RECAUST2">#REF!</definedName>
    <definedName name="RECEIPTS99">[5]CUSTDATA!$O$49:$AA$72</definedName>
    <definedName name="RechargeLF">[38]assumptions!$B$57</definedName>
    <definedName name="RegearingIntOnlyEnd" localSheetId="2">[6]Ass!#REF!</definedName>
    <definedName name="RegearingIntOnlyEnd">[6]Ass!#REF!</definedName>
    <definedName name="RegoToDriver" localSheetId="2">#REF!</definedName>
    <definedName name="RegoToDriver">#REF!</definedName>
    <definedName name="rem_dollarperGJ">[58]INPUTS!$C$56</definedName>
    <definedName name="ResNo_Tbl">'[26] Rates (2)'!$B$9:$F$18</definedName>
    <definedName name="RESPONSIBILITYAPPLICATIONID1">[12]CRITERIA1!$B$7</definedName>
    <definedName name="RESPONSIBILITYID1">[12]CRITERIA1!$B$8</definedName>
    <definedName name="RESPONSIBILITYNAME1">[12]CRITERIA1!$B$6</definedName>
    <definedName name="Retail">[59]Control_A!$N$37</definedName>
    <definedName name="RetTarBud03">'[50]Return tariff'!$G$18</definedName>
    <definedName name="RL_tbl">'[26] Rates (2)'!$B$184:$F$186</definedName>
    <definedName name="RLPL" localSheetId="2">#REF!</definedName>
    <definedName name="RLPL">#REF!</definedName>
    <definedName name="rnPrint10" localSheetId="2">#REF!</definedName>
    <definedName name="rnPrint10">#REF!</definedName>
    <definedName name="rnPrint2" localSheetId="2">#REF!</definedName>
    <definedName name="rnPrint2">#REF!</definedName>
    <definedName name="rnPrint3" localSheetId="2">#REF!</definedName>
    <definedName name="rnPrint3">#REF!</definedName>
    <definedName name="rnPrint4" localSheetId="2">#REF!</definedName>
    <definedName name="rnPrint4">#REF!</definedName>
    <definedName name="rnPrint5" localSheetId="2">#REF!</definedName>
    <definedName name="rnPrint5">#REF!</definedName>
    <definedName name="rnPrint6" localSheetId="2">#REF!</definedName>
    <definedName name="rnPrint6">#REF!</definedName>
    <definedName name="rnPrint7" localSheetId="2">#REF!</definedName>
    <definedName name="rnPrint7">#REF!</definedName>
    <definedName name="rnPrint8" localSheetId="2">#REF!</definedName>
    <definedName name="rnPrint8">#REF!</definedName>
    <definedName name="ron" localSheetId="2">#REF!</definedName>
    <definedName name="ron">#REF!</definedName>
    <definedName name="ROSCouponDeductible" localSheetId="2">[6]Ass!#REF!</definedName>
    <definedName name="ROSCouponDeductible">[6]Ass!#REF!</definedName>
    <definedName name="ROSIndicator">[6]Ass!$G$1665</definedName>
    <definedName name="Rounding_Switch" localSheetId="2">#REF!</definedName>
    <definedName name="Rounding_Switch">#REF!</definedName>
    <definedName name="row" localSheetId="2">#REF!</definedName>
    <definedName name="row">#REF!</definedName>
    <definedName name="ROWSTOUPLOAD1">[12]CRITERIA1!$B$20</definedName>
    <definedName name="RPSConversion" localSheetId="2">[6]Ass!#REF!</definedName>
    <definedName name="RPSConversion">[6]Ass!#REF!</definedName>
    <definedName name="RPSCouponDeductible" localSheetId="2">[6]Ass!#REF!</definedName>
    <definedName name="RPSCouponDeductible">[6]Ass!#REF!</definedName>
    <definedName name="rpt_1" localSheetId="2">#REF!</definedName>
    <definedName name="rpt_1">#REF!</definedName>
    <definedName name="rpt_2" localSheetId="2">#REF!</definedName>
    <definedName name="rpt_2">#REF!</definedName>
    <definedName name="rpt_3" localSheetId="2">#REF!</definedName>
    <definedName name="rpt_3">#REF!</definedName>
    <definedName name="Rpt_BudVsAct" localSheetId="2">#REF!</definedName>
    <definedName name="Rpt_BudVsAct">#REF!</definedName>
    <definedName name="Rpt_MarginExplain" localSheetId="2">#REF!</definedName>
    <definedName name="Rpt_MarginExplain">#REF!</definedName>
    <definedName name="Rpt_MoombaAudit" localSheetId="2">#REF!</definedName>
    <definedName name="Rpt_MoombaAudit">#REF!</definedName>
    <definedName name="Rpt_QldAudit" localSheetId="2">#REF!</definedName>
    <definedName name="Rpt_QldAudit">#REF!</definedName>
    <definedName name="Rpt_QldBudSumm" localSheetId="2">[57]Summary!#REF!</definedName>
    <definedName name="Rpt_QldBudSumm">[57]Summary!#REF!</definedName>
    <definedName name="Rpt_QldSumm" localSheetId="2">[57]Summary!#REF!</definedName>
    <definedName name="Rpt_QldSumm">[57]Summary!#REF!</definedName>
    <definedName name="Rpt_SEAudit" localSheetId="2">#REF!</definedName>
    <definedName name="Rpt_SEAudit">#REF!</definedName>
    <definedName name="SAMortgageDuty">[13]Ass!$F$851</definedName>
    <definedName name="sANTOS" localSheetId="2">#REF!</definedName>
    <definedName name="sANTOS">#REF!</definedName>
    <definedName name="sch3a" localSheetId="2">#REF!</definedName>
    <definedName name="sch3a">#REF!</definedName>
    <definedName name="SE_Retail_Vol" localSheetId="2">#REF!</definedName>
    <definedName name="SE_Retail_Vol">#REF!</definedName>
    <definedName name="SE_Wholesale_Vol" localSheetId="2">#REF!</definedName>
    <definedName name="SE_Wholesale_Vol">#REF!</definedName>
    <definedName name="SeaGasCapexSens" localSheetId="2">[6]Ass!#REF!</definedName>
    <definedName name="SeaGasCapexSens">[6]Ass!#REF!</definedName>
    <definedName name="SeaGasContractEnd" localSheetId="2">[6]Ass!#REF!</definedName>
    <definedName name="SeaGasContractEnd">[6]Ass!#REF!</definedName>
    <definedName name="SeaGasEndOps" localSheetId="2">[6]Ass!#REF!</definedName>
    <definedName name="SeaGasEndOps">[6]Ass!#REF!</definedName>
    <definedName name="SeaGasOMMargin" localSheetId="2">[6]Ass!#REF!</definedName>
    <definedName name="SeaGasOMMargin">[6]Ass!#REF!</definedName>
    <definedName name="SeaGasOpexEsc" localSheetId="2">[6]Ass!#REF!</definedName>
    <definedName name="SeaGasOpexEsc">[6]Ass!#REF!</definedName>
    <definedName name="SeaGasOpexEscBaseDate" localSheetId="2">[6]Ass!#REF!</definedName>
    <definedName name="SeaGasOpexEscBaseDate">[6]Ass!#REF!</definedName>
    <definedName name="SeaGasOpsFlag" localSheetId="2">[6]Ass!#REF!</definedName>
    <definedName name="SeaGasOpsFlag">[6]Ass!#REF!</definedName>
    <definedName name="SeaGasOpsStart" localSheetId="2">[6]Ass!#REF!</definedName>
    <definedName name="SeaGasOpsStart">[6]Ass!#REF!</definedName>
    <definedName name="SeaGasRevEsc" localSheetId="2">[6]Ass!#REF!</definedName>
    <definedName name="SeaGasRevEsc">[6]Ass!#REF!</definedName>
    <definedName name="SeaGasRevEscBaseDate" localSheetId="2">[6]Ass!#REF!</definedName>
    <definedName name="SeaGasRevEscBaseDate">[6]Ass!#REF!</definedName>
    <definedName name="SeaGasRevPostContract" localSheetId="2">[6]Ass!#REF!</definedName>
    <definedName name="SeaGasRevPostContract">[6]Ass!#REF!</definedName>
    <definedName name="SeaGasRevPostContractEndDate" localSheetId="2">[6]Ass!#REF!</definedName>
    <definedName name="SeaGasRevPostContractEndDate">[6]Ass!#REF!</definedName>
    <definedName name="SEast" localSheetId="2">#REF!</definedName>
    <definedName name="SEast">#REF!</definedName>
    <definedName name="SEast1" localSheetId="2">#REF!</definedName>
    <definedName name="SEast1">#REF!</definedName>
    <definedName name="Secs_In_Min" localSheetId="2">#REF!</definedName>
    <definedName name="Secs_In_Min">#REF!</definedName>
    <definedName name="Semi_Ann" localSheetId="2">#REF!</definedName>
    <definedName name="Semi_Ann">#REF!</definedName>
    <definedName name="Sep" localSheetId="2">#REF!</definedName>
    <definedName name="Sep">#REF!</definedName>
    <definedName name="Series">[5]Instructions!$B$16:$C$28</definedName>
    <definedName name="SETOFBOOKSID1">[12]CRITERIA1!$B$1</definedName>
    <definedName name="SETOFBOOKSNAME1">[12]CRITERIA1!$B$2</definedName>
    <definedName name="Sheet_Index" localSheetId="2">#REF!</definedName>
    <definedName name="Sheet_Index">#REF!</definedName>
    <definedName name="Site_Address">'[11]Customer info'!$I$3</definedName>
    <definedName name="SMECustNo">'[60]CW DUOS'!$L$26:$P$32</definedName>
    <definedName name="SolveFormulas">[35]OE!$W$45:$W$60</definedName>
    <definedName name="SP_Table_Data" localSheetId="2">#REF!,#REF!,#REF!,#REF!,#REF!</definedName>
    <definedName name="SP_Table_Data">#REF!,#REF!,#REF!,#REF!,#REF!</definedName>
    <definedName name="Spec_WACC">'[61]#REF'!$I$11</definedName>
    <definedName name="SPECIFIC" localSheetId="2">#REF!</definedName>
    <definedName name="SPECIFIC">#REF!</definedName>
    <definedName name="SpotUSD">'[62]2009 FX Rates'!$G$5</definedName>
    <definedName name="ss" localSheetId="8" hidden="1">{#N/A,#N/A,FALSE,"CapitalReport"}</definedName>
    <definedName name="ss" hidden="1">{#N/A,#N/A,FALSE,"CapitalReport"}</definedName>
    <definedName name="Start_date">[11]Input!$F$14</definedName>
    <definedName name="startdate">[47]assumptions!$B$3</definedName>
    <definedName name="STARTJOURNALIMPORT1">[12]CRITERIA1!$B$21</definedName>
    <definedName name="StartPeriodName1">[23]Criteria1!$B$17</definedName>
    <definedName name="step1_dollar">[58]INPUTS!$E$48</definedName>
    <definedName name="step1_dollarperGJ">[58]INPUTS!$C$48</definedName>
    <definedName name="step2_dollar">[58]INPUTS!$E$49</definedName>
    <definedName name="step2_dollarperGJ">[58]INPUTS!$C$49</definedName>
    <definedName name="step2_GJ">[58]INPUTS!$B$49</definedName>
    <definedName name="step3_dollar">[58]INPUTS!$E$50</definedName>
    <definedName name="step3_dollarperGJ">[58]INPUTS!$C$50</definedName>
    <definedName name="step3_GJ">[58]INPUTS!$B$50</definedName>
    <definedName name="step4_dollar">[58]INPUTS!$E$51</definedName>
    <definedName name="step4_dollarperGJ">[58]INPUTS!$C$51</definedName>
    <definedName name="step4_GJ">[58]INPUTS!$B$51</definedName>
    <definedName name="step5_dollar">[58]INPUTS!$E$52</definedName>
    <definedName name="step5_dollarperGJ">[58]INPUTS!$C$52</definedName>
    <definedName name="step5_GJ">[58]INPUTS!$B$52</definedName>
    <definedName name="step6_dollar">[58]INPUTS!$E$53</definedName>
    <definedName name="step6_dollarperGJ">[58]INPUTS!$C$53</definedName>
    <definedName name="step6_GJ">[58]INPUTS!$B$53</definedName>
    <definedName name="step7_dollar">[58]INPUTS!$E$54</definedName>
    <definedName name="step7_dollarperGJ">[58]INPUTS!$C$54</definedName>
    <definedName name="step7_GJ">[58]INPUTS!$B$54</definedName>
    <definedName name="step8_dollar">[58]INPUTS!$E$55</definedName>
    <definedName name="step8_dollarperGJ">[58]INPUTS!$C$55</definedName>
    <definedName name="step8_GJ">[58]INPUTS!$B$55</definedName>
    <definedName name="Sth_Table_Data" localSheetId="2">#REF!,#REF!,#REF!,#REF!,#REF!,#REF!,#REF!</definedName>
    <definedName name="Sth_Table_Data">#REF!,#REF!,#REF!,#REF!,#REF!,#REF!,#REF!</definedName>
    <definedName name="StructuralMargin">[16]Ass!$F$353</definedName>
    <definedName name="SubDebMarginTable" localSheetId="2">[6]Ass!#REF!</definedName>
    <definedName name="SubDebMarginTable">[6]Ass!#REF!</definedName>
    <definedName name="SubDebtAmortPeriod" localSheetId="2">[6]Ass!#REF!</definedName>
    <definedName name="SubDebtAmortPeriod">[6]Ass!#REF!</definedName>
    <definedName name="SubDebtAmortPeriodEndDate" localSheetId="2">[6]Ass!#REF!</definedName>
    <definedName name="SubDebtAmortPeriodEndDate">[6]Ass!#REF!</definedName>
    <definedName name="SubDebtAmortPeriodStartDate" localSheetId="2">[6]Ass!#REF!</definedName>
    <definedName name="SubDebtAmortPeriodStartDate">[6]Ass!#REF!</definedName>
    <definedName name="SubDebtDeductible" localSheetId="2">[6]Ass!#REF!</definedName>
    <definedName name="SubDebtDeductible">[6]Ass!#REF!</definedName>
    <definedName name="SubDebtMargin" localSheetId="2">[6]Ass!#REF!</definedName>
    <definedName name="SubDebtMargin">[6]Ass!#REF!</definedName>
    <definedName name="SubDebtYrstoAmort" localSheetId="2">[6]Ass!#REF!</definedName>
    <definedName name="SubDebtYrstoAmort">[6]Ass!#REF!</definedName>
    <definedName name="Sum" localSheetId="2">#REF!</definedName>
    <definedName name="Sum">#REF!</definedName>
    <definedName name="summaryconsolidation" localSheetId="2">#REF!</definedName>
    <definedName name="summaryconsolidation">#REF!</definedName>
    <definedName name="Sup_Table_Data" localSheetId="2">#REF!,#REF!,#REF!,#REF!,#REF!,#REF!</definedName>
    <definedName name="Sup_Table_Data">#REF!,#REF!,#REF!,#REF!,#REF!,#REF!</definedName>
    <definedName name="Supply_Origin">'[7]Customer info'!$Y$3</definedName>
    <definedName name="System_Peak">'[11]Customer info'!$Q$3</definedName>
    <definedName name="Table_QldAGLBill" localSheetId="2">#REF!</definedName>
    <definedName name="Table_QldAGLBill">#REF!</definedName>
    <definedName name="Table_QldOtherCharges" localSheetId="2">#REF!</definedName>
    <definedName name="Table_QldOtherCharges">#REF!</definedName>
    <definedName name="Table_QldPGEBill" localSheetId="2">#REF!</definedName>
    <definedName name="Table_QldPGEBill">#REF!</definedName>
    <definedName name="Table_QldRechargeSumm" localSheetId="2">[57]Summary!#REF!</definedName>
    <definedName name="Table_QldRechargeSumm">[57]Summary!#REF!</definedName>
    <definedName name="Table_QldSales" localSheetId="2">#REF!</definedName>
    <definedName name="Table_QldSales">#REF!</definedName>
    <definedName name="Table_QldVarSumm" localSheetId="2">[57]Summary!#REF!</definedName>
    <definedName name="Table_QldVarSumm">[57]Summary!#REF!</definedName>
    <definedName name="Table_QldWellheadInvoices" localSheetId="2">#REF!</definedName>
    <definedName name="Table_QldWellheadInvoices">#REF!</definedName>
    <definedName name="Target_MDQ">[7]Input!$F$19</definedName>
    <definedName name="TargetDSCRTable" localSheetId="2">[6]Ass!#REF!</definedName>
    <definedName name="TargetDSCRTable">[6]Ass!#REF!</definedName>
    <definedName name="TARIFF">[5]Index!$BN$46:$BX$57</definedName>
    <definedName name="TARIFFTRANSPORT">[5]Index!$BN$46:$CB$57</definedName>
    <definedName name="TAXATION" localSheetId="2">#REF!</definedName>
    <definedName name="TAXATION">#REF!</definedName>
    <definedName name="TB" localSheetId="2">#REF!</definedName>
    <definedName name="TB">#REF!</definedName>
    <definedName name="TCC" localSheetId="2">[63]Capital!#REF!</definedName>
    <definedName name="TCC">[63]Capital!#REF!</definedName>
    <definedName name="TckLoan" localSheetId="2">#REF!</definedName>
    <definedName name="TckLoan">#REF!</definedName>
    <definedName name="TelferOpexContingency" localSheetId="2">[6]Ass!#REF!</definedName>
    <definedName name="TelferOpexContingency">[6]Ass!#REF!</definedName>
    <definedName name="TEMPLATENUMBER1">[12]CRITERIA1!$B$32</definedName>
    <definedName name="TEMPLATESTYLE1">[12]CRITERIA1!$B$31</definedName>
    <definedName name="TEMPLATETYPE1">[12]CRITERIA1!$B$30</definedName>
    <definedName name="Ten" localSheetId="2">#REF!</definedName>
    <definedName name="Ten">#REF!</definedName>
    <definedName name="test" localSheetId="8" hidden="1">{#N/A,#N/A,FALSE,"CapitalReport"}</definedName>
    <definedName name="test" hidden="1">{#N/A,#N/A,FALSE,"CapitalReport"}</definedName>
    <definedName name="Thousand" localSheetId="2">#REF!</definedName>
    <definedName name="Thousand">#REF!</definedName>
    <definedName name="Thousands" localSheetId="2">#REF!</definedName>
    <definedName name="Thousands">#REF!</definedName>
    <definedName name="tier1" localSheetId="2">#REF!</definedName>
    <definedName name="tier1">#REF!</definedName>
    <definedName name="tier2" localSheetId="2">#REF!</definedName>
    <definedName name="tier2">#REF!</definedName>
    <definedName name="TiptonOpexContingency" localSheetId="2">[6]Ass!#REF!</definedName>
    <definedName name="TiptonOpexContingency">[6]Ass!#REF!</definedName>
    <definedName name="TMCon_Table_Data" localSheetId="2">#REF!,#REF!,#REF!,#REF!,#REF!,#REF!,#REF!,#REF!,#REF!,#REF!</definedName>
    <definedName name="TMCon_Table_Data">#REF!,#REF!,#REF!,#REF!,#REF!,#REF!,#REF!,#REF!,#REF!,#REF!</definedName>
    <definedName name="TOP">[64]Input!$D$26</definedName>
    <definedName name="TOTAL_REVENUE" localSheetId="2">#REF!</definedName>
    <definedName name="TOTAL_REVENUE">#REF!</definedName>
    <definedName name="TotalTrancheDebt">[13]Ass!$F$52</definedName>
    <definedName name="TOTW05CG" localSheetId="2">#REF!</definedName>
    <definedName name="TOTW05CG">#REF!</definedName>
    <definedName name="TOTW05CLCFWD" localSheetId="2">#REF!</definedName>
    <definedName name="TOTW05CLCFWD">#REF!</definedName>
    <definedName name="TOTW05CLR" localSheetId="2">#REF!</definedName>
    <definedName name="TOTW05CLR">#REF!</definedName>
    <definedName name="TOTW05CLT" localSheetId="2">#REF!</definedName>
    <definedName name="TOTW05CLT">#REF!</definedName>
    <definedName name="TOTW05NCG" localSheetId="2">#REF!</definedName>
    <definedName name="TOTW05NCG">#REF!</definedName>
    <definedName name="TOTW11" localSheetId="2">#REF!</definedName>
    <definedName name="TOTW11">#REF!</definedName>
    <definedName name="TOTW19DEFA" localSheetId="2">#REF!</definedName>
    <definedName name="TOTW19DEFA">#REF!</definedName>
    <definedName name="TOTW19DEFD" localSheetId="2">#REF!</definedName>
    <definedName name="TOTW19DEFD">#REF!</definedName>
    <definedName name="TOTW19PROV" localSheetId="2">#REF!</definedName>
    <definedName name="TOTW19PROV">#REF!</definedName>
    <definedName name="TOTW19RES" localSheetId="2">#REF!</definedName>
    <definedName name="TOTW19RES">#REF!</definedName>
    <definedName name="TOTW36">'[28]W 36'!$D$43:$D$43</definedName>
    <definedName name="TOTW42A" localSheetId="2">#REF!</definedName>
    <definedName name="TOTW42A">#REF!</definedName>
    <definedName name="TOTW42B" localSheetId="2">#REF!</definedName>
    <definedName name="TOTW42B">#REF!</definedName>
    <definedName name="TOTW42REBATE" localSheetId="2">#REF!</definedName>
    <definedName name="TOTW42REBATE">#REF!</definedName>
    <definedName name="TOTW52RECOUPED">'[65]W 52'!$D$26:$D$26</definedName>
    <definedName name="TOTW53IN" localSheetId="2">#REF!</definedName>
    <definedName name="TOTW53IN">#REF!</definedName>
    <definedName name="TOTW53OUT" localSheetId="2">#REF!</definedName>
    <definedName name="TOTW53OUT">#REF!</definedName>
    <definedName name="TOTW54IN" localSheetId="2">#REF!</definedName>
    <definedName name="TOTW54IN">#REF!</definedName>
    <definedName name="TOTW54OUT" localSheetId="2">#REF!</definedName>
    <definedName name="TOTW54OUT">#REF!</definedName>
    <definedName name="TrancheCPostTOCapexInd" localSheetId="2">[6]Ass!#REF!</definedName>
    <definedName name="TrancheCPostTOCapexInd">[6]Ass!#REF!</definedName>
    <definedName name="Transm_Pricing_Zone">'[11]Customer info'!$P$3</definedName>
    <definedName name="TRANSPORT99">[5]CUSTDATA!$O$49:$AA$72</definedName>
    <definedName name="trunk_chrge" localSheetId="2">#REF!</definedName>
    <definedName name="trunk_chrge">#REF!</definedName>
    <definedName name="TT" localSheetId="2">#REF!</definedName>
    <definedName name="TT">#REF!</definedName>
    <definedName name="TUOS">'[38]TUOS '!$D$446</definedName>
    <definedName name="TUOS_FC" localSheetId="2">#REF!</definedName>
    <definedName name="TUOS_FC">#REF!</definedName>
    <definedName name="TUOS_Var" localSheetId="2">[66]TUOS!#REF!</definedName>
    <definedName name="TUOS_Var">[66]TUOS!#REF!</definedName>
    <definedName name="TUOS_VC" localSheetId="2">#REF!</definedName>
    <definedName name="TUOS_VC">#REF!</definedName>
    <definedName name="UAGDATA">[5]Index!$R$106:$W$117</definedName>
    <definedName name="UnSecRevDSCRTable" localSheetId="2">[6]Ass!#REF!</definedName>
    <definedName name="UnSecRevDSCRTable">[6]Ass!#REF!</definedName>
    <definedName name="Upstream">[59]Control_A!$N$35</definedName>
    <definedName name="VarAA_tbl" localSheetId="2">#REF!</definedName>
    <definedName name="VarAA_tbl">#REF!</definedName>
    <definedName name="volume" localSheetId="2">#REF!</definedName>
    <definedName name="volume">#REF!</definedName>
    <definedName name="VTyp">[67]Calculation!$I$3</definedName>
    <definedName name="W53_Company_Name" localSheetId="2">#REF!</definedName>
    <definedName name="W53_Company_Name">#REF!</definedName>
    <definedName name="W5ADDCOST" localSheetId="2">#REF!</definedName>
    <definedName name="W5ADDCOST">#REF!</definedName>
    <definedName name="W5COST" localSheetId="2">#REF!</definedName>
    <definedName name="W5COST">#REF!</definedName>
    <definedName name="W5DISPCOST" localSheetId="2">#REF!</definedName>
    <definedName name="W5DISPCOST">#REF!</definedName>
    <definedName name="W5INDEX" localSheetId="2">#REF!</definedName>
    <definedName name="W5INDEX">#REF!</definedName>
    <definedName name="W5LOSS" localSheetId="2">#REF!</definedName>
    <definedName name="W5LOSS">#REF!</definedName>
    <definedName name="W5NEWCOST" localSheetId="2">#REF!</definedName>
    <definedName name="W5NEWCOST">#REF!</definedName>
    <definedName name="W5NOGAIN" localSheetId="2">#REF!</definedName>
    <definedName name="W5NOGAIN">#REF!</definedName>
    <definedName name="W5PROCEED" localSheetId="2">#REF!</definedName>
    <definedName name="W5PROCEED">#REF!</definedName>
    <definedName name="W5PROFIT" localSheetId="2">#REF!</definedName>
    <definedName name="W5PROFIT">#REF!</definedName>
    <definedName name="WACC">'[61]#REF'!$E$11</definedName>
    <definedName name="WAPLInvoice" localSheetId="2">#REF!</definedName>
    <definedName name="WAPLInvoice">#REF!</definedName>
    <definedName name="wc" localSheetId="2">#REF!</definedName>
    <definedName name="wc">#REF!</definedName>
    <definedName name="wcbal" localSheetId="2">#REF!</definedName>
    <definedName name="wcbal">#REF!</definedName>
    <definedName name="wcdebtors" localSheetId="2">#REF!</definedName>
    <definedName name="wcdebtors">#REF!</definedName>
    <definedName name="wcother" localSheetId="2">#REF!</definedName>
    <definedName name="wcother">#REF!</definedName>
    <definedName name="wcsumm" localSheetId="2">#REF!</definedName>
    <definedName name="wcsumm">#REF!</definedName>
    <definedName name="Weighted_Price">'[7]Weighted Cost'!$L$6</definedName>
    <definedName name="WH_Rates" localSheetId="2">#REF!</definedName>
    <definedName name="WH_Rates">#REF!</definedName>
    <definedName name="Wholesale_Trade">[59]Control_A!$N$38</definedName>
    <definedName name="Whprice" localSheetId="2">'[66]ACQ  Price'!#REF!</definedName>
    <definedName name="Whprice">'[66]ACQ  Price'!#REF!</definedName>
    <definedName name="WickhamOpexContingency" localSheetId="2">[6]Ass!#REF!</definedName>
    <definedName name="WickhamOpexContingency">[6]Ass!#REF!</definedName>
    <definedName name="Wide50_100" localSheetId="2">#REF!</definedName>
    <definedName name="Wide50_100">#REF!</definedName>
    <definedName name="WithholdingDistributions" localSheetId="2">[6]Ass!#REF!</definedName>
    <definedName name="WithholdingDistributions">[6]Ass!#REF!</definedName>
    <definedName name="WithholdingRPSInt" localSheetId="2">[6]Ass!#REF!</definedName>
    <definedName name="WithholdingRPSInt">[6]Ass!#REF!</definedName>
    <definedName name="WithholdingRPSPrincipal" localSheetId="2">[6]Ass!#REF!</definedName>
    <definedName name="WithholdingRPSPrincipal">[6]Ass!#REF!</definedName>
    <definedName name="WithholdingTaxChooser" localSheetId="2">[6]Ass!#REF!</definedName>
    <definedName name="WithholdingTaxChooser">[6]Ass!#REF!</definedName>
    <definedName name="Wks_In_Yr" localSheetId="2">#REF!</definedName>
    <definedName name="Wks_In_Yr">#REF!</definedName>
    <definedName name="WPCInvoice" localSheetId="2">#REF!</definedName>
    <definedName name="WPCInvoice">#REF!</definedName>
    <definedName name="WrapFeeBondDiff" localSheetId="2">[6]Debt!#REF!</definedName>
    <definedName name="WrapFeeBondDiff">[6]Debt!#REF!</definedName>
    <definedName name="WrapFeeFinClose" localSheetId="2">[6]Debt!#REF!</definedName>
    <definedName name="WrapFeeFinClose">[6]Debt!#REF!</definedName>
    <definedName name="WrappingFeeCFEndDate" localSheetId="2">[6]Ass!#REF!</definedName>
    <definedName name="WrappingFeeCFEndDate">[6]Ass!#REF!</definedName>
    <definedName name="WrappingFeeDiscRate" localSheetId="2">[6]Ass!#REF!</definedName>
    <definedName name="WrappingFeeDiscRate">[6]Ass!#REF!</definedName>
    <definedName name="WrappingFeePerc" localSheetId="2">[6]Ass!#REF!</definedName>
    <definedName name="WrappingFeePerc">[6]Ass!#REF!</definedName>
    <definedName name="WrappingFeePeriod" localSheetId="2">[6]Ass!#REF!</definedName>
    <definedName name="WrappingFeePeriod">[6]Ass!#REF!</definedName>
    <definedName name="wrn.Overview." localSheetId="8" hidden="1">{#N/A,#N/A,FALSE,"CapitalReport"}</definedName>
    <definedName name="wrn.Overview." hidden="1">{#N/A,#N/A,FALSE,"CapitalReport"}</definedName>
    <definedName name="wrn.overview1." localSheetId="8" hidden="1">{#N/A,#N/A,FALSE,"CapitalReport"}</definedName>
    <definedName name="wrn.overview1." hidden="1">{#N/A,#N/A,FALSE,"CapitalReport"}</definedName>
    <definedName name="wrn.Overview2." localSheetId="8" hidden="1">{#N/A,#N/A,FALSE,"CapitalReport"}</definedName>
    <definedName name="wrn.Overview2." hidden="1">{#N/A,#N/A,FALSE,"CapitalReport"}</definedName>
    <definedName name="wrn.overviewaaaaaa." localSheetId="8" hidden="1">{#N/A,#N/A,FALSE,"CapitalReport"}</definedName>
    <definedName name="wrn.overviewaaaaaa." hidden="1">{#N/A,#N/A,FALSE,"CapitalReport"}</definedName>
    <definedName name="x" localSheetId="2">#REF!</definedName>
    <definedName name="x">#REF!</definedName>
    <definedName name="xx" localSheetId="2">#REF!</definedName>
    <definedName name="xx">#REF!</definedName>
    <definedName name="xxAnnl_CorpTax_Rate">[68]Taxes!$G$230:$AO$230</definedName>
    <definedName name="xxINDANNUAL">'[68]General Input Data'!$G$28:$AO$28</definedName>
    <definedName name="xxINITEQUITYINJ">'[68]General Input Data'!$F$12</definedName>
    <definedName name="xxx" localSheetId="2">#REF!</definedName>
    <definedName name="xxx">#REF!</definedName>
    <definedName name="xxYearNo">'[68]General Input Data'!$G$29:$AO$29</definedName>
    <definedName name="y" localSheetId="2">#REF!</definedName>
    <definedName name="y">#REF!</definedName>
    <definedName name="YearEndMonth">[6]Ass!$G$175</definedName>
    <definedName name="years" localSheetId="2">#REF!</definedName>
    <definedName name="years">#REF!</definedName>
    <definedName name="Yes" localSheetId="2">#REF!</definedName>
    <definedName name="Yes">#REF!</definedName>
    <definedName name="YesNo" localSheetId="2">#REF!</definedName>
    <definedName name="YesNo">#REF!</definedName>
    <definedName name="Yr_Name" localSheetId="2">#REF!</definedName>
    <definedName name="Yr_Name">#REF!</definedName>
    <definedName name="Yrs_In_Yr" localSheetId="2">#REF!</definedName>
    <definedName name="Yrs_In_Yr">#REF!</definedName>
    <definedName name="ytdact98">'[5]Forecast DATA'!$AA$502:$AM$547</definedName>
    <definedName name="YTDACT99">'[5]Forecast DATA'!$AA$165:$AM$209</definedName>
    <definedName name="YTDACTTJ">'[5]Board Capital'!$A$5:$N$12</definedName>
    <definedName name="YTDBUD99">'[5]Forecast DATA'!$AA$220:$AM$267</definedName>
    <definedName name="YTDLIFE">[69]Life!$B$8:$L$159</definedName>
    <definedName name="YTDVAR99">'[5]Forecast DATA'!$AA$276:$AM$326</definedName>
    <definedName name="yy" localSheetId="8" hidden="1">{#N/A,#N/A,FALSE,"CapitalReport"}</definedName>
    <definedName name="yy" hidden="1">{#N/A,#N/A,FALSE,"CapitalReport"}</definedName>
    <definedName name="Z_1B49FE8E_BA9C_4020_9DC1_9B9ACED334EE_.wvu.FilterData" localSheetId="1" hidden="1">'AMP-MASTER'!$A$2:$O$37</definedName>
    <definedName name="Z_1B49FE8E_BA9C_4020_9DC1_9B9ACED334EE_.wvu.FilterData" localSheetId="2" hidden="1">AMPmasterescalated!$A$2:$O$37</definedName>
    <definedName name="Z_29DA2511_BE43_4C59_8A65_F6E13730E64A_.wvu.FilterData" localSheetId="1" hidden="1">'AMP-MASTER'!$A$2:$O$37</definedName>
    <definedName name="Z_29DA2511_BE43_4C59_8A65_F6E13730E64A_.wvu.FilterData" localSheetId="2" hidden="1">AMPmasterescalated!$A$2:$O$37</definedName>
    <definedName name="Z_3410A97F_6AA8_455D_B7DE_EA71A1C66D16_.wvu.FilterData" localSheetId="1" hidden="1">'AMP-MASTER'!$A$2:$O$37</definedName>
    <definedName name="Z_3410A97F_6AA8_455D_B7DE_EA71A1C66D16_.wvu.FilterData" localSheetId="2" hidden="1">AMPmasterescalated!$A$2:$O$37</definedName>
    <definedName name="Z_B51B0C98_4EB8_4C7D_80EA_D829A3C1AFFF_.wvu.FilterData" localSheetId="1" hidden="1">'AMP-MASTER'!$A$2:$O$37</definedName>
    <definedName name="Z_B51B0C98_4EB8_4C7D_80EA_D829A3C1AFFF_.wvu.FilterData" localSheetId="2" hidden="1">AMPmasterescalated!$A$2:$O$37</definedName>
    <definedName name="Zeitwert" localSheetId="2">#REF!</definedName>
    <definedName name="Zeitwert">#REF!</definedName>
    <definedName name="ZW" localSheetId="2">#REF!</definedName>
    <definedName name="ZW">#REF!</definedName>
  </definedNames>
  <calcPr calcId="145621" calcOnSave="0"/>
</workbook>
</file>

<file path=xl/calcChain.xml><?xml version="1.0" encoding="utf-8"?>
<calcChain xmlns="http://schemas.openxmlformats.org/spreadsheetml/2006/main">
  <c r="H70" i="9" l="1"/>
  <c r="E70" i="9"/>
  <c r="F70" i="9"/>
  <c r="D70" i="9"/>
  <c r="F68" i="9"/>
  <c r="E68" i="9"/>
  <c r="D68" i="9"/>
  <c r="F15" i="19"/>
  <c r="F3" i="19" l="1"/>
  <c r="O110" i="10" l="1"/>
  <c r="D46" i="9" l="1"/>
  <c r="H45" i="9" l="1"/>
  <c r="I46" i="9"/>
  <c r="I45" i="9"/>
  <c r="C22" i="10"/>
  <c r="E36" i="13" l="1"/>
  <c r="F36" i="13"/>
  <c r="F39" i="13" s="1"/>
  <c r="G36" i="13"/>
  <c r="G39" i="13" s="1"/>
  <c r="H36" i="13"/>
  <c r="I36" i="13"/>
  <c r="I39" i="13" s="1"/>
  <c r="J36" i="13"/>
  <c r="K36" i="13"/>
  <c r="L36" i="13"/>
  <c r="M36" i="13"/>
  <c r="N36" i="13"/>
  <c r="O36" i="13"/>
  <c r="H39" i="13"/>
  <c r="E39" i="13"/>
  <c r="K4" i="24" l="1"/>
  <c r="J4" i="24"/>
  <c r="I4" i="24"/>
  <c r="H4" i="24"/>
  <c r="G4" i="24"/>
  <c r="F4" i="24"/>
  <c r="E4" i="24"/>
  <c r="D4" i="24"/>
  <c r="C4" i="24"/>
  <c r="B4" i="24"/>
  <c r="B3" i="24"/>
  <c r="D37" i="22"/>
  <c r="B37" i="22"/>
  <c r="D36" i="22"/>
  <c r="B36" i="22"/>
  <c r="D35" i="22"/>
  <c r="B35" i="22"/>
  <c r="D34" i="22"/>
  <c r="B34" i="22"/>
  <c r="C33" i="22"/>
  <c r="C32" i="22"/>
  <c r="C31" i="22"/>
  <c r="C30" i="22"/>
  <c r="C29" i="22"/>
  <c r="C28" i="22"/>
  <c r="C27" i="22"/>
  <c r="C26" i="22"/>
  <c r="C25" i="22"/>
  <c r="C24" i="22"/>
  <c r="C20" i="22"/>
  <c r="C19" i="22"/>
  <c r="C18" i="22"/>
  <c r="C16" i="22"/>
  <c r="C14" i="22"/>
  <c r="C13" i="22"/>
  <c r="C12" i="22"/>
  <c r="C11" i="22"/>
  <c r="C10" i="22"/>
  <c r="C9" i="22"/>
  <c r="C7" i="22"/>
  <c r="C6" i="22"/>
  <c r="C5" i="22"/>
  <c r="A4" i="22"/>
  <c r="A5" i="22" s="1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C3" i="22"/>
  <c r="A5" i="19" l="1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4" i="19"/>
  <c r="A4" i="13"/>
  <c r="A5" i="13" s="1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B112" i="10" l="1"/>
  <c r="B110" i="10"/>
  <c r="B102" i="10"/>
  <c r="O102" i="10" s="1"/>
  <c r="B169" i="10" l="1"/>
  <c r="M34" i="19"/>
  <c r="K34" i="19"/>
  <c r="I34" i="19"/>
  <c r="E34" i="19"/>
  <c r="M37" i="19"/>
  <c r="L37" i="19"/>
  <c r="I37" i="19"/>
  <c r="H37" i="19"/>
  <c r="N35" i="19"/>
  <c r="J35" i="19"/>
  <c r="F35" i="19"/>
  <c r="J34" i="19"/>
  <c r="F34" i="19"/>
  <c r="E36" i="19"/>
  <c r="B168" i="10"/>
  <c r="O34" i="19"/>
  <c r="O35" i="19"/>
  <c r="O36" i="19"/>
  <c r="O37" i="19"/>
  <c r="N36" i="19"/>
  <c r="N37" i="19"/>
  <c r="M35" i="19"/>
  <c r="M36" i="19"/>
  <c r="L34" i="19"/>
  <c r="L35" i="19"/>
  <c r="L36" i="19"/>
  <c r="K35" i="19"/>
  <c r="K36" i="19"/>
  <c r="K37" i="19"/>
  <c r="J36" i="19"/>
  <c r="J37" i="19"/>
  <c r="I35" i="19"/>
  <c r="I36" i="19"/>
  <c r="H34" i="19"/>
  <c r="H35" i="19"/>
  <c r="H36" i="19"/>
  <c r="G34" i="19"/>
  <c r="G35" i="19"/>
  <c r="G36" i="19"/>
  <c r="G37" i="19"/>
  <c r="F37" i="19"/>
  <c r="E35" i="19"/>
  <c r="E37" i="19"/>
  <c r="B34" i="19"/>
  <c r="D34" i="19"/>
  <c r="B35" i="19"/>
  <c r="D35" i="19"/>
  <c r="B36" i="19"/>
  <c r="D36" i="19"/>
  <c r="B37" i="19"/>
  <c r="D37" i="19"/>
  <c r="U34" i="13"/>
  <c r="U35" i="13"/>
  <c r="U36" i="13"/>
  <c r="U37" i="13"/>
  <c r="C35" i="13"/>
  <c r="C34" i="13"/>
  <c r="C37" i="13"/>
  <c r="C36" i="13"/>
  <c r="C36" i="19" l="1"/>
  <c r="B166" i="10" s="1"/>
  <c r="O166" i="10" s="1"/>
  <c r="C36" i="22"/>
  <c r="C37" i="19"/>
  <c r="B167" i="10" s="1"/>
  <c r="O167" i="10" s="1"/>
  <c r="C37" i="22"/>
  <c r="C34" i="19"/>
  <c r="C34" i="22"/>
  <c r="C35" i="19"/>
  <c r="C35" i="22"/>
  <c r="N34" i="19"/>
  <c r="E3" i="19" l="1"/>
  <c r="AC168" i="10" l="1"/>
  <c r="AC169" i="10"/>
  <c r="P139" i="10"/>
  <c r="O33" i="19" l="1"/>
  <c r="O32" i="19"/>
  <c r="O31" i="19"/>
  <c r="O30" i="19"/>
  <c r="O29" i="19"/>
  <c r="O28" i="19"/>
  <c r="O27" i="19"/>
  <c r="O26" i="19"/>
  <c r="O25" i="19"/>
  <c r="O24" i="19"/>
  <c r="O23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6" i="19"/>
  <c r="O5" i="19"/>
  <c r="O4" i="19"/>
  <c r="O3" i="19"/>
  <c r="N4" i="19"/>
  <c r="N5" i="19"/>
  <c r="N6" i="19"/>
  <c r="N7" i="19"/>
  <c r="N8" i="19"/>
  <c r="N9" i="19"/>
  <c r="N10" i="19"/>
  <c r="N11" i="19"/>
  <c r="N12" i="19"/>
  <c r="N13" i="19"/>
  <c r="N14" i="19"/>
  <c r="N15" i="19"/>
  <c r="N16" i="19"/>
  <c r="N17" i="19"/>
  <c r="N18" i="19"/>
  <c r="N19" i="19"/>
  <c r="N20" i="19"/>
  <c r="N21" i="19"/>
  <c r="N23" i="19"/>
  <c r="N24" i="19"/>
  <c r="N25" i="19"/>
  <c r="N26" i="19"/>
  <c r="N27" i="19"/>
  <c r="N28" i="19"/>
  <c r="N29" i="19"/>
  <c r="N30" i="19"/>
  <c r="N31" i="19"/>
  <c r="N32" i="19"/>
  <c r="N33" i="19"/>
  <c r="N3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3" i="19"/>
  <c r="M24" i="19"/>
  <c r="M25" i="19"/>
  <c r="M26" i="19"/>
  <c r="M27" i="19"/>
  <c r="M28" i="19"/>
  <c r="M29" i="19"/>
  <c r="M30" i="19"/>
  <c r="M31" i="19"/>
  <c r="M32" i="19"/>
  <c r="M33" i="19"/>
  <c r="M4" i="19"/>
  <c r="M5" i="19"/>
  <c r="M3" i="19"/>
  <c r="L4" i="19"/>
  <c r="L5" i="19"/>
  <c r="L6" i="19"/>
  <c r="L7" i="19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3" i="19"/>
  <c r="L24" i="19"/>
  <c r="L25" i="19"/>
  <c r="L26" i="19"/>
  <c r="L27" i="19"/>
  <c r="L28" i="19"/>
  <c r="L29" i="19"/>
  <c r="L30" i="19"/>
  <c r="L31" i="19"/>
  <c r="L32" i="19"/>
  <c r="L33" i="19"/>
  <c r="L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3" i="19"/>
  <c r="H24" i="19"/>
  <c r="H25" i="19"/>
  <c r="H26" i="19"/>
  <c r="H27" i="19"/>
  <c r="H28" i="19"/>
  <c r="H29" i="19"/>
  <c r="H30" i="19"/>
  <c r="H31" i="19"/>
  <c r="H32" i="19"/>
  <c r="H33" i="19"/>
  <c r="H3" i="19"/>
  <c r="I5" i="19"/>
  <c r="I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3" i="19"/>
  <c r="I24" i="19"/>
  <c r="I25" i="19"/>
  <c r="I26" i="19"/>
  <c r="I27" i="19"/>
  <c r="I28" i="19"/>
  <c r="I29" i="19"/>
  <c r="I30" i="19"/>
  <c r="I31" i="19"/>
  <c r="I32" i="19"/>
  <c r="I33" i="19"/>
  <c r="I4" i="19"/>
  <c r="I3" i="19"/>
  <c r="J33" i="19"/>
  <c r="J32" i="19"/>
  <c r="J31" i="19"/>
  <c r="J30" i="19"/>
  <c r="J29" i="19"/>
  <c r="J28" i="19"/>
  <c r="J27" i="19"/>
  <c r="J26" i="19"/>
  <c r="J25" i="19"/>
  <c r="J24" i="19"/>
  <c r="J23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J9" i="19"/>
  <c r="J8" i="19"/>
  <c r="J7" i="19"/>
  <c r="J6" i="19"/>
  <c r="J5" i="19"/>
  <c r="J4" i="19"/>
  <c r="J3" i="19"/>
  <c r="K33" i="19"/>
  <c r="K32" i="19"/>
  <c r="K31" i="19"/>
  <c r="K30" i="19"/>
  <c r="K29" i="19"/>
  <c r="K28" i="19"/>
  <c r="K27" i="19"/>
  <c r="K26" i="19"/>
  <c r="K25" i="19"/>
  <c r="K24" i="19"/>
  <c r="K23" i="19"/>
  <c r="K21" i="19"/>
  <c r="K20" i="19"/>
  <c r="K19" i="19"/>
  <c r="K18" i="19"/>
  <c r="K17" i="19"/>
  <c r="K16" i="19"/>
  <c r="K15" i="19"/>
  <c r="K14" i="19"/>
  <c r="K13" i="19"/>
  <c r="K12" i="19"/>
  <c r="K11" i="19"/>
  <c r="K10" i="19"/>
  <c r="K9" i="19"/>
  <c r="K8" i="19"/>
  <c r="K7" i="19"/>
  <c r="K6" i="19"/>
  <c r="K5" i="19"/>
  <c r="K4" i="19"/>
  <c r="K3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3" i="19"/>
  <c r="G24" i="19"/>
  <c r="G25" i="19"/>
  <c r="G26" i="19"/>
  <c r="G27" i="19"/>
  <c r="G28" i="19"/>
  <c r="G29" i="19"/>
  <c r="G30" i="19"/>
  <c r="G31" i="19"/>
  <c r="G32" i="19"/>
  <c r="G33" i="19"/>
  <c r="G3" i="19"/>
  <c r="E9" i="19"/>
  <c r="E10" i="19"/>
  <c r="E11" i="19"/>
  <c r="E12" i="19"/>
  <c r="E13" i="19"/>
  <c r="E14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4" i="19"/>
  <c r="E5" i="19"/>
  <c r="E6" i="19"/>
  <c r="E8" i="19"/>
  <c r="F4" i="19"/>
  <c r="F33" i="19"/>
  <c r="F32" i="19"/>
  <c r="F31" i="19"/>
  <c r="F30" i="19"/>
  <c r="F29" i="19"/>
  <c r="F28" i="19"/>
  <c r="F27" i="19"/>
  <c r="F26" i="19"/>
  <c r="F25" i="19"/>
  <c r="F24" i="19"/>
  <c r="F23" i="19"/>
  <c r="F21" i="19"/>
  <c r="F20" i="19"/>
  <c r="F19" i="19"/>
  <c r="F18" i="19"/>
  <c r="F17" i="19"/>
  <c r="F16" i="19"/>
  <c r="F14" i="19"/>
  <c r="F13" i="19"/>
  <c r="F12" i="19"/>
  <c r="F11" i="19"/>
  <c r="F10" i="19"/>
  <c r="F9" i="19"/>
  <c r="F8" i="19"/>
  <c r="F7" i="19"/>
  <c r="F6" i="19"/>
  <c r="F5" i="19"/>
  <c r="U4" i="13"/>
  <c r="U5" i="13"/>
  <c r="U6" i="13"/>
  <c r="U7" i="13"/>
  <c r="U8" i="13"/>
  <c r="U9" i="13"/>
  <c r="U10" i="13"/>
  <c r="U11" i="13"/>
  <c r="U12" i="13"/>
  <c r="U13" i="13"/>
  <c r="U14" i="13"/>
  <c r="U15" i="13"/>
  <c r="U16" i="13"/>
  <c r="U17" i="13"/>
  <c r="U18" i="13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" i="13"/>
  <c r="C33" i="19" l="1"/>
  <c r="C32" i="19"/>
  <c r="C31" i="19"/>
  <c r="C30" i="19"/>
  <c r="C29" i="19"/>
  <c r="C28" i="19"/>
  <c r="C27" i="19"/>
  <c r="C26" i="19"/>
  <c r="C25" i="19"/>
  <c r="C24" i="19"/>
  <c r="C20" i="19"/>
  <c r="C19" i="19"/>
  <c r="C18" i="19"/>
  <c r="C16" i="19"/>
  <c r="C14" i="19"/>
  <c r="C13" i="19"/>
  <c r="C12" i="19"/>
  <c r="C11" i="19"/>
  <c r="C10" i="19"/>
  <c r="C9" i="19"/>
  <c r="C7" i="19"/>
  <c r="C6" i="19"/>
  <c r="C5" i="19"/>
  <c r="C3" i="19"/>
  <c r="C19" i="13" l="1"/>
  <c r="C7" i="13"/>
  <c r="E83" i="10"/>
  <c r="D83" i="10"/>
  <c r="C83" i="10"/>
  <c r="O114" i="10" l="1"/>
  <c r="C66" i="10" l="1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50" i="10"/>
  <c r="C18" i="10"/>
  <c r="C46" i="9"/>
  <c r="H46" i="9" s="1"/>
  <c r="BJ37" i="22" l="1"/>
  <c r="BK36" i="22"/>
  <c r="BG36" i="22"/>
  <c r="BH35" i="22"/>
  <c r="BI34" i="22"/>
  <c r="BJ33" i="22"/>
  <c r="BK32" i="22"/>
  <c r="BG32" i="22"/>
  <c r="BH31" i="22"/>
  <c r="BI30" i="22"/>
  <c r="BJ29" i="22"/>
  <c r="BK28" i="22"/>
  <c r="BG28" i="22"/>
  <c r="BH27" i="22"/>
  <c r="BI26" i="22"/>
  <c r="BJ25" i="22"/>
  <c r="BK24" i="22"/>
  <c r="BG24" i="22"/>
  <c r="BH23" i="22"/>
  <c r="BJ20" i="22"/>
  <c r="BK19" i="22"/>
  <c r="BG19" i="22"/>
  <c r="BH18" i="22"/>
  <c r="BI17" i="22"/>
  <c r="BJ16" i="22"/>
  <c r="BK14" i="22"/>
  <c r="BG14" i="22"/>
  <c r="BH13" i="22"/>
  <c r="BI12" i="22"/>
  <c r="BJ11" i="22"/>
  <c r="BK10" i="22"/>
  <c r="BG10" i="22"/>
  <c r="BH9" i="22"/>
  <c r="BI8" i="22"/>
  <c r="BJ7" i="22"/>
  <c r="BK6" i="22"/>
  <c r="BG6" i="22"/>
  <c r="BH5" i="22"/>
  <c r="BI4" i="22"/>
  <c r="BJ3" i="22"/>
  <c r="BA3" i="22"/>
  <c r="BB37" i="22"/>
  <c r="BB36" i="22"/>
  <c r="BB35" i="22"/>
  <c r="BB34" i="22"/>
  <c r="BB33" i="22"/>
  <c r="BB32" i="22"/>
  <c r="BB31" i="22"/>
  <c r="BB30" i="22"/>
  <c r="BB29" i="22"/>
  <c r="BB28" i="22"/>
  <c r="BB27" i="22"/>
  <c r="BB26" i="22"/>
  <c r="BB25" i="22"/>
  <c r="BB24" i="22"/>
  <c r="BB23" i="22"/>
  <c r="BB20" i="22"/>
  <c r="BB19" i="22"/>
  <c r="BB18" i="22"/>
  <c r="BB17" i="22"/>
  <c r="BB16" i="22"/>
  <c r="BB14" i="22"/>
  <c r="BB13" i="22"/>
  <c r="BB12" i="22"/>
  <c r="BB11" i="22"/>
  <c r="BB10" i="22"/>
  <c r="BB9" i="22"/>
  <c r="BB8" i="22"/>
  <c r="BB7" i="22"/>
  <c r="BB6" i="22"/>
  <c r="BB5" i="22"/>
  <c r="BB4" i="22"/>
  <c r="BC3" i="22"/>
  <c r="BA35" i="22"/>
  <c r="BA31" i="22"/>
  <c r="BA27" i="22"/>
  <c r="BA23" i="22"/>
  <c r="BA18" i="22"/>
  <c r="BA13" i="22"/>
  <c r="BA9" i="22"/>
  <c r="BA5" i="22"/>
  <c r="AX37" i="22"/>
  <c r="AX36" i="22"/>
  <c r="BI37" i="22"/>
  <c r="BI36" i="22"/>
  <c r="BI35" i="22"/>
  <c r="BH34" i="22"/>
  <c r="BH33" i="22"/>
  <c r="BH32" i="22"/>
  <c r="BG31" i="22"/>
  <c r="BG30" i="22"/>
  <c r="BG29" i="22"/>
  <c r="BK27" i="22"/>
  <c r="BK26" i="22"/>
  <c r="BK25" i="22"/>
  <c r="BJ24" i="22"/>
  <c r="BJ23" i="22"/>
  <c r="BI20" i="22"/>
  <c r="BI19" i="22"/>
  <c r="BI18" i="22"/>
  <c r="BH17" i="22"/>
  <c r="BH16" i="22"/>
  <c r="BH14" i="22"/>
  <c r="BG13" i="22"/>
  <c r="BG12" i="22"/>
  <c r="BG11" i="22"/>
  <c r="BK9" i="22"/>
  <c r="BK8" i="22"/>
  <c r="BK7" i="22"/>
  <c r="BJ6" i="22"/>
  <c r="BJ5" i="22"/>
  <c r="BJ4" i="22"/>
  <c r="BI3" i="22"/>
  <c r="BD37" i="22"/>
  <c r="BC36" i="22"/>
  <c r="BE34" i="22"/>
  <c r="BD33" i="22"/>
  <c r="BC32" i="22"/>
  <c r="BE30" i="22"/>
  <c r="BD29" i="22"/>
  <c r="BC28" i="22"/>
  <c r="BE26" i="22"/>
  <c r="BD25" i="22"/>
  <c r="BC24" i="22"/>
  <c r="BD20" i="22"/>
  <c r="BC19" i="22"/>
  <c r="BE17" i="22"/>
  <c r="BD16" i="22"/>
  <c r="BC14" i="22"/>
  <c r="BE12" i="22"/>
  <c r="BD11" i="22"/>
  <c r="BC10" i="22"/>
  <c r="BE8" i="22"/>
  <c r="BD7" i="22"/>
  <c r="BC6" i="22"/>
  <c r="BE4" i="22"/>
  <c r="BE3" i="22"/>
  <c r="BA36" i="22"/>
  <c r="BA30" i="22"/>
  <c r="BA25" i="22"/>
  <c r="BA19" i="22"/>
  <c r="BA12" i="22"/>
  <c r="BA7" i="22"/>
  <c r="AY37" i="22"/>
  <c r="AW36" i="22"/>
  <c r="AW35" i="22"/>
  <c r="AW34" i="22"/>
  <c r="AW33" i="22"/>
  <c r="AW32" i="22"/>
  <c r="AW31" i="22"/>
  <c r="AW30" i="22"/>
  <c r="AW29" i="22"/>
  <c r="AW28" i="22"/>
  <c r="AW27" i="22"/>
  <c r="AW26" i="22"/>
  <c r="AW25" i="22"/>
  <c r="AW24" i="22"/>
  <c r="AW23" i="22"/>
  <c r="AW20" i="22"/>
  <c r="AW19" i="22"/>
  <c r="AW18" i="22"/>
  <c r="AW17" i="22"/>
  <c r="AW16" i="22"/>
  <c r="AW14" i="22"/>
  <c r="AW13" i="22"/>
  <c r="AW12" i="22"/>
  <c r="AW11" i="22"/>
  <c r="AW10" i="22"/>
  <c r="AW9" i="22"/>
  <c r="AW8" i="22"/>
  <c r="AW7" i="22"/>
  <c r="AW6" i="22"/>
  <c r="AW5" i="22"/>
  <c r="AW4" i="22"/>
  <c r="AW3" i="22"/>
  <c r="AU35" i="22"/>
  <c r="AU31" i="22"/>
  <c r="AU27" i="22"/>
  <c r="AU23" i="22"/>
  <c r="AU18" i="22"/>
  <c r="AU13" i="22"/>
  <c r="AU9" i="22"/>
  <c r="AU5" i="22"/>
  <c r="AQ37" i="22"/>
  <c r="AQ36" i="22"/>
  <c r="AQ35" i="22"/>
  <c r="AQ34" i="22"/>
  <c r="AQ33" i="22"/>
  <c r="AQ32" i="22"/>
  <c r="AQ31" i="22"/>
  <c r="AQ30" i="22"/>
  <c r="AQ29" i="22"/>
  <c r="AQ28" i="22"/>
  <c r="AQ27" i="22"/>
  <c r="AQ26" i="22"/>
  <c r="AQ25" i="22"/>
  <c r="AQ24" i="22"/>
  <c r="AQ23" i="22"/>
  <c r="AQ20" i="22"/>
  <c r="AQ19" i="22"/>
  <c r="AQ18" i="22"/>
  <c r="AQ17" i="22"/>
  <c r="AQ16" i="22"/>
  <c r="AQ14" i="22"/>
  <c r="AQ13" i="22"/>
  <c r="AQ12" i="22"/>
  <c r="AQ11" i="22"/>
  <c r="AQ10" i="22"/>
  <c r="AQ9" i="22"/>
  <c r="AQ8" i="22"/>
  <c r="AQ7" i="22"/>
  <c r="AQ6" i="22"/>
  <c r="AQ5" i="22"/>
  <c r="AQ4" i="22"/>
  <c r="AQ3" i="22"/>
  <c r="AO36" i="22"/>
  <c r="AO32" i="22"/>
  <c r="AO28" i="22"/>
  <c r="AO24" i="22"/>
  <c r="AO19" i="22"/>
  <c r="AO14" i="22"/>
  <c r="AO10" i="22"/>
  <c r="AO6" i="22"/>
  <c r="AL37" i="22"/>
  <c r="AL36" i="22"/>
  <c r="AL35" i="22"/>
  <c r="AL34" i="22"/>
  <c r="AL33" i="22"/>
  <c r="AL32" i="22"/>
  <c r="AL31" i="22"/>
  <c r="AL30" i="22"/>
  <c r="AL29" i="22"/>
  <c r="AL28" i="22"/>
  <c r="AL27" i="22"/>
  <c r="AL26" i="22"/>
  <c r="AL25" i="22"/>
  <c r="AL24" i="22"/>
  <c r="AL23" i="22"/>
  <c r="AL20" i="22"/>
  <c r="AL19" i="22"/>
  <c r="AL18" i="22"/>
  <c r="AL17" i="22"/>
  <c r="AL16" i="22"/>
  <c r="AL14" i="22"/>
  <c r="AL13" i="22"/>
  <c r="AL12" i="22"/>
  <c r="AL11" i="22"/>
  <c r="AL10" i="22"/>
  <c r="BH37" i="22"/>
  <c r="BK35" i="22"/>
  <c r="BJ34" i="22"/>
  <c r="BG33" i="22"/>
  <c r="BJ31" i="22"/>
  <c r="BH30" i="22"/>
  <c r="BJ28" i="22"/>
  <c r="BI27" i="22"/>
  <c r="BG26" i="22"/>
  <c r="BI24" i="22"/>
  <c r="BG23" i="22"/>
  <c r="BK20" i="22"/>
  <c r="BH19" i="22"/>
  <c r="BK17" i="22"/>
  <c r="BI16" i="22"/>
  <c r="BK13" i="22"/>
  <c r="BJ12" i="22"/>
  <c r="BH11" i="22"/>
  <c r="BJ9" i="22"/>
  <c r="BH8" i="22"/>
  <c r="BG7" i="22"/>
  <c r="BI5" i="22"/>
  <c r="BG4" i="22"/>
  <c r="BE37" i="22"/>
  <c r="BE35" i="22"/>
  <c r="BC34" i="22"/>
  <c r="BD32" i="22"/>
  <c r="BD30" i="22"/>
  <c r="BE28" i="22"/>
  <c r="BC27" i="22"/>
  <c r="BC25" i="22"/>
  <c r="BD23" i="22"/>
  <c r="BE20" i="22"/>
  <c r="BE18" i="22"/>
  <c r="BC17" i="22"/>
  <c r="BD14" i="22"/>
  <c r="BD12" i="22"/>
  <c r="BE10" i="22"/>
  <c r="BC9" i="22"/>
  <c r="BC7" i="22"/>
  <c r="BD5" i="22"/>
  <c r="BA34" i="22"/>
  <c r="BA28" i="22"/>
  <c r="BA20" i="22"/>
  <c r="BA11" i="22"/>
  <c r="BA4" i="22"/>
  <c r="AY36" i="22"/>
  <c r="AV35" i="22"/>
  <c r="AY33" i="22"/>
  <c r="AX32" i="22"/>
  <c r="AV31" i="22"/>
  <c r="AY29" i="22"/>
  <c r="AX28" i="22"/>
  <c r="AV27" i="22"/>
  <c r="AY25" i="22"/>
  <c r="AX24" i="22"/>
  <c r="AV23" i="22"/>
  <c r="AY20" i="22"/>
  <c r="AX19" i="22"/>
  <c r="AV18" i="22"/>
  <c r="AY16" i="22"/>
  <c r="AX14" i="22"/>
  <c r="AV13" i="22"/>
  <c r="AY11" i="22"/>
  <c r="AX10" i="22"/>
  <c r="AV9" i="22"/>
  <c r="AY7" i="22"/>
  <c r="AX6" i="22"/>
  <c r="AV5" i="22"/>
  <c r="AY3" i="22"/>
  <c r="AU36" i="22"/>
  <c r="AU30" i="22"/>
  <c r="AU25" i="22"/>
  <c r="AU19" i="22"/>
  <c r="AU12" i="22"/>
  <c r="AU7" i="22"/>
  <c r="AR37" i="22"/>
  <c r="AP36" i="22"/>
  <c r="AS34" i="22"/>
  <c r="AR33" i="22"/>
  <c r="AP32" i="22"/>
  <c r="AS30" i="22"/>
  <c r="AR29" i="22"/>
  <c r="AP28" i="22"/>
  <c r="AS26" i="22"/>
  <c r="AR25" i="22"/>
  <c r="AP24" i="22"/>
  <c r="AR20" i="22"/>
  <c r="AP19" i="22"/>
  <c r="AS17" i="22"/>
  <c r="AR16" i="22"/>
  <c r="AP14" i="22"/>
  <c r="AS12" i="22"/>
  <c r="AR11" i="22"/>
  <c r="AP10" i="22"/>
  <c r="AS8" i="22"/>
  <c r="AR7" i="22"/>
  <c r="AP6" i="22"/>
  <c r="AS4" i="22"/>
  <c r="AR3" i="22"/>
  <c r="AO35" i="22"/>
  <c r="AO30" i="22"/>
  <c r="AO25" i="22"/>
  <c r="AO18" i="22"/>
  <c r="AO12" i="22"/>
  <c r="AO7" i="22"/>
  <c r="AK37" i="22"/>
  <c r="AJ36" i="22"/>
  <c r="AM34" i="22"/>
  <c r="AK33" i="22"/>
  <c r="AJ32" i="22"/>
  <c r="AM30" i="22"/>
  <c r="AK29" i="22"/>
  <c r="AJ28" i="22"/>
  <c r="AM26" i="22"/>
  <c r="AK25" i="22"/>
  <c r="AJ24" i="22"/>
  <c r="AK20" i="22"/>
  <c r="AJ19" i="22"/>
  <c r="AM17" i="22"/>
  <c r="AK16" i="22"/>
  <c r="AJ14" i="22"/>
  <c r="AM12" i="22"/>
  <c r="AK11" i="22"/>
  <c r="AJ10" i="22"/>
  <c r="AJ9" i="22"/>
  <c r="AJ8" i="22"/>
  <c r="AJ7" i="22"/>
  <c r="AJ6" i="22"/>
  <c r="AJ5" i="22"/>
  <c r="AJ4" i="22"/>
  <c r="AJ3" i="22"/>
  <c r="AI35" i="22"/>
  <c r="AI31" i="22"/>
  <c r="AI27" i="22"/>
  <c r="AI23" i="22"/>
  <c r="AI18" i="22"/>
  <c r="AI13" i="22"/>
  <c r="AI9" i="22"/>
  <c r="AI5" i="22"/>
  <c r="AE37" i="22"/>
  <c r="AE36" i="22"/>
  <c r="AE35" i="22"/>
  <c r="AE34" i="22"/>
  <c r="AE33" i="22"/>
  <c r="AE32" i="22"/>
  <c r="AE31" i="22"/>
  <c r="AE30" i="22"/>
  <c r="AE29" i="22"/>
  <c r="AE28" i="22"/>
  <c r="AE27" i="22"/>
  <c r="AE26" i="22"/>
  <c r="AE25" i="22"/>
  <c r="AE24" i="22"/>
  <c r="AE23" i="22"/>
  <c r="AE20" i="22"/>
  <c r="AE19" i="22"/>
  <c r="AE18" i="22"/>
  <c r="AE17" i="22"/>
  <c r="AE16" i="22"/>
  <c r="AE14" i="22"/>
  <c r="AE13" i="22"/>
  <c r="AE12" i="22"/>
  <c r="AE11" i="22"/>
  <c r="AE10" i="22"/>
  <c r="AE9" i="22"/>
  <c r="AE8" i="22"/>
  <c r="AE7" i="22"/>
  <c r="AE6" i="22"/>
  <c r="AE5" i="22"/>
  <c r="AE4" i="22"/>
  <c r="AE3" i="22"/>
  <c r="AC16" i="22"/>
  <c r="AC20" i="22"/>
  <c r="AC25" i="22"/>
  <c r="AC29" i="22"/>
  <c r="AC33" i="22"/>
  <c r="AC37" i="22"/>
  <c r="AC10" i="22"/>
  <c r="AC6" i="22"/>
  <c r="Z37" i="22"/>
  <c r="Z36" i="22"/>
  <c r="Z35" i="22"/>
  <c r="Z34" i="22"/>
  <c r="Z33" i="22"/>
  <c r="Z32" i="22"/>
  <c r="Z31" i="22"/>
  <c r="Z30" i="22"/>
  <c r="Z29" i="22"/>
  <c r="Z28" i="22"/>
  <c r="Z27" i="22"/>
  <c r="Z26" i="22"/>
  <c r="Z25" i="22"/>
  <c r="Z24" i="22"/>
  <c r="Z23" i="22"/>
  <c r="Z20" i="22"/>
  <c r="Z19" i="22"/>
  <c r="Z18" i="22"/>
  <c r="Z17" i="22"/>
  <c r="Z16" i="22"/>
  <c r="Z14" i="22"/>
  <c r="Z13" i="22"/>
  <c r="Z12" i="22"/>
  <c r="Z11" i="22"/>
  <c r="Z10" i="22"/>
  <c r="Z9" i="22"/>
  <c r="Z8" i="22"/>
  <c r="Z7" i="22"/>
  <c r="Z6" i="22"/>
  <c r="Z5" i="22"/>
  <c r="Z4" i="22"/>
  <c r="Z3" i="22"/>
  <c r="W37" i="22"/>
  <c r="W33" i="22"/>
  <c r="W29" i="22"/>
  <c r="W25" i="22"/>
  <c r="W20" i="22"/>
  <c r="W16" i="22"/>
  <c r="W11" i="22"/>
  <c r="W7" i="22"/>
  <c r="K3" i="22"/>
  <c r="R37" i="22"/>
  <c r="R36" i="22"/>
  <c r="R35" i="22"/>
  <c r="R34" i="22"/>
  <c r="R33" i="22"/>
  <c r="R32" i="22"/>
  <c r="R31" i="22"/>
  <c r="R30" i="22"/>
  <c r="R29" i="22"/>
  <c r="R28" i="22"/>
  <c r="R27" i="22"/>
  <c r="R26" i="22"/>
  <c r="R25" i="22"/>
  <c r="R24" i="22"/>
  <c r="R23" i="22"/>
  <c r="R20" i="22"/>
  <c r="R19" i="22"/>
  <c r="R18" i="22"/>
  <c r="R17" i="22"/>
  <c r="R16" i="22"/>
  <c r="R14" i="22"/>
  <c r="R13" i="22"/>
  <c r="R12" i="22"/>
  <c r="R11" i="22"/>
  <c r="R10" i="22"/>
  <c r="R9" i="22"/>
  <c r="R8" i="22"/>
  <c r="R7" i="22"/>
  <c r="R6" i="22"/>
  <c r="R5" i="22"/>
  <c r="R4" i="22"/>
  <c r="R3" i="22"/>
  <c r="Q6" i="22"/>
  <c r="Q10" i="22"/>
  <c r="Q14" i="22"/>
  <c r="Q19" i="22"/>
  <c r="Q24" i="22"/>
  <c r="Q28" i="22"/>
  <c r="Q32" i="22"/>
  <c r="Q36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0" i="22"/>
  <c r="M19" i="22"/>
  <c r="M18" i="22"/>
  <c r="M17" i="22"/>
  <c r="M16" i="22"/>
  <c r="M14" i="22"/>
  <c r="M13" i="22"/>
  <c r="M12" i="22"/>
  <c r="M11" i="22"/>
  <c r="M10" i="22"/>
  <c r="M9" i="22"/>
  <c r="M8" i="22"/>
  <c r="M7" i="22"/>
  <c r="M6" i="22"/>
  <c r="M5" i="22"/>
  <c r="M4" i="22"/>
  <c r="M3" i="22"/>
  <c r="K6" i="22"/>
  <c r="K10" i="22"/>
  <c r="K14" i="22"/>
  <c r="K19" i="22"/>
  <c r="K24" i="22"/>
  <c r="K28" i="22"/>
  <c r="K32" i="22"/>
  <c r="K36" i="22"/>
  <c r="G4" i="22"/>
  <c r="G5" i="22"/>
  <c r="G6" i="22"/>
  <c r="G7" i="22"/>
  <c r="G8" i="22"/>
  <c r="G9" i="22"/>
  <c r="G10" i="22"/>
  <c r="G11" i="22"/>
  <c r="G12" i="22"/>
  <c r="G13" i="22"/>
  <c r="G14" i="22"/>
  <c r="G16" i="22"/>
  <c r="G17" i="22"/>
  <c r="G18" i="22"/>
  <c r="G19" i="22"/>
  <c r="G20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7" i="22"/>
  <c r="BG37" i="22"/>
  <c r="BG35" i="22"/>
  <c r="BI33" i="22"/>
  <c r="BI31" i="22"/>
  <c r="BI29" i="22"/>
  <c r="BJ27" i="22"/>
  <c r="BI25" i="22"/>
  <c r="BK23" i="22"/>
  <c r="BK18" i="22"/>
  <c r="BG17" i="22"/>
  <c r="BI14" i="22"/>
  <c r="BH12" i="22"/>
  <c r="BI10" i="22"/>
  <c r="BJ8" i="22"/>
  <c r="BI6" i="22"/>
  <c r="BK4" i="22"/>
  <c r="BG3" i="22"/>
  <c r="BD35" i="22"/>
  <c r="BC33" i="22"/>
  <c r="BC31" i="22"/>
  <c r="BD28" i="22"/>
  <c r="BC26" i="22"/>
  <c r="BE23" i="22"/>
  <c r="BC20" i="22"/>
  <c r="BC18" i="22"/>
  <c r="BE14" i="22"/>
  <c r="BC12" i="22"/>
  <c r="BE9" i="22"/>
  <c r="BE7" i="22"/>
  <c r="BC5" i="22"/>
  <c r="BB3" i="22"/>
  <c r="BA29" i="22"/>
  <c r="BA17" i="22"/>
  <c r="BA8" i="22"/>
  <c r="AV37" i="22"/>
  <c r="AY34" i="22"/>
  <c r="AV33" i="22"/>
  <c r="AX31" i="22"/>
  <c r="AX29" i="22"/>
  <c r="AY27" i="22"/>
  <c r="AV26" i="22"/>
  <c r="AV24" i="22"/>
  <c r="AY19" i="22"/>
  <c r="AY17" i="22"/>
  <c r="AV16" i="22"/>
  <c r="AX13" i="22"/>
  <c r="AX11" i="22"/>
  <c r="AY9" i="22"/>
  <c r="AV8" i="22"/>
  <c r="AV6" i="22"/>
  <c r="AX4" i="22"/>
  <c r="AU37" i="22"/>
  <c r="AU29" i="22"/>
  <c r="AU14" i="22"/>
  <c r="AU6" i="22"/>
  <c r="AS36" i="22"/>
  <c r="AP35" i="22"/>
  <c r="AP33" i="22"/>
  <c r="AR31" i="22"/>
  <c r="AS29" i="22"/>
  <c r="AS27" i="22"/>
  <c r="AP26" i="22"/>
  <c r="AR24" i="22"/>
  <c r="AS19" i="22"/>
  <c r="AP18" i="22"/>
  <c r="AP16" i="22"/>
  <c r="AR13" i="22"/>
  <c r="AS11" i="22"/>
  <c r="AS9" i="22"/>
  <c r="AP8" i="22"/>
  <c r="AR6" i="22"/>
  <c r="AR4" i="22"/>
  <c r="AO3" i="22"/>
  <c r="AO31" i="22"/>
  <c r="AO23" i="22"/>
  <c r="AO16" i="22"/>
  <c r="AO8" i="22"/>
  <c r="AJ37" i="22"/>
  <c r="AK35" i="22"/>
  <c r="AM33" i="22"/>
  <c r="AM31" i="22"/>
  <c r="AJ30" i="22"/>
  <c r="AK28" i="22"/>
  <c r="AK26" i="22"/>
  <c r="AM24" i="22"/>
  <c r="AJ23" i="22"/>
  <c r="AJ20" i="22"/>
  <c r="AK18" i="22"/>
  <c r="AM16" i="22"/>
  <c r="AM13" i="22"/>
  <c r="AJ12" i="22"/>
  <c r="AK10" i="22"/>
  <c r="AM8" i="22"/>
  <c r="AL7" i="22"/>
  <c r="AK6" i="22"/>
  <c r="AM4" i="22"/>
  <c r="AL3" i="22"/>
  <c r="AI36" i="22"/>
  <c r="AI30" i="22"/>
  <c r="AI25" i="22"/>
  <c r="AI19" i="22"/>
  <c r="AI12" i="22"/>
  <c r="AI7" i="22"/>
  <c r="AF37" i="22"/>
  <c r="AD36" i="22"/>
  <c r="AG34" i="22"/>
  <c r="AF33" i="22"/>
  <c r="AD32" i="22"/>
  <c r="AG30" i="22"/>
  <c r="AF29" i="22"/>
  <c r="AD28" i="22"/>
  <c r="AG26" i="22"/>
  <c r="AF25" i="22"/>
  <c r="AD24" i="22"/>
  <c r="AF20" i="22"/>
  <c r="AD19" i="22"/>
  <c r="AG17" i="22"/>
  <c r="AF16" i="22"/>
  <c r="AD14" i="22"/>
  <c r="AG12" i="22"/>
  <c r="AF11" i="22"/>
  <c r="AD10" i="22"/>
  <c r="AG8" i="22"/>
  <c r="AF7" i="22"/>
  <c r="AD6" i="22"/>
  <c r="AG4" i="22"/>
  <c r="AF3" i="22"/>
  <c r="AC17" i="22"/>
  <c r="AC23" i="22"/>
  <c r="AC28" i="22"/>
  <c r="AC34" i="22"/>
  <c r="AC12" i="22"/>
  <c r="AC7" i="22"/>
  <c r="Y37" i="22"/>
  <c r="X36" i="22"/>
  <c r="AA34" i="22"/>
  <c r="Y33" i="22"/>
  <c r="X32" i="22"/>
  <c r="AA30" i="22"/>
  <c r="Y29" i="22"/>
  <c r="X28" i="22"/>
  <c r="AA26" i="22"/>
  <c r="Y25" i="22"/>
  <c r="X24" i="22"/>
  <c r="Y20" i="22"/>
  <c r="X19" i="22"/>
  <c r="AA17" i="22"/>
  <c r="Y16" i="22"/>
  <c r="X14" i="22"/>
  <c r="AA12" i="22"/>
  <c r="Y11" i="22"/>
  <c r="X10" i="22"/>
  <c r="AA8" i="22"/>
  <c r="Y7" i="22"/>
  <c r="X6" i="22"/>
  <c r="AA4" i="22"/>
  <c r="Y3" i="22"/>
  <c r="W35" i="22"/>
  <c r="W30" i="22"/>
  <c r="W24" i="22"/>
  <c r="W18" i="22"/>
  <c r="W12" i="22"/>
  <c r="W6" i="22"/>
  <c r="T37" i="22"/>
  <c r="S36" i="22"/>
  <c r="U34" i="22"/>
  <c r="T33" i="22"/>
  <c r="S32" i="22"/>
  <c r="U30" i="22"/>
  <c r="T29" i="22"/>
  <c r="S28" i="22"/>
  <c r="U26" i="22"/>
  <c r="T25" i="22"/>
  <c r="S24" i="22"/>
  <c r="T20" i="22"/>
  <c r="S19" i="22"/>
  <c r="U17" i="22"/>
  <c r="T16" i="22"/>
  <c r="S14" i="22"/>
  <c r="U12" i="22"/>
  <c r="T11" i="22"/>
  <c r="S10" i="22"/>
  <c r="U8" i="22"/>
  <c r="T7" i="22"/>
  <c r="S6" i="22"/>
  <c r="U4" i="22"/>
  <c r="T3" i="22"/>
  <c r="Q5" i="22"/>
  <c r="Q11" i="22"/>
  <c r="Q17" i="22"/>
  <c r="Q23" i="22"/>
  <c r="Q29" i="22"/>
  <c r="Q34" i="22"/>
  <c r="N37" i="22"/>
  <c r="L36" i="22"/>
  <c r="O34" i="22"/>
  <c r="N33" i="22"/>
  <c r="L32" i="22"/>
  <c r="O30" i="22"/>
  <c r="N29" i="22"/>
  <c r="L28" i="22"/>
  <c r="O26" i="22"/>
  <c r="N25" i="22"/>
  <c r="L24" i="22"/>
  <c r="N20" i="22"/>
  <c r="L19" i="22"/>
  <c r="O17" i="22"/>
  <c r="N16" i="22"/>
  <c r="L14" i="22"/>
  <c r="O12" i="22"/>
  <c r="N11" i="22"/>
  <c r="L10" i="22"/>
  <c r="O8" i="22"/>
  <c r="N7" i="22"/>
  <c r="L6" i="22"/>
  <c r="O4" i="22"/>
  <c r="N3" i="22"/>
  <c r="K7" i="22"/>
  <c r="K12" i="22"/>
  <c r="K18" i="22"/>
  <c r="K25" i="22"/>
  <c r="K30" i="22"/>
  <c r="K35" i="22"/>
  <c r="H4" i="22"/>
  <c r="I5" i="22"/>
  <c r="F7" i="22"/>
  <c r="H8" i="22"/>
  <c r="I9" i="22"/>
  <c r="F11" i="22"/>
  <c r="H12" i="22"/>
  <c r="I13" i="22"/>
  <c r="H16" i="22"/>
  <c r="I17" i="22"/>
  <c r="F19" i="22"/>
  <c r="H20" i="22"/>
  <c r="F24" i="22"/>
  <c r="H25" i="22"/>
  <c r="I26" i="22"/>
  <c r="F28" i="22"/>
  <c r="H29" i="22"/>
  <c r="I30" i="22"/>
  <c r="F32" i="22"/>
  <c r="H33" i="22"/>
  <c r="I34" i="22"/>
  <c r="H37" i="22"/>
  <c r="G3" i="22"/>
  <c r="E6" i="22"/>
  <c r="E10" i="22"/>
  <c r="E14" i="22"/>
  <c r="E18" i="22"/>
  <c r="E23" i="22"/>
  <c r="E27" i="22"/>
  <c r="E31" i="22"/>
  <c r="E35" i="22"/>
  <c r="BJ36" i="22"/>
  <c r="BK34" i="22"/>
  <c r="BJ32" i="22"/>
  <c r="BK30" i="22"/>
  <c r="BH29" i="22"/>
  <c r="BG27" i="22"/>
  <c r="BH25" i="22"/>
  <c r="BI23" i="22"/>
  <c r="BH20" i="22"/>
  <c r="BJ18" i="22"/>
  <c r="BK16" i="22"/>
  <c r="BJ13" i="22"/>
  <c r="BK11" i="22"/>
  <c r="BH10" i="22"/>
  <c r="BG8" i="22"/>
  <c r="BH6" i="22"/>
  <c r="BH4" i="22"/>
  <c r="BC37" i="22"/>
  <c r="BC35" i="22"/>
  <c r="BE32" i="22"/>
  <c r="BC30" i="22"/>
  <c r="BE27" i="22"/>
  <c r="BE25" i="22"/>
  <c r="BC23" i="22"/>
  <c r="BE19" i="22"/>
  <c r="BD17" i="22"/>
  <c r="BE13" i="22"/>
  <c r="BE11" i="22"/>
  <c r="BD9" i="22"/>
  <c r="BE6" i="22"/>
  <c r="BD4" i="22"/>
  <c r="BA37" i="22"/>
  <c r="BA26" i="22"/>
  <c r="BA16" i="22"/>
  <c r="BA6" i="22"/>
  <c r="AV36" i="22"/>
  <c r="AX34" i="22"/>
  <c r="AY32" i="22"/>
  <c r="AY30" i="22"/>
  <c r="AV29" i="22"/>
  <c r="AX27" i="22"/>
  <c r="AX25" i="22"/>
  <c r="AY23" i="22"/>
  <c r="AV19" i="22"/>
  <c r="AX17" i="22"/>
  <c r="AY14" i="22"/>
  <c r="AY12" i="22"/>
  <c r="AV11" i="22"/>
  <c r="AX9" i="22"/>
  <c r="AX7" i="22"/>
  <c r="AY5" i="22"/>
  <c r="AV4" i="22"/>
  <c r="AU34" i="22"/>
  <c r="AU28" i="22"/>
  <c r="AU20" i="22"/>
  <c r="AU11" i="22"/>
  <c r="AU4" i="22"/>
  <c r="AR36" i="22"/>
  <c r="AR34" i="22"/>
  <c r="AS32" i="22"/>
  <c r="AP31" i="22"/>
  <c r="AP29" i="22"/>
  <c r="AR27" i="22"/>
  <c r="AS25" i="22"/>
  <c r="AS23" i="22"/>
  <c r="AR19" i="22"/>
  <c r="AR17" i="22"/>
  <c r="AS14" i="22"/>
  <c r="AP13" i="22"/>
  <c r="AP11" i="22"/>
  <c r="AR9" i="22"/>
  <c r="AS7" i="22"/>
  <c r="AS5" i="22"/>
  <c r="AP4" i="22"/>
  <c r="AO37" i="22"/>
  <c r="AO29" i="22"/>
  <c r="AO13" i="22"/>
  <c r="AO5" i="22"/>
  <c r="AM36" i="22"/>
  <c r="AJ35" i="22"/>
  <c r="AJ33" i="22"/>
  <c r="AK31" i="22"/>
  <c r="AM29" i="22"/>
  <c r="AM27" i="22"/>
  <c r="AJ26" i="22"/>
  <c r="AK24" i="22"/>
  <c r="AM19" i="22"/>
  <c r="AJ18" i="22"/>
  <c r="AJ16" i="22"/>
  <c r="AK13" i="22"/>
  <c r="AM11" i="22"/>
  <c r="AM9" i="22"/>
  <c r="AL8" i="22"/>
  <c r="AK7" i="22"/>
  <c r="AM5" i="22"/>
  <c r="AL4" i="22"/>
  <c r="AK3" i="22"/>
  <c r="AI34" i="22"/>
  <c r="AI29" i="22"/>
  <c r="AI24" i="22"/>
  <c r="AI17" i="22"/>
  <c r="AI11" i="22"/>
  <c r="AI6" i="22"/>
  <c r="AD37" i="22"/>
  <c r="AG35" i="22"/>
  <c r="AF34" i="22"/>
  <c r="AD33" i="22"/>
  <c r="AG31" i="22"/>
  <c r="AF30" i="22"/>
  <c r="AD29" i="22"/>
  <c r="AG27" i="22"/>
  <c r="AF26" i="22"/>
  <c r="AD25" i="22"/>
  <c r="AG23" i="22"/>
  <c r="AD20" i="22"/>
  <c r="AG18" i="22"/>
  <c r="AF17" i="22"/>
  <c r="AD16" i="22"/>
  <c r="AG13" i="22"/>
  <c r="AF12" i="22"/>
  <c r="AD11" i="22"/>
  <c r="AG9" i="22"/>
  <c r="AF8" i="22"/>
  <c r="AD7" i="22"/>
  <c r="AG5" i="22"/>
  <c r="AF4" i="22"/>
  <c r="AD3" i="22"/>
  <c r="AC18" i="22"/>
  <c r="AC24" i="22"/>
  <c r="AC30" i="22"/>
  <c r="AC35" i="22"/>
  <c r="AC11" i="22"/>
  <c r="AC5" i="22"/>
  <c r="X37" i="22"/>
  <c r="AA35" i="22"/>
  <c r="Y34" i="22"/>
  <c r="X33" i="22"/>
  <c r="AA31" i="22"/>
  <c r="Y30" i="22"/>
  <c r="X29" i="22"/>
  <c r="AA27" i="22"/>
  <c r="Y26" i="22"/>
  <c r="X25" i="22"/>
  <c r="AA23" i="22"/>
  <c r="X20" i="22"/>
  <c r="AA18" i="22"/>
  <c r="Y17" i="22"/>
  <c r="X16" i="22"/>
  <c r="AA13" i="22"/>
  <c r="Y12" i="22"/>
  <c r="X11" i="22"/>
  <c r="AA9" i="22"/>
  <c r="Y8" i="22"/>
  <c r="X7" i="22"/>
  <c r="AA5" i="22"/>
  <c r="Y4" i="22"/>
  <c r="X3" i="22"/>
  <c r="W34" i="22"/>
  <c r="W28" i="22"/>
  <c r="W23" i="22"/>
  <c r="W17" i="22"/>
  <c r="W10" i="22"/>
  <c r="W5" i="22"/>
  <c r="S37" i="22"/>
  <c r="U35" i="22"/>
  <c r="T34" i="22"/>
  <c r="S33" i="22"/>
  <c r="U31" i="22"/>
  <c r="T30" i="22"/>
  <c r="S29" i="22"/>
  <c r="U27" i="22"/>
  <c r="T26" i="22"/>
  <c r="S25" i="22"/>
  <c r="U23" i="22"/>
  <c r="S20" i="22"/>
  <c r="U18" i="22"/>
  <c r="T17" i="22"/>
  <c r="S16" i="22"/>
  <c r="U13" i="22"/>
  <c r="T12" i="22"/>
  <c r="S11" i="22"/>
  <c r="U9" i="22"/>
  <c r="T8" i="22"/>
  <c r="S7" i="22"/>
  <c r="U5" i="22"/>
  <c r="T4" i="22"/>
  <c r="S3" i="22"/>
  <c r="Q7" i="22"/>
  <c r="Q12" i="22"/>
  <c r="Q18" i="22"/>
  <c r="Q25" i="22"/>
  <c r="Q30" i="22"/>
  <c r="Q35" i="22"/>
  <c r="L37" i="22"/>
  <c r="O35" i="22"/>
  <c r="N34" i="22"/>
  <c r="L33" i="22"/>
  <c r="O31" i="22"/>
  <c r="N30" i="22"/>
  <c r="L29" i="22"/>
  <c r="O27" i="22"/>
  <c r="N26" i="22"/>
  <c r="L25" i="22"/>
  <c r="O23" i="22"/>
  <c r="L20" i="22"/>
  <c r="O18" i="22"/>
  <c r="N17" i="22"/>
  <c r="L16" i="22"/>
  <c r="O13" i="22"/>
  <c r="N12" i="22"/>
  <c r="L11" i="22"/>
  <c r="O9" i="22"/>
  <c r="N8" i="22"/>
  <c r="L7" i="22"/>
  <c r="O5" i="22"/>
  <c r="N4" i="22"/>
  <c r="L3" i="22"/>
  <c r="K8" i="22"/>
  <c r="K13" i="22"/>
  <c r="K20" i="22"/>
  <c r="K26" i="22"/>
  <c r="K31" i="22"/>
  <c r="K37" i="22"/>
  <c r="I4" i="22"/>
  <c r="F6" i="22"/>
  <c r="H7" i="22"/>
  <c r="I8" i="22"/>
  <c r="F10" i="22"/>
  <c r="H11" i="22"/>
  <c r="I12" i="22"/>
  <c r="F14" i="22"/>
  <c r="I16" i="22"/>
  <c r="F18" i="22"/>
  <c r="H19" i="22"/>
  <c r="I20" i="22"/>
  <c r="F23" i="22"/>
  <c r="H24" i="22"/>
  <c r="I25" i="22"/>
  <c r="F27" i="22"/>
  <c r="H28" i="22"/>
  <c r="I29" i="22"/>
  <c r="F31" i="22"/>
  <c r="H32" i="22"/>
  <c r="I33" i="22"/>
  <c r="F35" i="22"/>
  <c r="I37" i="22"/>
  <c r="F3" i="22"/>
  <c r="E7" i="22"/>
  <c r="E11" i="22"/>
  <c r="E19" i="22"/>
  <c r="E24" i="22"/>
  <c r="E28" i="22"/>
  <c r="E32" i="22"/>
  <c r="BH36" i="22"/>
  <c r="BG34" i="22"/>
  <c r="BI32" i="22"/>
  <c r="BJ30" i="22"/>
  <c r="BI28" i="22"/>
  <c r="BJ26" i="22"/>
  <c r="BG25" i="22"/>
  <c r="BG20" i="22"/>
  <c r="BG18" i="22"/>
  <c r="BG16" i="22"/>
  <c r="BI13" i="22"/>
  <c r="BI11" i="22"/>
  <c r="BI9" i="22"/>
  <c r="BI7" i="22"/>
  <c r="BK5" i="22"/>
  <c r="BK3" i="22"/>
  <c r="BE36" i="22"/>
  <c r="BD34" i="22"/>
  <c r="BE31" i="22"/>
  <c r="BE29" i="22"/>
  <c r="BD27" i="22"/>
  <c r="BE24" i="22"/>
  <c r="BD19" i="22"/>
  <c r="BE16" i="22"/>
  <c r="BD13" i="22"/>
  <c r="BC11" i="22"/>
  <c r="BD8" i="22"/>
  <c r="BD6" i="22"/>
  <c r="BC4" i="22"/>
  <c r="BA33" i="22"/>
  <c r="BA24" i="22"/>
  <c r="BA14" i="22"/>
  <c r="AU3" i="22"/>
  <c r="AY35" i="22"/>
  <c r="AV34" i="22"/>
  <c r="AV32" i="22"/>
  <c r="AX30" i="22"/>
  <c r="AY28" i="22"/>
  <c r="AY26" i="22"/>
  <c r="AV25" i="22"/>
  <c r="AX23" i="22"/>
  <c r="AX20" i="22"/>
  <c r="AY18" i="22"/>
  <c r="AV17" i="22"/>
  <c r="AV14" i="22"/>
  <c r="AX12" i="22"/>
  <c r="AY10" i="22"/>
  <c r="AY8" i="22"/>
  <c r="AV7" i="22"/>
  <c r="AX5" i="22"/>
  <c r="AX3" i="22"/>
  <c r="AU33" i="22"/>
  <c r="AU26" i="22"/>
  <c r="AU17" i="22"/>
  <c r="AU10" i="22"/>
  <c r="AS37" i="22"/>
  <c r="AS35" i="22"/>
  <c r="AP34" i="22"/>
  <c r="AR32" i="22"/>
  <c r="AR30" i="22"/>
  <c r="AS28" i="22"/>
  <c r="AP27" i="22"/>
  <c r="AP25" i="22"/>
  <c r="AR23" i="22"/>
  <c r="AS20" i="22"/>
  <c r="AS18" i="22"/>
  <c r="AP17" i="22"/>
  <c r="AR14" i="22"/>
  <c r="AR12" i="22"/>
  <c r="AS10" i="22"/>
  <c r="AP9" i="22"/>
  <c r="AP7" i="22"/>
  <c r="AR5" i="22"/>
  <c r="AS3" i="22"/>
  <c r="AO34" i="22"/>
  <c r="AO27" i="22"/>
  <c r="AO20" i="22"/>
  <c r="AO11" i="22"/>
  <c r="AO4" i="22"/>
  <c r="AK36" i="22"/>
  <c r="AK34" i="22"/>
  <c r="AM32" i="22"/>
  <c r="AJ31" i="22"/>
  <c r="AJ29" i="22"/>
  <c r="AK27" i="22"/>
  <c r="AM25" i="22"/>
  <c r="AM23" i="22"/>
  <c r="AK19" i="22"/>
  <c r="AK17" i="22"/>
  <c r="AM14" i="22"/>
  <c r="AJ13" i="22"/>
  <c r="AJ11" i="22"/>
  <c r="AL9" i="22"/>
  <c r="AK8" i="22"/>
  <c r="AM6" i="22"/>
  <c r="AL5" i="22"/>
  <c r="AK4" i="22"/>
  <c r="AI3" i="22"/>
  <c r="AI33" i="22"/>
  <c r="AI28" i="22"/>
  <c r="AI16" i="22"/>
  <c r="AI10" i="22"/>
  <c r="AI4" i="22"/>
  <c r="AG36" i="22"/>
  <c r="AF35" i="22"/>
  <c r="AD34" i="22"/>
  <c r="AG32" i="22"/>
  <c r="AF31" i="22"/>
  <c r="AD30" i="22"/>
  <c r="AG28" i="22"/>
  <c r="AF27" i="22"/>
  <c r="AD26" i="22"/>
  <c r="AG24" i="22"/>
  <c r="AF23" i="22"/>
  <c r="AG19" i="22"/>
  <c r="AF18" i="22"/>
  <c r="AD17" i="22"/>
  <c r="AG14" i="22"/>
  <c r="AF13" i="22"/>
  <c r="AD12" i="22"/>
  <c r="AG10" i="22"/>
  <c r="AF9" i="22"/>
  <c r="AD8" i="22"/>
  <c r="AG6" i="22"/>
  <c r="AF5" i="22"/>
  <c r="AD4" i="22"/>
  <c r="AC3" i="22"/>
  <c r="AC19" i="22"/>
  <c r="AC26" i="22"/>
  <c r="AC31" i="22"/>
  <c r="AC36" i="22"/>
  <c r="AC9" i="22"/>
  <c r="AC4" i="22"/>
  <c r="AA36" i="22"/>
  <c r="Y35" i="22"/>
  <c r="X34" i="22"/>
  <c r="AA32" i="22"/>
  <c r="Y31" i="22"/>
  <c r="X30" i="22"/>
  <c r="AA28" i="22"/>
  <c r="Y27" i="22"/>
  <c r="X26" i="22"/>
  <c r="AA24" i="22"/>
  <c r="Y23" i="22"/>
  <c r="AA19" i="22"/>
  <c r="Y18" i="22"/>
  <c r="BJ35" i="22"/>
  <c r="BH28" i="22"/>
  <c r="BJ19" i="22"/>
  <c r="BJ10" i="22"/>
  <c r="BH3" i="22"/>
  <c r="BC29" i="22"/>
  <c r="BD18" i="22"/>
  <c r="BC8" i="22"/>
  <c r="AX33" i="22"/>
  <c r="AX26" i="22"/>
  <c r="AX18" i="22"/>
  <c r="AV10" i="22"/>
  <c r="AV3" i="22"/>
  <c r="AU8" i="22"/>
  <c r="AS31" i="22"/>
  <c r="AS24" i="22"/>
  <c r="AS16" i="22"/>
  <c r="AR8" i="22"/>
  <c r="AO33" i="22"/>
  <c r="AM37" i="22"/>
  <c r="AK30" i="22"/>
  <c r="AK23" i="22"/>
  <c r="AK14" i="22"/>
  <c r="AM7" i="22"/>
  <c r="AI37" i="22"/>
  <c r="AI14" i="22"/>
  <c r="AD35" i="22"/>
  <c r="AG29" i="22"/>
  <c r="AF24" i="22"/>
  <c r="AD18" i="22"/>
  <c r="AG11" i="22"/>
  <c r="AF6" i="22"/>
  <c r="AC8" i="22"/>
  <c r="AA33" i="22"/>
  <c r="Y28" i="22"/>
  <c r="X23" i="22"/>
  <c r="X17" i="22"/>
  <c r="Y13" i="22"/>
  <c r="AA10" i="22"/>
  <c r="X8" i="22"/>
  <c r="Y5" i="22"/>
  <c r="W3" i="22"/>
  <c r="W27" i="22"/>
  <c r="W14" i="22"/>
  <c r="W4" i="22"/>
  <c r="T35" i="22"/>
  <c r="U32" i="22"/>
  <c r="S30" i="22"/>
  <c r="T27" i="22"/>
  <c r="U24" i="22"/>
  <c r="T18" i="22"/>
  <c r="U14" i="22"/>
  <c r="S12" i="22"/>
  <c r="T9" i="22"/>
  <c r="U6" i="22"/>
  <c r="S4" i="22"/>
  <c r="Q8" i="22"/>
  <c r="Q20" i="22"/>
  <c r="Q31" i="22"/>
  <c r="O36" i="22"/>
  <c r="L34" i="22"/>
  <c r="N31" i="22"/>
  <c r="O28" i="22"/>
  <c r="L26" i="22"/>
  <c r="N23" i="22"/>
  <c r="O19" i="22"/>
  <c r="L17" i="22"/>
  <c r="N13" i="22"/>
  <c r="O10" i="22"/>
  <c r="L8" i="22"/>
  <c r="N5" i="22"/>
  <c r="K4" i="22"/>
  <c r="K16" i="22"/>
  <c r="K27" i="22"/>
  <c r="E3" i="22"/>
  <c r="H6" i="22"/>
  <c r="F9" i="22"/>
  <c r="I11" i="22"/>
  <c r="H14" i="22"/>
  <c r="F17" i="22"/>
  <c r="I19" i="22"/>
  <c r="H23" i="22"/>
  <c r="F26" i="22"/>
  <c r="I28" i="22"/>
  <c r="H31" i="22"/>
  <c r="F34" i="22"/>
  <c r="E4" i="22"/>
  <c r="E12" i="22"/>
  <c r="E20" i="22"/>
  <c r="E29" i="22"/>
  <c r="E37" i="22"/>
  <c r="BK33" i="22"/>
  <c r="BH26" i="22"/>
  <c r="BJ17" i="22"/>
  <c r="BG9" i="22"/>
  <c r="BL9" i="22" s="1"/>
  <c r="BD36" i="22"/>
  <c r="BD26" i="22"/>
  <c r="BC16" i="22"/>
  <c r="BE5" i="22"/>
  <c r="BA10" i="22"/>
  <c r="AY31" i="22"/>
  <c r="AY24" i="22"/>
  <c r="AX16" i="22"/>
  <c r="AX8" i="22"/>
  <c r="AU32" i="22"/>
  <c r="AP37" i="22"/>
  <c r="AP30" i="22"/>
  <c r="AP23" i="22"/>
  <c r="AS13" i="22"/>
  <c r="AS6" i="22"/>
  <c r="AO26" i="22"/>
  <c r="AM35" i="22"/>
  <c r="AM28" i="22"/>
  <c r="AM20" i="22"/>
  <c r="AK12" i="22"/>
  <c r="AL6" i="22"/>
  <c r="AI32" i="22"/>
  <c r="AI8" i="22"/>
  <c r="AG33" i="22"/>
  <c r="AF28" i="22"/>
  <c r="AD23" i="22"/>
  <c r="AG16" i="22"/>
  <c r="AF10" i="22"/>
  <c r="AD5" i="22"/>
  <c r="AC27" i="22"/>
  <c r="AA37" i="22"/>
  <c r="Y32" i="22"/>
  <c r="X27" i="22"/>
  <c r="AA20" i="22"/>
  <c r="AA16" i="22"/>
  <c r="X13" i="22"/>
  <c r="Y10" i="22"/>
  <c r="AA7" i="22"/>
  <c r="X5" i="22"/>
  <c r="W36" i="22"/>
  <c r="W26" i="22"/>
  <c r="W13" i="22"/>
  <c r="U37" i="22"/>
  <c r="S35" i="22"/>
  <c r="T32" i="22"/>
  <c r="U29" i="22"/>
  <c r="S27" i="22"/>
  <c r="T24" i="22"/>
  <c r="U20" i="22"/>
  <c r="S18" i="22"/>
  <c r="T14" i="22"/>
  <c r="U11" i="22"/>
  <c r="S9" i="22"/>
  <c r="T6" i="22"/>
  <c r="U3" i="22"/>
  <c r="Q9" i="22"/>
  <c r="Q33" i="22"/>
  <c r="N36" i="22"/>
  <c r="O33" i="22"/>
  <c r="L31" i="22"/>
  <c r="N28" i="22"/>
  <c r="O25" i="22"/>
  <c r="L23" i="22"/>
  <c r="N19" i="22"/>
  <c r="O16" i="22"/>
  <c r="L13" i="22"/>
  <c r="N10" i="22"/>
  <c r="O7" i="22"/>
  <c r="L5" i="22"/>
  <c r="K5" i="22"/>
  <c r="K17" i="22"/>
  <c r="K29" i="22"/>
  <c r="F4" i="22"/>
  <c r="I6" i="22"/>
  <c r="H9" i="22"/>
  <c r="F12" i="22"/>
  <c r="I14" i="22"/>
  <c r="H17" i="22"/>
  <c r="F20" i="22"/>
  <c r="I23" i="22"/>
  <c r="H26" i="22"/>
  <c r="F29" i="22"/>
  <c r="I31" i="22"/>
  <c r="H34" i="22"/>
  <c r="F37" i="22"/>
  <c r="E5" i="22"/>
  <c r="E13" i="22"/>
  <c r="E30" i="22"/>
  <c r="BK31" i="22"/>
  <c r="BH24" i="22"/>
  <c r="BJ14" i="22"/>
  <c r="BH7" i="22"/>
  <c r="BE33" i="22"/>
  <c r="BD24" i="22"/>
  <c r="BC13" i="22"/>
  <c r="BD3" i="22"/>
  <c r="AW37" i="22"/>
  <c r="AV30" i="22"/>
  <c r="AY13" i="22"/>
  <c r="AY6" i="22"/>
  <c r="AU24" i="22"/>
  <c r="AR35" i="22"/>
  <c r="AR28" i="22"/>
  <c r="AP20" i="22"/>
  <c r="AP12" i="22"/>
  <c r="AP5" i="22"/>
  <c r="AO17" i="22"/>
  <c r="AJ34" i="22"/>
  <c r="AJ27" i="22"/>
  <c r="AM18" i="22"/>
  <c r="AM10" i="22"/>
  <c r="AK5" i="22"/>
  <c r="AI26" i="22"/>
  <c r="AG37" i="22"/>
  <c r="AF32" i="22"/>
  <c r="AD27" i="22"/>
  <c r="AG20" i="22"/>
  <c r="AF14" i="22"/>
  <c r="AD9" i="22"/>
  <c r="AG3" i="22"/>
  <c r="AC32" i="22"/>
  <c r="Y36" i="22"/>
  <c r="X31" i="22"/>
  <c r="AA25" i="22"/>
  <c r="Y19" i="22"/>
  <c r="AA14" i="22"/>
  <c r="X12" i="22"/>
  <c r="Y9" i="22"/>
  <c r="AA6" i="22"/>
  <c r="X4" i="22"/>
  <c r="W32" i="22"/>
  <c r="W9" i="22"/>
  <c r="U36" i="22"/>
  <c r="S34" i="22"/>
  <c r="T31" i="22"/>
  <c r="U28" i="22"/>
  <c r="S26" i="22"/>
  <c r="T23" i="22"/>
  <c r="U19" i="22"/>
  <c r="S17" i="22"/>
  <c r="T13" i="22"/>
  <c r="U10" i="22"/>
  <c r="S8" i="22"/>
  <c r="T5" i="22"/>
  <c r="Q3" i="22"/>
  <c r="Q13" i="22"/>
  <c r="Q26" i="22"/>
  <c r="Q37" i="22"/>
  <c r="N35" i="22"/>
  <c r="O32" i="22"/>
  <c r="L30" i="22"/>
  <c r="N27" i="22"/>
  <c r="O24" i="22"/>
  <c r="N18" i="22"/>
  <c r="O14" i="22"/>
  <c r="L12" i="22"/>
  <c r="N9" i="22"/>
  <c r="O6" i="22"/>
  <c r="L4" i="22"/>
  <c r="K9" i="22"/>
  <c r="K33" i="22"/>
  <c r="F5" i="22"/>
  <c r="I7" i="22"/>
  <c r="H10" i="22"/>
  <c r="F13" i="22"/>
  <c r="H18" i="22"/>
  <c r="I24" i="22"/>
  <c r="H27" i="22"/>
  <c r="F30" i="22"/>
  <c r="I32" i="22"/>
  <c r="H35" i="22"/>
  <c r="I3" i="22"/>
  <c r="E8" i="22"/>
  <c r="E16" i="22"/>
  <c r="E25" i="22"/>
  <c r="E33" i="22"/>
  <c r="BK37" i="22"/>
  <c r="BK29" i="22"/>
  <c r="BK12" i="22"/>
  <c r="BG5" i="22"/>
  <c r="BD31" i="22"/>
  <c r="BD10" i="22"/>
  <c r="BA32" i="22"/>
  <c r="AX35" i="22"/>
  <c r="AV28" i="22"/>
  <c r="AV20" i="22"/>
  <c r="AV12" i="22"/>
  <c r="AY4" i="22"/>
  <c r="AU16" i="22"/>
  <c r="AS33" i="22"/>
  <c r="AR26" i="22"/>
  <c r="AR18" i="22"/>
  <c r="AR10" i="22"/>
  <c r="AP3" i="22"/>
  <c r="AO9" i="22"/>
  <c r="AK32" i="22"/>
  <c r="AJ25" i="22"/>
  <c r="AJ17" i="22"/>
  <c r="AK9" i="22"/>
  <c r="AM3" i="22"/>
  <c r="AI20" i="22"/>
  <c r="AF36" i="22"/>
  <c r="AD31" i="22"/>
  <c r="AG25" i="22"/>
  <c r="AF19" i="22"/>
  <c r="AD13" i="22"/>
  <c r="AG7" i="22"/>
  <c r="AC14" i="22"/>
  <c r="AC13" i="22"/>
  <c r="X35" i="22"/>
  <c r="AA29" i="22"/>
  <c r="Y24" i="22"/>
  <c r="X18" i="22"/>
  <c r="Y14" i="22"/>
  <c r="AA11" i="22"/>
  <c r="X9" i="22"/>
  <c r="Y6" i="22"/>
  <c r="AA3" i="22"/>
  <c r="W31" i="22"/>
  <c r="W19" i="22"/>
  <c r="W8" i="22"/>
  <c r="T36" i="22"/>
  <c r="U33" i="22"/>
  <c r="S31" i="22"/>
  <c r="T28" i="22"/>
  <c r="U25" i="22"/>
  <c r="S23" i="22"/>
  <c r="T19" i="22"/>
  <c r="U16" i="22"/>
  <c r="S13" i="22"/>
  <c r="T10" i="22"/>
  <c r="U7" i="22"/>
  <c r="S5" i="22"/>
  <c r="Q4" i="22"/>
  <c r="Q16" i="22"/>
  <c r="Q27" i="22"/>
  <c r="O37" i="22"/>
  <c r="L35" i="22"/>
  <c r="N32" i="22"/>
  <c r="O29" i="22"/>
  <c r="L27" i="22"/>
  <c r="N24" i="22"/>
  <c r="O20" i="22"/>
  <c r="L18" i="22"/>
  <c r="N14" i="22"/>
  <c r="O11" i="22"/>
  <c r="L9" i="22"/>
  <c r="N6" i="22"/>
  <c r="O3" i="22"/>
  <c r="K11" i="22"/>
  <c r="K23" i="22"/>
  <c r="K34" i="22"/>
  <c r="H5" i="22"/>
  <c r="F8" i="22"/>
  <c r="I10" i="22"/>
  <c r="H13" i="22"/>
  <c r="F16" i="22"/>
  <c r="I18" i="22"/>
  <c r="F25" i="22"/>
  <c r="I27" i="22"/>
  <c r="H30" i="22"/>
  <c r="F33" i="22"/>
  <c r="I35" i="22"/>
  <c r="H3" i="22"/>
  <c r="E9" i="22"/>
  <c r="E17" i="22"/>
  <c r="E26" i="22"/>
  <c r="E34" i="22"/>
  <c r="R102" i="10"/>
  <c r="S102" i="10"/>
  <c r="P102" i="10"/>
  <c r="T102" i="10"/>
  <c r="Q102" i="10"/>
  <c r="Q166" i="10"/>
  <c r="W167" i="10"/>
  <c r="R167" i="10"/>
  <c r="X167" i="10"/>
  <c r="U166" i="10"/>
  <c r="T167" i="10"/>
  <c r="T166" i="10"/>
  <c r="P167" i="10"/>
  <c r="S167" i="10"/>
  <c r="X166" i="10"/>
  <c r="W166" i="10"/>
  <c r="V166" i="10"/>
  <c r="S166" i="10"/>
  <c r="Q167" i="10"/>
  <c r="V167" i="10"/>
  <c r="Y167" i="10"/>
  <c r="Y166" i="10"/>
  <c r="U167" i="10"/>
  <c r="R166" i="10"/>
  <c r="P150" i="10"/>
  <c r="U165" i="10"/>
  <c r="R161" i="10"/>
  <c r="W159" i="10"/>
  <c r="X157" i="10"/>
  <c r="Y152" i="10"/>
  <c r="P157" i="10"/>
  <c r="Q149" i="10"/>
  <c r="T152" i="10"/>
  <c r="S155" i="10"/>
  <c r="V145" i="10"/>
  <c r="W157" i="10"/>
  <c r="P164" i="10"/>
  <c r="Q160" i="10"/>
  <c r="U146" i="10"/>
  <c r="U156" i="10"/>
  <c r="T164" i="10"/>
  <c r="S157" i="10"/>
  <c r="R164" i="10"/>
  <c r="V156" i="10"/>
  <c r="V146" i="10"/>
  <c r="W151" i="10"/>
  <c r="X154" i="10"/>
  <c r="Y148" i="10"/>
  <c r="P148" i="10"/>
  <c r="Q145" i="10"/>
  <c r="Q147" i="10"/>
  <c r="U159" i="10"/>
  <c r="T158" i="10"/>
  <c r="S154" i="10"/>
  <c r="R159" i="10"/>
  <c r="V161" i="10"/>
  <c r="W145" i="10"/>
  <c r="W149" i="10"/>
  <c r="X149" i="10"/>
  <c r="Y158" i="10"/>
  <c r="P156" i="10"/>
  <c r="Q154" i="10"/>
  <c r="U148" i="10"/>
  <c r="T146" i="10"/>
  <c r="T156" i="10"/>
  <c r="S165" i="10"/>
  <c r="R154" i="10"/>
  <c r="V160" i="10"/>
  <c r="W147" i="10"/>
  <c r="W148" i="10"/>
  <c r="X148" i="10"/>
  <c r="Y154" i="10"/>
  <c r="E21" i="22"/>
  <c r="AD21" i="22"/>
  <c r="AG21" i="22"/>
  <c r="AS21" i="22"/>
  <c r="AV21" i="22"/>
  <c r="BC21" i="22"/>
  <c r="BI21" i="22"/>
  <c r="BG21" i="22"/>
  <c r="AA21" i="22"/>
  <c r="L21" i="22"/>
  <c r="AI21" i="22"/>
  <c r="S21" i="22"/>
  <c r="R21" i="22"/>
  <c r="AJ15" i="22"/>
  <c r="AD15" i="22"/>
  <c r="AC15" i="22"/>
  <c r="AX15" i="22"/>
  <c r="BE15" i="22"/>
  <c r="BA15" i="22"/>
  <c r="BH15" i="22"/>
  <c r="N15" i="22"/>
  <c r="O15" i="22"/>
  <c r="T15" i="22"/>
  <c r="AR15" i="22"/>
  <c r="AS15" i="22"/>
  <c r="W15" i="22"/>
  <c r="P159" i="10"/>
  <c r="T147" i="10"/>
  <c r="R149" i="10"/>
  <c r="W152" i="10"/>
  <c r="X152" i="10"/>
  <c r="Y157" i="10"/>
  <c r="P146" i="10"/>
  <c r="U149" i="10"/>
  <c r="T157" i="10"/>
  <c r="S148" i="10"/>
  <c r="V157" i="10"/>
  <c r="P147" i="10"/>
  <c r="P160" i="10"/>
  <c r="Q164" i="10"/>
  <c r="U150" i="10"/>
  <c r="U162" i="10"/>
  <c r="T160" i="10"/>
  <c r="S152" i="10"/>
  <c r="R155" i="10"/>
  <c r="V154" i="10"/>
  <c r="W162" i="10"/>
  <c r="W150" i="10"/>
  <c r="X151" i="10"/>
  <c r="Y155" i="10"/>
  <c r="P165" i="10"/>
  <c r="Q159" i="10"/>
  <c r="U147" i="10"/>
  <c r="T145" i="10"/>
  <c r="T161" i="10"/>
  <c r="S151" i="10"/>
  <c r="R157" i="10"/>
  <c r="V158" i="10"/>
  <c r="W161" i="10"/>
  <c r="X161" i="10"/>
  <c r="Y145" i="10"/>
  <c r="Y161" i="10"/>
  <c r="P162" i="10"/>
  <c r="Q151" i="10"/>
  <c r="U155" i="10"/>
  <c r="T150" i="10"/>
  <c r="T162" i="10"/>
  <c r="S149" i="10"/>
  <c r="R151" i="10"/>
  <c r="V164" i="10"/>
  <c r="W160" i="10"/>
  <c r="X160" i="10"/>
  <c r="Y146" i="10"/>
  <c r="Y156" i="10"/>
  <c r="I21" i="22"/>
  <c r="AC21" i="22"/>
  <c r="AP21" i="22"/>
  <c r="AR21" i="22"/>
  <c r="AX21" i="22"/>
  <c r="BE21" i="22"/>
  <c r="BK21" i="22"/>
  <c r="Z21" i="22"/>
  <c r="Y21" i="22"/>
  <c r="N21" i="22"/>
  <c r="AM21" i="22"/>
  <c r="U21" i="22"/>
  <c r="U153" i="10"/>
  <c r="AI15" i="22"/>
  <c r="AG15" i="22"/>
  <c r="W153" i="10"/>
  <c r="AW15" i="22"/>
  <c r="BC15" i="22"/>
  <c r="Y153" i="10"/>
  <c r="BG15" i="22"/>
  <c r="M15" i="22"/>
  <c r="R153" i="10"/>
  <c r="S15" i="22"/>
  <c r="AO15" i="22"/>
  <c r="S153" i="10"/>
  <c r="Z15" i="22"/>
  <c r="Q158" i="10"/>
  <c r="T159" i="10"/>
  <c r="V159" i="10"/>
  <c r="X145" i="10"/>
  <c r="X147" i="10"/>
  <c r="Y159" i="10"/>
  <c r="Q161" i="10"/>
  <c r="U158" i="10"/>
  <c r="S145" i="10"/>
  <c r="R158" i="10"/>
  <c r="V147" i="10"/>
  <c r="P152" i="10"/>
  <c r="P145" i="10"/>
  <c r="Q155" i="10"/>
  <c r="U151" i="10"/>
  <c r="T148" i="10"/>
  <c r="S146" i="10"/>
  <c r="S147" i="10"/>
  <c r="R148" i="10"/>
  <c r="V151" i="10"/>
  <c r="W156" i="10"/>
  <c r="X162" i="10"/>
  <c r="X150" i="10"/>
  <c r="Y164" i="10"/>
  <c r="P158" i="10"/>
  <c r="Q157" i="10"/>
  <c r="U152" i="10"/>
  <c r="T149" i="10"/>
  <c r="S162" i="10"/>
  <c r="S150" i="10"/>
  <c r="R152" i="10"/>
  <c r="V165" i="10"/>
  <c r="W158" i="10"/>
  <c r="X158" i="10"/>
  <c r="Y149" i="10"/>
  <c r="P149" i="10"/>
  <c r="Q162" i="10"/>
  <c r="Q150" i="10"/>
  <c r="U164" i="10"/>
  <c r="T151" i="10"/>
  <c r="S161" i="10"/>
  <c r="R162" i="10"/>
  <c r="R150" i="10"/>
  <c r="V155" i="10"/>
  <c r="W164" i="10"/>
  <c r="X164" i="10"/>
  <c r="Y150" i="10"/>
  <c r="Y162" i="10"/>
  <c r="F21" i="22"/>
  <c r="AF21" i="22"/>
  <c r="AO21" i="22"/>
  <c r="AY21" i="22"/>
  <c r="AW21" i="22"/>
  <c r="BD21" i="22"/>
  <c r="BJ21" i="22"/>
  <c r="W21" i="22"/>
  <c r="O21" i="22"/>
  <c r="M21" i="22"/>
  <c r="AK21" i="22"/>
  <c r="T21" i="22"/>
  <c r="AK15" i="22"/>
  <c r="AL15" i="22"/>
  <c r="AF15" i="22"/>
  <c r="AV15" i="22"/>
  <c r="AU15" i="22"/>
  <c r="BD15" i="22"/>
  <c r="BI15" i="22"/>
  <c r="BJ15" i="22"/>
  <c r="L15" i="22"/>
  <c r="U15" i="22"/>
  <c r="R15" i="22"/>
  <c r="AQ15" i="22"/>
  <c r="AA15" i="22"/>
  <c r="Y15" i="22"/>
  <c r="U145" i="10"/>
  <c r="S160" i="10"/>
  <c r="V152" i="10"/>
  <c r="X159" i="10"/>
  <c r="Y147" i="10"/>
  <c r="P151" i="10"/>
  <c r="Q165" i="10"/>
  <c r="U161" i="10"/>
  <c r="S164" i="10"/>
  <c r="R165" i="10"/>
  <c r="W146" i="10"/>
  <c r="P155" i="10"/>
  <c r="H85" i="10"/>
  <c r="Q148" i="10"/>
  <c r="U154" i="10"/>
  <c r="T155" i="10"/>
  <c r="S159" i="10"/>
  <c r="R160" i="10"/>
  <c r="V162" i="10"/>
  <c r="V150" i="10"/>
  <c r="W154" i="10"/>
  <c r="X156" i="10"/>
  <c r="X146" i="10"/>
  <c r="Y160" i="10"/>
  <c r="P161" i="10"/>
  <c r="Q152" i="10"/>
  <c r="U157" i="10"/>
  <c r="T165" i="10"/>
  <c r="S156" i="10"/>
  <c r="R145" i="10"/>
  <c r="R147" i="10"/>
  <c r="V149" i="10"/>
  <c r="W165" i="10"/>
  <c r="X165" i="10"/>
  <c r="Y165" i="10"/>
  <c r="P154" i="10"/>
  <c r="Q156" i="10"/>
  <c r="Q146" i="10"/>
  <c r="U160" i="10"/>
  <c r="T154" i="10"/>
  <c r="S158" i="10"/>
  <c r="R156" i="10"/>
  <c r="R146" i="10"/>
  <c r="V148" i="10"/>
  <c r="W155" i="10"/>
  <c r="X155" i="10"/>
  <c r="Y151" i="10"/>
  <c r="H21" i="22"/>
  <c r="G21" i="22"/>
  <c r="AE21" i="22"/>
  <c r="AQ21" i="22"/>
  <c r="AU21" i="22"/>
  <c r="BB21" i="22"/>
  <c r="BA21" i="22"/>
  <c r="BH21" i="22"/>
  <c r="X21" i="22"/>
  <c r="K21" i="22"/>
  <c r="AL21" i="22"/>
  <c r="AJ21" i="22"/>
  <c r="Q21" i="22"/>
  <c r="AM15" i="22"/>
  <c r="T153" i="10"/>
  <c r="AE15" i="22"/>
  <c r="AY15" i="22"/>
  <c r="X153" i="10"/>
  <c r="BB15" i="22"/>
  <c r="BK15" i="22"/>
  <c r="Q153" i="10"/>
  <c r="K15" i="22"/>
  <c r="Q15" i="22"/>
  <c r="V153" i="10"/>
  <c r="AP15" i="22"/>
  <c r="X15" i="22"/>
  <c r="T115" i="10"/>
  <c r="T110" i="10"/>
  <c r="P66" i="10"/>
  <c r="P54" i="10"/>
  <c r="P58" i="10"/>
  <c r="P62" i="10"/>
  <c r="P18" i="10"/>
  <c r="T113" i="10"/>
  <c r="R115" i="10"/>
  <c r="P51" i="10"/>
  <c r="P55" i="10"/>
  <c r="P59" i="10"/>
  <c r="P63" i="10"/>
  <c r="T112" i="10"/>
  <c r="P87" i="10"/>
  <c r="P52" i="10"/>
  <c r="P56" i="10"/>
  <c r="P60" i="10"/>
  <c r="P64" i="10"/>
  <c r="U115" i="10"/>
  <c r="T111" i="10"/>
  <c r="P86" i="10"/>
  <c r="P53" i="10"/>
  <c r="P57" i="10"/>
  <c r="P61" i="10"/>
  <c r="P50" i="10"/>
  <c r="D47" i="9"/>
  <c r="H69" i="10"/>
  <c r="H73" i="10"/>
  <c r="H77" i="10"/>
  <c r="U77" i="10" s="1"/>
  <c r="H81" i="10"/>
  <c r="H86" i="10"/>
  <c r="H102" i="10"/>
  <c r="H70" i="10"/>
  <c r="H78" i="10"/>
  <c r="H87" i="10"/>
  <c r="H111" i="10"/>
  <c r="U111" i="10" s="1"/>
  <c r="H75" i="10"/>
  <c r="H83" i="10"/>
  <c r="H76" i="10"/>
  <c r="H80" i="10"/>
  <c r="H89" i="10"/>
  <c r="H113" i="10"/>
  <c r="U113" i="10" s="1"/>
  <c r="H110" i="10"/>
  <c r="U110" i="10" s="1"/>
  <c r="H74" i="10"/>
  <c r="H82" i="10"/>
  <c r="H71" i="10"/>
  <c r="U71" i="10" s="1"/>
  <c r="H79" i="10"/>
  <c r="H88" i="10"/>
  <c r="H112" i="10"/>
  <c r="U112" i="10" s="1"/>
  <c r="E15" i="19"/>
  <c r="H72" i="10" s="1"/>
  <c r="U72" i="10" s="1"/>
  <c r="AC150" i="10" l="1"/>
  <c r="AN26" i="22"/>
  <c r="AZ24" i="22"/>
  <c r="AN10" i="22"/>
  <c r="J37" i="22"/>
  <c r="AT20" i="22"/>
  <c r="P17" i="22"/>
  <c r="AN14" i="22"/>
  <c r="AN28" i="22"/>
  <c r="AT10" i="22"/>
  <c r="BF14" i="22"/>
  <c r="BF19" i="22"/>
  <c r="J4" i="22"/>
  <c r="P28" i="22"/>
  <c r="P11" i="22"/>
  <c r="BL24" i="22"/>
  <c r="AH8" i="22"/>
  <c r="AN4" i="22"/>
  <c r="BL25" i="22"/>
  <c r="BL6" i="22"/>
  <c r="AB20" i="22"/>
  <c r="AB37" i="22"/>
  <c r="AB4" i="22"/>
  <c r="AZ8" i="22"/>
  <c r="AH31" i="22"/>
  <c r="V32" i="22"/>
  <c r="AZ25" i="22"/>
  <c r="BL18" i="22"/>
  <c r="AC146" i="10"/>
  <c r="V4" i="22"/>
  <c r="J33" i="22"/>
  <c r="AH32" i="22"/>
  <c r="V9" i="22"/>
  <c r="AT26" i="22"/>
  <c r="AH12" i="22"/>
  <c r="AT25" i="22"/>
  <c r="BF21" i="22"/>
  <c r="AB8" i="22"/>
  <c r="AN20" i="22"/>
  <c r="J25" i="22"/>
  <c r="V20" i="22"/>
  <c r="P20" i="22"/>
  <c r="V12" i="22"/>
  <c r="AB10" i="22"/>
  <c r="AB34" i="22"/>
  <c r="AH35" i="22"/>
  <c r="AN24" i="22"/>
  <c r="AT13" i="22"/>
  <c r="J35" i="22"/>
  <c r="BF6" i="22"/>
  <c r="BF36" i="22"/>
  <c r="AZ15" i="22"/>
  <c r="J9" i="22"/>
  <c r="V37" i="22"/>
  <c r="AB9" i="22"/>
  <c r="J13" i="22"/>
  <c r="AB36" i="22"/>
  <c r="AN37" i="22"/>
  <c r="P25" i="22"/>
  <c r="AH17" i="22"/>
  <c r="BL37" i="22"/>
  <c r="BL33" i="22"/>
  <c r="AZ9" i="22"/>
  <c r="J32" i="22"/>
  <c r="J7" i="22"/>
  <c r="V7" i="22"/>
  <c r="AC158" i="10"/>
  <c r="C158" i="10"/>
  <c r="AC145" i="10"/>
  <c r="Z145" i="10"/>
  <c r="C145" i="10"/>
  <c r="Z146" i="10"/>
  <c r="C146" i="10"/>
  <c r="J21" i="22"/>
  <c r="AC156" i="10"/>
  <c r="C156" i="10"/>
  <c r="AC148" i="10"/>
  <c r="C148" i="10"/>
  <c r="AC164" i="10"/>
  <c r="C164" i="10"/>
  <c r="C150" i="10"/>
  <c r="C167" i="10"/>
  <c r="Z167" i="10"/>
  <c r="AC167" i="10"/>
  <c r="P4" i="22"/>
  <c r="AZ26" i="22"/>
  <c r="V35" i="22"/>
  <c r="AZ20" i="22"/>
  <c r="J18" i="22"/>
  <c r="V17" i="22"/>
  <c r="AB6" i="22"/>
  <c r="AB30" i="22"/>
  <c r="AN19" i="22"/>
  <c r="AT8" i="22"/>
  <c r="AT3" i="22"/>
  <c r="AZ14" i="22"/>
  <c r="BL12" i="22"/>
  <c r="P10" i="22"/>
  <c r="V14" i="22"/>
  <c r="P3" i="22"/>
  <c r="AH37" i="22"/>
  <c r="AH20" i="22"/>
  <c r="AN9" i="22"/>
  <c r="AN27" i="22"/>
  <c r="AT18" i="22"/>
  <c r="BL7" i="22"/>
  <c r="AT28" i="22"/>
  <c r="AZ5" i="22"/>
  <c r="AZ23" i="22"/>
  <c r="BL31" i="22"/>
  <c r="BF10" i="22"/>
  <c r="BF24" i="22"/>
  <c r="BF28" i="22"/>
  <c r="BF32" i="22"/>
  <c r="Z165" i="10"/>
  <c r="V15" i="22"/>
  <c r="AC151" i="10"/>
  <c r="C151" i="10"/>
  <c r="AB21" i="22"/>
  <c r="AC149" i="10"/>
  <c r="C149" i="10"/>
  <c r="AC152" i="10"/>
  <c r="C152" i="10"/>
  <c r="AN15" i="22"/>
  <c r="AH21" i="22"/>
  <c r="AH15" i="22"/>
  <c r="BL21" i="22"/>
  <c r="J34" i="22"/>
  <c r="AH13" i="22"/>
  <c r="AZ16" i="22"/>
  <c r="P33" i="22"/>
  <c r="V26" i="22"/>
  <c r="J5" i="22"/>
  <c r="P5" i="22"/>
  <c r="AN8" i="22"/>
  <c r="J29" i="22"/>
  <c r="J3" i="22"/>
  <c r="V31" i="22"/>
  <c r="AB14" i="22"/>
  <c r="BL28" i="22"/>
  <c r="AH4" i="22"/>
  <c r="AH26" i="22"/>
  <c r="AN33" i="22"/>
  <c r="AT27" i="22"/>
  <c r="AZ33" i="22"/>
  <c r="J28" i="22"/>
  <c r="J11" i="22"/>
  <c r="P37" i="22"/>
  <c r="P13" i="22"/>
  <c r="V30" i="22"/>
  <c r="AB17" i="22"/>
  <c r="AH30" i="22"/>
  <c r="AN6" i="22"/>
  <c r="AN29" i="22"/>
  <c r="AZ28" i="22"/>
  <c r="J31" i="22"/>
  <c r="J14" i="22"/>
  <c r="P18" i="22"/>
  <c r="V34" i="22"/>
  <c r="V11" i="22"/>
  <c r="AB12" i="22"/>
  <c r="AB35" i="22"/>
  <c r="AH34" i="22"/>
  <c r="AN25" i="22"/>
  <c r="AT16" i="22"/>
  <c r="P24" i="22"/>
  <c r="P6" i="22"/>
  <c r="V28" i="22"/>
  <c r="V10" i="22"/>
  <c r="AB7" i="22"/>
  <c r="AB25" i="22"/>
  <c r="AH33" i="22"/>
  <c r="AH16" i="22"/>
  <c r="AN13" i="22"/>
  <c r="AN31" i="22"/>
  <c r="AZ7" i="22"/>
  <c r="AZ30" i="22"/>
  <c r="BL8" i="22"/>
  <c r="AT14" i="22"/>
  <c r="AT32" i="22"/>
  <c r="AZ27" i="22"/>
  <c r="BL13" i="22"/>
  <c r="BL32" i="22"/>
  <c r="BF7" i="22"/>
  <c r="BF11" i="22"/>
  <c r="BF16" i="22"/>
  <c r="BF20" i="22"/>
  <c r="BF25" i="22"/>
  <c r="BF29" i="22"/>
  <c r="BF33" i="22"/>
  <c r="BF37" i="22"/>
  <c r="BL19" i="22"/>
  <c r="D48" i="9"/>
  <c r="D149" i="10" s="1"/>
  <c r="C168" i="10"/>
  <c r="C169" i="10"/>
  <c r="P15" i="22"/>
  <c r="P21" i="22"/>
  <c r="Z161" i="10"/>
  <c r="AC161" i="10"/>
  <c r="C161" i="10"/>
  <c r="AT21" i="22"/>
  <c r="AC162" i="10"/>
  <c r="C162" i="10"/>
  <c r="AC165" i="10"/>
  <c r="P138" i="10"/>
  <c r="C165" i="10"/>
  <c r="AC160" i="10"/>
  <c r="C160" i="10"/>
  <c r="AC159" i="10"/>
  <c r="C159" i="10"/>
  <c r="BF15" i="22"/>
  <c r="AN21" i="22"/>
  <c r="AC157" i="10"/>
  <c r="Z157" i="10"/>
  <c r="C157" i="10"/>
  <c r="J26" i="22"/>
  <c r="P34" i="22"/>
  <c r="V27" i="22"/>
  <c r="AB19" i="22"/>
  <c r="AH14" i="22"/>
  <c r="J16" i="22"/>
  <c r="V13" i="22"/>
  <c r="AB32" i="22"/>
  <c r="AT17" i="22"/>
  <c r="J30" i="22"/>
  <c r="V33" i="22"/>
  <c r="AB13" i="22"/>
  <c r="AH27" i="22"/>
  <c r="AN32" i="22"/>
  <c r="AZ32" i="22"/>
  <c r="BL26" i="22"/>
  <c r="J20" i="22"/>
  <c r="P27" i="22"/>
  <c r="AB27" i="22"/>
  <c r="AH9" i="22"/>
  <c r="AH19" i="22"/>
  <c r="AN16" i="22"/>
  <c r="AN3" i="22"/>
  <c r="AT4" i="22"/>
  <c r="AT34" i="22"/>
  <c r="AZ10" i="22"/>
  <c r="AZ3" i="22"/>
  <c r="BL36" i="22"/>
  <c r="J24" i="22"/>
  <c r="P31" i="22"/>
  <c r="P8" i="22"/>
  <c r="V25" i="22"/>
  <c r="AB23" i="22"/>
  <c r="AH5" i="22"/>
  <c r="AH24" i="22"/>
  <c r="AN11" i="22"/>
  <c r="AN34" i="22"/>
  <c r="AT29" i="22"/>
  <c r="AZ4" i="22"/>
  <c r="AZ34" i="22"/>
  <c r="BL10" i="22"/>
  <c r="BL27" i="22"/>
  <c r="J27" i="22"/>
  <c r="J10" i="22"/>
  <c r="P35" i="22"/>
  <c r="P12" i="22"/>
  <c r="V29" i="22"/>
  <c r="V5" i="22"/>
  <c r="AB18" i="22"/>
  <c r="AH28" i="22"/>
  <c r="AN7" i="22"/>
  <c r="AN30" i="22"/>
  <c r="AT23" i="22"/>
  <c r="AZ29" i="22"/>
  <c r="BL17" i="22"/>
  <c r="P36" i="22"/>
  <c r="P19" i="22"/>
  <c r="V24" i="22"/>
  <c r="V6" i="22"/>
  <c r="AB11" i="22"/>
  <c r="AB29" i="22"/>
  <c r="AH6" i="22"/>
  <c r="AH29" i="22"/>
  <c r="AN18" i="22"/>
  <c r="AN35" i="22"/>
  <c r="AT7" i="22"/>
  <c r="AT30" i="22"/>
  <c r="AZ12" i="22"/>
  <c r="AZ36" i="22"/>
  <c r="BL23" i="22"/>
  <c r="AT19" i="22"/>
  <c r="AT36" i="22"/>
  <c r="AZ13" i="22"/>
  <c r="AZ31" i="22"/>
  <c r="BL14" i="22"/>
  <c r="BL29" i="22"/>
  <c r="BF4" i="22"/>
  <c r="BF8" i="22"/>
  <c r="BF12" i="22"/>
  <c r="BF17" i="22"/>
  <c r="BF26" i="22"/>
  <c r="BF30" i="22"/>
  <c r="BF34" i="22"/>
  <c r="BF3" i="22"/>
  <c r="V21" i="22"/>
  <c r="AZ21" i="22"/>
  <c r="AC154" i="10"/>
  <c r="C154" i="10"/>
  <c r="AC155" i="10"/>
  <c r="C155" i="10"/>
  <c r="AT15" i="22"/>
  <c r="BL15" i="22"/>
  <c r="Z147" i="10"/>
  <c r="AC147" i="10"/>
  <c r="C147" i="10"/>
  <c r="AB15" i="22"/>
  <c r="D166" i="10"/>
  <c r="J17" i="22"/>
  <c r="P23" i="22"/>
  <c r="V16" i="22"/>
  <c r="AB31" i="22"/>
  <c r="AT9" i="22"/>
  <c r="BL5" i="22"/>
  <c r="J8" i="22"/>
  <c r="P9" i="22"/>
  <c r="V3" i="22"/>
  <c r="P29" i="22"/>
  <c r="AB26" i="22"/>
  <c r="J12" i="22"/>
  <c r="P16" i="22"/>
  <c r="V8" i="22"/>
  <c r="AB3" i="22"/>
  <c r="AT33" i="22"/>
  <c r="AH36" i="22"/>
  <c r="AH3" i="22"/>
  <c r="AT11" i="22"/>
  <c r="AZ17" i="22"/>
  <c r="J19" i="22"/>
  <c r="P26" i="22"/>
  <c r="V18" i="22"/>
  <c r="AB5" i="22"/>
  <c r="AB28" i="22"/>
  <c r="AH11" i="22"/>
  <c r="AH18" i="22"/>
  <c r="AN17" i="22"/>
  <c r="AT5" i="22"/>
  <c r="AT37" i="22"/>
  <c r="AZ11" i="22"/>
  <c r="BL4" i="22"/>
  <c r="BL20" i="22"/>
  <c r="J23" i="22"/>
  <c r="J6" i="22"/>
  <c r="P30" i="22"/>
  <c r="P7" i="22"/>
  <c r="V23" i="22"/>
  <c r="AB24" i="22"/>
  <c r="AH7" i="22"/>
  <c r="AH23" i="22"/>
  <c r="AN12" i="22"/>
  <c r="AN36" i="22"/>
  <c r="AT31" i="22"/>
  <c r="AZ6" i="22"/>
  <c r="AZ37" i="22"/>
  <c r="BL35" i="22"/>
  <c r="P32" i="22"/>
  <c r="P14" i="22"/>
  <c r="V36" i="22"/>
  <c r="V19" i="22"/>
  <c r="AB16" i="22"/>
  <c r="AB33" i="22"/>
  <c r="AH10" i="22"/>
  <c r="AH25" i="22"/>
  <c r="AN5" i="22"/>
  <c r="AN23" i="22"/>
  <c r="AT12" i="22"/>
  <c r="AT35" i="22"/>
  <c r="AZ19" i="22"/>
  <c r="BL30" i="22"/>
  <c r="AT6" i="22"/>
  <c r="AT24" i="22"/>
  <c r="AZ18" i="22"/>
  <c r="AZ35" i="22"/>
  <c r="BL11" i="22"/>
  <c r="BL16" i="22"/>
  <c r="BL34" i="22"/>
  <c r="BF5" i="22"/>
  <c r="BF9" i="22"/>
  <c r="BF13" i="22"/>
  <c r="BF18" i="22"/>
  <c r="BF23" i="22"/>
  <c r="BF27" i="22"/>
  <c r="BF31" i="22"/>
  <c r="BF35" i="22"/>
  <c r="BL3" i="22"/>
  <c r="I102" i="10"/>
  <c r="U102" i="10"/>
  <c r="U85" i="10"/>
  <c r="O86" i="10"/>
  <c r="O87" i="10"/>
  <c r="O88" i="10"/>
  <c r="O89" i="10"/>
  <c r="D150" i="10" l="1"/>
  <c r="BM37" i="22"/>
  <c r="BM9" i="22"/>
  <c r="E15" i="22"/>
  <c r="I15" i="22"/>
  <c r="G15" i="22"/>
  <c r="F15" i="22"/>
  <c r="H15" i="22"/>
  <c r="BM25" i="22"/>
  <c r="BM8" i="22"/>
  <c r="BM7" i="22"/>
  <c r="BM19" i="22"/>
  <c r="BM12" i="22"/>
  <c r="BM33" i="22"/>
  <c r="BM35" i="22"/>
  <c r="BM24" i="22"/>
  <c r="D49" i="9"/>
  <c r="D168" i="10"/>
  <c r="D169" i="10"/>
  <c r="D146" i="10"/>
  <c r="D151" i="10"/>
  <c r="D156" i="10"/>
  <c r="D155" i="10"/>
  <c r="D154" i="10"/>
  <c r="D161" i="10"/>
  <c r="D167" i="10"/>
  <c r="D165" i="10"/>
  <c r="D162" i="10"/>
  <c r="D158" i="10"/>
  <c r="D152" i="10"/>
  <c r="D159" i="10"/>
  <c r="D147" i="10"/>
  <c r="D153" i="10"/>
  <c r="D145" i="10"/>
  <c r="D157" i="10"/>
  <c r="D164" i="10"/>
  <c r="D148" i="10"/>
  <c r="BM32" i="22"/>
  <c r="D160" i="10"/>
  <c r="BM10" i="22"/>
  <c r="BM13" i="22"/>
  <c r="BM4" i="22"/>
  <c r="BM3" i="22"/>
  <c r="BM34" i="22"/>
  <c r="BM23" i="22"/>
  <c r="BM17" i="22"/>
  <c r="BM20" i="22"/>
  <c r="BM16" i="22"/>
  <c r="BM31" i="22"/>
  <c r="BM6" i="22"/>
  <c r="BM27" i="22"/>
  <c r="BM14" i="22"/>
  <c r="BM26" i="22"/>
  <c r="BM11" i="22"/>
  <c r="BM5" i="22"/>
  <c r="BM30" i="22"/>
  <c r="BM28" i="22"/>
  <c r="BM29" i="22"/>
  <c r="BM18" i="22"/>
  <c r="BM21" i="22"/>
  <c r="V102" i="10"/>
  <c r="W102" i="10"/>
  <c r="AC153" i="10"/>
  <c r="J15" i="22" l="1"/>
  <c r="BM15" i="22" s="1"/>
  <c r="D50" i="9"/>
  <c r="E169" i="10"/>
  <c r="E168" i="10"/>
  <c r="E166" i="10"/>
  <c r="E167" i="10"/>
  <c r="E150" i="10"/>
  <c r="E155" i="10"/>
  <c r="E164" i="10"/>
  <c r="E158" i="10"/>
  <c r="E151" i="10"/>
  <c r="E149" i="10"/>
  <c r="E156" i="10"/>
  <c r="E165" i="10"/>
  <c r="E152" i="10"/>
  <c r="E154" i="10"/>
  <c r="E161" i="10"/>
  <c r="E147" i="10"/>
  <c r="E160" i="10"/>
  <c r="E162" i="10"/>
  <c r="E146" i="10"/>
  <c r="E157" i="10"/>
  <c r="E145" i="10"/>
  <c r="E148" i="10"/>
  <c r="E159" i="10"/>
  <c r="E153" i="10"/>
  <c r="C153" i="10"/>
  <c r="C3" i="13"/>
  <c r="C16" i="13"/>
  <c r="C20" i="13"/>
  <c r="C28" i="13"/>
  <c r="D51" i="9" l="1"/>
  <c r="F168" i="10"/>
  <c r="F169" i="10"/>
  <c r="F164" i="10"/>
  <c r="F150" i="10"/>
  <c r="F167" i="10"/>
  <c r="F162" i="10"/>
  <c r="F146" i="10"/>
  <c r="F145" i="10"/>
  <c r="F157" i="10"/>
  <c r="F149" i="10"/>
  <c r="F148" i="10"/>
  <c r="F158" i="10"/>
  <c r="F159" i="10"/>
  <c r="F153" i="10"/>
  <c r="F147" i="10"/>
  <c r="F165" i="10"/>
  <c r="F155" i="10"/>
  <c r="F166" i="10"/>
  <c r="F152" i="10"/>
  <c r="F160" i="10"/>
  <c r="F151" i="10"/>
  <c r="F156" i="10"/>
  <c r="F161" i="10"/>
  <c r="F154" i="10"/>
  <c r="B103" i="10"/>
  <c r="B105" i="10"/>
  <c r="B100" i="10"/>
  <c r="G168" i="10" l="1"/>
  <c r="G169" i="10"/>
  <c r="D52" i="9"/>
  <c r="G148" i="10"/>
  <c r="G160" i="10"/>
  <c r="G154" i="10"/>
  <c r="G165" i="10"/>
  <c r="G145" i="10"/>
  <c r="G152" i="10"/>
  <c r="G151" i="10"/>
  <c r="G149" i="10"/>
  <c r="G150" i="10"/>
  <c r="G166" i="10"/>
  <c r="G162" i="10"/>
  <c r="G161" i="10"/>
  <c r="G157" i="10"/>
  <c r="G167" i="10"/>
  <c r="G155" i="10"/>
  <c r="G159" i="10"/>
  <c r="G153" i="10"/>
  <c r="G147" i="10"/>
  <c r="G164" i="10"/>
  <c r="G146" i="10"/>
  <c r="G158" i="10"/>
  <c r="G156" i="10"/>
  <c r="Q105" i="10"/>
  <c r="H105" i="10"/>
  <c r="R103" i="10"/>
  <c r="H103" i="10"/>
  <c r="T100" i="10"/>
  <c r="H100" i="10"/>
  <c r="S103" i="10"/>
  <c r="P103" i="10"/>
  <c r="O100" i="10"/>
  <c r="Q103" i="10"/>
  <c r="P100" i="10"/>
  <c r="R100" i="10"/>
  <c r="S100" i="10"/>
  <c r="R105" i="10"/>
  <c r="O105" i="10"/>
  <c r="Q100" i="10"/>
  <c r="O103" i="10"/>
  <c r="P105" i="10"/>
  <c r="B90" i="10"/>
  <c r="H90" i="10" s="1"/>
  <c r="D53" i="9" l="1"/>
  <c r="H168" i="10"/>
  <c r="H169" i="10"/>
  <c r="H155" i="10"/>
  <c r="H156" i="10"/>
  <c r="H152" i="10"/>
  <c r="H153" i="10"/>
  <c r="H148" i="10"/>
  <c r="H167" i="10"/>
  <c r="H154" i="10"/>
  <c r="H164" i="10"/>
  <c r="H165" i="10"/>
  <c r="H160" i="10"/>
  <c r="H147" i="10"/>
  <c r="H158" i="10"/>
  <c r="H151" i="10"/>
  <c r="H162" i="10"/>
  <c r="H149" i="10"/>
  <c r="H159" i="10"/>
  <c r="H157" i="10"/>
  <c r="H150" i="10"/>
  <c r="H161" i="10"/>
  <c r="H145" i="10"/>
  <c r="H166" i="10"/>
  <c r="H146" i="10"/>
  <c r="O90" i="10"/>
  <c r="O164" i="10"/>
  <c r="O163" i="10"/>
  <c r="B163" i="10" s="1"/>
  <c r="O150" i="10"/>
  <c r="C33" i="13"/>
  <c r="C32" i="13"/>
  <c r="C31" i="13"/>
  <c r="C30" i="13"/>
  <c r="C29" i="13"/>
  <c r="O158" i="10"/>
  <c r="C27" i="13"/>
  <c r="C26" i="13"/>
  <c r="C25" i="13"/>
  <c r="C24" i="13"/>
  <c r="C18" i="13"/>
  <c r="O154" i="10"/>
  <c r="O153" i="10"/>
  <c r="C14" i="13"/>
  <c r="C13" i="13"/>
  <c r="C12" i="13"/>
  <c r="C11" i="13"/>
  <c r="C10" i="13"/>
  <c r="C9" i="13"/>
  <c r="O145" i="10"/>
  <c r="O146" i="10"/>
  <c r="C5" i="13"/>
  <c r="C6" i="13"/>
  <c r="D54" i="9" l="1"/>
  <c r="I169" i="10"/>
  <c r="I168" i="10"/>
  <c r="I153" i="10"/>
  <c r="I162" i="10"/>
  <c r="I152" i="10"/>
  <c r="I155" i="10"/>
  <c r="I165" i="10"/>
  <c r="I161" i="10"/>
  <c r="I147" i="10"/>
  <c r="I164" i="10"/>
  <c r="I146" i="10"/>
  <c r="I160" i="10"/>
  <c r="I157" i="10"/>
  <c r="I151" i="10"/>
  <c r="I156" i="10"/>
  <c r="I145" i="10"/>
  <c r="I148" i="10"/>
  <c r="I149" i="10"/>
  <c r="I158" i="10"/>
  <c r="I167" i="10"/>
  <c r="I159" i="10"/>
  <c r="I154" i="10"/>
  <c r="I166" i="10"/>
  <c r="I150" i="10"/>
  <c r="B92" i="10"/>
  <c r="H92" i="10" s="1"/>
  <c r="O147" i="10"/>
  <c r="B91" i="10"/>
  <c r="B101" i="10"/>
  <c r="H101" i="10" s="1"/>
  <c r="B93" i="10"/>
  <c r="B96" i="10"/>
  <c r="H96" i="10" s="1"/>
  <c r="B106" i="10"/>
  <c r="H106" i="10" s="1"/>
  <c r="B97" i="10"/>
  <c r="H97" i="10" s="1"/>
  <c r="B107" i="10"/>
  <c r="H107" i="10" s="1"/>
  <c r="B94" i="10"/>
  <c r="H94" i="10" s="1"/>
  <c r="U78" i="10"/>
  <c r="U80" i="10"/>
  <c r="U82" i="10"/>
  <c r="U79" i="10"/>
  <c r="U81" i="10"/>
  <c r="U103" i="10"/>
  <c r="U75" i="10"/>
  <c r="U76" i="10"/>
  <c r="U100" i="10"/>
  <c r="U105" i="10"/>
  <c r="U89" i="10"/>
  <c r="U74" i="10"/>
  <c r="U88" i="10"/>
  <c r="U73" i="10"/>
  <c r="U70" i="10"/>
  <c r="U87" i="10"/>
  <c r="U69" i="10"/>
  <c r="B98" i="10"/>
  <c r="H98" i="10" s="1"/>
  <c r="B104" i="10"/>
  <c r="H104" i="10" s="1"/>
  <c r="B108" i="10"/>
  <c r="H108" i="10" s="1"/>
  <c r="U90" i="10"/>
  <c r="B95" i="10"/>
  <c r="H95" i="10" s="1"/>
  <c r="B99" i="10"/>
  <c r="H99" i="10" s="1"/>
  <c r="O165" i="10"/>
  <c r="B165" i="10" s="1"/>
  <c r="B109" i="10"/>
  <c r="H109" i="10" s="1"/>
  <c r="O149" i="10"/>
  <c r="O151" i="10"/>
  <c r="O152" i="10"/>
  <c r="B152" i="10" s="1"/>
  <c r="O155" i="10"/>
  <c r="O161" i="10"/>
  <c r="O148" i="10"/>
  <c r="O157" i="10"/>
  <c r="O159" i="10"/>
  <c r="O160" i="10"/>
  <c r="O156" i="10"/>
  <c r="O162" i="10"/>
  <c r="F22" i="13"/>
  <c r="E7" i="19"/>
  <c r="E39" i="19" s="1"/>
  <c r="H39" i="10" l="1"/>
  <c r="D55" i="9"/>
  <c r="J168" i="10"/>
  <c r="J169" i="10"/>
  <c r="J158" i="10"/>
  <c r="J156" i="10"/>
  <c r="J150" i="10"/>
  <c r="J167" i="10"/>
  <c r="J152" i="10"/>
  <c r="J151" i="10"/>
  <c r="J164" i="10"/>
  <c r="J147" i="10"/>
  <c r="J145" i="10"/>
  <c r="J157" i="10"/>
  <c r="J149" i="10"/>
  <c r="J159" i="10"/>
  <c r="J162" i="10"/>
  <c r="J165" i="10"/>
  <c r="J155" i="10"/>
  <c r="J154" i="10"/>
  <c r="J146" i="10"/>
  <c r="J161" i="10"/>
  <c r="J148" i="10"/>
  <c r="J166" i="10"/>
  <c r="J160" i="10"/>
  <c r="J153" i="10"/>
  <c r="F22" i="19"/>
  <c r="P163" i="10" s="1"/>
  <c r="C163" i="10" s="1"/>
  <c r="G22" i="13"/>
  <c r="H22" i="13" s="1"/>
  <c r="I22" i="13" s="1"/>
  <c r="F36" i="19"/>
  <c r="P166" i="10" s="1"/>
  <c r="H91" i="10"/>
  <c r="U91" i="10" s="1"/>
  <c r="H93" i="10"/>
  <c r="U93" i="10" s="1"/>
  <c r="U86" i="10"/>
  <c r="H24" i="10"/>
  <c r="R96" i="10"/>
  <c r="P96" i="10"/>
  <c r="Q96" i="10"/>
  <c r="U92" i="10"/>
  <c r="S92" i="10"/>
  <c r="Q92" i="10"/>
  <c r="R92" i="10"/>
  <c r="P92" i="10"/>
  <c r="Q99" i="10"/>
  <c r="S99" i="10"/>
  <c r="R99" i="10"/>
  <c r="P99" i="10"/>
  <c r="Q97" i="10"/>
  <c r="S97" i="10"/>
  <c r="R97" i="10"/>
  <c r="P97" i="10"/>
  <c r="T91" i="10"/>
  <c r="P91" i="10"/>
  <c r="R91" i="10"/>
  <c r="S91" i="10"/>
  <c r="Q91" i="10"/>
  <c r="Q109" i="10"/>
  <c r="S109" i="10"/>
  <c r="R109" i="10"/>
  <c r="P109" i="10"/>
  <c r="P98" i="10"/>
  <c r="S98" i="10"/>
  <c r="R98" i="10"/>
  <c r="Q98" i="10"/>
  <c r="S106" i="10"/>
  <c r="R106" i="10"/>
  <c r="P106" i="10"/>
  <c r="Q106" i="10"/>
  <c r="T106" i="10"/>
  <c r="P108" i="10"/>
  <c r="S108" i="10"/>
  <c r="R108" i="10"/>
  <c r="T108" i="10"/>
  <c r="Q108" i="10"/>
  <c r="U101" i="10"/>
  <c r="Q101" i="10"/>
  <c r="S101" i="10"/>
  <c r="R101" i="10"/>
  <c r="P101" i="10"/>
  <c r="Q107" i="10"/>
  <c r="T107" i="10"/>
  <c r="S107" i="10"/>
  <c r="R107" i="10"/>
  <c r="P107" i="10"/>
  <c r="S94" i="10"/>
  <c r="Q94" i="10"/>
  <c r="R94" i="10"/>
  <c r="P94" i="10"/>
  <c r="T94" i="10"/>
  <c r="P95" i="10"/>
  <c r="T95" i="10"/>
  <c r="S95" i="10"/>
  <c r="R95" i="10"/>
  <c r="Q95" i="10"/>
  <c r="T93" i="10"/>
  <c r="S93" i="10"/>
  <c r="R93" i="10"/>
  <c r="Q93" i="10"/>
  <c r="P93" i="10"/>
  <c r="O101" i="10"/>
  <c r="O93" i="10"/>
  <c r="O91" i="10"/>
  <c r="O92" i="10"/>
  <c r="T97" i="10"/>
  <c r="O104" i="10"/>
  <c r="U104" i="10"/>
  <c r="U109" i="10"/>
  <c r="O109" i="10"/>
  <c r="U107" i="10"/>
  <c r="O107" i="10"/>
  <c r="U97" i="10"/>
  <c r="O97" i="10"/>
  <c r="O106" i="10"/>
  <c r="U106" i="10"/>
  <c r="U95" i="10"/>
  <c r="O95" i="10"/>
  <c r="O108" i="10"/>
  <c r="U108" i="10"/>
  <c r="J100" i="10"/>
  <c r="I100" i="10"/>
  <c r="O96" i="10"/>
  <c r="U96" i="10"/>
  <c r="U99" i="10"/>
  <c r="O99" i="10"/>
  <c r="U98" i="10"/>
  <c r="O98" i="10"/>
  <c r="O94" i="10"/>
  <c r="U94" i="10"/>
  <c r="Z154" i="10"/>
  <c r="Z156" i="10"/>
  <c r="Z158" i="10"/>
  <c r="Z160" i="10"/>
  <c r="Z162" i="10"/>
  <c r="Z159" i="10"/>
  <c r="Z155" i="10"/>
  <c r="F22" i="22" l="1"/>
  <c r="E22" i="22"/>
  <c r="H22" i="22"/>
  <c r="I22" i="22"/>
  <c r="G22" i="22"/>
  <c r="AC166" i="10"/>
  <c r="E36" i="22"/>
  <c r="I36" i="22"/>
  <c r="G36" i="22"/>
  <c r="F36" i="22"/>
  <c r="H36" i="22"/>
  <c r="D56" i="9"/>
  <c r="L146" i="10" s="1"/>
  <c r="K168" i="10"/>
  <c r="K169" i="10"/>
  <c r="K151" i="10"/>
  <c r="K156" i="10"/>
  <c r="K145" i="10"/>
  <c r="K152" i="10"/>
  <c r="K154" i="10"/>
  <c r="K164" i="10"/>
  <c r="K150" i="10"/>
  <c r="K149" i="10"/>
  <c r="K146" i="10"/>
  <c r="K153" i="10"/>
  <c r="K159" i="10"/>
  <c r="K158" i="10"/>
  <c r="K165" i="10"/>
  <c r="K161" i="10"/>
  <c r="K147" i="10"/>
  <c r="K148" i="10"/>
  <c r="K167" i="10"/>
  <c r="K157" i="10"/>
  <c r="K155" i="10"/>
  <c r="K160" i="10"/>
  <c r="K166" i="10"/>
  <c r="K162" i="10"/>
  <c r="F39" i="19"/>
  <c r="C166" i="10"/>
  <c r="G22" i="19"/>
  <c r="J91" i="10"/>
  <c r="J93" i="10"/>
  <c r="I93" i="10"/>
  <c r="I91" i="10"/>
  <c r="J108" i="10"/>
  <c r="I108" i="10"/>
  <c r="J95" i="10"/>
  <c r="I95" i="10"/>
  <c r="J107" i="10"/>
  <c r="I107" i="10"/>
  <c r="W91" i="10"/>
  <c r="V91" i="10"/>
  <c r="J94" i="10"/>
  <c r="I94" i="10"/>
  <c r="V100" i="10"/>
  <c r="W100" i="10"/>
  <c r="J106" i="10"/>
  <c r="I106" i="10"/>
  <c r="J97" i="10"/>
  <c r="I97" i="10"/>
  <c r="W93" i="10"/>
  <c r="V93" i="10"/>
  <c r="F38" i="22" l="1"/>
  <c r="B8" i="24" s="1"/>
  <c r="Z166" i="10"/>
  <c r="H38" i="22"/>
  <c r="B10" i="24" s="1"/>
  <c r="M22" i="22"/>
  <c r="M38" i="22" s="1"/>
  <c r="C9" i="24" s="1"/>
  <c r="L22" i="22"/>
  <c r="L38" i="22" s="1"/>
  <c r="C8" i="24" s="1"/>
  <c r="K22" i="22"/>
  <c r="O22" i="22"/>
  <c r="O38" i="22" s="1"/>
  <c r="C11" i="24" s="1"/>
  <c r="N22" i="22"/>
  <c r="N38" i="22" s="1"/>
  <c r="C10" i="24" s="1"/>
  <c r="G38" i="22"/>
  <c r="B9" i="24" s="1"/>
  <c r="J22" i="22"/>
  <c r="I38" i="22"/>
  <c r="B11" i="24" s="1"/>
  <c r="E38" i="22"/>
  <c r="B7" i="24" s="1"/>
  <c r="J36" i="22"/>
  <c r="L168" i="10"/>
  <c r="M168" i="10" s="1"/>
  <c r="L169" i="10"/>
  <c r="M169" i="10" s="1"/>
  <c r="L165" i="10"/>
  <c r="M165" i="10" s="1"/>
  <c r="L157" i="10"/>
  <c r="L154" i="10"/>
  <c r="L152" i="10"/>
  <c r="L151" i="10"/>
  <c r="L153" i="10"/>
  <c r="L145" i="10"/>
  <c r="L167" i="10"/>
  <c r="M167" i="10" s="1"/>
  <c r="L160" i="10"/>
  <c r="L162" i="10"/>
  <c r="M162" i="10" s="1"/>
  <c r="L158" i="10"/>
  <c r="L150" i="10"/>
  <c r="L156" i="10"/>
  <c r="L147" i="10"/>
  <c r="L155" i="10"/>
  <c r="L159" i="10"/>
  <c r="L161" i="10"/>
  <c r="L148" i="10"/>
  <c r="L166" i="10"/>
  <c r="M166" i="10" s="1"/>
  <c r="L164" i="10"/>
  <c r="M164" i="10" s="1"/>
  <c r="L149" i="10"/>
  <c r="H22" i="19"/>
  <c r="Q163" i="10"/>
  <c r="G39" i="19"/>
  <c r="V108" i="10"/>
  <c r="W108" i="10"/>
  <c r="W106" i="10"/>
  <c r="V106" i="10"/>
  <c r="W97" i="10"/>
  <c r="V97" i="10"/>
  <c r="W94" i="10"/>
  <c r="V94" i="10"/>
  <c r="W107" i="10"/>
  <c r="V107" i="10"/>
  <c r="W95" i="10"/>
  <c r="V95" i="10"/>
  <c r="B12" i="24" l="1"/>
  <c r="K38" i="22"/>
  <c r="C7" i="24" s="1"/>
  <c r="C12" i="24" s="1"/>
  <c r="P22" i="22"/>
  <c r="P38" i="22" s="1"/>
  <c r="U22" i="22"/>
  <c r="U38" i="22" s="1"/>
  <c r="D11" i="24" s="1"/>
  <c r="T22" i="22"/>
  <c r="T38" i="22" s="1"/>
  <c r="D10" i="24" s="1"/>
  <c r="R22" i="22"/>
  <c r="R38" i="22" s="1"/>
  <c r="D8" i="24" s="1"/>
  <c r="S22" i="22"/>
  <c r="S38" i="22" s="1"/>
  <c r="D9" i="24" s="1"/>
  <c r="Q22" i="22"/>
  <c r="J38" i="22"/>
  <c r="B13" i="24" s="1"/>
  <c r="BM36" i="22"/>
  <c r="R163" i="10"/>
  <c r="E163" i="10" s="1"/>
  <c r="H39" i="19"/>
  <c r="D163" i="10"/>
  <c r="I22" i="19"/>
  <c r="J22" i="13"/>
  <c r="C13" i="24" l="1"/>
  <c r="X22" i="22"/>
  <c r="X38" i="22" s="1"/>
  <c r="E8" i="24" s="1"/>
  <c r="AA22" i="22"/>
  <c r="AA38" i="22" s="1"/>
  <c r="E11" i="24" s="1"/>
  <c r="Z22" i="22"/>
  <c r="Z38" i="22" s="1"/>
  <c r="E10" i="24" s="1"/>
  <c r="W22" i="22"/>
  <c r="Y22" i="22"/>
  <c r="Y38" i="22" s="1"/>
  <c r="E9" i="24" s="1"/>
  <c r="Q38" i="22"/>
  <c r="D7" i="24" s="1"/>
  <c r="D12" i="24" s="1"/>
  <c r="V22" i="22"/>
  <c r="V38" i="22" s="1"/>
  <c r="S163" i="10"/>
  <c r="F163" i="10" s="1"/>
  <c r="I39" i="19"/>
  <c r="J22" i="19"/>
  <c r="J39" i="13"/>
  <c r="K22" i="13"/>
  <c r="D13" i="24" l="1"/>
  <c r="AE22" i="22"/>
  <c r="AE38" i="22" s="1"/>
  <c r="F9" i="24" s="1"/>
  <c r="AG22" i="22"/>
  <c r="AG38" i="22" s="1"/>
  <c r="F11" i="24" s="1"/>
  <c r="AF22" i="22"/>
  <c r="AF38" i="22" s="1"/>
  <c r="F10" i="24" s="1"/>
  <c r="AC22" i="22"/>
  <c r="AD22" i="22"/>
  <c r="AD38" i="22" s="1"/>
  <c r="F8" i="24" s="1"/>
  <c r="AB22" i="22"/>
  <c r="W38" i="22"/>
  <c r="E7" i="24" s="1"/>
  <c r="E12" i="24" s="1"/>
  <c r="T163" i="10"/>
  <c r="J39" i="19"/>
  <c r="J41" i="19" s="1"/>
  <c r="K22" i="19"/>
  <c r="K39" i="13"/>
  <c r="L22" i="13"/>
  <c r="AC38" i="22" l="1"/>
  <c r="F7" i="24" s="1"/>
  <c r="F12" i="24" s="1"/>
  <c r="AH22" i="22"/>
  <c r="AH38" i="22" s="1"/>
  <c r="AL22" i="22"/>
  <c r="AL38" i="22" s="1"/>
  <c r="G10" i="24" s="1"/>
  <c r="AI22" i="22"/>
  <c r="AK22" i="22"/>
  <c r="AK38" i="22" s="1"/>
  <c r="G9" i="24" s="1"/>
  <c r="AM22" i="22"/>
  <c r="AM38" i="22" s="1"/>
  <c r="G11" i="24" s="1"/>
  <c r="AJ22" i="22"/>
  <c r="AJ38" i="22" s="1"/>
  <c r="G8" i="24" s="1"/>
  <c r="AB38" i="22"/>
  <c r="E13" i="24" s="1"/>
  <c r="U163" i="10"/>
  <c r="H163" i="10" s="1"/>
  <c r="K39" i="19"/>
  <c r="L22" i="19"/>
  <c r="AC163" i="10"/>
  <c r="AC170" i="10" s="1"/>
  <c r="G163" i="10"/>
  <c r="L39" i="13"/>
  <c r="M22" i="13"/>
  <c r="B162" i="10"/>
  <c r="B164" i="10"/>
  <c r="M157" i="10"/>
  <c r="M161" i="10"/>
  <c r="B151" i="10"/>
  <c r="B153" i="10"/>
  <c r="B154" i="10"/>
  <c r="B155" i="10"/>
  <c r="B156" i="10"/>
  <c r="B157" i="10"/>
  <c r="B158" i="10"/>
  <c r="B159" i="10"/>
  <c r="B160" i="10"/>
  <c r="B161" i="10"/>
  <c r="AR22" i="22" l="1"/>
  <c r="AR38" i="22" s="1"/>
  <c r="H10" i="24" s="1"/>
  <c r="AP22" i="22"/>
  <c r="AP38" i="22" s="1"/>
  <c r="H8" i="24" s="1"/>
  <c r="AO22" i="22"/>
  <c r="AS22" i="22"/>
  <c r="AS38" i="22" s="1"/>
  <c r="H11" i="24" s="1"/>
  <c r="AQ22" i="22"/>
  <c r="AQ38" i="22" s="1"/>
  <c r="H9" i="24" s="1"/>
  <c r="AI38" i="22"/>
  <c r="G7" i="24" s="1"/>
  <c r="G12" i="24" s="1"/>
  <c r="AN22" i="22"/>
  <c r="F13" i="24"/>
  <c r="V163" i="10"/>
  <c r="I163" i="10" s="1"/>
  <c r="L39" i="19"/>
  <c r="M22" i="19"/>
  <c r="M39" i="13"/>
  <c r="M159" i="10"/>
  <c r="M155" i="10"/>
  <c r="M158" i="10"/>
  <c r="M154" i="10"/>
  <c r="M160" i="10"/>
  <c r="M156" i="10"/>
  <c r="N22" i="13"/>
  <c r="N39" i="13" s="1"/>
  <c r="P113" i="10"/>
  <c r="AY22" i="22" l="1"/>
  <c r="AY38" i="22" s="1"/>
  <c r="I11" i="24" s="1"/>
  <c r="AX22" i="22"/>
  <c r="AX38" i="22" s="1"/>
  <c r="I10" i="24" s="1"/>
  <c r="AU22" i="22"/>
  <c r="AV22" i="22"/>
  <c r="AV38" i="22" s="1"/>
  <c r="I8" i="24" s="1"/>
  <c r="AW22" i="22"/>
  <c r="AW38" i="22" s="1"/>
  <c r="I9" i="24" s="1"/>
  <c r="AN38" i="22"/>
  <c r="G13" i="24" s="1"/>
  <c r="AO38" i="22"/>
  <c r="H7" i="24" s="1"/>
  <c r="H12" i="24" s="1"/>
  <c r="AT22" i="22"/>
  <c r="AT38" i="22" s="1"/>
  <c r="W163" i="10"/>
  <c r="J163" i="10" s="1"/>
  <c r="M39" i="19"/>
  <c r="N22" i="19"/>
  <c r="O22" i="13"/>
  <c r="AU38" i="22" l="1"/>
  <c r="I7" i="24" s="1"/>
  <c r="I12" i="24" s="1"/>
  <c r="AZ22" i="22"/>
  <c r="AZ38" i="22" s="1"/>
  <c r="BD22" i="22"/>
  <c r="BD38" i="22" s="1"/>
  <c r="J10" i="24" s="1"/>
  <c r="BE22" i="22"/>
  <c r="BE38" i="22" s="1"/>
  <c r="J11" i="24" s="1"/>
  <c r="BB22" i="22"/>
  <c r="BB38" i="22" s="1"/>
  <c r="J8" i="24" s="1"/>
  <c r="BA22" i="22"/>
  <c r="BC22" i="22"/>
  <c r="BC38" i="22" s="1"/>
  <c r="J9" i="24" s="1"/>
  <c r="H13" i="24"/>
  <c r="O22" i="19"/>
  <c r="O39" i="19" s="1"/>
  <c r="O39" i="13"/>
  <c r="X163" i="10"/>
  <c r="K163" i="10" s="1"/>
  <c r="K170" i="10" s="1"/>
  <c r="N39" i="19"/>
  <c r="I13" i="24" l="1"/>
  <c r="BF22" i="22"/>
  <c r="BF38" i="22" s="1"/>
  <c r="BA38" i="22"/>
  <c r="J7" i="24" s="1"/>
  <c r="J12" i="24" s="1"/>
  <c r="Y163" i="10"/>
  <c r="L163" i="10" s="1"/>
  <c r="BK22" i="22"/>
  <c r="BK38" i="22" s="1"/>
  <c r="K11" i="24" s="1"/>
  <c r="BJ22" i="22"/>
  <c r="BJ38" i="22" s="1"/>
  <c r="K10" i="24" s="1"/>
  <c r="BH22" i="22"/>
  <c r="BH38" i="22" s="1"/>
  <c r="K8" i="24" s="1"/>
  <c r="BG22" i="22"/>
  <c r="BI22" i="22"/>
  <c r="BI38" i="22" s="1"/>
  <c r="K9" i="24" s="1"/>
  <c r="J13" i="24" l="1"/>
  <c r="BL22" i="22"/>
  <c r="BG38" i="22"/>
  <c r="K7" i="24" s="1"/>
  <c r="K12" i="24" s="1"/>
  <c r="Z163" i="10"/>
  <c r="L170" i="10"/>
  <c r="M163" i="10"/>
  <c r="O111" i="10"/>
  <c r="O112" i="10"/>
  <c r="O113" i="10"/>
  <c r="Q110" i="10"/>
  <c r="S115" i="10"/>
  <c r="S113" i="10"/>
  <c r="S112" i="10"/>
  <c r="S111" i="10"/>
  <c r="S110" i="10"/>
  <c r="R113" i="10"/>
  <c r="R112" i="10"/>
  <c r="R111" i="10"/>
  <c r="R110" i="10"/>
  <c r="Q111" i="10"/>
  <c r="Q112" i="10"/>
  <c r="Q113" i="10"/>
  <c r="Q115" i="10"/>
  <c r="P115" i="10"/>
  <c r="P112" i="10"/>
  <c r="P111" i="10"/>
  <c r="P110" i="10"/>
  <c r="P104" i="10"/>
  <c r="P90" i="10"/>
  <c r="P89" i="10"/>
  <c r="P74" i="10"/>
  <c r="P73" i="10"/>
  <c r="P71" i="10"/>
  <c r="BL38" i="22" l="1"/>
  <c r="K13" i="24" s="1"/>
  <c r="BM22" i="22"/>
  <c r="BM38" i="22" s="1"/>
  <c r="V113" i="10"/>
  <c r="W113" i="10"/>
  <c r="J115" i="10"/>
  <c r="I115" i="10"/>
  <c r="R133" i="10" l="1"/>
  <c r="E133" i="10" s="1"/>
  <c r="S133" i="10"/>
  <c r="F133" i="10" s="1"/>
  <c r="T133" i="10"/>
  <c r="G133" i="10" s="1"/>
  <c r="U133" i="10"/>
  <c r="H133" i="10" s="1"/>
  <c r="V133" i="10"/>
  <c r="I133" i="10" s="1"/>
  <c r="W133" i="10"/>
  <c r="J133" i="10" s="1"/>
  <c r="X133" i="10"/>
  <c r="K133" i="10" s="1"/>
  <c r="Y133" i="10"/>
  <c r="L133" i="10" s="1"/>
  <c r="R134" i="10"/>
  <c r="E134" i="10" s="1"/>
  <c r="S134" i="10"/>
  <c r="F134" i="10" s="1"/>
  <c r="T134" i="10"/>
  <c r="G134" i="10" s="1"/>
  <c r="U134" i="10"/>
  <c r="H134" i="10" s="1"/>
  <c r="V134" i="10"/>
  <c r="I134" i="10" s="1"/>
  <c r="W134" i="10"/>
  <c r="J134" i="10" s="1"/>
  <c r="X134" i="10"/>
  <c r="K134" i="10" s="1"/>
  <c r="Y134" i="10"/>
  <c r="L134" i="10" s="1"/>
  <c r="R135" i="10"/>
  <c r="E135" i="10" s="1"/>
  <c r="S135" i="10"/>
  <c r="F135" i="10" s="1"/>
  <c r="T135" i="10"/>
  <c r="G135" i="10" s="1"/>
  <c r="U135" i="10"/>
  <c r="H135" i="10" s="1"/>
  <c r="V135" i="10"/>
  <c r="I135" i="10" s="1"/>
  <c r="W135" i="10"/>
  <c r="J135" i="10" s="1"/>
  <c r="X135" i="10"/>
  <c r="K135" i="10" s="1"/>
  <c r="Y135" i="10"/>
  <c r="L135" i="10" s="1"/>
  <c r="R136" i="10"/>
  <c r="E136" i="10" s="1"/>
  <c r="S136" i="10"/>
  <c r="F136" i="10" s="1"/>
  <c r="T136" i="10"/>
  <c r="G136" i="10" s="1"/>
  <c r="U136" i="10"/>
  <c r="H136" i="10" s="1"/>
  <c r="V136" i="10"/>
  <c r="I136" i="10" s="1"/>
  <c r="W136" i="10"/>
  <c r="J136" i="10" s="1"/>
  <c r="X136" i="10"/>
  <c r="K136" i="10" s="1"/>
  <c r="Y136" i="10"/>
  <c r="L136" i="10" s="1"/>
  <c r="R137" i="10"/>
  <c r="E137" i="10" s="1"/>
  <c r="S137" i="10"/>
  <c r="F137" i="10" s="1"/>
  <c r="T137" i="10"/>
  <c r="G137" i="10" s="1"/>
  <c r="U137" i="10"/>
  <c r="H137" i="10" s="1"/>
  <c r="V137" i="10"/>
  <c r="I137" i="10" s="1"/>
  <c r="W137" i="10"/>
  <c r="J137" i="10" s="1"/>
  <c r="X137" i="10"/>
  <c r="K137" i="10" s="1"/>
  <c r="Y137" i="10"/>
  <c r="L137" i="10" s="1"/>
  <c r="R138" i="10"/>
  <c r="E138" i="10" s="1"/>
  <c r="S138" i="10"/>
  <c r="F138" i="10" s="1"/>
  <c r="T138" i="10"/>
  <c r="G138" i="10" s="1"/>
  <c r="U138" i="10"/>
  <c r="H138" i="10" s="1"/>
  <c r="V138" i="10"/>
  <c r="I138" i="10" s="1"/>
  <c r="W138" i="10"/>
  <c r="J138" i="10" s="1"/>
  <c r="X138" i="10"/>
  <c r="K138" i="10" s="1"/>
  <c r="Y138" i="10"/>
  <c r="L138" i="10" s="1"/>
  <c r="R139" i="10"/>
  <c r="E139" i="10" s="1"/>
  <c r="S139" i="10"/>
  <c r="F139" i="10" s="1"/>
  <c r="T139" i="10"/>
  <c r="G139" i="10" s="1"/>
  <c r="U139" i="10"/>
  <c r="H139" i="10" s="1"/>
  <c r="V139" i="10"/>
  <c r="I139" i="10" s="1"/>
  <c r="W139" i="10"/>
  <c r="J139" i="10" s="1"/>
  <c r="X139" i="10"/>
  <c r="K139" i="10" s="1"/>
  <c r="Y139" i="10"/>
  <c r="L139" i="10" s="1"/>
  <c r="Q134" i="10"/>
  <c r="D134" i="10" s="1"/>
  <c r="Q135" i="10"/>
  <c r="D135" i="10" s="1"/>
  <c r="Q136" i="10"/>
  <c r="D136" i="10" s="1"/>
  <c r="Q137" i="10"/>
  <c r="D137" i="10" s="1"/>
  <c r="Q138" i="10"/>
  <c r="Q139" i="10"/>
  <c r="Q133" i="10"/>
  <c r="D133" i="10" s="1"/>
  <c r="P136" i="10"/>
  <c r="P134" i="10"/>
  <c r="P133" i="10"/>
  <c r="P135" i="10"/>
  <c r="P137" i="10"/>
  <c r="V125" i="10"/>
  <c r="I125" i="10" s="1"/>
  <c r="R124" i="10"/>
  <c r="E124" i="10" s="1"/>
  <c r="S124" i="10"/>
  <c r="F124" i="10" s="1"/>
  <c r="T124" i="10"/>
  <c r="G124" i="10" s="1"/>
  <c r="U124" i="10"/>
  <c r="H124" i="10" s="1"/>
  <c r="V124" i="10"/>
  <c r="I124" i="10" s="1"/>
  <c r="W124" i="10"/>
  <c r="J124" i="10" s="1"/>
  <c r="X124" i="10"/>
  <c r="K124" i="10" s="1"/>
  <c r="Y124" i="10"/>
  <c r="L124" i="10" s="1"/>
  <c r="R125" i="10"/>
  <c r="E125" i="10" s="1"/>
  <c r="S125" i="10"/>
  <c r="F125" i="10" s="1"/>
  <c r="T125" i="10"/>
  <c r="G125" i="10" s="1"/>
  <c r="U125" i="10"/>
  <c r="H125" i="10" s="1"/>
  <c r="W125" i="10"/>
  <c r="J125" i="10" s="1"/>
  <c r="X125" i="10"/>
  <c r="K125" i="10" s="1"/>
  <c r="Y125" i="10"/>
  <c r="L125" i="10" s="1"/>
  <c r="R126" i="10"/>
  <c r="E126" i="10" s="1"/>
  <c r="S126" i="10"/>
  <c r="F126" i="10" s="1"/>
  <c r="T126" i="10"/>
  <c r="G126" i="10" s="1"/>
  <c r="U126" i="10"/>
  <c r="H126" i="10" s="1"/>
  <c r="V126" i="10"/>
  <c r="I126" i="10" s="1"/>
  <c r="W126" i="10"/>
  <c r="J126" i="10" s="1"/>
  <c r="X126" i="10"/>
  <c r="K126" i="10" s="1"/>
  <c r="Y126" i="10"/>
  <c r="L126" i="10" s="1"/>
  <c r="Q125" i="10"/>
  <c r="D125" i="10" s="1"/>
  <c r="Q126" i="10"/>
  <c r="D126" i="10" s="1"/>
  <c r="Q124" i="10"/>
  <c r="D124" i="10" s="1"/>
  <c r="P126" i="10"/>
  <c r="P125" i="10"/>
  <c r="P124" i="10"/>
  <c r="C41" i="10"/>
  <c r="C39" i="10"/>
  <c r="C37" i="10"/>
  <c r="E37" i="10"/>
  <c r="F37" i="10"/>
  <c r="G37" i="10"/>
  <c r="H37" i="10"/>
  <c r="U37" i="10" s="1"/>
  <c r="E41" i="10"/>
  <c r="F41" i="10"/>
  <c r="E42" i="10"/>
  <c r="F42" i="10"/>
  <c r="G42" i="10"/>
  <c r="H42" i="10"/>
  <c r="U42" i="10" s="1"/>
  <c r="D37" i="10"/>
  <c r="D41" i="10"/>
  <c r="D42" i="10"/>
  <c r="C42" i="10"/>
  <c r="U24" i="10"/>
  <c r="O115" i="10"/>
  <c r="O85" i="10"/>
  <c r="B146" i="10"/>
  <c r="B147" i="10"/>
  <c r="B148" i="10"/>
  <c r="B149" i="10"/>
  <c r="B150" i="10"/>
  <c r="B145" i="10"/>
  <c r="U170" i="10"/>
  <c r="Z148" i="10"/>
  <c r="Z149" i="10"/>
  <c r="Z150" i="10"/>
  <c r="Z151" i="10"/>
  <c r="Z152" i="10"/>
  <c r="Z153" i="10"/>
  <c r="Z164" i="10"/>
  <c r="Z169" i="10"/>
  <c r="Y170" i="10"/>
  <c r="X170" i="10"/>
  <c r="W170" i="10"/>
  <c r="V170" i="10"/>
  <c r="T170" i="10"/>
  <c r="S170" i="10"/>
  <c r="R170" i="10"/>
  <c r="Q170" i="10"/>
  <c r="P170" i="10"/>
  <c r="I44" i="9"/>
  <c r="H44" i="9"/>
  <c r="K43" i="9"/>
  <c r="J43" i="9"/>
  <c r="I43" i="9"/>
  <c r="H43" i="9"/>
  <c r="K42" i="9"/>
  <c r="J42" i="9"/>
  <c r="I42" i="9"/>
  <c r="H42" i="9"/>
  <c r="K41" i="9"/>
  <c r="J41" i="9"/>
  <c r="I41" i="9"/>
  <c r="H41" i="9"/>
  <c r="K40" i="9"/>
  <c r="J40" i="9"/>
  <c r="I40" i="9"/>
  <c r="H40" i="9"/>
  <c r="K39" i="9"/>
  <c r="J39" i="9"/>
  <c r="I39" i="9"/>
  <c r="H39" i="9"/>
  <c r="K38" i="9"/>
  <c r="J38" i="9"/>
  <c r="I38" i="9"/>
  <c r="H38" i="9"/>
  <c r="K37" i="9"/>
  <c r="J37" i="9"/>
  <c r="I37" i="9"/>
  <c r="H37" i="9"/>
  <c r="K36" i="9"/>
  <c r="J36" i="9"/>
  <c r="I36" i="9"/>
  <c r="H36" i="9"/>
  <c r="B36" i="9"/>
  <c r="B37" i="9" s="1"/>
  <c r="B38" i="9" s="1"/>
  <c r="K35" i="9"/>
  <c r="J35" i="9"/>
  <c r="I35" i="9"/>
  <c r="H35" i="9"/>
  <c r="K34" i="9"/>
  <c r="J34" i="9"/>
  <c r="I34" i="9"/>
  <c r="H34" i="9"/>
  <c r="K33" i="9"/>
  <c r="J33" i="9"/>
  <c r="I33" i="9"/>
  <c r="H33" i="9"/>
  <c r="K32" i="9"/>
  <c r="J32" i="9"/>
  <c r="I32" i="9"/>
  <c r="H32" i="9"/>
  <c r="K31" i="9"/>
  <c r="J31" i="9"/>
  <c r="I31" i="9"/>
  <c r="H31" i="9"/>
  <c r="K30" i="9"/>
  <c r="J30" i="9"/>
  <c r="I30" i="9"/>
  <c r="H30" i="9"/>
  <c r="K29" i="9"/>
  <c r="J29" i="9"/>
  <c r="I29" i="9"/>
  <c r="H29" i="9"/>
  <c r="K28" i="9"/>
  <c r="J28" i="9"/>
  <c r="I28" i="9"/>
  <c r="H28" i="9"/>
  <c r="K27" i="9"/>
  <c r="J27" i="9"/>
  <c r="I27" i="9"/>
  <c r="H27" i="9"/>
  <c r="K26" i="9"/>
  <c r="J26" i="9"/>
  <c r="I26" i="9"/>
  <c r="H26" i="9"/>
  <c r="K25" i="9"/>
  <c r="J25" i="9"/>
  <c r="I25" i="9"/>
  <c r="H25" i="9"/>
  <c r="K24" i="9"/>
  <c r="J24" i="9"/>
  <c r="I24" i="9"/>
  <c r="H24" i="9"/>
  <c r="K23" i="9"/>
  <c r="J23" i="9"/>
  <c r="I23" i="9"/>
  <c r="H23" i="9"/>
  <c r="K22" i="9"/>
  <c r="J22" i="9"/>
  <c r="I22" i="9"/>
  <c r="H22" i="9"/>
  <c r="K21" i="9"/>
  <c r="J21" i="9"/>
  <c r="I21" i="9"/>
  <c r="H21" i="9"/>
  <c r="K20" i="9"/>
  <c r="J20" i="9"/>
  <c r="I20" i="9"/>
  <c r="H20" i="9"/>
  <c r="K19" i="9"/>
  <c r="J19" i="9"/>
  <c r="I19" i="9"/>
  <c r="H19" i="9"/>
  <c r="K18" i="9"/>
  <c r="J18" i="9"/>
  <c r="I18" i="9"/>
  <c r="H18" i="9"/>
  <c r="K17" i="9"/>
  <c r="J17" i="9"/>
  <c r="I17" i="9"/>
  <c r="H17" i="9"/>
  <c r="K16" i="9"/>
  <c r="J16" i="9"/>
  <c r="F19" i="8"/>
  <c r="G15" i="8"/>
  <c r="G19" i="8" s="1"/>
  <c r="F15" i="8"/>
  <c r="E15" i="8"/>
  <c r="E19" i="8" s="1"/>
  <c r="D15" i="8"/>
  <c r="D19" i="8" s="1"/>
  <c r="C15" i="8"/>
  <c r="C19" i="8" s="1"/>
  <c r="J39" i="22" l="1"/>
  <c r="R42" i="10"/>
  <c r="T37" i="10"/>
  <c r="S41" i="10"/>
  <c r="S37" i="10"/>
  <c r="Q37" i="10"/>
  <c r="Q42" i="10"/>
  <c r="T42" i="10"/>
  <c r="R41" i="10"/>
  <c r="R37" i="10"/>
  <c r="Q41" i="10"/>
  <c r="S42" i="10"/>
  <c r="P39" i="10"/>
  <c r="P41" i="10"/>
  <c r="P42" i="10"/>
  <c r="P37" i="10"/>
  <c r="R175" i="10"/>
  <c r="V39" i="22"/>
  <c r="W175" i="10"/>
  <c r="AZ39" i="22"/>
  <c r="S175" i="10"/>
  <c r="AB39" i="22"/>
  <c r="T175" i="10"/>
  <c r="AH39" i="22"/>
  <c r="Y175" i="10"/>
  <c r="BL39" i="22"/>
  <c r="X175" i="10"/>
  <c r="BF39" i="22"/>
  <c r="Q175" i="10"/>
  <c r="P39" i="22"/>
  <c r="V175" i="10"/>
  <c r="AT39" i="22"/>
  <c r="U175" i="10"/>
  <c r="AN39" i="22"/>
  <c r="Z126" i="10"/>
  <c r="Z137" i="10"/>
  <c r="Z136" i="10"/>
  <c r="Z135" i="10"/>
  <c r="P175" i="10"/>
  <c r="Z124" i="10"/>
  <c r="Z133" i="10"/>
  <c r="AA133" i="10"/>
  <c r="Z139" i="10"/>
  <c r="Z125" i="10"/>
  <c r="Z134" i="10"/>
  <c r="Z138" i="10"/>
  <c r="AA137" i="10"/>
  <c r="AA136" i="10"/>
  <c r="AA134" i="10"/>
  <c r="AA135" i="10"/>
  <c r="AA126" i="10"/>
  <c r="Z170" i="10"/>
  <c r="BM39" i="22" s="1"/>
  <c r="AA124" i="10"/>
  <c r="P140" i="10"/>
  <c r="D139" i="10"/>
  <c r="AA139" i="10"/>
  <c r="AA125" i="10"/>
  <c r="D138" i="10"/>
  <c r="AA138" i="10"/>
  <c r="P141" i="10"/>
  <c r="C139" i="10"/>
  <c r="C125" i="10"/>
  <c r="C134" i="10"/>
  <c r="C126" i="10"/>
  <c r="C137" i="10"/>
  <c r="C136" i="10"/>
  <c r="C124" i="10"/>
  <c r="C133" i="10"/>
  <c r="C135" i="10"/>
  <c r="C138" i="10"/>
  <c r="P171" i="10"/>
  <c r="AD170" i="10"/>
  <c r="V140" i="10"/>
  <c r="C47" i="9"/>
  <c r="X171" i="10"/>
  <c r="T171" i="10"/>
  <c r="V171" i="10"/>
  <c r="I37" i="10"/>
  <c r="S171" i="10"/>
  <c r="Q141" i="10"/>
  <c r="R171" i="10"/>
  <c r="X141" i="10"/>
  <c r="T141" i="10"/>
  <c r="W141" i="10"/>
  <c r="S141" i="10"/>
  <c r="W171" i="10"/>
  <c r="V141" i="10"/>
  <c r="R141" i="10"/>
  <c r="Y141" i="10"/>
  <c r="U141" i="10"/>
  <c r="Y171" i="10"/>
  <c r="U171" i="10"/>
  <c r="Q171" i="10"/>
  <c r="X140" i="10"/>
  <c r="T140" i="10"/>
  <c r="U127" i="10"/>
  <c r="V127" i="10"/>
  <c r="U140" i="10"/>
  <c r="R127" i="10"/>
  <c r="Y127" i="10"/>
  <c r="T127" i="10"/>
  <c r="X127" i="10"/>
  <c r="W127" i="10"/>
  <c r="Y140" i="10"/>
  <c r="W140" i="10"/>
  <c r="S140" i="10"/>
  <c r="R140" i="10"/>
  <c r="Q140" i="10"/>
  <c r="S127" i="10"/>
  <c r="Q127" i="10"/>
  <c r="P127" i="10"/>
  <c r="I42" i="10"/>
  <c r="C65" i="10"/>
  <c r="C67" i="10" s="1"/>
  <c r="B27" i="6"/>
  <c r="C27" i="6"/>
  <c r="D27" i="6"/>
  <c r="E27" i="6"/>
  <c r="F27" i="6"/>
  <c r="G27" i="6"/>
  <c r="B29" i="6"/>
  <c r="C30" i="6"/>
  <c r="B34" i="6"/>
  <c r="C34" i="6"/>
  <c r="C55" i="6" s="1"/>
  <c r="D34" i="6"/>
  <c r="D55" i="6" s="1"/>
  <c r="F34" i="6"/>
  <c r="G34" i="6"/>
  <c r="G55" i="6" s="1"/>
  <c r="B35" i="6"/>
  <c r="C35" i="6"/>
  <c r="D35" i="6"/>
  <c r="B36" i="6"/>
  <c r="C36" i="6"/>
  <c r="C57" i="6" s="1"/>
  <c r="D36" i="6"/>
  <c r="D57" i="6" s="1"/>
  <c r="B37" i="6"/>
  <c r="C37" i="6"/>
  <c r="C58" i="6" s="1"/>
  <c r="D37" i="6"/>
  <c r="D58" i="6" s="1"/>
  <c r="B38" i="6"/>
  <c r="C38" i="6"/>
  <c r="C59" i="6" s="1"/>
  <c r="D38" i="6"/>
  <c r="D59" i="6" s="1"/>
  <c r="B39" i="6"/>
  <c r="C39" i="6"/>
  <c r="C60" i="6" s="1"/>
  <c r="D39" i="6"/>
  <c r="D60" i="6" s="1"/>
  <c r="B40" i="6"/>
  <c r="C40" i="6"/>
  <c r="C61" i="6" s="1"/>
  <c r="D40" i="6"/>
  <c r="D61" i="6" s="1"/>
  <c r="B41" i="6"/>
  <c r="B62" i="6" s="1"/>
  <c r="C41" i="6"/>
  <c r="C62" i="6" s="1"/>
  <c r="D41" i="6"/>
  <c r="D62" i="6" s="1"/>
  <c r="B42" i="6"/>
  <c r="C42" i="6"/>
  <c r="C63" i="6" s="1"/>
  <c r="D42" i="6"/>
  <c r="D63" i="6" s="1"/>
  <c r="B43" i="6"/>
  <c r="C43" i="6"/>
  <c r="C64" i="6" s="1"/>
  <c r="D43" i="6"/>
  <c r="D64" i="6" s="1"/>
  <c r="B44" i="6"/>
  <c r="C44" i="6"/>
  <c r="C65" i="6" s="1"/>
  <c r="D44" i="6"/>
  <c r="D65" i="6" s="1"/>
  <c r="B45" i="6"/>
  <c r="B66" i="6" s="1"/>
  <c r="C45" i="6"/>
  <c r="C66" i="6" s="1"/>
  <c r="D45" i="6"/>
  <c r="D66" i="6" s="1"/>
  <c r="B46" i="6"/>
  <c r="C46" i="6"/>
  <c r="C67" i="6" s="1"/>
  <c r="D46" i="6"/>
  <c r="D67" i="6" s="1"/>
  <c r="B47" i="6"/>
  <c r="C47" i="6"/>
  <c r="C68" i="6" s="1"/>
  <c r="D47" i="6"/>
  <c r="D68" i="6" s="1"/>
  <c r="B48" i="6"/>
  <c r="C48" i="6"/>
  <c r="C69" i="6" s="1"/>
  <c r="D48" i="6"/>
  <c r="D69" i="6" s="1"/>
  <c r="B49" i="6"/>
  <c r="B70" i="6" s="1"/>
  <c r="C49" i="6"/>
  <c r="C70" i="6" s="1"/>
  <c r="D49" i="6"/>
  <c r="D70" i="6" s="1"/>
  <c r="E49" i="6"/>
  <c r="F49" i="6"/>
  <c r="F70" i="6" s="1"/>
  <c r="G49" i="6"/>
  <c r="G70" i="6" s="1"/>
  <c r="B55" i="6"/>
  <c r="E55" i="6"/>
  <c r="B56" i="6"/>
  <c r="E56" i="6"/>
  <c r="F56" i="6"/>
  <c r="G56" i="6"/>
  <c r="B57" i="6"/>
  <c r="E57" i="6"/>
  <c r="F57" i="6"/>
  <c r="G57" i="6"/>
  <c r="E58" i="6"/>
  <c r="F58" i="6"/>
  <c r="G58" i="6"/>
  <c r="B59" i="6"/>
  <c r="E59" i="6"/>
  <c r="F59" i="6"/>
  <c r="G59" i="6"/>
  <c r="B60" i="6"/>
  <c r="E60" i="6"/>
  <c r="F60" i="6"/>
  <c r="G60" i="6"/>
  <c r="B61" i="6"/>
  <c r="E61" i="6"/>
  <c r="F61" i="6"/>
  <c r="G61" i="6"/>
  <c r="E62" i="6"/>
  <c r="F62" i="6"/>
  <c r="G62" i="6"/>
  <c r="B63" i="6"/>
  <c r="E63" i="6"/>
  <c r="F63" i="6"/>
  <c r="G63" i="6"/>
  <c r="B64" i="6"/>
  <c r="E64" i="6"/>
  <c r="F64" i="6"/>
  <c r="G64" i="6"/>
  <c r="B65" i="6"/>
  <c r="E65" i="6"/>
  <c r="F65" i="6"/>
  <c r="G65" i="6"/>
  <c r="E66" i="6"/>
  <c r="F66" i="6"/>
  <c r="G66" i="6"/>
  <c r="B67" i="6"/>
  <c r="E67" i="6"/>
  <c r="F67" i="6"/>
  <c r="G67" i="6"/>
  <c r="B68" i="6"/>
  <c r="E68" i="6"/>
  <c r="F68" i="6"/>
  <c r="G68" i="6"/>
  <c r="B69" i="6"/>
  <c r="E69" i="6"/>
  <c r="F69" i="6"/>
  <c r="G69" i="6"/>
  <c r="B78" i="6"/>
  <c r="F82" i="6"/>
  <c r="F109" i="6" s="1"/>
  <c r="H120" i="6"/>
  <c r="H121" i="6"/>
  <c r="H122" i="6"/>
  <c r="Z127" i="10" l="1"/>
  <c r="AB127" i="10" s="1"/>
  <c r="Z140" i="10"/>
  <c r="AB140" i="10" s="1"/>
  <c r="Z171" i="10"/>
  <c r="AA140" i="10"/>
  <c r="AA127" i="10"/>
  <c r="P19" i="10"/>
  <c r="C19" i="10"/>
  <c r="U59" i="10"/>
  <c r="H59" i="10"/>
  <c r="H57" i="10"/>
  <c r="U57" i="10"/>
  <c r="G54" i="10"/>
  <c r="T54" i="10"/>
  <c r="S52" i="10"/>
  <c r="F52" i="10"/>
  <c r="Q64" i="10"/>
  <c r="D64" i="10"/>
  <c r="E61" i="10"/>
  <c r="R61" i="10"/>
  <c r="Q56" i="10"/>
  <c r="D56" i="10"/>
  <c r="D50" i="10"/>
  <c r="Q50" i="10"/>
  <c r="U64" i="10"/>
  <c r="H64" i="10"/>
  <c r="T63" i="10"/>
  <c r="G63" i="10"/>
  <c r="S64" i="10"/>
  <c r="F64" i="10"/>
  <c r="S63" i="10"/>
  <c r="F63" i="10"/>
  <c r="F62" i="10"/>
  <c r="S62" i="10"/>
  <c r="F61" i="10"/>
  <c r="S61" i="10"/>
  <c r="U56" i="10"/>
  <c r="H56" i="10"/>
  <c r="U55" i="10"/>
  <c r="H55" i="10"/>
  <c r="H54" i="10"/>
  <c r="U54" i="10"/>
  <c r="H53" i="10"/>
  <c r="U53" i="10"/>
  <c r="T52" i="10"/>
  <c r="G52" i="10"/>
  <c r="T51" i="10"/>
  <c r="G51" i="10"/>
  <c r="F50" i="10"/>
  <c r="S50" i="10"/>
  <c r="R64" i="10"/>
  <c r="E64" i="10"/>
  <c r="Q63" i="10"/>
  <c r="D63" i="10"/>
  <c r="R60" i="10"/>
  <c r="E60" i="10"/>
  <c r="Q59" i="10"/>
  <c r="D59" i="10"/>
  <c r="R56" i="10"/>
  <c r="E56" i="10"/>
  <c r="Q55" i="10"/>
  <c r="D55" i="10"/>
  <c r="R52" i="10"/>
  <c r="E52" i="10"/>
  <c r="R50" i="10"/>
  <c r="E50" i="10"/>
  <c r="H58" i="10"/>
  <c r="U58" i="10"/>
  <c r="T56" i="10"/>
  <c r="G56" i="10"/>
  <c r="G53" i="10"/>
  <c r="T53" i="10"/>
  <c r="S51" i="10"/>
  <c r="F51" i="10"/>
  <c r="D60" i="10"/>
  <c r="Q60" i="10"/>
  <c r="E53" i="10"/>
  <c r="R53" i="10"/>
  <c r="U63" i="10"/>
  <c r="H63" i="10"/>
  <c r="H62" i="10"/>
  <c r="U62" i="10"/>
  <c r="H61" i="10"/>
  <c r="U61" i="10"/>
  <c r="T60" i="10"/>
  <c r="G60" i="10"/>
  <c r="T59" i="10"/>
  <c r="G59" i="10"/>
  <c r="G58" i="10"/>
  <c r="T58" i="10"/>
  <c r="G57" i="10"/>
  <c r="T57" i="10"/>
  <c r="S56" i="10"/>
  <c r="F56" i="10"/>
  <c r="S55" i="10"/>
  <c r="F55" i="10"/>
  <c r="F54" i="10"/>
  <c r="S54" i="10"/>
  <c r="F53" i="10"/>
  <c r="S53" i="10"/>
  <c r="H66" i="10"/>
  <c r="U66" i="10"/>
  <c r="D66" i="10"/>
  <c r="Q66" i="10"/>
  <c r="E62" i="10"/>
  <c r="R62" i="10"/>
  <c r="D61" i="10"/>
  <c r="Q61" i="10"/>
  <c r="E58" i="10"/>
  <c r="R58" i="10"/>
  <c r="D57" i="10"/>
  <c r="Q57" i="10"/>
  <c r="E54" i="10"/>
  <c r="R54" i="10"/>
  <c r="D53" i="10"/>
  <c r="Q53" i="10"/>
  <c r="G50" i="6"/>
  <c r="U60" i="10"/>
  <c r="H60" i="10"/>
  <c r="T55" i="10"/>
  <c r="G55" i="10"/>
  <c r="E66" i="10"/>
  <c r="R66" i="10"/>
  <c r="E57" i="10"/>
  <c r="R57" i="10"/>
  <c r="D52" i="10"/>
  <c r="Q52" i="10"/>
  <c r="T64" i="10"/>
  <c r="G64" i="10"/>
  <c r="G62" i="10"/>
  <c r="T62" i="10"/>
  <c r="G61" i="10"/>
  <c r="T61" i="10"/>
  <c r="S60" i="10"/>
  <c r="F60" i="10"/>
  <c r="S59" i="10"/>
  <c r="F59" i="10"/>
  <c r="F58" i="10"/>
  <c r="S58" i="10"/>
  <c r="F57" i="10"/>
  <c r="S57" i="10"/>
  <c r="U52" i="10"/>
  <c r="H52" i="10"/>
  <c r="U51" i="10"/>
  <c r="H51" i="10"/>
  <c r="H50" i="10"/>
  <c r="U50" i="10"/>
  <c r="G66" i="10"/>
  <c r="T66" i="10"/>
  <c r="R63" i="10"/>
  <c r="E63" i="10"/>
  <c r="Q62" i="10"/>
  <c r="D62" i="10"/>
  <c r="R59" i="10"/>
  <c r="E59" i="10"/>
  <c r="D58" i="10"/>
  <c r="Q58" i="10"/>
  <c r="R55" i="10"/>
  <c r="E55" i="10"/>
  <c r="Q54" i="10"/>
  <c r="D54" i="10"/>
  <c r="W115" i="10"/>
  <c r="C48" i="9"/>
  <c r="C49" i="9" s="1"/>
  <c r="V37" i="10"/>
  <c r="P65" i="10"/>
  <c r="P67" i="10" s="1"/>
  <c r="V115" i="10"/>
  <c r="C140" i="10"/>
  <c r="C127" i="10"/>
  <c r="V42" i="10"/>
  <c r="G80" i="6"/>
  <c r="G107" i="6" s="1"/>
  <c r="C76" i="6"/>
  <c r="G76" i="6"/>
  <c r="E76" i="6"/>
  <c r="Z141" i="10"/>
  <c r="AD171" i="10"/>
  <c r="AB141" i="10"/>
  <c r="G83" i="6"/>
  <c r="G110" i="6" s="1"/>
  <c r="C80" i="6"/>
  <c r="C107" i="6" s="1"/>
  <c r="C84" i="6"/>
  <c r="C111" i="6" s="1"/>
  <c r="D84" i="6"/>
  <c r="D111" i="6" s="1"/>
  <c r="D80" i="6"/>
  <c r="D107" i="6" s="1"/>
  <c r="C50" i="6"/>
  <c r="G79" i="6"/>
  <c r="G106" i="6" s="1"/>
  <c r="G84" i="6"/>
  <c r="G111" i="6" s="1"/>
  <c r="D50" i="6"/>
  <c r="C79" i="6"/>
  <c r="B105" i="6"/>
  <c r="F80" i="6"/>
  <c r="F107" i="6" s="1"/>
  <c r="F84" i="6"/>
  <c r="F111" i="6" s="1"/>
  <c r="B80" i="6"/>
  <c r="B84" i="6"/>
  <c r="B50" i="6"/>
  <c r="B58" i="6"/>
  <c r="B79" i="6" s="1"/>
  <c r="F50" i="6"/>
  <c r="F83" i="6"/>
  <c r="F110" i="6" s="1"/>
  <c r="C78" i="6"/>
  <c r="C82" i="6"/>
  <c r="D56" i="6"/>
  <c r="F55" i="6"/>
  <c r="E50" i="6"/>
  <c r="E70" i="6"/>
  <c r="C83" i="6"/>
  <c r="B82" i="6"/>
  <c r="F78" i="6"/>
  <c r="D76" i="6"/>
  <c r="G71" i="6"/>
  <c r="H67" i="10" s="1"/>
  <c r="G77" i="6"/>
  <c r="G81" i="6"/>
  <c r="G108" i="6" s="1"/>
  <c r="C56" i="6"/>
  <c r="D83" i="6"/>
  <c r="D110" i="6" s="1"/>
  <c r="D78" i="6"/>
  <c r="D82" i="6"/>
  <c r="D109" i="6" s="1"/>
  <c r="D79" i="6"/>
  <c r="B83" i="6"/>
  <c r="F79" i="6"/>
  <c r="G78" i="6"/>
  <c r="G82" i="6"/>
  <c r="G109" i="6" s="1"/>
  <c r="F77" i="6"/>
  <c r="B81" i="6"/>
  <c r="B76" i="6"/>
  <c r="C17" i="10" l="1"/>
  <c r="P17" i="10"/>
  <c r="C20" i="10"/>
  <c r="Q51" i="10"/>
  <c r="Q65" i="10" s="1"/>
  <c r="D51" i="10"/>
  <c r="E17" i="10"/>
  <c r="R17" i="10"/>
  <c r="S17" i="10"/>
  <c r="F17" i="10"/>
  <c r="H19" i="10"/>
  <c r="H29" i="10" s="1"/>
  <c r="U19" i="10"/>
  <c r="U29" i="10" s="1"/>
  <c r="U18" i="10"/>
  <c r="H18" i="10"/>
  <c r="G50" i="10"/>
  <c r="G65" i="10" s="1"/>
  <c r="G67" i="10" s="1"/>
  <c r="T50" i="10"/>
  <c r="T65" i="10" s="1"/>
  <c r="T67" i="10" s="1"/>
  <c r="T18" i="10"/>
  <c r="G18" i="10"/>
  <c r="D71" i="6"/>
  <c r="R51" i="10"/>
  <c r="R65" i="10" s="1"/>
  <c r="R67" i="10" s="1"/>
  <c r="E51" i="10"/>
  <c r="E65" i="10" s="1"/>
  <c r="E67" i="10" s="1"/>
  <c r="H65" i="10"/>
  <c r="F66" i="10"/>
  <c r="S66" i="10"/>
  <c r="V66" i="10" s="1"/>
  <c r="T19" i="10"/>
  <c r="G19" i="10"/>
  <c r="D19" i="10"/>
  <c r="Q19" i="10"/>
  <c r="H17" i="10"/>
  <c r="U17" i="10"/>
  <c r="E19" i="10"/>
  <c r="R19" i="10"/>
  <c r="D17" i="10"/>
  <c r="Q17" i="10"/>
  <c r="C170" i="10"/>
  <c r="M145" i="10"/>
  <c r="I58" i="10"/>
  <c r="D140" i="10"/>
  <c r="D127" i="10"/>
  <c r="C50" i="9"/>
  <c r="D170" i="10"/>
  <c r="I52" i="10"/>
  <c r="U65" i="10"/>
  <c r="U67" i="10" s="1"/>
  <c r="E71" i="6"/>
  <c r="V58" i="10"/>
  <c r="W58" i="10"/>
  <c r="W56" i="10"/>
  <c r="V56" i="10"/>
  <c r="V64" i="10"/>
  <c r="W64" i="10"/>
  <c r="D105" i="6"/>
  <c r="V59" i="10"/>
  <c r="W59" i="10"/>
  <c r="W63" i="10"/>
  <c r="V63" i="10"/>
  <c r="F65" i="10"/>
  <c r="W57" i="10"/>
  <c r="V57" i="10"/>
  <c r="G103" i="6"/>
  <c r="V61" i="10"/>
  <c r="W61" i="10"/>
  <c r="F104" i="6"/>
  <c r="I55" i="10"/>
  <c r="J55" i="10"/>
  <c r="J59" i="10"/>
  <c r="I59" i="10"/>
  <c r="J63" i="10"/>
  <c r="I63" i="10"/>
  <c r="I57" i="10"/>
  <c r="J57" i="10"/>
  <c r="C103" i="6"/>
  <c r="I61" i="10"/>
  <c r="J61" i="10"/>
  <c r="G105" i="6"/>
  <c r="F105" i="6"/>
  <c r="V54" i="10"/>
  <c r="W54" i="10"/>
  <c r="W62" i="10"/>
  <c r="V62" i="10"/>
  <c r="V52" i="10"/>
  <c r="W52" i="10"/>
  <c r="V60" i="10"/>
  <c r="W60" i="10"/>
  <c r="I53" i="10"/>
  <c r="J53" i="10"/>
  <c r="G104" i="6"/>
  <c r="V55" i="10"/>
  <c r="W55" i="10"/>
  <c r="C77" i="6"/>
  <c r="C104" i="6" s="1"/>
  <c r="S65" i="10"/>
  <c r="J54" i="10"/>
  <c r="I54" i="10"/>
  <c r="J58" i="10"/>
  <c r="I62" i="10"/>
  <c r="J62" i="10"/>
  <c r="E103" i="6"/>
  <c r="J52" i="10"/>
  <c r="I56" i="10"/>
  <c r="J56" i="10"/>
  <c r="I60" i="10"/>
  <c r="J60" i="10"/>
  <c r="J64" i="10"/>
  <c r="I64" i="10"/>
  <c r="W53" i="10"/>
  <c r="V53" i="10"/>
  <c r="C71" i="6"/>
  <c r="E79" i="6"/>
  <c r="H79" i="6" s="1"/>
  <c r="C81" i="6"/>
  <c r="C108" i="6" s="1"/>
  <c r="B108" i="6"/>
  <c r="B109" i="6"/>
  <c r="C105" i="6"/>
  <c r="B85" i="6"/>
  <c r="B106" i="6"/>
  <c r="B77" i="6"/>
  <c r="F106" i="6"/>
  <c r="C110" i="6"/>
  <c r="F81" i="6"/>
  <c r="F108" i="6" s="1"/>
  <c r="F76" i="6"/>
  <c r="H76" i="6" s="1"/>
  <c r="F71" i="6"/>
  <c r="C106" i="6"/>
  <c r="B110" i="6"/>
  <c r="D103" i="6"/>
  <c r="D77" i="6"/>
  <c r="D81" i="6"/>
  <c r="D108" i="6" s="1"/>
  <c r="B111" i="6"/>
  <c r="G85" i="6"/>
  <c r="B71" i="6"/>
  <c r="B103" i="6"/>
  <c r="D106" i="6"/>
  <c r="E80" i="6"/>
  <c r="H80" i="6" s="1"/>
  <c r="E84" i="6"/>
  <c r="H84" i="6" s="1"/>
  <c r="E83" i="6"/>
  <c r="E110" i="6" s="1"/>
  <c r="E78" i="6"/>
  <c r="E81" i="6"/>
  <c r="E108" i="6" s="1"/>
  <c r="E82" i="6"/>
  <c r="E109" i="6" s="1"/>
  <c r="C109" i="6"/>
  <c r="B107" i="6"/>
  <c r="G112" i="6"/>
  <c r="E77" i="6"/>
  <c r="W66" i="10" l="1"/>
  <c r="F18" i="10"/>
  <c r="S18" i="10"/>
  <c r="F19" i="10"/>
  <c r="S19" i="10"/>
  <c r="V19" i="10" s="1"/>
  <c r="T17" i="10"/>
  <c r="G17" i="10"/>
  <c r="I17" i="10" s="1"/>
  <c r="Q18" i="10"/>
  <c r="Q20" i="10" s="1"/>
  <c r="D18" i="10"/>
  <c r="R18" i="10"/>
  <c r="R20" i="10" s="1"/>
  <c r="E18" i="10"/>
  <c r="E127" i="10"/>
  <c r="E170" i="10"/>
  <c r="C51" i="9"/>
  <c r="V65" i="10"/>
  <c r="V67" i="10" s="1"/>
  <c r="E140" i="10"/>
  <c r="J50" i="10"/>
  <c r="I66" i="10"/>
  <c r="F67" i="10"/>
  <c r="S67" i="10"/>
  <c r="H20" i="10"/>
  <c r="Q67" i="10"/>
  <c r="D104" i="6"/>
  <c r="W51" i="10"/>
  <c r="V51" i="10"/>
  <c r="P20" i="10"/>
  <c r="U20" i="10"/>
  <c r="W50" i="10"/>
  <c r="E105" i="6"/>
  <c r="J51" i="10"/>
  <c r="I51" i="10"/>
  <c r="I50" i="10"/>
  <c r="E104" i="6"/>
  <c r="F103" i="6"/>
  <c r="D65" i="10"/>
  <c r="D67" i="10" s="1"/>
  <c r="V50" i="10"/>
  <c r="D85" i="6"/>
  <c r="C85" i="6"/>
  <c r="E106" i="6"/>
  <c r="B92" i="6"/>
  <c r="B91" i="6"/>
  <c r="H78" i="6"/>
  <c r="B95" i="6"/>
  <c r="F112" i="6"/>
  <c r="B98" i="6"/>
  <c r="B96" i="6"/>
  <c r="E107" i="6"/>
  <c r="B93" i="6"/>
  <c r="B90" i="6"/>
  <c r="H83" i="6"/>
  <c r="H77" i="6"/>
  <c r="B104" i="6"/>
  <c r="E111" i="6"/>
  <c r="B97" i="6"/>
  <c r="B112" i="6"/>
  <c r="B94" i="6"/>
  <c r="D112" i="6"/>
  <c r="E85" i="6"/>
  <c r="B89" i="6"/>
  <c r="C112" i="6"/>
  <c r="F85" i="6"/>
  <c r="H82" i="6"/>
  <c r="H81" i="6"/>
  <c r="I65" i="10" l="1"/>
  <c r="I67" i="10" s="1"/>
  <c r="F170" i="10"/>
  <c r="F140" i="10"/>
  <c r="W65" i="10"/>
  <c r="F127" i="10"/>
  <c r="C52" i="9"/>
  <c r="E20" i="10"/>
  <c r="F20" i="10"/>
  <c r="S20" i="10"/>
  <c r="I18" i="10"/>
  <c r="V18" i="10"/>
  <c r="I19" i="10"/>
  <c r="J65" i="10"/>
  <c r="D20" i="10"/>
  <c r="G20" i="10"/>
  <c r="T20" i="10"/>
  <c r="V17" i="10"/>
  <c r="E112" i="6"/>
  <c r="G114" i="6" s="1"/>
  <c r="H85" i="6"/>
  <c r="V20" i="10" l="1"/>
  <c r="W20" i="10" s="1"/>
  <c r="G170" i="10"/>
  <c r="G127" i="10"/>
  <c r="C53" i="9"/>
  <c r="G140" i="10"/>
  <c r="I20" i="10"/>
  <c r="G115" i="6"/>
  <c r="H127" i="10" l="1"/>
  <c r="H140" i="10"/>
  <c r="C54" i="9"/>
  <c r="H170" i="10"/>
  <c r="I127" i="10" l="1"/>
  <c r="I140" i="10"/>
  <c r="I170" i="10"/>
  <c r="C55" i="9"/>
  <c r="M149" i="10"/>
  <c r="M153" i="10"/>
  <c r="M146" i="10"/>
  <c r="M150" i="10"/>
  <c r="M148" i="10"/>
  <c r="M147" i="10"/>
  <c r="M151" i="10"/>
  <c r="M152" i="10"/>
  <c r="J127" i="10" l="1"/>
  <c r="J140" i="10"/>
  <c r="J170" i="10"/>
  <c r="M170" i="10" s="1"/>
  <c r="C56" i="9"/>
  <c r="K140" i="10" l="1"/>
  <c r="M137" i="10"/>
  <c r="M134" i="10"/>
  <c r="M138" i="10"/>
  <c r="M136" i="10"/>
  <c r="M139" i="10"/>
  <c r="M125" i="10"/>
  <c r="M126" i="10"/>
  <c r="M135" i="10"/>
  <c r="K127" i="10"/>
  <c r="L127" i="10" l="1"/>
  <c r="M124" i="10"/>
  <c r="M127" i="10" s="1"/>
  <c r="L140" i="10"/>
  <c r="M133" i="10"/>
  <c r="M140" i="10" s="1"/>
  <c r="H40" i="10" l="1"/>
  <c r="G41" i="10"/>
  <c r="T41" i="10" l="1"/>
  <c r="U40" i="10"/>
  <c r="I113" i="10"/>
  <c r="J113" i="10"/>
  <c r="U83" i="10" l="1"/>
  <c r="H22" i="10" l="1"/>
  <c r="U22" i="10" s="1"/>
  <c r="U27" i="10" l="1"/>
  <c r="H27" i="10"/>
  <c r="W110" i="10"/>
  <c r="I110" i="10"/>
  <c r="J110" i="10"/>
  <c r="H38" i="10" l="1"/>
  <c r="H23" i="10"/>
  <c r="U23" i="10" s="1"/>
  <c r="J111" i="10"/>
  <c r="I111" i="10"/>
  <c r="H41" i="10"/>
  <c r="U41" i="10" s="1"/>
  <c r="V110" i="10"/>
  <c r="J112" i="10"/>
  <c r="I112" i="10"/>
  <c r="U39" i="10" l="1"/>
  <c r="U38" i="10"/>
  <c r="V112" i="10"/>
  <c r="W112" i="10"/>
  <c r="V111" i="10"/>
  <c r="W111" i="10"/>
  <c r="H84" i="10"/>
  <c r="H36" i="10"/>
  <c r="I41" i="10"/>
  <c r="V41" i="10"/>
  <c r="H25" i="10"/>
  <c r="H30" i="10" s="1"/>
  <c r="H28" i="10"/>
  <c r="U36" i="10" l="1"/>
  <c r="U44" i="10" s="1"/>
  <c r="H116" i="10"/>
  <c r="H119" i="10" s="1"/>
  <c r="H43" i="10"/>
  <c r="H44" i="10"/>
  <c r="U28" i="10"/>
  <c r="U25" i="10"/>
  <c r="U30" i="10" l="1"/>
  <c r="U43" i="10"/>
  <c r="H117" i="10"/>
  <c r="S104" i="10"/>
  <c r="R104" i="10" l="1"/>
  <c r="R90" i="10"/>
  <c r="R83" i="10"/>
  <c r="Q104" i="10"/>
  <c r="D39" i="10" l="1"/>
  <c r="E39" i="10"/>
  <c r="R39" i="10" l="1"/>
  <c r="Q39" i="10"/>
  <c r="J103" i="10" l="1"/>
  <c r="T103" i="10"/>
  <c r="I103" i="10"/>
  <c r="W103" i="10" l="1"/>
  <c r="V103" i="10"/>
  <c r="J101" i="10"/>
  <c r="I101" i="10"/>
  <c r="T101" i="10"/>
  <c r="P85" i="10" l="1"/>
  <c r="W101" i="10"/>
  <c r="V101" i="10"/>
  <c r="P76" i="10" l="1"/>
  <c r="G83" i="10"/>
  <c r="T83" i="10" s="1"/>
  <c r="T73" i="10"/>
  <c r="T70" i="10"/>
  <c r="S69" i="10" l="1"/>
  <c r="I104" i="10" l="1"/>
  <c r="J104" i="10"/>
  <c r="T104" i="10"/>
  <c r="J99" i="10"/>
  <c r="I99" i="10"/>
  <c r="T99" i="10"/>
  <c r="T98" i="10"/>
  <c r="J98" i="10"/>
  <c r="I98" i="10"/>
  <c r="T92" i="10"/>
  <c r="J92" i="10"/>
  <c r="I92" i="10"/>
  <c r="J109" i="10"/>
  <c r="T109" i="10"/>
  <c r="I109" i="10"/>
  <c r="T90" i="10"/>
  <c r="T105" i="10"/>
  <c r="T89" i="10"/>
  <c r="T72" i="10" l="1"/>
  <c r="V109" i="10"/>
  <c r="W109" i="10"/>
  <c r="V98" i="10"/>
  <c r="W98" i="10"/>
  <c r="V104" i="10"/>
  <c r="W104" i="10"/>
  <c r="T71" i="10"/>
  <c r="T96" i="10"/>
  <c r="G39" i="10"/>
  <c r="T78" i="10"/>
  <c r="W92" i="10"/>
  <c r="V92" i="10"/>
  <c r="W99" i="10"/>
  <c r="V99" i="10"/>
  <c r="T39" i="10" l="1"/>
  <c r="S105" i="10"/>
  <c r="I105" i="10"/>
  <c r="J105" i="10"/>
  <c r="S87" i="10"/>
  <c r="R87" i="10"/>
  <c r="S86" i="10" l="1"/>
  <c r="Q85" i="10"/>
  <c r="Q86" i="10"/>
  <c r="Q87" i="10"/>
  <c r="R85" i="10"/>
  <c r="R86" i="10"/>
  <c r="S85" i="10"/>
  <c r="V105" i="10"/>
  <c r="W105" i="10"/>
  <c r="R70" i="10" l="1"/>
  <c r="P77" i="10" l="1"/>
  <c r="Q70" i="10" l="1"/>
  <c r="P72" i="10" l="1"/>
  <c r="P69" i="10"/>
  <c r="S79" i="10" l="1"/>
  <c r="R79" i="10"/>
  <c r="S82" i="10"/>
  <c r="R82" i="10"/>
  <c r="S81" i="10"/>
  <c r="R81" i="10"/>
  <c r="S80" i="10"/>
  <c r="R80" i="10"/>
  <c r="Q79" i="10" l="1"/>
  <c r="Q80" i="10"/>
  <c r="Q82" i="10"/>
  <c r="Q81" i="10"/>
  <c r="P79" i="10" l="1"/>
  <c r="P81" i="10"/>
  <c r="P78" i="10"/>
  <c r="C36" i="10"/>
  <c r="P80" i="10"/>
  <c r="P82" i="10"/>
  <c r="P75" i="10"/>
  <c r="C23" i="10"/>
  <c r="P83" i="10"/>
  <c r="P36" i="10" l="1"/>
  <c r="P23" i="10"/>
  <c r="C28" i="10"/>
  <c r="P28" i="10" l="1"/>
  <c r="R77" i="10"/>
  <c r="R78" i="10"/>
  <c r="Q78" i="10" l="1"/>
  <c r="Q77" i="10"/>
  <c r="S89" i="10"/>
  <c r="S90" i="10"/>
  <c r="S73" i="10"/>
  <c r="S74" i="10"/>
  <c r="S75" i="10"/>
  <c r="S76" i="10"/>
  <c r="S77" i="10"/>
  <c r="S78" i="10"/>
  <c r="F83" i="10"/>
  <c r="S83" i="10" s="1"/>
  <c r="R89" i="10"/>
  <c r="S70" i="10" l="1"/>
  <c r="F84" i="10"/>
  <c r="F38" i="10"/>
  <c r="F22" i="10"/>
  <c r="I70" i="10"/>
  <c r="J78" i="10"/>
  <c r="I78" i="10"/>
  <c r="S71" i="10"/>
  <c r="F23" i="10"/>
  <c r="S72" i="10"/>
  <c r="F36" i="10"/>
  <c r="S96" i="10"/>
  <c r="I96" i="10"/>
  <c r="J96" i="10"/>
  <c r="F39" i="10"/>
  <c r="V78" i="10"/>
  <c r="W78" i="10"/>
  <c r="S38" i="10" l="1"/>
  <c r="S22" i="10"/>
  <c r="F27" i="10"/>
  <c r="S39" i="10"/>
  <c r="V39" i="10" s="1"/>
  <c r="I39" i="10"/>
  <c r="V96" i="10"/>
  <c r="W96" i="10"/>
  <c r="S36" i="10"/>
  <c r="F28" i="10"/>
  <c r="S23" i="10"/>
  <c r="S28" i="10" s="1"/>
  <c r="S84" i="10"/>
  <c r="V70" i="10"/>
  <c r="R73" i="10"/>
  <c r="R74" i="10"/>
  <c r="R75" i="10"/>
  <c r="R76" i="10"/>
  <c r="Q90" i="10" l="1"/>
  <c r="J90" i="10"/>
  <c r="I90" i="10"/>
  <c r="Q76" i="10"/>
  <c r="Q72" i="10"/>
  <c r="D36" i="10"/>
  <c r="I72" i="10"/>
  <c r="J72" i="10"/>
  <c r="Q73" i="10"/>
  <c r="I73" i="10"/>
  <c r="J73" i="10"/>
  <c r="R69" i="10"/>
  <c r="E38" i="10"/>
  <c r="E22" i="10"/>
  <c r="E84" i="10"/>
  <c r="Q75" i="10"/>
  <c r="Q71" i="10"/>
  <c r="D23" i="10"/>
  <c r="J71" i="10"/>
  <c r="I71" i="10"/>
  <c r="R72" i="10"/>
  <c r="E36" i="10"/>
  <c r="Q83" i="10"/>
  <c r="I83" i="10"/>
  <c r="J83" i="10"/>
  <c r="Q74" i="10"/>
  <c r="Q89" i="10"/>
  <c r="J89" i="10"/>
  <c r="I89" i="10"/>
  <c r="Q69" i="10"/>
  <c r="D84" i="10"/>
  <c r="D38" i="10"/>
  <c r="D22" i="10"/>
  <c r="R71" i="10"/>
  <c r="E23" i="10"/>
  <c r="S27" i="10"/>
  <c r="R38" i="10" l="1"/>
  <c r="Q23" i="10"/>
  <c r="D28" i="10"/>
  <c r="R84" i="10"/>
  <c r="W89" i="10"/>
  <c r="V89" i="10"/>
  <c r="W71" i="10"/>
  <c r="V71" i="10"/>
  <c r="U84" i="10"/>
  <c r="U116" i="10" s="1"/>
  <c r="Q38" i="10"/>
  <c r="R36" i="10"/>
  <c r="Q36" i="10"/>
  <c r="Q84" i="10"/>
  <c r="R22" i="10"/>
  <c r="E27" i="10"/>
  <c r="R23" i="10"/>
  <c r="R28" i="10" s="1"/>
  <c r="E28" i="10"/>
  <c r="Q22" i="10"/>
  <c r="D27" i="10"/>
  <c r="V83" i="10"/>
  <c r="W83" i="10"/>
  <c r="W73" i="10"/>
  <c r="V73" i="10"/>
  <c r="W90" i="10"/>
  <c r="V90" i="10"/>
  <c r="U117" i="10" l="1"/>
  <c r="R27" i="10"/>
  <c r="V72" i="10"/>
  <c r="Q27" i="10"/>
  <c r="W72" i="10"/>
  <c r="Q28" i="10"/>
  <c r="T69" i="10" l="1"/>
  <c r="G22" i="10"/>
  <c r="I69" i="10"/>
  <c r="J69" i="10"/>
  <c r="T87" i="10"/>
  <c r="J87" i="10"/>
  <c r="I87" i="10"/>
  <c r="T74" i="10"/>
  <c r="I74" i="10"/>
  <c r="J74" i="10"/>
  <c r="T76" i="10"/>
  <c r="I76" i="10"/>
  <c r="J76" i="10"/>
  <c r="G38" i="10" l="1"/>
  <c r="G84" i="10"/>
  <c r="T80" i="10"/>
  <c r="W80" i="10" s="1"/>
  <c r="I80" i="10"/>
  <c r="J80" i="10"/>
  <c r="T86" i="10"/>
  <c r="J86" i="10"/>
  <c r="I86" i="10"/>
  <c r="T85" i="10"/>
  <c r="J85" i="10"/>
  <c r="I85" i="10"/>
  <c r="G23" i="10"/>
  <c r="W87" i="10"/>
  <c r="V87" i="10"/>
  <c r="V76" i="10"/>
  <c r="W76" i="10"/>
  <c r="T79" i="10"/>
  <c r="G36" i="10"/>
  <c r="I79" i="10"/>
  <c r="J79" i="10"/>
  <c r="T82" i="10"/>
  <c r="I82" i="10"/>
  <c r="J82" i="10"/>
  <c r="W74" i="10"/>
  <c r="V74" i="10"/>
  <c r="T22" i="10"/>
  <c r="G27" i="10"/>
  <c r="I27" i="10" s="1"/>
  <c r="I22" i="10"/>
  <c r="T77" i="10"/>
  <c r="J77" i="10"/>
  <c r="I77" i="10"/>
  <c r="T75" i="10"/>
  <c r="I75" i="10"/>
  <c r="J75" i="10"/>
  <c r="T81" i="10"/>
  <c r="I81" i="10"/>
  <c r="J81" i="10"/>
  <c r="V69" i="10"/>
  <c r="W69" i="10"/>
  <c r="T38" i="10" l="1"/>
  <c r="V38" i="10" s="1"/>
  <c r="I38" i="10"/>
  <c r="I84" i="10"/>
  <c r="V80" i="10"/>
  <c r="W75" i="10"/>
  <c r="V75" i="10"/>
  <c r="G28" i="10"/>
  <c r="I28" i="10" s="1"/>
  <c r="T23" i="10"/>
  <c r="I23" i="10"/>
  <c r="V85" i="10"/>
  <c r="W85" i="10"/>
  <c r="W86" i="10"/>
  <c r="V86" i="10"/>
  <c r="W77" i="10"/>
  <c r="V77" i="10"/>
  <c r="V82" i="10"/>
  <c r="W82" i="10"/>
  <c r="V79" i="10"/>
  <c r="W79" i="10"/>
  <c r="T84" i="10"/>
  <c r="V81" i="10"/>
  <c r="W81" i="10"/>
  <c r="T27" i="10"/>
  <c r="V27" i="10" s="1"/>
  <c r="V22" i="10"/>
  <c r="T36" i="10"/>
  <c r="V36" i="10" s="1"/>
  <c r="I36" i="10"/>
  <c r="V84" i="10" l="1"/>
  <c r="T28" i="10"/>
  <c r="V28" i="10" s="1"/>
  <c r="V23" i="10"/>
  <c r="R88" i="10" l="1"/>
  <c r="R116" i="10" s="1"/>
  <c r="E24" i="10"/>
  <c r="E40" i="10"/>
  <c r="E116" i="10"/>
  <c r="E118" i="10" s="1"/>
  <c r="R40" i="10" l="1"/>
  <c r="R43" i="10" s="1"/>
  <c r="E43" i="10"/>
  <c r="P88" i="10"/>
  <c r="C24" i="10"/>
  <c r="C40" i="10"/>
  <c r="R24" i="10"/>
  <c r="E29" i="10"/>
  <c r="E44" i="10"/>
  <c r="E25" i="10"/>
  <c r="E30" i="10" s="1"/>
  <c r="E117" i="10"/>
  <c r="P24" i="10" l="1"/>
  <c r="C29" i="10"/>
  <c r="S88" i="10"/>
  <c r="S116" i="10" s="1"/>
  <c r="F24" i="10"/>
  <c r="F40" i="10"/>
  <c r="F116" i="10"/>
  <c r="F118" i="10" s="1"/>
  <c r="P40" i="10"/>
  <c r="R29" i="10"/>
  <c r="R44" i="10"/>
  <c r="R117" i="10"/>
  <c r="R25" i="10"/>
  <c r="R30" i="10" l="1"/>
  <c r="S40" i="10"/>
  <c r="S43" i="10" s="1"/>
  <c r="F43" i="10"/>
  <c r="S24" i="10"/>
  <c r="F29" i="10"/>
  <c r="F25" i="10"/>
  <c r="F30" i="10" s="1"/>
  <c r="F44" i="10"/>
  <c r="F117" i="10"/>
  <c r="P29" i="10"/>
  <c r="S117" i="10" l="1"/>
  <c r="S29" i="10"/>
  <c r="S44" i="10"/>
  <c r="S25" i="10"/>
  <c r="S30" i="10" s="1"/>
  <c r="T88" i="10"/>
  <c r="T116" i="10" s="1"/>
  <c r="G116" i="10"/>
  <c r="G118" i="10" s="1"/>
  <c r="G24" i="10"/>
  <c r="G40" i="10"/>
  <c r="T40" i="10" l="1"/>
  <c r="T43" i="10" s="1"/>
  <c r="G43" i="10"/>
  <c r="G29" i="10"/>
  <c r="T24" i="10"/>
  <c r="T117" i="10" s="1"/>
  <c r="G44" i="10"/>
  <c r="G117" i="10"/>
  <c r="G25" i="10"/>
  <c r="G30" i="10" s="1"/>
  <c r="Q88" i="10" l="1"/>
  <c r="I88" i="10"/>
  <c r="I116" i="10" s="1"/>
  <c r="D40" i="10"/>
  <c r="D24" i="10"/>
  <c r="D116" i="10"/>
  <c r="D118" i="10" s="1"/>
  <c r="J88" i="10"/>
  <c r="T29" i="10"/>
  <c r="T25" i="10"/>
  <c r="T30" i="10" s="1"/>
  <c r="T44" i="10"/>
  <c r="D117" i="10" l="1"/>
  <c r="Q40" i="10"/>
  <c r="I40" i="10"/>
  <c r="D43" i="10"/>
  <c r="I43" i="10" s="1"/>
  <c r="D29" i="10"/>
  <c r="I29" i="10" s="1"/>
  <c r="I24" i="10"/>
  <c r="Q24" i="10"/>
  <c r="D44" i="10"/>
  <c r="D25" i="10"/>
  <c r="V88" i="10"/>
  <c r="V116" i="10" s="1"/>
  <c r="Q116" i="10"/>
  <c r="W88" i="10"/>
  <c r="V24" i="10" l="1"/>
  <c r="Q29" i="10"/>
  <c r="V29" i="10" s="1"/>
  <c r="Q25" i="10"/>
  <c r="Q44" i="10"/>
  <c r="Q117" i="10"/>
  <c r="I25" i="10"/>
  <c r="D30" i="10"/>
  <c r="I30" i="10" s="1"/>
  <c r="V40" i="10"/>
  <c r="V43" i="10" s="1"/>
  <c r="Q43" i="10"/>
  <c r="Q30" i="10" l="1"/>
  <c r="V30" i="10"/>
  <c r="W30" i="10" s="1"/>
  <c r="W43" i="10"/>
  <c r="V44" i="10"/>
  <c r="V25" i="10"/>
  <c r="V117" i="10"/>
  <c r="J70" i="10"/>
  <c r="J84" i="10" s="1"/>
  <c r="J116" i="10" s="1"/>
  <c r="W25" i="10" l="1"/>
  <c r="P70" i="10"/>
  <c r="W70" i="10" s="1"/>
  <c r="C84" i="10"/>
  <c r="C116" i="10" s="1"/>
  <c r="C118" i="10" s="1"/>
  <c r="C38" i="10"/>
  <c r="P22" i="10" l="1"/>
  <c r="P25" i="10" s="1"/>
  <c r="C117" i="10"/>
  <c r="C25" i="10"/>
  <c r="C30" i="10" s="1"/>
  <c r="C44" i="10"/>
  <c r="C27" i="10"/>
  <c r="W84" i="10"/>
  <c r="P84" i="10"/>
  <c r="P116" i="10" s="1"/>
  <c r="W116" i="10" s="1"/>
  <c r="P38" i="10"/>
  <c r="P43" i="10" s="1"/>
  <c r="C43" i="10"/>
  <c r="P30" i="10" l="1"/>
  <c r="P27" i="10"/>
  <c r="P117" i="10"/>
  <c r="P44" i="10"/>
</calcChain>
</file>

<file path=xl/comments1.xml><?xml version="1.0" encoding="utf-8"?>
<comments xmlns="http://schemas.openxmlformats.org/spreadsheetml/2006/main">
  <authors>
    <author>Ben McCarthy</author>
  </authors>
  <commentList>
    <comment ref="B10" authorId="0">
      <text>
        <r>
          <rPr>
            <b/>
            <sz val="8"/>
            <color indexed="81"/>
            <rFont val="Tahoma"/>
            <family val="2"/>
          </rPr>
          <t>Ben McCarthy:</t>
        </r>
        <r>
          <rPr>
            <sz val="8"/>
            <color indexed="81"/>
            <rFont val="Tahoma"/>
            <family val="2"/>
          </rPr>
          <t xml:space="preserve">
Numbers from updated (March) submission.</t>
        </r>
      </text>
    </comment>
    <comment ref="C10" authorId="0">
      <text>
        <r>
          <rPr>
            <b/>
            <sz val="8"/>
            <color indexed="81"/>
            <rFont val="Tahoma"/>
            <family val="2"/>
          </rPr>
          <t>Ben McCarthy:</t>
        </r>
        <r>
          <rPr>
            <sz val="8"/>
            <color indexed="81"/>
            <rFont val="Tahoma"/>
            <family val="2"/>
          </rPr>
          <t xml:space="preserve">
Original December expenditure from 2010-11 deferred into 2011-12. See sheet AER11/2308.</t>
        </r>
      </text>
    </comment>
    <comment ref="C26" authorId="0">
      <text>
        <r>
          <rPr>
            <b/>
            <sz val="8"/>
            <color indexed="81"/>
            <rFont val="Tahoma"/>
            <family val="2"/>
          </rPr>
          <t>Ben McCarthy:</t>
        </r>
        <r>
          <rPr>
            <sz val="8"/>
            <color indexed="81"/>
            <rFont val="Tahoma"/>
            <family val="2"/>
          </rPr>
          <t xml:space="preserve">
See sheet 3.</t>
        </r>
      </text>
    </comment>
    <comment ref="I61" authorId="0">
      <text>
        <r>
          <rPr>
            <b/>
            <sz val="8"/>
            <color indexed="81"/>
            <rFont val="Tahoma"/>
            <family val="2"/>
          </rPr>
          <t>Ben McCarthy:</t>
        </r>
        <r>
          <rPr>
            <sz val="8"/>
            <color indexed="81"/>
            <rFont val="Tahoma"/>
            <family val="2"/>
          </rPr>
          <t xml:space="preserve">
See spreadsheet AER2011-000774.
Values give the proportion of routine expenditure allocated to each asset class and either expansion, replacement or non-system.
Final AER calculation allocates routine expenditure in same proportions as evidenced in NT Gas's response to AER.NTGAS.40.</t>
        </r>
      </text>
    </comment>
  </commentList>
</comments>
</file>

<file path=xl/sharedStrings.xml><?xml version="1.0" encoding="utf-8"?>
<sst xmlns="http://schemas.openxmlformats.org/spreadsheetml/2006/main" count="1124" uniqueCount="255">
  <si>
    <t>2010/11</t>
  </si>
  <si>
    <t>2011/12</t>
  </si>
  <si>
    <t>2012/13</t>
  </si>
  <si>
    <t>2013/14</t>
  </si>
  <si>
    <t>2014/15</t>
  </si>
  <si>
    <t>2016/17</t>
  </si>
  <si>
    <t>2015/16</t>
  </si>
  <si>
    <t>Total</t>
  </si>
  <si>
    <t>$'000 nominal</t>
  </si>
  <si>
    <t>AER Final Decision</t>
  </si>
  <si>
    <t>Expansion</t>
  </si>
  <si>
    <t>Replacement</t>
  </si>
  <si>
    <t>Non-system</t>
  </si>
  <si>
    <t>Total Forecast</t>
  </si>
  <si>
    <t>Actual capital expenditure</t>
  </si>
  <si>
    <t>Variance between approved forecast and actual</t>
  </si>
  <si>
    <t>Total Actual</t>
  </si>
  <si>
    <t>Total variance</t>
  </si>
  <si>
    <t>$'000 2015/16</t>
  </si>
  <si>
    <t>Pipeline</t>
  </si>
  <si>
    <t xml:space="preserve">Compression </t>
  </si>
  <si>
    <t>Meter Stations</t>
  </si>
  <si>
    <t>SCADA &amp; Communications</t>
  </si>
  <si>
    <t>Operation &amp; Management facilities</t>
  </si>
  <si>
    <t>Building</t>
  </si>
  <si>
    <t>Return tariff payments</t>
  </si>
  <si>
    <t>NOMINAL</t>
  </si>
  <si>
    <t>$2015/16</t>
  </si>
  <si>
    <t>2015/16 E</t>
  </si>
  <si>
    <t>2017/18</t>
  </si>
  <si>
    <t>2018/19</t>
  </si>
  <si>
    <t>2019/20</t>
  </si>
  <si>
    <t>2020/21</t>
  </si>
  <si>
    <t>Earlier AA</t>
  </si>
  <si>
    <t>Prev AA</t>
  </si>
  <si>
    <t>Forecast AA</t>
  </si>
  <si>
    <t>Driver</t>
  </si>
  <si>
    <t>Asset class</t>
  </si>
  <si>
    <t>Heat shrink sleeve replacement</t>
  </si>
  <si>
    <t>Below ground station pipework recoating</t>
  </si>
  <si>
    <t>Compression</t>
  </si>
  <si>
    <t>Total (Access arrangement period):</t>
  </si>
  <si>
    <t>Total:</t>
  </si>
  <si>
    <t>Buildings</t>
  </si>
  <si>
    <t>O&amp;M facilities</t>
  </si>
  <si>
    <t>SCADA &amp; communications</t>
  </si>
  <si>
    <t>Meter stations</t>
  </si>
  <si>
    <t>Inflation multiplier:</t>
  </si>
  <si>
    <t>2015-16</t>
  </si>
  <si>
    <t>2014-15</t>
  </si>
  <si>
    <t>2013-14</t>
  </si>
  <si>
    <t>2012-13</t>
  </si>
  <si>
    <t>2011-12</t>
  </si>
  <si>
    <t>2010-11</t>
  </si>
  <si>
    <t>Conversion to $m, 2010-11</t>
  </si>
  <si>
    <t>Access arrangement (2011-16) totals</t>
  </si>
  <si>
    <t>Final allocations</t>
  </si>
  <si>
    <t>Routine (non-special projects) replacement and non-system capex</t>
  </si>
  <si>
    <t>Elliott heaters</t>
  </si>
  <si>
    <t>Anchor block repairs</t>
  </si>
  <si>
    <t>Cathodic protection stage 2</t>
  </si>
  <si>
    <t>Bidirectional pigging</t>
  </si>
  <si>
    <t>Hazardous areas assessment and equipment replacement</t>
  </si>
  <si>
    <t>DCG C9 gas chromatograph</t>
  </si>
  <si>
    <t>Routine project breakdown</t>
  </si>
  <si>
    <t>DCG moisture analyser</t>
  </si>
  <si>
    <t>DCG oil vessel</t>
  </si>
  <si>
    <t>Ultrasonic meter upgrade - Channel Island</t>
  </si>
  <si>
    <t>Channel Island bridge project</t>
  </si>
  <si>
    <t>Palm Valley slamshut and filter</t>
  </si>
  <si>
    <t>Channel Island meter station upgrade</t>
  </si>
  <si>
    <t>Katherine meter station upgrade</t>
  </si>
  <si>
    <t>AER escalation</t>
  </si>
  <si>
    <t>De-escalation</t>
  </si>
  <si>
    <t>Total enhanced integrity program</t>
  </si>
  <si>
    <t>Total 2010-11 and 2011-12</t>
  </si>
  <si>
    <t>Numbers from submissions</t>
  </si>
  <si>
    <t>AER capex project calculation ($'000, 2009-10)</t>
  </si>
  <si>
    <t>Cost escalators</t>
  </si>
  <si>
    <t>Capex</t>
  </si>
  <si>
    <t>Calculation of routine capex in Dec submission</t>
  </si>
  <si>
    <t>Channel Island piggability</t>
  </si>
  <si>
    <t>Southbound piggability</t>
  </si>
  <si>
    <t>Hazardous areas assessment</t>
  </si>
  <si>
    <t>Palm valley filtration and slamshut</t>
  </si>
  <si>
    <t>Below ground station recoating</t>
  </si>
  <si>
    <t>Sub total special projects</t>
  </si>
  <si>
    <t>Total forecast capex</t>
  </si>
  <si>
    <t>Original proposal routine capex (total minus sub-total special projects)</t>
  </si>
  <si>
    <t>NOTE: This is an AER input sheet and should not be changed. It has been password protected. The password is 'AER'</t>
  </si>
  <si>
    <t xml:space="preserve">Source: </t>
  </si>
  <si>
    <t>www.abs.gov.au/ausstats/abs%40.nsf/mf/6401.0</t>
  </si>
  <si>
    <t xml:space="preserve"> </t>
  </si>
  <si>
    <t>Consumer Price Index</t>
  </si>
  <si>
    <t>(Weighted average of eight capital cities)</t>
  </si>
  <si>
    <t>Indexation numbers to be applied to the cost to calculate the "indexed cost base" of assets</t>
  </si>
  <si>
    <r>
      <t xml:space="preserve">acquired </t>
    </r>
    <r>
      <rPr>
        <sz val="12"/>
        <color indexed="10"/>
        <rFont val="Times New Roman"/>
        <family val="1"/>
      </rPr>
      <t>after 19 September 1985</t>
    </r>
    <r>
      <rPr>
        <sz val="12"/>
        <rFont val="Times New Roman"/>
        <family val="1"/>
      </rPr>
      <t xml:space="preserve"> are :</t>
    </r>
  </si>
  <si>
    <t>Annual</t>
  </si>
  <si>
    <t>Year</t>
  </si>
  <si>
    <t>March</t>
  </si>
  <si>
    <t>June</t>
  </si>
  <si>
    <t>September</t>
  </si>
  <si>
    <t>December</t>
  </si>
  <si>
    <t xml:space="preserve">Dec 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</si>
  <si>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</si>
  <si>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</si>
  <si>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</si>
  <si>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</si>
  <si>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</si>
  <si>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</si>
  <si>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</si>
  <si>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</si>
  <si>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</si>
  <si>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</si>
  <si>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</si>
  <si>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</si>
  <si>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</si>
  <si>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*</t>
  </si>
  <si>
    <t>Estimated</t>
  </si>
  <si>
    <t>f</t>
  </si>
  <si>
    <t>Indexation is frozen at 30 September 1999</t>
  </si>
  <si>
    <t>Forecast inflation</t>
  </si>
  <si>
    <t>Inputs required</t>
  </si>
  <si>
    <t>2021/22</t>
  </si>
  <si>
    <t>2022/23</t>
  </si>
  <si>
    <t>2023/24</t>
  </si>
  <si>
    <t>2024/25</t>
  </si>
  <si>
    <t>2025/26</t>
  </si>
  <si>
    <t>Capital expenditure by project over the earlier access arrangement period ($nominal)</t>
  </si>
  <si>
    <t>Capital expenditure by asset class over the earlier access arrangement period ($nominal)</t>
  </si>
  <si>
    <t>Capital expenditure by driver over the earlier access arrangement period ($nominal)</t>
  </si>
  <si>
    <t>Capital expenditure by driver over the earlier access arrangement period ($2015/16)</t>
  </si>
  <si>
    <t>Capital expenditure by asset class over the earlier access arrangement period ($2015/16)</t>
  </si>
  <si>
    <t>AER approved capital expenditure by project over the earlier access arrangement period ($2015/16)</t>
  </si>
  <si>
    <t>Routine replacement &amp; non system</t>
  </si>
  <si>
    <t>Total project</t>
  </si>
  <si>
    <t xml:space="preserve">Total Actual </t>
  </si>
  <si>
    <t>Hazardous areas assess. &amp; equip. replacement</t>
  </si>
  <si>
    <t>Total - SP</t>
  </si>
  <si>
    <t>&lt;insert project name&gt;</t>
  </si>
  <si>
    <t>Forecast capital expenditure by asset class ($2015/16)</t>
  </si>
  <si>
    <t>Forecast capital expenditure by driver  ($2015/16)</t>
  </si>
  <si>
    <t>Forecast capital expenditure by project ($nominal)</t>
  </si>
  <si>
    <t>Forecast capital expenditure by asset class ($nominal)</t>
  </si>
  <si>
    <t>Forecast capital expenditure by driver ($nominal)</t>
  </si>
  <si>
    <t>Project type/name</t>
  </si>
  <si>
    <t xml:space="preserve">Driver </t>
  </si>
  <si>
    <t>Instructions: Enter values for historic and forecast project spends in the coloured cells below. Grey cells will auto fill.</t>
  </si>
  <si>
    <t>Noonamah Offtake</t>
  </si>
  <si>
    <t>Earthing and lightning upgrades</t>
  </si>
  <si>
    <t>Corporate assets &amp; non system</t>
  </si>
  <si>
    <t>Replace site batteries</t>
  </si>
  <si>
    <t>Wizard controller replacement</t>
  </si>
  <si>
    <t>Gas chromatograph upgrades</t>
  </si>
  <si>
    <t>Moisture analyser upgrades</t>
  </si>
  <si>
    <t>Site hut upgrades</t>
  </si>
  <si>
    <t>Solar panel replacement</t>
  </si>
  <si>
    <t>Item 
Ref.</t>
  </si>
  <si>
    <t>Description</t>
  </si>
  <si>
    <t>Category</t>
  </si>
  <si>
    <t>FY16
(15-16)</t>
  </si>
  <si>
    <t>FY17
(16-17)</t>
  </si>
  <si>
    <t>FY18
(17-18)</t>
  </si>
  <si>
    <t>FY19
(18-19)</t>
  </si>
  <si>
    <t>FY20
(19-20)</t>
  </si>
  <si>
    <t>FY21
(20-21)</t>
  </si>
  <si>
    <t>FY22
(21-22)</t>
  </si>
  <si>
    <t>FY23
(22-23)</t>
  </si>
  <si>
    <t>FY24
(23-24)</t>
  </si>
  <si>
    <t>FY25
(24-25)</t>
  </si>
  <si>
    <t>FY26
(25-26)</t>
  </si>
  <si>
    <t>Below ground station pipe work recoating - Phase 2</t>
  </si>
  <si>
    <t>Growth CAPEX</t>
  </si>
  <si>
    <t>Heat shrink sleeve replacement program</t>
  </si>
  <si>
    <t>SIB CAPEX</t>
  </si>
  <si>
    <t>Replace battery chargers at 240 V sites</t>
  </si>
  <si>
    <t>Single loop controller replacement</t>
  </si>
  <si>
    <t>Hazardous areas equipment upgrades</t>
  </si>
  <si>
    <t>Transfer satellite providers and update IP configuration</t>
  </si>
  <si>
    <t>Clear SCADA</t>
  </si>
  <si>
    <t>Cathodic protection unit replacement</t>
  </si>
  <si>
    <t>New cathodic protection sites</t>
  </si>
  <si>
    <t>AC mitigation</t>
  </si>
  <si>
    <t>Channel Island bridge upgrade</t>
  </si>
  <si>
    <t>Replace mainline valve actuators</t>
  </si>
  <si>
    <t>Replace Tennant Creek mainline valve actuator</t>
  </si>
  <si>
    <t>Slops tanks</t>
  </si>
  <si>
    <t>Ladder access</t>
  </si>
  <si>
    <t>Channel Island bridge upgrade FEED</t>
  </si>
  <si>
    <t>AGP General</t>
  </si>
  <si>
    <t>AGP Motor Vehicles</t>
  </si>
  <si>
    <t>Building modifications</t>
  </si>
  <si>
    <t>Pine Creek station upgrades</t>
  </si>
  <si>
    <t>Replace CP Ground Beds</t>
  </si>
  <si>
    <t>Replace CUG Radio</t>
  </si>
  <si>
    <t>RTU replacement</t>
  </si>
  <si>
    <t>Water bath heater upgrades</t>
  </si>
  <si>
    <t>Prepared in $2014/15</t>
  </si>
  <si>
    <t>$,000</t>
  </si>
  <si>
    <t>2015/16E</t>
  </si>
  <si>
    <t>2016/17F</t>
  </si>
  <si>
    <t>2017/18F</t>
  </si>
  <si>
    <t>2018/19F</t>
  </si>
  <si>
    <t>2019/20F</t>
  </si>
  <si>
    <t>2020/21F</t>
  </si>
  <si>
    <t>2021/22F</t>
  </si>
  <si>
    <t>2022/23F</t>
  </si>
  <si>
    <t>2023/24F</t>
  </si>
  <si>
    <t>2024/25F</t>
  </si>
  <si>
    <t>2025/26F</t>
  </si>
  <si>
    <t xml:space="preserve">Access Arrangement Description </t>
  </si>
  <si>
    <t>Motor vehicles</t>
  </si>
  <si>
    <t>Routine replacement</t>
  </si>
  <si>
    <t>Integrity Data Tool</t>
  </si>
  <si>
    <t>Check against separate file which contains workings</t>
  </si>
  <si>
    <t>Total - 5 year</t>
  </si>
  <si>
    <t>AMP Description</t>
  </si>
  <si>
    <t>$'000 $2015/16</t>
  </si>
  <si>
    <t>Internal labour</t>
  </si>
  <si>
    <t>External labour</t>
  </si>
  <si>
    <t>Materials and other</t>
  </si>
  <si>
    <t>Project splits for escalation</t>
  </si>
  <si>
    <t>Direct labour %</t>
  </si>
  <si>
    <t>Director contractor %</t>
  </si>
  <si>
    <t>Direct material %</t>
  </si>
  <si>
    <t>Other Direct %</t>
  </si>
  <si>
    <t>Overheads %</t>
  </si>
  <si>
    <t>Total - 10 year</t>
  </si>
  <si>
    <t>Check back to AMPmasterescalated</t>
  </si>
  <si>
    <t>IT Applications renewal program</t>
  </si>
  <si>
    <t>IT Infrastructure renewal program</t>
  </si>
  <si>
    <t>Energy Components</t>
  </si>
  <si>
    <t>Vehicle tracking</t>
  </si>
  <si>
    <t xml:space="preserve">Total </t>
  </si>
  <si>
    <t xml:space="preserve">Grand Total </t>
  </si>
  <si>
    <t>If required</t>
  </si>
  <si>
    <t>Forecast capex</t>
  </si>
  <si>
    <t>Forecast</t>
  </si>
  <si>
    <t>direct labour costs</t>
  </si>
  <si>
    <t>direct materials costs</t>
  </si>
  <si>
    <t>direct contractor costs</t>
  </si>
  <si>
    <t>other direct costs</t>
  </si>
  <si>
    <t>overheads</t>
  </si>
  <si>
    <t>Total capex</t>
  </si>
  <si>
    <t>$000</t>
  </si>
  <si>
    <t>Capex Info required to be reported as part of RIN.</t>
  </si>
  <si>
    <t xml:space="preserve">Direct labour </t>
  </si>
  <si>
    <t xml:space="preserve">Director contractor </t>
  </si>
  <si>
    <t xml:space="preserve">Direct material </t>
  </si>
  <si>
    <t>Other Direct</t>
  </si>
  <si>
    <t>Overheads</t>
  </si>
  <si>
    <t>Figure 6.1 – Capital expenditure trend over the earlier and forecast access arrangement periods ($’000 2015/16)</t>
  </si>
  <si>
    <t/>
  </si>
  <si>
    <t>Disposals</t>
  </si>
  <si>
    <t>Forecast capital expenditure by project ($2015/16) - AER Draft Decision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</si>
</sst>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6" formatCode="&quot;$&quot;#,##0;[Red]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#,##0.0_);\(#,##0.0\)"/>
    <numFmt numFmtId="166" formatCode="0.000%;\(0.000%\)"/>
    <numFmt numFmtId="167" formatCode="0.0%"/>
    <numFmt numFmtId="168" formatCode="0.000%"/>
    <numFmt numFmtId="169" formatCode="0.00000000000000%"/>
    <numFmt numFmtId="170" formatCode="_-* #,##0_-;\-* #,##0_-;_-* &quot;-&quot;??_-;_-@_-"/>
    <numFmt numFmtId="171" formatCode="&quot;$&quot;#,##0"/>
    <numFmt numFmtId="172" formatCode="_-* #,##0.0_-;\-* #,##0.0_-;_-* &quot;-&quot;??_-;_-@_-"/>
    <numFmt numFmtId="173" formatCode="_(&quot;$&quot;#,##0.0_);\(&quot;$&quot;#,##0.0\);_(&quot;$&quot;#,##0.0_)"/>
    <numFmt numFmtId="174" formatCode="d/m/yy"/>
    <numFmt numFmtId="175" formatCode="_(#,##0.0\x_);\(#,##0.0\x\);_(#,##0.0\x_)"/>
    <numFmt numFmtId="176" formatCode="_(#,##0.0_);\(#,##0.0\);_(#,##0.0_)"/>
    <numFmt numFmtId="177" formatCode="_(#,##0.0%_);\(#,##0.0%\);_(#,##0.0%_)"/>
    <numFmt numFmtId="178" formatCode="_(###0_);\(###0\);_(###0_)"/>
    <numFmt numFmtId="179" formatCode="_)d/m/yy_)"/>
    <numFmt numFmtId="180" formatCode="_(#,##0_);\(#,##0\);_(&quot;-&quot;_)"/>
    <numFmt numFmtId="181" formatCode="* \(#,##0\);* #,##0_);&quot;-&quot;??_);@"/>
    <numFmt numFmtId="182" formatCode="&quot;$&quot;#,##0\ ;\(&quot;$&quot;#,##0\)"/>
    <numFmt numFmtId="183" formatCode="* #,##0_);* \(#,##0\);&quot;-&quot;??_);@"/>
    <numFmt numFmtId="184" formatCode="_-* #,##0.00\ &quot;€&quot;_-;\-* #,##0.00\ &quot;€&quot;_-;_-* &quot;-&quot;??\ &quot;€&quot;_-;_-@_-"/>
    <numFmt numFmtId="185" formatCode="_(#,##0_);\(#,##0\);_(#,##0_)"/>
    <numFmt numFmtId="186" formatCode="_(* #,##0_);_(* \(#,##0\);_(* &quot;-&quot;??_);_(@_)"/>
    <numFmt numFmtId="187" formatCode="#,##0_ ;\(#,##0\)_-;&quot;-&quot;"/>
    <numFmt numFmtId="188" formatCode="_(* #,##0_);_(* \(#,##0\);_(* &quot;-&quot;_);_(@_)"/>
    <numFmt numFmtId="189" formatCode="#,###;\(#,###\)"/>
    <numFmt numFmtId="190" formatCode="_(* #,##0.0_);_(* \(#,##0.0\);_(* &quot;-&quot;?_);@_)"/>
    <numFmt numFmtId="191" formatCode="#,##0.00_);\(#,##0.00\);\-_)"/>
    <numFmt numFmtId="192" formatCode="#\ ##0.0"/>
    <numFmt numFmtId="193" formatCode="\ ;\ ;"/>
    <numFmt numFmtId="194" formatCode="_ * #,##0.00_ ;_ * \-#,##0.00_ ;_ * &quot;-&quot;??_ ;_ @_ "/>
    <numFmt numFmtId="195" formatCode="0.00_)"/>
    <numFmt numFmtId="196" formatCode="&quot;On&quot;_);;&quot;Off&quot;_)"/>
    <numFmt numFmtId="197" formatCode="#,##0.000;[Red]\-#,##0.000"/>
    <numFmt numFmtId="198" formatCode="0.000E+00"/>
    <numFmt numFmtId="199" formatCode="0.0000"/>
    <numFmt numFmtId="200" formatCode="0%;[Red]\(0%\)"/>
    <numFmt numFmtId="201" formatCode="0.00\ \ \x"/>
    <numFmt numFmtId="202" formatCode="&quot;$&quot;#,##0.00\ ;\(&quot;$&quot;#,##0.00\)"/>
    <numFmt numFmtId="203" formatCode="0.000"/>
    <numFmt numFmtId="204" formatCode="_-* #,##0.0000_-;\-* #,##0.0000_-;_-* &quot;-&quot;??_-;_-@_-"/>
  </numFmts>
  <fonts count="131"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rgb="FFFF0000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u/>
      <sz val="7.2"/>
      <color indexed="12"/>
      <name val="Arial"/>
      <family val="2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1"/>
      <name val="Times New Roman"/>
      <family val="1"/>
    </font>
    <font>
      <b/>
      <sz val="11"/>
      <color indexed="10"/>
      <name val="Times New Roman"/>
      <family val="1"/>
    </font>
    <font>
      <sz val="12"/>
      <color indexed="10"/>
      <name val="Arial"/>
      <family val="2"/>
    </font>
    <font>
      <sz val="12"/>
      <color indexed="10"/>
      <name val="Times New Roman"/>
      <family val="1"/>
    </font>
    <font>
      <sz val="12"/>
      <color indexed="12"/>
      <name val="Times New Roman"/>
      <family val="1"/>
    </font>
    <font>
      <vertAlign val="superscript"/>
      <sz val="12"/>
      <name val="Times New Roman"/>
      <family val="1"/>
    </font>
    <font>
      <sz val="8"/>
      <name val="Times New Roman"/>
      <family val="1"/>
    </font>
    <font>
      <b/>
      <sz val="12"/>
      <color theme="0"/>
      <name val="Arial"/>
      <family val="2"/>
    </font>
    <font>
      <u/>
      <sz val="7.5"/>
      <color indexed="12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11"/>
      <color theme="1"/>
      <name val="Calibri"/>
      <family val="2"/>
    </font>
    <font>
      <sz val="12"/>
      <name val="Arial Narrow"/>
      <family val="2"/>
    </font>
    <font>
      <b/>
      <sz val="8"/>
      <name val="Arial"/>
      <family val="2"/>
    </font>
    <font>
      <sz val="8"/>
      <name val="Arial"/>
      <family val="2"/>
    </font>
    <font>
      <sz val="11"/>
      <name val="IQE Hlv Narrow"/>
    </font>
    <font>
      <sz val="8"/>
      <name val="Trebuchet MS"/>
      <family val="2"/>
    </font>
    <font>
      <sz val="10"/>
      <name val="Bookman"/>
      <family val="1"/>
    </font>
    <font>
      <sz val="12"/>
      <name val="Times"/>
      <family val="1"/>
    </font>
    <font>
      <sz val="10"/>
      <name val="Helv"/>
    </font>
    <font>
      <sz val="10"/>
      <name val="Times New Roman"/>
      <family val="1"/>
    </font>
    <font>
      <sz val="10"/>
      <name val="Times"/>
      <family val="1"/>
    </font>
    <font>
      <sz val="9"/>
      <name val="Trebuchet MS"/>
      <family val="2"/>
    </font>
    <font>
      <b/>
      <sz val="9"/>
      <name val="Arial Narrow"/>
      <family val="2"/>
    </font>
    <font>
      <sz val="10"/>
      <name val="Courier"/>
      <family val="3"/>
    </font>
    <font>
      <b/>
      <i/>
      <sz val="11"/>
      <name val="IQE Hlv Narrow"/>
    </font>
    <font>
      <i/>
      <sz val="11"/>
      <name val="IQE Hlv Narrow"/>
    </font>
    <font>
      <b/>
      <sz val="14"/>
      <name val="IQE Hlv Narrow"/>
    </font>
    <font>
      <b/>
      <sz val="11"/>
      <name val="IQE Hlv Narrow"/>
    </font>
    <font>
      <b/>
      <i/>
      <sz val="13"/>
      <color indexed="9"/>
      <name val="IQE Garamond I Cd"/>
    </font>
    <font>
      <b/>
      <sz val="11"/>
      <name val="Arial"/>
      <family val="2"/>
    </font>
    <font>
      <sz val="12"/>
      <name val="Trebuchet MS"/>
      <family val="2"/>
    </font>
    <font>
      <b/>
      <sz val="11"/>
      <name val="Trebuchet MS"/>
      <family val="2"/>
    </font>
    <font>
      <b/>
      <sz val="10"/>
      <name val="Trebuchet MS"/>
      <family val="2"/>
    </font>
    <font>
      <b/>
      <sz val="8.5"/>
      <name val="Trebuchet MS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2"/>
      <name val="Helv"/>
    </font>
    <font>
      <b/>
      <sz val="12"/>
      <name val="Arial"/>
      <family val="2"/>
    </font>
    <font>
      <sz val="10"/>
      <name val="Trebuchet MS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MS Sans Serif"/>
      <family val="2"/>
    </font>
    <font>
      <b/>
      <u/>
      <sz val="14"/>
      <name val="Helv"/>
    </font>
    <font>
      <b/>
      <sz val="14"/>
      <name val="Helv"/>
    </font>
    <font>
      <b/>
      <sz val="13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0"/>
      <color indexed="12"/>
      <name val="Arial"/>
      <family val="2"/>
    </font>
    <font>
      <sz val="9"/>
      <name val="SwitzerlandNarrow"/>
    </font>
    <font>
      <sz val="9"/>
      <color indexed="12"/>
      <name val="SwitzerlandNarrow"/>
    </font>
    <font>
      <sz val="9.5"/>
      <name val="Trebuchet MS"/>
      <family val="2"/>
    </font>
    <font>
      <sz val="8.5"/>
      <name val="Trebuchet MS"/>
      <family val="2"/>
    </font>
    <font>
      <b/>
      <i/>
      <sz val="7"/>
      <name val="Trebuchet MS"/>
      <family val="2"/>
    </font>
    <font>
      <b/>
      <sz val="8"/>
      <name val="Trebuchet MS"/>
      <family val="2"/>
    </font>
    <font>
      <u/>
      <sz val="10"/>
      <color indexed="12"/>
      <name val="Arial"/>
      <family val="2"/>
    </font>
    <font>
      <b/>
      <sz val="10"/>
      <color indexed="9"/>
      <name val="Arial"/>
      <family val="2"/>
    </font>
    <font>
      <sz val="10"/>
      <name val="Helvetica 45 Light"/>
      <family val="2"/>
    </font>
    <font>
      <sz val="10"/>
      <name val="Geneva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sz val="10"/>
      <color indexed="12"/>
      <name val="Palatino"/>
      <family val="1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0"/>
      <color indexed="23"/>
      <name val="Arial"/>
      <family val="2"/>
    </font>
    <font>
      <b/>
      <sz val="10"/>
      <name val="Tms Rmn"/>
    </font>
    <font>
      <b/>
      <sz val="10"/>
      <name val="Times New Roman"/>
      <family val="1"/>
    </font>
    <font>
      <sz val="7"/>
      <name val="Small Fonts"/>
      <family val="2"/>
    </font>
    <font>
      <b/>
      <i/>
      <sz val="16"/>
      <name val="Helv"/>
    </font>
    <font>
      <sz val="10"/>
      <name val="Tms Rmn"/>
    </font>
    <font>
      <sz val="10"/>
      <color indexed="14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u/>
      <sz val="8"/>
      <color rgb="FF800080"/>
      <name val="Arial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u/>
      <sz val="8"/>
      <color indexed="12"/>
      <name val="Trebuchet MS"/>
      <family val="2"/>
    </font>
    <font>
      <u/>
      <sz val="8"/>
      <color rgb="FF0000FF"/>
      <name val="Arial"/>
      <family val="2"/>
    </font>
    <font>
      <sz val="10"/>
      <name val="IQE Hlv Narrow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3"/>
      <charset val="128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4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color indexed="51"/>
      <name val="Arial"/>
      <family val="2"/>
    </font>
    <font>
      <sz val="16"/>
      <color indexed="51"/>
      <name val="Arial Black"/>
      <family val="2"/>
    </font>
    <font>
      <b/>
      <i/>
      <sz val="10"/>
      <color theme="1"/>
      <name val="Arial"/>
      <family val="2"/>
    </font>
  </fonts>
  <fills count="9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5A5A5"/>
      </patternFill>
    </fill>
    <fill>
      <patternFill patternType="solid">
        <fgColor theme="5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gray125">
        <fgColor indexed="8"/>
      </patternFill>
    </fill>
    <fill>
      <patternFill patternType="solid">
        <fgColor indexed="1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lightUp">
        <bgColor indexed="63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/>
      <bottom style="thin">
        <color indexed="22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5" tint="-0.24994659260841701"/>
      </left>
      <right/>
      <top/>
      <bottom/>
      <diagonal/>
    </border>
    <border>
      <left/>
      <right style="thin">
        <color theme="5" tint="-0.24994659260841701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160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0" fontId="12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43" fontId="26" fillId="0" borderId="0" applyFont="0" applyFill="0" applyBorder="0" applyAlignment="0" applyProtection="0"/>
    <xf numFmtId="0" fontId="3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23" borderId="21" applyNumberFormat="0" applyAlignment="0" applyProtection="0"/>
    <xf numFmtId="0" fontId="30" fillId="0" borderId="0"/>
    <xf numFmtId="0" fontId="26" fillId="0" borderId="0"/>
    <xf numFmtId="0" fontId="30" fillId="0" borderId="0"/>
    <xf numFmtId="0" fontId="43" fillId="0" borderId="0"/>
    <xf numFmtId="0" fontId="44" fillId="0" borderId="0"/>
    <xf numFmtId="43" fontId="4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173" fontId="46" fillId="0" borderId="34">
      <alignment horizontal="center" vertical="center"/>
      <protection locked="0"/>
    </xf>
    <xf numFmtId="174" fontId="46" fillId="0" borderId="34">
      <alignment horizontal="center" vertical="center"/>
      <protection locked="0"/>
    </xf>
    <xf numFmtId="175" fontId="46" fillId="0" borderId="34">
      <alignment horizontal="center" vertical="center"/>
      <protection locked="0"/>
    </xf>
    <xf numFmtId="176" fontId="46" fillId="0" borderId="34">
      <alignment horizontal="center" vertical="center"/>
      <protection locked="0"/>
    </xf>
    <xf numFmtId="177" fontId="46" fillId="0" borderId="34">
      <alignment horizontal="center" vertical="center"/>
      <protection locked="0"/>
    </xf>
    <xf numFmtId="178" fontId="46" fillId="0" borderId="34">
      <alignment horizontal="center" vertical="center"/>
      <protection locked="0"/>
    </xf>
    <xf numFmtId="0" fontId="46" fillId="0" borderId="34" applyAlignment="0">
      <protection locked="0"/>
    </xf>
    <xf numFmtId="173" fontId="46" fillId="0" borderId="34">
      <alignment vertical="center"/>
      <protection locked="0"/>
    </xf>
    <xf numFmtId="179" fontId="46" fillId="0" borderId="34">
      <alignment horizontal="right" vertical="center"/>
      <protection locked="0"/>
    </xf>
    <xf numFmtId="175" fontId="46" fillId="0" borderId="34">
      <alignment vertical="center"/>
      <protection locked="0"/>
    </xf>
    <xf numFmtId="180" fontId="46" fillId="0" borderId="34">
      <alignment vertical="center"/>
      <protection locked="0"/>
    </xf>
    <xf numFmtId="177" fontId="46" fillId="0" borderId="34">
      <alignment vertical="center"/>
      <protection locked="0"/>
    </xf>
    <xf numFmtId="178" fontId="46" fillId="0" borderId="34">
      <alignment horizontal="right" vertical="center"/>
      <protection locked="0"/>
    </xf>
    <xf numFmtId="3" fontId="47" fillId="0" borderId="0"/>
    <xf numFmtId="0" fontId="48" fillId="0" borderId="0">
      <protection locked="0"/>
    </xf>
    <xf numFmtId="0" fontId="49" fillId="0" borderId="0"/>
    <xf numFmtId="0" fontId="46" fillId="0" borderId="0" applyNumberFormat="0" applyFont="0" applyFill="0" applyBorder="0">
      <alignment horizontal="center" vertical="center"/>
      <protection locked="0"/>
    </xf>
    <xf numFmtId="173" fontId="46" fillId="0" borderId="0" applyFill="0" applyBorder="0">
      <alignment horizontal="center" vertical="center"/>
    </xf>
    <xf numFmtId="174" fontId="46" fillId="0" borderId="0" applyFill="0" applyBorder="0">
      <alignment horizontal="center" vertical="center"/>
    </xf>
    <xf numFmtId="175" fontId="46" fillId="0" borderId="0" applyFill="0" applyBorder="0">
      <alignment horizontal="center" vertical="center"/>
    </xf>
    <xf numFmtId="176" fontId="46" fillId="0" borderId="0" applyFill="0" applyBorder="0">
      <alignment horizontal="center" vertical="center"/>
    </xf>
    <xf numFmtId="177" fontId="46" fillId="0" borderId="0" applyFill="0" applyBorder="0">
      <alignment horizontal="center" vertical="center"/>
    </xf>
    <xf numFmtId="178" fontId="46" fillId="0" borderId="0" applyFill="0" applyBorder="0">
      <alignment horizontal="center" vertical="center"/>
    </xf>
    <xf numFmtId="3" fontId="3" fillId="0" borderId="0" applyFont="0" applyFill="0" applyBorder="0" applyAlignment="0" applyProtection="0"/>
    <xf numFmtId="0" fontId="50" fillId="0" borderId="0"/>
    <xf numFmtId="0" fontId="51" fillId="0" borderId="0"/>
    <xf numFmtId="181" fontId="52" fillId="0" borderId="0" applyFill="0" applyBorder="0" applyProtection="0"/>
    <xf numFmtId="0" fontId="53" fillId="0" borderId="0"/>
    <xf numFmtId="18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3" fontId="52" fillId="0" borderId="0" applyFill="0" applyBorder="0" applyProtection="0"/>
    <xf numFmtId="184" fontId="3" fillId="0" borderId="0" applyFont="0" applyFill="0" applyBorder="0" applyAlignment="0" applyProtection="0"/>
    <xf numFmtId="0" fontId="54" fillId="0" borderId="0">
      <alignment horizontal="right"/>
      <protection locked="0"/>
    </xf>
    <xf numFmtId="0" fontId="55" fillId="0" borderId="0">
      <alignment horizontal="left" vertical="top" indent="1"/>
      <protection locked="0"/>
    </xf>
    <xf numFmtId="0" fontId="54" fillId="0" borderId="0">
      <alignment horizontal="left" vertical="top" indent="1"/>
      <protection locked="0"/>
    </xf>
    <xf numFmtId="2" fontId="3" fillId="0" borderId="0" applyFont="0" applyFill="0" applyBorder="0" applyAlignment="0" applyProtection="0"/>
    <xf numFmtId="0" fontId="56" fillId="0" borderId="0"/>
    <xf numFmtId="0" fontId="57" fillId="0" borderId="12">
      <alignment horizontal="left"/>
    </xf>
    <xf numFmtId="0" fontId="58" fillId="0" borderId="0">
      <alignment horizontal="right"/>
    </xf>
    <xf numFmtId="37" fontId="47" fillId="0" borderId="0">
      <alignment horizontal="right"/>
    </xf>
    <xf numFmtId="0" fontId="59" fillId="0" borderId="0">
      <alignment horizontal="left"/>
    </xf>
    <xf numFmtId="37" fontId="60" fillId="0" borderId="0">
      <alignment horizontal="right"/>
    </xf>
    <xf numFmtId="0" fontId="61" fillId="55" borderId="0"/>
    <xf numFmtId="0" fontId="62" fillId="0" borderId="0" applyFill="0" applyAlignment="0" applyProtection="0">
      <protection locked="0"/>
    </xf>
    <xf numFmtId="0" fontId="63" fillId="0" borderId="35">
      <protection locked="0"/>
    </xf>
    <xf numFmtId="0" fontId="64" fillId="0" borderId="0"/>
    <xf numFmtId="0" fontId="65" fillId="0" borderId="0" applyProtection="0"/>
    <xf numFmtId="0" fontId="66" fillId="0" borderId="0" applyProtection="0"/>
    <xf numFmtId="0" fontId="67" fillId="0" borderId="0" applyFill="0" applyBorder="0" applyAlignment="0">
      <protection locked="0"/>
    </xf>
    <xf numFmtId="0" fontId="68" fillId="0" borderId="0" applyFill="0" applyBorder="0" applyAlignment="0">
      <protection locked="0"/>
    </xf>
    <xf numFmtId="0" fontId="45" fillId="0" borderId="6" applyFill="0">
      <alignment horizontal="center" vertical="center"/>
    </xf>
    <xf numFmtId="0" fontId="46" fillId="0" borderId="6" applyFill="0">
      <alignment horizontal="center" vertical="center"/>
    </xf>
    <xf numFmtId="185" fontId="46" fillId="0" borderId="6" applyFill="0">
      <alignment horizontal="center" vertical="center"/>
    </xf>
    <xf numFmtId="0" fontId="69" fillId="0" borderId="0"/>
    <xf numFmtId="0" fontId="70" fillId="0" borderId="0" applyFill="0" applyBorder="0" applyAlignment="0"/>
    <xf numFmtId="0" fontId="71" fillId="0" borderId="0"/>
    <xf numFmtId="40" fontId="73" fillId="56" borderId="0">
      <alignment horizontal="right"/>
    </xf>
    <xf numFmtId="0" fontId="74" fillId="56" borderId="0">
      <alignment horizontal="right"/>
    </xf>
    <xf numFmtId="0" fontId="75" fillId="56" borderId="13"/>
    <xf numFmtId="0" fontId="75" fillId="0" borderId="0" applyBorder="0">
      <alignment horizontal="centerContinuous"/>
    </xf>
    <xf numFmtId="0" fontId="76" fillId="0" borderId="0" applyBorder="0">
      <alignment horizontal="centerContinuous"/>
    </xf>
    <xf numFmtId="0" fontId="45" fillId="0" borderId="0" applyFill="0" applyBorder="0">
      <alignment horizontal="right" vertical="center"/>
    </xf>
    <xf numFmtId="0" fontId="77" fillId="0" borderId="0" applyNumberFormat="0" applyFont="0" applyFill="0" applyBorder="0" applyAlignment="0" applyProtection="0">
      <alignment horizontal="left"/>
    </xf>
    <xf numFmtId="173" fontId="46" fillId="0" borderId="0" applyFill="0" applyBorder="0">
      <alignment horizontal="right" vertical="center"/>
    </xf>
    <xf numFmtId="179" fontId="46" fillId="0" borderId="0" applyFill="0" applyBorder="0">
      <alignment horizontal="right" vertical="center"/>
    </xf>
    <xf numFmtId="175" fontId="46" fillId="0" borderId="0" applyFill="0" applyBorder="0">
      <alignment horizontal="right" vertical="center"/>
    </xf>
    <xf numFmtId="176" fontId="46" fillId="0" borderId="0" applyFill="0" applyBorder="0">
      <alignment horizontal="right" vertical="center"/>
    </xf>
    <xf numFmtId="177" fontId="46" fillId="0" borderId="0" applyFill="0" applyBorder="0">
      <alignment horizontal="right" vertical="center"/>
    </xf>
    <xf numFmtId="178" fontId="46" fillId="0" borderId="0" applyFill="0" applyBorder="0">
      <alignment horizontal="right" vertical="center"/>
    </xf>
    <xf numFmtId="0" fontId="78" fillId="0" borderId="0"/>
    <xf numFmtId="0" fontId="79" fillId="0" borderId="0"/>
    <xf numFmtId="0" fontId="80" fillId="0" borderId="0" applyFill="0" applyBorder="0" applyAlignment="0"/>
    <xf numFmtId="0" fontId="81" fillId="0" borderId="0" applyFill="0" applyBorder="0" applyAlignment="0"/>
    <xf numFmtId="0" fontId="82" fillId="0" borderId="0"/>
    <xf numFmtId="0" fontId="56" fillId="57" borderId="0"/>
    <xf numFmtId="0" fontId="3" fillId="0" borderId="0"/>
    <xf numFmtId="0" fontId="3" fillId="0" borderId="0"/>
    <xf numFmtId="0" fontId="3" fillId="0" borderId="0"/>
    <xf numFmtId="186" fontId="72" fillId="0" borderId="0"/>
    <xf numFmtId="0" fontId="6" fillId="7" borderId="7" applyFont="0" applyBorder="0"/>
    <xf numFmtId="187" fontId="83" fillId="0" borderId="0"/>
    <xf numFmtId="0" fontId="70" fillId="0" borderId="0"/>
    <xf numFmtId="0" fontId="81" fillId="0" borderId="0"/>
    <xf numFmtId="15" fontId="3" fillId="0" borderId="0"/>
    <xf numFmtId="10" fontId="3" fillId="0" borderId="0"/>
    <xf numFmtId="3" fontId="84" fillId="0" borderId="0"/>
    <xf numFmtId="3" fontId="85" fillId="0" borderId="36"/>
    <xf numFmtId="3" fontId="85" fillId="0" borderId="37"/>
    <xf numFmtId="3" fontId="85" fillId="0" borderId="38"/>
    <xf numFmtId="3" fontId="84" fillId="0" borderId="0"/>
    <xf numFmtId="0" fontId="86" fillId="0" borderId="0" applyProtection="0">
      <alignment horizontal="left" vertical="center" indent="4"/>
    </xf>
    <xf numFmtId="0" fontId="86" fillId="0" borderId="0" applyProtection="0">
      <alignment horizontal="center"/>
    </xf>
    <xf numFmtId="0" fontId="87" fillId="0" borderId="0" applyProtection="0">
      <alignment horizontal="center"/>
    </xf>
    <xf numFmtId="0" fontId="55" fillId="0" borderId="0">
      <protection locked="0"/>
    </xf>
    <xf numFmtId="0" fontId="88" fillId="0" borderId="0">
      <protection locked="0"/>
    </xf>
    <xf numFmtId="0" fontId="48" fillId="0" borderId="0">
      <alignment horizontal="left" indent="1"/>
      <protection locked="0"/>
    </xf>
    <xf numFmtId="0" fontId="54" fillId="0" borderId="0">
      <alignment horizontal="center"/>
      <protection locked="0"/>
    </xf>
    <xf numFmtId="0" fontId="54" fillId="0" borderId="0">
      <alignment readingOrder="1"/>
      <protection locked="0"/>
    </xf>
    <xf numFmtId="188" fontId="54" fillId="0" borderId="0">
      <alignment horizontal="right"/>
      <protection locked="0"/>
    </xf>
    <xf numFmtId="0" fontId="89" fillId="0" borderId="0">
      <protection locked="0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71" fillId="0" borderId="0"/>
    <xf numFmtId="189" fontId="69" fillId="0" borderId="0" applyFont="0" applyFill="0" applyBorder="0" applyAlignment="0" applyProtection="0"/>
    <xf numFmtId="0" fontId="3" fillId="0" borderId="0"/>
    <xf numFmtId="0" fontId="3" fillId="0" borderId="0"/>
    <xf numFmtId="0" fontId="92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0" borderId="0" applyFill="0" applyBorder="0" applyAlignment="0" applyProtection="0"/>
    <xf numFmtId="0" fontId="92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0" fontId="93" fillId="0" borderId="0"/>
    <xf numFmtId="0" fontId="3" fillId="0" borderId="0"/>
    <xf numFmtId="37" fontId="69" fillId="0" borderId="0" applyFont="0" applyFill="0" applyBorder="0" applyAlignment="0" applyProtection="0"/>
    <xf numFmtId="0" fontId="91" fillId="55" borderId="41" applyNumberFormat="0" applyBorder="0" applyProtection="0">
      <alignment horizontal="left" vertical="center"/>
    </xf>
    <xf numFmtId="0" fontId="94" fillId="58" borderId="0" applyNumberFormat="0" applyBorder="0" applyAlignment="0" applyProtection="0"/>
    <xf numFmtId="0" fontId="95" fillId="59" borderId="0" applyNumberFormat="0" applyBorder="0" applyAlignment="0" applyProtection="0"/>
    <xf numFmtId="9" fontId="96" fillId="0" borderId="0">
      <alignment horizontal="center"/>
    </xf>
    <xf numFmtId="0" fontId="23" fillId="0" borderId="42" applyNumberFormat="0" applyFont="0" applyFill="0" applyAlignment="0" applyProtection="0"/>
    <xf numFmtId="0" fontId="23" fillId="0" borderId="43" applyNumberFormat="0" applyFont="0" applyFill="0" applyAlignment="0" applyProtection="0"/>
    <xf numFmtId="49" fontId="97" fillId="0" borderId="0" applyFont="0" applyFill="0" applyBorder="0" applyAlignment="0" applyProtection="0">
      <alignment horizontal="left"/>
    </xf>
    <xf numFmtId="190" fontId="5" fillId="0" borderId="0" applyAlignment="0" applyProtection="0"/>
    <xf numFmtId="167" fontId="46" fillId="0" borderId="0" applyFill="0" applyBorder="0" applyAlignment="0" applyProtection="0"/>
    <xf numFmtId="49" fontId="46" fillId="0" borderId="0" applyNumberFormat="0" applyAlignment="0" applyProtection="0">
      <alignment horizontal="left"/>
    </xf>
    <xf numFmtId="49" fontId="98" fillId="0" borderId="44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9" fillId="0" borderId="0" applyAlignment="0" applyProtection="0">
      <alignment horizontal="left"/>
    </xf>
    <xf numFmtId="191" fontId="3" fillId="0" borderId="0" applyFont="0" applyFill="0" applyBorder="0" applyAlignment="0" applyProtection="0"/>
    <xf numFmtId="49" fontId="100" fillId="0" borderId="0"/>
    <xf numFmtId="0" fontId="46" fillId="0" borderId="0"/>
    <xf numFmtId="0" fontId="101" fillId="0" borderId="45"/>
    <xf numFmtId="192" fontId="102" fillId="0" borderId="46"/>
    <xf numFmtId="38" fontId="46" fillId="7" borderId="0" applyNumberFormat="0" applyBorder="0" applyAlignment="0" applyProtection="0"/>
    <xf numFmtId="0" fontId="70" fillId="0" borderId="40" applyNumberFormat="0" applyAlignment="0" applyProtection="0">
      <alignment horizontal="left" vertical="center"/>
    </xf>
    <xf numFmtId="0" fontId="70" fillId="0" borderId="33">
      <alignment horizontal="left" vertical="center"/>
    </xf>
    <xf numFmtId="187" fontId="72" fillId="0" borderId="0">
      <alignment horizontal="left"/>
    </xf>
    <xf numFmtId="165" fontId="6" fillId="0" borderId="0" applyProtection="0"/>
    <xf numFmtId="193" fontId="95" fillId="0" borderId="0" applyAlignment="0">
      <alignment horizontal="right"/>
      <protection hidden="1"/>
    </xf>
    <xf numFmtId="3" fontId="95" fillId="60" borderId="0"/>
    <xf numFmtId="167" fontId="95" fillId="60" borderId="0"/>
    <xf numFmtId="15" fontId="95" fillId="60" borderId="0"/>
    <xf numFmtId="10" fontId="46" fillId="61" borderId="6" applyNumberFormat="0" applyBorder="0" applyAlignment="0" applyProtection="0"/>
    <xf numFmtId="3" fontId="95" fillId="60" borderId="0"/>
    <xf numFmtId="164" fontId="95" fillId="60" borderId="0"/>
    <xf numFmtId="167" fontId="95" fillId="60" borderId="0"/>
    <xf numFmtId="4" fontId="95" fillId="60" borderId="0"/>
    <xf numFmtId="10" fontId="95" fillId="60" borderId="0"/>
    <xf numFmtId="1" fontId="46" fillId="0" borderId="0"/>
    <xf numFmtId="194" fontId="3" fillId="0" borderId="0" applyFont="0" applyFill="0" applyBorder="0" applyAlignment="0" applyProtection="0"/>
    <xf numFmtId="37" fontId="103" fillId="0" borderId="0"/>
    <xf numFmtId="195" fontId="104" fillId="0" borderId="0"/>
    <xf numFmtId="0" fontId="101" fillId="0" borderId="0"/>
    <xf numFmtId="0" fontId="51" fillId="0" borderId="0"/>
    <xf numFmtId="192" fontId="102" fillId="0" borderId="0"/>
    <xf numFmtId="0" fontId="105" fillId="0" borderId="0"/>
    <xf numFmtId="0" fontId="106" fillId="0" borderId="0">
      <alignment horizontal="left"/>
    </xf>
    <xf numFmtId="196" fontId="3" fillId="0" borderId="0" applyFont="0" applyFill="0" applyBorder="0" applyAlignment="0" applyProtection="0"/>
    <xf numFmtId="15" fontId="3" fillId="0" borderId="0"/>
    <xf numFmtId="38" fontId="3" fillId="0" borderId="0"/>
    <xf numFmtId="172" fontId="3" fillId="0" borderId="0"/>
    <xf numFmtId="10" fontId="3" fillId="0" borderId="0"/>
    <xf numFmtId="197" fontId="3" fillId="0" borderId="0"/>
    <xf numFmtId="198" fontId="3" fillId="0" borderId="0"/>
    <xf numFmtId="199" fontId="3" fillId="0" borderId="0"/>
    <xf numFmtId="200" fontId="3" fillId="0" borderId="0" applyFont="0" applyFill="0" applyBorder="0" applyAlignment="0"/>
    <xf numFmtId="10" fontId="3" fillId="0" borderId="0" applyFont="0" applyFill="0" applyBorder="0" applyAlignment="0" applyProtection="0"/>
    <xf numFmtId="201" fontId="3" fillId="0" borderId="0"/>
    <xf numFmtId="0" fontId="105" fillId="0" borderId="0"/>
    <xf numFmtId="0" fontId="52" fillId="0" borderId="0">
      <alignment vertical="top"/>
    </xf>
    <xf numFmtId="0" fontId="105" fillId="0" borderId="45"/>
    <xf numFmtId="192" fontId="52" fillId="0" borderId="47"/>
    <xf numFmtId="0" fontId="6" fillId="0" borderId="0" applyFill="0" applyBorder="0" applyProtection="0">
      <alignment horizontal="left"/>
    </xf>
    <xf numFmtId="40" fontId="17" fillId="0" borderId="0"/>
    <xf numFmtId="0" fontId="105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107" fillId="62" borderId="0" applyNumberFormat="0" applyBorder="0" applyAlignment="0" applyProtection="0"/>
    <xf numFmtId="0" fontId="107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62" borderId="0" applyNumberFormat="0" applyBorder="0" applyAlignment="0" applyProtection="0"/>
    <xf numFmtId="0" fontId="107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107" fillId="62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107" fillId="62" borderId="0" applyNumberFormat="0" applyBorder="0" applyAlignment="0" applyProtection="0"/>
    <xf numFmtId="0" fontId="107" fillId="62" borderId="0" applyNumberFormat="0" applyBorder="0" applyAlignment="0" applyProtection="0"/>
    <xf numFmtId="0" fontId="26" fillId="36" borderId="0" applyNumberFormat="0" applyBorder="0" applyAlignment="0" applyProtection="0"/>
    <xf numFmtId="0" fontId="107" fillId="63" borderId="0" applyNumberFormat="0" applyBorder="0" applyAlignment="0" applyProtection="0"/>
    <xf numFmtId="0" fontId="26" fillId="36" borderId="0" applyNumberFormat="0" applyBorder="0" applyAlignment="0" applyProtection="0"/>
    <xf numFmtId="0" fontId="107" fillId="63" borderId="0" applyNumberFormat="0" applyBorder="0" applyAlignment="0" applyProtection="0"/>
    <xf numFmtId="0" fontId="107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63" borderId="0" applyNumberFormat="0" applyBorder="0" applyAlignment="0" applyProtection="0"/>
    <xf numFmtId="0" fontId="107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36" borderId="0" applyNumberFormat="0" applyBorder="0" applyAlignment="0" applyProtection="0"/>
    <xf numFmtId="0" fontId="26" fillId="63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107" fillId="63" borderId="0" applyNumberFormat="0" applyBorder="0" applyAlignment="0" applyProtection="0"/>
    <xf numFmtId="0" fontId="107" fillId="63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107" fillId="64" borderId="0" applyNumberFormat="0" applyBorder="0" applyAlignment="0" applyProtection="0"/>
    <xf numFmtId="0" fontId="107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64" borderId="0" applyNumberFormat="0" applyBorder="0" applyAlignment="0" applyProtection="0"/>
    <xf numFmtId="0" fontId="107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107" fillId="64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107" fillId="64" borderId="0" applyNumberFormat="0" applyBorder="0" applyAlignment="0" applyProtection="0"/>
    <xf numFmtId="0" fontId="107" fillId="6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107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107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07" fillId="66" borderId="0" applyNumberFormat="0" applyBorder="0" applyAlignment="0" applyProtection="0"/>
    <xf numFmtId="0" fontId="107" fillId="66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07" fillId="66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07" fillId="66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07" fillId="66" borderId="0" applyNumberFormat="0" applyBorder="0" applyAlignment="0" applyProtection="0"/>
    <xf numFmtId="0" fontId="30" fillId="48" borderId="0" applyNumberFormat="0" applyBorder="0" applyAlignment="0" applyProtection="0"/>
    <xf numFmtId="0" fontId="107" fillId="66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07" fillId="67" borderId="0" applyNumberFormat="0" applyBorder="0" applyAlignment="0" applyProtection="0"/>
    <xf numFmtId="0" fontId="107" fillId="6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07" fillId="6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07" fillId="6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07" fillId="67" borderId="0" applyNumberFormat="0" applyBorder="0" applyAlignment="0" applyProtection="0"/>
    <xf numFmtId="0" fontId="107" fillId="67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7" fillId="68" borderId="0" applyNumberFormat="0" applyBorder="0" applyAlignment="0" applyProtection="0"/>
    <xf numFmtId="0" fontId="107" fillId="68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7" fillId="68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7" fillId="68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7" fillId="68" borderId="0" applyNumberFormat="0" applyBorder="0" applyAlignment="0" applyProtection="0"/>
    <xf numFmtId="0" fontId="107" fillId="68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07" fillId="69" borderId="0" applyNumberFormat="0" applyBorder="0" applyAlignment="0" applyProtection="0"/>
    <xf numFmtId="0" fontId="107" fillId="6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07" fillId="6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07" fillId="6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07" fillId="69" borderId="0" applyNumberFormat="0" applyBorder="0" applyAlignment="0" applyProtection="0"/>
    <xf numFmtId="0" fontId="107" fillId="69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107" fillId="70" borderId="0" applyNumberFormat="0" applyBorder="0" applyAlignment="0" applyProtection="0"/>
    <xf numFmtId="0" fontId="107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70" borderId="0" applyNumberFormat="0" applyBorder="0" applyAlignment="0" applyProtection="0"/>
    <xf numFmtId="0" fontId="107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107" fillId="7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107" fillId="70" borderId="0" applyNumberFormat="0" applyBorder="0" applyAlignment="0" applyProtection="0"/>
    <xf numFmtId="0" fontId="107" fillId="70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07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07" fillId="6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07" fillId="6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07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107" fillId="68" borderId="0" applyNumberFormat="0" applyBorder="0" applyAlignment="0" applyProtection="0"/>
    <xf numFmtId="0" fontId="107" fillId="6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107" fillId="6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107" fillId="6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107" fillId="68" borderId="0" applyNumberFormat="0" applyBorder="0" applyAlignment="0" applyProtection="0"/>
    <xf numFmtId="0" fontId="107" fillId="68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07" fillId="71" borderId="0" applyNumberFormat="0" applyBorder="0" applyAlignment="0" applyProtection="0"/>
    <xf numFmtId="0" fontId="107" fillId="71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07" fillId="71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07" fillId="71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07" fillId="71" borderId="0" applyNumberFormat="0" applyBorder="0" applyAlignment="0" applyProtection="0"/>
    <xf numFmtId="0" fontId="107" fillId="71" borderId="0" applyNumberFormat="0" applyBorder="0" applyAlignment="0" applyProtection="0"/>
    <xf numFmtId="0" fontId="108" fillId="72" borderId="0" applyNumberFormat="0" applyBorder="0" applyAlignment="0" applyProtection="0"/>
    <xf numFmtId="0" fontId="108" fillId="7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08" fillId="72" borderId="0" applyNumberFormat="0" applyBorder="0" applyAlignment="0" applyProtection="0"/>
    <xf numFmtId="0" fontId="108" fillId="69" borderId="0" applyNumberFormat="0" applyBorder="0" applyAlignment="0" applyProtection="0"/>
    <xf numFmtId="0" fontId="108" fillId="69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08" fillId="69" borderId="0" applyNumberFormat="0" applyBorder="0" applyAlignment="0" applyProtection="0"/>
    <xf numFmtId="0" fontId="108" fillId="70" borderId="0" applyNumberFormat="0" applyBorder="0" applyAlignment="0" applyProtection="0"/>
    <xf numFmtId="0" fontId="28" fillId="42" borderId="0" applyNumberFormat="0" applyBorder="0" applyAlignment="0" applyProtection="0"/>
    <xf numFmtId="0" fontId="28" fillId="70" borderId="0" applyNumberFormat="0" applyBorder="0" applyAlignment="0" applyProtection="0"/>
    <xf numFmtId="0" fontId="10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42" borderId="0" applyNumberFormat="0" applyBorder="0" applyAlignment="0" applyProtection="0"/>
    <xf numFmtId="0" fontId="108" fillId="70" borderId="0" applyNumberFormat="0" applyBorder="0" applyAlignment="0" applyProtection="0"/>
    <xf numFmtId="0" fontId="108" fillId="73" borderId="0" applyNumberFormat="0" applyBorder="0" applyAlignment="0" applyProtection="0"/>
    <xf numFmtId="0" fontId="28" fillId="46" borderId="0" applyNumberFormat="0" applyBorder="0" applyAlignment="0" applyProtection="0"/>
    <xf numFmtId="0" fontId="28" fillId="73" borderId="0" applyNumberFormat="0" applyBorder="0" applyAlignment="0" applyProtection="0"/>
    <xf numFmtId="0" fontId="10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46" borderId="0" applyNumberFormat="0" applyBorder="0" applyAlignment="0" applyProtection="0"/>
    <xf numFmtId="0" fontId="108" fillId="73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108" fillId="74" borderId="0" applyNumberFormat="0" applyBorder="0" applyAlignment="0" applyProtection="0"/>
    <xf numFmtId="0" fontId="108" fillId="75" borderId="0" applyNumberFormat="0" applyBorder="0" applyAlignment="0" applyProtection="0"/>
    <xf numFmtId="0" fontId="28" fillId="54" borderId="0" applyNumberFormat="0" applyBorder="0" applyAlignment="0" applyProtection="0"/>
    <xf numFmtId="0" fontId="28" fillId="75" borderId="0" applyNumberFormat="0" applyBorder="0" applyAlignment="0" applyProtection="0"/>
    <xf numFmtId="0" fontId="10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54" borderId="0" applyNumberFormat="0" applyBorder="0" applyAlignment="0" applyProtection="0"/>
    <xf numFmtId="0" fontId="108" fillId="75" borderId="0" applyNumberFormat="0" applyBorder="0" applyAlignment="0" applyProtection="0"/>
    <xf numFmtId="0" fontId="108" fillId="76" borderId="0" applyNumberFormat="0" applyBorder="0" applyAlignment="0" applyProtection="0"/>
    <xf numFmtId="0" fontId="108" fillId="76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108" fillId="76" borderId="0" applyNumberFormat="0" applyBorder="0" applyAlignment="0" applyProtection="0"/>
    <xf numFmtId="0" fontId="108" fillId="77" borderId="0" applyNumberFormat="0" applyBorder="0" applyAlignment="0" applyProtection="0"/>
    <xf numFmtId="0" fontId="10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08" fillId="77" borderId="0" applyNumberFormat="0" applyBorder="0" applyAlignment="0" applyProtection="0"/>
    <xf numFmtId="0" fontId="108" fillId="78" borderId="0" applyNumberFormat="0" applyBorder="0" applyAlignment="0" applyProtection="0"/>
    <xf numFmtId="0" fontId="108" fillId="7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08" fillId="78" borderId="0" applyNumberFormat="0" applyBorder="0" applyAlignment="0" applyProtection="0"/>
    <xf numFmtId="0" fontId="108" fillId="73" borderId="0" applyNumberFormat="0" applyBorder="0" applyAlignment="0" applyProtection="0"/>
    <xf numFmtId="0" fontId="108" fillId="7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08" fillId="73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08" fillId="74" borderId="0" applyNumberFormat="0" applyBorder="0" applyAlignment="0" applyProtection="0"/>
    <xf numFmtId="0" fontId="108" fillId="79" borderId="0" applyNumberFormat="0" applyBorder="0" applyAlignment="0" applyProtection="0"/>
    <xf numFmtId="0" fontId="108" fillId="79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108" fillId="79" borderId="0" applyNumberFormat="0" applyBorder="0" applyAlignment="0" applyProtection="0"/>
    <xf numFmtId="173" fontId="46" fillId="0" borderId="34">
      <alignment horizontal="center" vertical="center"/>
      <protection locked="0"/>
    </xf>
    <xf numFmtId="173" fontId="46" fillId="0" borderId="34">
      <alignment horizontal="center" vertical="center"/>
      <protection locked="0"/>
    </xf>
    <xf numFmtId="174" fontId="46" fillId="0" borderId="34">
      <alignment horizontal="center" vertical="center"/>
      <protection locked="0"/>
    </xf>
    <xf numFmtId="174" fontId="46" fillId="0" borderId="34">
      <alignment horizontal="center" vertical="center"/>
      <protection locked="0"/>
    </xf>
    <xf numFmtId="175" fontId="46" fillId="0" borderId="34">
      <alignment horizontal="center" vertical="center"/>
      <protection locked="0"/>
    </xf>
    <xf numFmtId="175" fontId="46" fillId="0" borderId="34">
      <alignment horizontal="center" vertical="center"/>
      <protection locked="0"/>
    </xf>
    <xf numFmtId="176" fontId="46" fillId="0" borderId="34">
      <alignment horizontal="center" vertical="center"/>
      <protection locked="0"/>
    </xf>
    <xf numFmtId="176" fontId="46" fillId="0" borderId="34">
      <alignment horizontal="center" vertical="center"/>
      <protection locked="0"/>
    </xf>
    <xf numFmtId="177" fontId="46" fillId="0" borderId="34">
      <alignment horizontal="center" vertical="center"/>
      <protection locked="0"/>
    </xf>
    <xf numFmtId="177" fontId="46" fillId="0" borderId="34">
      <alignment horizontal="center" vertical="center"/>
      <protection locked="0"/>
    </xf>
    <xf numFmtId="178" fontId="46" fillId="0" borderId="34">
      <alignment horizontal="center" vertical="center"/>
      <protection locked="0"/>
    </xf>
    <xf numFmtId="178" fontId="46" fillId="0" borderId="34">
      <alignment horizontal="center" vertical="center"/>
      <protection locked="0"/>
    </xf>
    <xf numFmtId="0" fontId="46" fillId="0" borderId="34" applyAlignment="0">
      <protection locked="0"/>
    </xf>
    <xf numFmtId="0" fontId="46" fillId="0" borderId="34" applyAlignment="0">
      <protection locked="0"/>
    </xf>
    <xf numFmtId="173" fontId="46" fillId="0" borderId="34">
      <alignment vertical="center"/>
      <protection locked="0"/>
    </xf>
    <xf numFmtId="173" fontId="46" fillId="0" borderId="34">
      <alignment vertical="center"/>
      <protection locked="0"/>
    </xf>
    <xf numFmtId="179" fontId="46" fillId="0" borderId="34">
      <alignment horizontal="right" vertical="center"/>
      <protection locked="0"/>
    </xf>
    <xf numFmtId="179" fontId="46" fillId="0" borderId="34">
      <alignment horizontal="right" vertical="center"/>
      <protection locked="0"/>
    </xf>
    <xf numFmtId="175" fontId="46" fillId="0" borderId="34">
      <alignment vertical="center"/>
      <protection locked="0"/>
    </xf>
    <xf numFmtId="175" fontId="46" fillId="0" borderId="34">
      <alignment vertical="center"/>
      <protection locked="0"/>
    </xf>
    <xf numFmtId="176" fontId="46" fillId="0" borderId="34">
      <alignment vertical="center"/>
      <protection locked="0"/>
    </xf>
    <xf numFmtId="176" fontId="46" fillId="0" borderId="34">
      <alignment vertical="center"/>
      <protection locked="0"/>
    </xf>
    <xf numFmtId="177" fontId="46" fillId="0" borderId="34">
      <alignment vertical="center"/>
      <protection locked="0"/>
    </xf>
    <xf numFmtId="177" fontId="46" fillId="0" borderId="34">
      <alignment vertical="center"/>
      <protection locked="0"/>
    </xf>
    <xf numFmtId="178" fontId="46" fillId="0" borderId="34">
      <alignment horizontal="right" vertical="center"/>
      <protection locked="0"/>
    </xf>
    <xf numFmtId="178" fontId="46" fillId="0" borderId="34">
      <alignment horizontal="right" vertical="center"/>
      <protection locked="0"/>
    </xf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109" fillId="63" borderId="0" applyNumberFormat="0" applyBorder="0" applyAlignment="0" applyProtection="0"/>
    <xf numFmtId="3" fontId="47" fillId="0" borderId="0"/>
    <xf numFmtId="0" fontId="49" fillId="0" borderId="0"/>
    <xf numFmtId="0" fontId="49" fillId="0" borderId="0"/>
    <xf numFmtId="49" fontId="97" fillId="0" borderId="0" applyFont="0" applyFill="0" applyBorder="0" applyAlignment="0" applyProtection="0">
      <alignment horizontal="left"/>
    </xf>
    <xf numFmtId="49" fontId="97" fillId="0" borderId="0" applyFont="0" applyFill="0" applyBorder="0" applyAlignment="0" applyProtection="0">
      <alignment horizontal="left"/>
    </xf>
    <xf numFmtId="49" fontId="97" fillId="0" borderId="0" applyFont="0" applyFill="0" applyBorder="0" applyAlignment="0" applyProtection="0">
      <alignment horizontal="left"/>
    </xf>
    <xf numFmtId="49" fontId="97" fillId="0" borderId="0" applyFont="0" applyFill="0" applyBorder="0" applyAlignment="0" applyProtection="0">
      <alignment horizontal="left"/>
    </xf>
    <xf numFmtId="49" fontId="97" fillId="0" borderId="0" applyFont="0" applyFill="0" applyBorder="0" applyAlignment="0" applyProtection="0">
      <alignment horizontal="left"/>
    </xf>
    <xf numFmtId="49" fontId="97" fillId="0" borderId="0" applyFont="0" applyFill="0" applyBorder="0" applyAlignment="0" applyProtection="0">
      <alignment horizontal="left"/>
    </xf>
    <xf numFmtId="190" fontId="5" fillId="0" borderId="0" applyAlignment="0" applyProtection="0"/>
    <xf numFmtId="190" fontId="5" fillId="0" borderId="0" applyAlignment="0" applyProtection="0"/>
    <xf numFmtId="190" fontId="5" fillId="0" borderId="0" applyAlignment="0" applyProtection="0"/>
    <xf numFmtId="190" fontId="5" fillId="0" borderId="0" applyAlignment="0" applyProtection="0"/>
    <xf numFmtId="190" fontId="5" fillId="0" borderId="0" applyAlignment="0" applyProtection="0"/>
    <xf numFmtId="190" fontId="5" fillId="0" borderId="0" applyAlignment="0" applyProtection="0"/>
    <xf numFmtId="190" fontId="5" fillId="0" borderId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0" fontId="110" fillId="80" borderId="48" applyNumberFormat="0" applyAlignment="0" applyProtection="0"/>
    <xf numFmtId="0" fontId="110" fillId="80" borderId="48" applyNumberFormat="0" applyAlignment="0" applyProtection="0"/>
    <xf numFmtId="0" fontId="40" fillId="30" borderId="28" applyNumberFormat="0" applyAlignment="0" applyProtection="0"/>
    <xf numFmtId="0" fontId="40" fillId="30" borderId="28" applyNumberFormat="0" applyAlignment="0" applyProtection="0"/>
    <xf numFmtId="0" fontId="110" fillId="80" borderId="48" applyNumberFormat="0" applyAlignment="0" applyProtection="0"/>
    <xf numFmtId="0" fontId="46" fillId="0" borderId="0" applyNumberFormat="0" applyFont="0" applyFill="0" applyBorder="0">
      <alignment horizontal="center" vertical="center"/>
      <protection locked="0"/>
    </xf>
    <xf numFmtId="0" fontId="46" fillId="0" borderId="0" applyNumberFormat="0" applyFont="0" applyFill="0" applyBorder="0">
      <alignment horizontal="center" vertical="center"/>
      <protection locked="0"/>
    </xf>
    <xf numFmtId="173" fontId="46" fillId="0" borderId="0" applyFill="0" applyBorder="0">
      <alignment horizontal="center" vertical="center"/>
    </xf>
    <xf numFmtId="173" fontId="46" fillId="0" borderId="0" applyFill="0" applyBorder="0">
      <alignment horizontal="center" vertical="center"/>
    </xf>
    <xf numFmtId="174" fontId="46" fillId="0" borderId="0" applyFill="0" applyBorder="0">
      <alignment horizontal="center" vertical="center"/>
    </xf>
    <xf numFmtId="174" fontId="46" fillId="0" borderId="0" applyFill="0" applyBorder="0">
      <alignment horizontal="center" vertical="center"/>
    </xf>
    <xf numFmtId="175" fontId="46" fillId="0" borderId="0" applyFill="0" applyBorder="0">
      <alignment horizontal="center" vertical="center"/>
    </xf>
    <xf numFmtId="175" fontId="46" fillId="0" borderId="0" applyFill="0" applyBorder="0">
      <alignment horizontal="center" vertical="center"/>
    </xf>
    <xf numFmtId="176" fontId="46" fillId="0" borderId="0" applyFill="0" applyBorder="0">
      <alignment horizontal="center" vertical="center"/>
    </xf>
    <xf numFmtId="176" fontId="46" fillId="0" borderId="0" applyFill="0" applyBorder="0">
      <alignment horizontal="center" vertical="center"/>
    </xf>
    <xf numFmtId="177" fontId="46" fillId="0" borderId="0" applyFill="0" applyBorder="0">
      <alignment horizontal="center" vertical="center"/>
    </xf>
    <xf numFmtId="177" fontId="46" fillId="0" borderId="0" applyFill="0" applyBorder="0">
      <alignment horizontal="center" vertical="center"/>
    </xf>
    <xf numFmtId="178" fontId="46" fillId="0" borderId="0" applyFill="0" applyBorder="0">
      <alignment horizontal="center" vertical="center"/>
    </xf>
    <xf numFmtId="178" fontId="46" fillId="0" borderId="0" applyFill="0" applyBorder="0">
      <alignment horizontal="center" vertical="center"/>
    </xf>
    <xf numFmtId="0" fontId="111" fillId="81" borderId="49" applyNumberFormat="0" applyAlignment="0" applyProtection="0"/>
    <xf numFmtId="0" fontId="111" fillId="81" borderId="49" applyNumberFormat="0" applyAlignment="0" applyProtection="0"/>
    <xf numFmtId="0" fontId="1" fillId="23" borderId="21" applyNumberFormat="0" applyAlignment="0" applyProtection="0"/>
    <xf numFmtId="0" fontId="1" fillId="23" borderId="21" applyNumberFormat="0" applyAlignment="0" applyProtection="0"/>
    <xf numFmtId="0" fontId="111" fillId="81" borderId="49" applyNumberFormat="0" applyAlignment="0" applyProtection="0"/>
    <xf numFmtId="43" fontId="26" fillId="0" borderId="0" applyFont="0" applyFill="0" applyBorder="0" applyAlignment="0" applyProtection="0"/>
    <xf numFmtId="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2" fillId="0" borderId="0" applyFont="0" applyFill="0" applyBorder="0" applyAlignment="0" applyProtection="0"/>
    <xf numFmtId="4" fontId="3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0" fillId="0" borderId="0"/>
    <xf numFmtId="0" fontId="50" fillId="0" borderId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3" fillId="0" borderId="0" applyFill="0" applyBorder="0" applyAlignment="0" applyProtection="0"/>
    <xf numFmtId="0" fontId="51" fillId="0" borderId="0"/>
    <xf numFmtId="0" fontId="51" fillId="0" borderId="0"/>
    <xf numFmtId="0" fontId="56" fillId="0" borderId="0"/>
    <xf numFmtId="20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7" fillId="0" borderId="0" applyFont="0" applyFill="0" applyBorder="0" applyAlignment="0" applyProtection="0"/>
    <xf numFmtId="20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0" fontId="56" fillId="0" borderId="0"/>
    <xf numFmtId="0" fontId="51" fillId="0" borderId="0"/>
    <xf numFmtId="0" fontId="3" fillId="0" borderId="0" applyFont="0" applyFill="0" applyBorder="0" applyAlignment="0" applyProtection="0"/>
    <xf numFmtId="15" fontId="3" fillId="0" borderId="0"/>
    <xf numFmtId="15" fontId="3" fillId="0" borderId="0"/>
    <xf numFmtId="15" fontId="3" fillId="0" borderId="0"/>
    <xf numFmtId="0" fontId="3" fillId="0" borderId="0" applyFont="0" applyFill="0" applyBorder="0" applyAlignment="0" applyProtection="0"/>
    <xf numFmtId="15" fontId="3" fillId="0" borderId="0"/>
    <xf numFmtId="15" fontId="3" fillId="0" borderId="0"/>
    <xf numFmtId="15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5" fontId="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14" fillId="64" borderId="0" applyNumberFormat="0" applyBorder="0" applyAlignment="0" applyProtection="0"/>
    <xf numFmtId="0" fontId="114" fillId="64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114" fillId="64" borderId="0" applyNumberFormat="0" applyBorder="0" applyAlignment="0" applyProtection="0"/>
    <xf numFmtId="192" fontId="102" fillId="0" borderId="46"/>
    <xf numFmtId="192" fontId="102" fillId="0" borderId="46"/>
    <xf numFmtId="192" fontId="102" fillId="0" borderId="46"/>
    <xf numFmtId="192" fontId="102" fillId="0" borderId="46"/>
    <xf numFmtId="192" fontId="102" fillId="0" borderId="46"/>
    <xf numFmtId="192" fontId="102" fillId="0" borderId="46"/>
    <xf numFmtId="192" fontId="102" fillId="0" borderId="46"/>
    <xf numFmtId="0" fontId="56" fillId="0" borderId="0"/>
    <xf numFmtId="0" fontId="56" fillId="0" borderId="0"/>
    <xf numFmtId="38" fontId="46" fillId="7" borderId="0" applyNumberFormat="0" applyBorder="0" applyAlignment="0" applyProtection="0"/>
    <xf numFmtId="38" fontId="46" fillId="7" borderId="0" applyNumberFormat="0" applyBorder="0" applyAlignment="0" applyProtection="0"/>
    <xf numFmtId="0" fontId="70" fillId="0" borderId="40" applyNumberFormat="0" applyAlignment="0" applyProtection="0">
      <alignment horizontal="left" vertical="center"/>
    </xf>
    <xf numFmtId="0" fontId="70" fillId="0" borderId="40" applyNumberFormat="0" applyAlignment="0" applyProtection="0">
      <alignment horizontal="left" vertical="center"/>
    </xf>
    <xf numFmtId="0" fontId="70" fillId="0" borderId="33">
      <alignment horizontal="left" vertical="center"/>
    </xf>
    <xf numFmtId="0" fontId="70" fillId="0" borderId="33">
      <alignment horizontal="left" vertical="center"/>
    </xf>
    <xf numFmtId="0" fontId="32" fillId="0" borderId="25" applyNumberFormat="0" applyFill="0" applyAlignment="0" applyProtection="0"/>
    <xf numFmtId="0" fontId="115" fillId="0" borderId="0"/>
    <xf numFmtId="0" fontId="6" fillId="0" borderId="0" applyFill="0" applyBorder="0" applyAlignment="0"/>
    <xf numFmtId="0" fontId="115" fillId="0" borderId="0" applyNumberFormat="0" applyFill="0" applyBorder="0" applyAlignment="0" applyProtection="0"/>
    <xf numFmtId="0" fontId="115" fillId="0" borderId="0"/>
    <xf numFmtId="0" fontId="32" fillId="0" borderId="25" applyNumberFormat="0" applyFill="0" applyAlignment="0" applyProtection="0"/>
    <xf numFmtId="0" fontId="115" fillId="0" borderId="0"/>
    <xf numFmtId="0" fontId="32" fillId="0" borderId="25" applyNumberFormat="0" applyFill="0" applyAlignment="0" applyProtection="0"/>
    <xf numFmtId="0" fontId="6" fillId="0" borderId="0" applyFill="0" applyBorder="0" applyAlignment="0"/>
    <xf numFmtId="0" fontId="6" fillId="0" borderId="0" applyFill="0" applyBorder="0" applyAlignment="0"/>
    <xf numFmtId="0" fontId="6" fillId="0" borderId="0" applyFill="0" applyBorder="0" applyAlignment="0"/>
    <xf numFmtId="0" fontId="6" fillId="0" borderId="0" applyFill="0" applyBorder="0" applyAlignment="0"/>
    <xf numFmtId="0" fontId="6" fillId="0" borderId="0" applyFill="0" applyBorder="0" applyAlignment="0"/>
    <xf numFmtId="0" fontId="33" fillId="0" borderId="26" applyNumberFormat="0" applyFill="0" applyAlignment="0" applyProtection="0"/>
    <xf numFmtId="0" fontId="70" fillId="0" borderId="0"/>
    <xf numFmtId="0" fontId="70" fillId="0" borderId="0"/>
    <xf numFmtId="0" fontId="70" fillId="0" borderId="0"/>
    <xf numFmtId="0" fontId="4" fillId="0" borderId="0" applyFill="0" applyBorder="0" applyAlignment="0"/>
    <xf numFmtId="0" fontId="70" fillId="0" borderId="0" applyNumberForma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33" fillId="0" borderId="26" applyNumberFormat="0" applyFill="0" applyAlignment="0" applyProtection="0"/>
    <xf numFmtId="0" fontId="70" fillId="0" borderId="0"/>
    <xf numFmtId="0" fontId="70" fillId="0" borderId="0"/>
    <xf numFmtId="0" fontId="70" fillId="0" borderId="0"/>
    <xf numFmtId="0" fontId="33" fillId="0" borderId="26" applyNumberFormat="0" applyFill="0" applyAlignment="0" applyProtection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5" fillId="0" borderId="0" applyFill="0" applyBorder="0" applyAlignment="0"/>
    <xf numFmtId="3" fontId="6" fillId="0" borderId="0"/>
    <xf numFmtId="3" fontId="6" fillId="0" borderId="0"/>
    <xf numFmtId="3" fontId="6" fillId="0" borderId="0"/>
    <xf numFmtId="0" fontId="34" fillId="0" borderId="27" applyNumberFormat="0" applyFill="0" applyAlignment="0" applyProtection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0" fontId="34" fillId="0" borderId="27" applyNumberFormat="0" applyFill="0" applyAlignment="0" applyProtection="0"/>
    <xf numFmtId="0" fontId="45" fillId="0" borderId="0" applyFill="0" applyBorder="0" applyAlignment="0"/>
    <xf numFmtId="0" fontId="45" fillId="0" borderId="0" applyFill="0" applyBorder="0" applyAlignment="0"/>
    <xf numFmtId="0" fontId="45" fillId="0" borderId="0" applyFill="0" applyBorder="0" applyAlignment="0"/>
    <xf numFmtId="0" fontId="45" fillId="0" borderId="0" applyFill="0" applyBorder="0" applyAlignment="0"/>
    <xf numFmtId="0" fontId="45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187" fontId="72" fillId="0" borderId="0">
      <alignment horizontal="left"/>
    </xf>
    <xf numFmtId="187" fontId="72" fillId="0" borderId="0">
      <alignment horizontal="left"/>
    </xf>
    <xf numFmtId="187" fontId="72" fillId="0" borderId="0">
      <alignment horizontal="left"/>
    </xf>
    <xf numFmtId="165" fontId="6" fillId="0" borderId="0" applyProtection="0"/>
    <xf numFmtId="165" fontId="6" fillId="0" borderId="0" applyProtection="0"/>
    <xf numFmtId="165" fontId="6" fillId="0" borderId="0" applyProtection="0"/>
    <xf numFmtId="165" fontId="6" fillId="0" borderId="0" applyProtection="0"/>
    <xf numFmtId="165" fontId="6" fillId="0" borderId="0" applyProtection="0"/>
    <xf numFmtId="165" fontId="6" fillId="0" borderId="0" applyProtection="0"/>
    <xf numFmtId="165" fontId="6" fillId="0" borderId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/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/>
    <xf numFmtId="0" fontId="68" fillId="0" borderId="0" applyFill="0" applyBorder="0" applyAlignment="0">
      <protection locked="0"/>
    </xf>
    <xf numFmtId="0" fontId="68" fillId="0" borderId="0" applyFill="0" applyBorder="0" applyAlignment="0">
      <protection locked="0"/>
    </xf>
    <xf numFmtId="10" fontId="46" fillId="61" borderId="6" applyNumberFormat="0" applyBorder="0" applyAlignment="0" applyProtection="0"/>
    <xf numFmtId="10" fontId="46" fillId="61" borderId="6" applyNumberFormat="0" applyBorder="0" applyAlignment="0" applyProtection="0"/>
    <xf numFmtId="0" fontId="38" fillId="29" borderId="28" applyNumberFormat="0" applyAlignment="0" applyProtection="0"/>
    <xf numFmtId="0" fontId="38" fillId="29" borderId="28" applyNumberFormat="0" applyAlignment="0" applyProtection="0"/>
    <xf numFmtId="0" fontId="38" fillId="29" borderId="28" applyNumberFormat="0" applyAlignment="0" applyProtection="0"/>
    <xf numFmtId="3" fontId="118" fillId="0" borderId="50"/>
    <xf numFmtId="3" fontId="118" fillId="0" borderId="50"/>
    <xf numFmtId="3" fontId="118" fillId="0" borderId="50"/>
    <xf numFmtId="17" fontId="83" fillId="0" borderId="0" applyNumberFormat="0" applyBorder="0">
      <protection locked="0"/>
    </xf>
    <xf numFmtId="0" fontId="38" fillId="29" borderId="28" applyNumberFormat="0" applyAlignment="0" applyProtection="0"/>
    <xf numFmtId="17" fontId="83" fillId="0" borderId="0" applyNumberFormat="0" applyBorder="0">
      <protection locked="0"/>
    </xf>
    <xf numFmtId="17" fontId="83" fillId="0" borderId="0" applyNumberFormat="0" applyBorder="0">
      <protection locked="0"/>
    </xf>
    <xf numFmtId="0" fontId="38" fillId="29" borderId="28" applyNumberFormat="0" applyAlignment="0" applyProtection="0"/>
    <xf numFmtId="3" fontId="118" fillId="0" borderId="50"/>
    <xf numFmtId="0" fontId="38" fillId="29" borderId="28" applyNumberFormat="0" applyAlignment="0" applyProtection="0"/>
    <xf numFmtId="3" fontId="118" fillId="0" borderId="50"/>
    <xf numFmtId="3" fontId="118" fillId="0" borderId="50"/>
    <xf numFmtId="3" fontId="118" fillId="0" borderId="50"/>
    <xf numFmtId="0" fontId="38" fillId="29" borderId="28" applyNumberFormat="0" applyAlignment="0" applyProtection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41" fillId="0" borderId="30" applyNumberFormat="0" applyFill="0" applyAlignment="0" applyProtection="0"/>
    <xf numFmtId="0" fontId="41" fillId="0" borderId="30" applyNumberFormat="0" applyFill="0" applyAlignment="0" applyProtection="0"/>
    <xf numFmtId="0" fontId="119" fillId="0" borderId="51" applyNumberFormat="0" applyFill="0" applyAlignment="0" applyProtection="0"/>
    <xf numFmtId="0" fontId="45" fillId="0" borderId="6" applyFill="0">
      <alignment horizontal="center" vertical="center"/>
    </xf>
    <xf numFmtId="0" fontId="45" fillId="0" borderId="6" applyFill="0">
      <alignment horizontal="center" vertical="center"/>
    </xf>
    <xf numFmtId="0" fontId="46" fillId="0" borderId="6" applyFill="0">
      <alignment horizontal="center" vertical="center"/>
    </xf>
    <xf numFmtId="0" fontId="46" fillId="0" borderId="6" applyFill="0">
      <alignment horizontal="center" vertical="center"/>
    </xf>
    <xf numFmtId="185" fontId="46" fillId="0" borderId="6" applyFill="0">
      <alignment horizontal="center" vertical="center"/>
    </xf>
    <xf numFmtId="185" fontId="46" fillId="0" borderId="6" applyFill="0">
      <alignment horizontal="center" vertical="center"/>
    </xf>
    <xf numFmtId="0" fontId="70" fillId="0" borderId="0" applyFill="0" applyBorder="0" applyAlignment="0"/>
    <xf numFmtId="0" fontId="70" fillId="0" borderId="0" applyFill="0" applyBorder="0" applyAlignment="0"/>
    <xf numFmtId="0" fontId="120" fillId="82" borderId="0" applyNumberFormat="0" applyBorder="0" applyAlignment="0" applyProtection="0"/>
    <xf numFmtId="0" fontId="120" fillId="82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120" fillId="82" borderId="0" applyNumberFormat="0" applyBorder="0" applyAlignment="0" applyProtection="0"/>
    <xf numFmtId="37" fontId="103" fillId="0" borderId="0"/>
    <xf numFmtId="37" fontId="103" fillId="0" borderId="0"/>
    <xf numFmtId="37" fontId="103" fillId="0" borderId="0"/>
    <xf numFmtId="37" fontId="103" fillId="0" borderId="0"/>
    <xf numFmtId="37" fontId="103" fillId="0" borderId="0"/>
    <xf numFmtId="37" fontId="103" fillId="0" borderId="0"/>
    <xf numFmtId="37" fontId="121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30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3" fillId="0" borderId="0"/>
    <xf numFmtId="0" fontId="43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26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0" fillId="0" borderId="0"/>
    <xf numFmtId="0" fontId="26" fillId="0" borderId="0"/>
    <xf numFmtId="0" fontId="71" fillId="0" borderId="0"/>
    <xf numFmtId="0" fontId="3" fillId="0" borderId="0"/>
    <xf numFmtId="0" fontId="30" fillId="0" borderId="0"/>
    <xf numFmtId="0" fontId="30" fillId="0" borderId="0"/>
    <xf numFmtId="0" fontId="71" fillId="0" borderId="0"/>
    <xf numFmtId="0" fontId="26" fillId="0" borderId="0"/>
    <xf numFmtId="0" fontId="72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" fillId="0" borderId="0"/>
    <xf numFmtId="0" fontId="26" fillId="0" borderId="0"/>
    <xf numFmtId="0" fontId="13" fillId="0" borderId="0"/>
    <xf numFmtId="0" fontId="30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13" fillId="0" borderId="0"/>
    <xf numFmtId="0" fontId="26" fillId="0" borderId="0"/>
    <xf numFmtId="0" fontId="26" fillId="0" borderId="0"/>
    <xf numFmtId="0" fontId="30" fillId="0" borderId="0"/>
    <xf numFmtId="0" fontId="3" fillId="0" borderId="0"/>
    <xf numFmtId="0" fontId="26" fillId="0" borderId="0"/>
    <xf numFmtId="0" fontId="26" fillId="0" borderId="0"/>
    <xf numFmtId="0" fontId="30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3" fillId="0" borderId="0"/>
    <xf numFmtId="192" fontId="102" fillId="0" borderId="0"/>
    <xf numFmtId="192" fontId="102" fillId="0" borderId="0"/>
    <xf numFmtId="192" fontId="102" fillId="0" borderId="0"/>
    <xf numFmtId="192" fontId="102" fillId="0" borderId="0"/>
    <xf numFmtId="192" fontId="102" fillId="0" borderId="0"/>
    <xf numFmtId="192" fontId="102" fillId="0" borderId="0"/>
    <xf numFmtId="192" fontId="102" fillId="0" borderId="0"/>
    <xf numFmtId="0" fontId="3" fillId="0" borderId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26" fillId="31" borderId="31" applyNumberFormat="0" applyFont="0" applyAlignment="0" applyProtection="0"/>
    <xf numFmtId="0" fontId="26" fillId="31" borderId="31" applyNumberFormat="0" applyFont="0" applyAlignment="0" applyProtection="0"/>
    <xf numFmtId="0" fontId="52" fillId="0" borderId="0">
      <alignment horizontal="left"/>
    </xf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26" fillId="31" borderId="31" applyNumberFormat="0" applyFont="0" applyAlignment="0" applyProtection="0"/>
    <xf numFmtId="0" fontId="26" fillId="31" borderId="31" applyNumberFormat="0" applyFont="0" applyAlignment="0" applyProtection="0"/>
    <xf numFmtId="0" fontId="52" fillId="0" borderId="0">
      <alignment horizontal="left"/>
    </xf>
    <xf numFmtId="0" fontId="72" fillId="31" borderId="31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26" fillId="31" borderId="31" applyNumberFormat="0" applyFont="0" applyAlignment="0" applyProtection="0"/>
    <xf numFmtId="0" fontId="52" fillId="0" borderId="0">
      <alignment horizontal="left"/>
    </xf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72" fillId="31" borderId="31" applyNumberFormat="0" applyFont="0" applyAlignment="0" applyProtection="0"/>
    <xf numFmtId="0" fontId="3" fillId="83" borderId="39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5" fontId="3" fillId="0" borderId="0"/>
    <xf numFmtId="15" fontId="3" fillId="0" borderId="0"/>
    <xf numFmtId="15" fontId="3" fillId="0" borderId="0"/>
    <xf numFmtId="15" fontId="3" fillId="0" borderId="0"/>
    <xf numFmtId="15" fontId="3" fillId="0" borderId="0"/>
    <xf numFmtId="15" fontId="3" fillId="0" borderId="0"/>
    <xf numFmtId="15" fontId="3" fillId="0" borderId="0"/>
    <xf numFmtId="0" fontId="122" fillId="80" borderId="52" applyNumberFormat="0" applyAlignment="0" applyProtection="0"/>
    <xf numFmtId="0" fontId="122" fillId="80" borderId="52" applyNumberFormat="0" applyAlignment="0" applyProtection="0"/>
    <xf numFmtId="0" fontId="39" fillId="30" borderId="29" applyNumberFormat="0" applyAlignment="0" applyProtection="0"/>
    <xf numFmtId="0" fontId="39" fillId="30" borderId="29" applyNumberFormat="0" applyAlignment="0" applyProtection="0"/>
    <xf numFmtId="0" fontId="122" fillId="80" borderId="52" applyNumberFormat="0" applyAlignment="0" applyProtection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0" fontId="3" fillId="0" borderId="0"/>
    <xf numFmtId="10" fontId="3" fillId="0" borderId="0"/>
    <xf numFmtId="10" fontId="3" fillId="0" borderId="0"/>
    <xf numFmtId="10" fontId="3" fillId="0" borderId="0"/>
    <xf numFmtId="10" fontId="3" fillId="0" borderId="0"/>
    <xf numFmtId="10" fontId="3" fillId="0" borderId="0"/>
    <xf numFmtId="10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9" fontId="3" fillId="0" borderId="0"/>
    <xf numFmtId="199" fontId="3" fillId="0" borderId="0"/>
    <xf numFmtId="199" fontId="3" fillId="0" borderId="0"/>
    <xf numFmtId="199" fontId="3" fillId="0" borderId="0"/>
    <xf numFmtId="199" fontId="3" fillId="0" borderId="0"/>
    <xf numFmtId="199" fontId="3" fillId="0" borderId="0"/>
    <xf numFmtId="199" fontId="3" fillId="0" borderId="0"/>
    <xf numFmtId="200" fontId="3" fillId="0" borderId="0" applyFont="0" applyFill="0" applyBorder="0" applyAlignment="0"/>
    <xf numFmtId="200" fontId="3" fillId="0" borderId="0" applyFont="0" applyFill="0" applyBorder="0" applyAlignment="0"/>
    <xf numFmtId="200" fontId="3" fillId="0" borderId="0" applyFont="0" applyFill="0" applyBorder="0" applyAlignment="0"/>
    <xf numFmtId="200" fontId="3" fillId="0" borderId="0" applyFont="0" applyFill="0" applyBorder="0" applyAlignment="0"/>
    <xf numFmtId="200" fontId="3" fillId="0" borderId="0" applyFont="0" applyFill="0" applyBorder="0" applyAlignment="0"/>
    <xf numFmtId="200" fontId="3" fillId="0" borderId="0" applyFont="0" applyFill="0" applyBorder="0" applyAlignment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26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5" fillId="0" borderId="0" applyFill="0" applyBorder="0">
      <alignment horizontal="right" vertical="center"/>
    </xf>
    <xf numFmtId="0" fontId="45" fillId="0" borderId="0" applyFill="0" applyBorder="0">
      <alignment horizontal="right" vertical="center"/>
    </xf>
    <xf numFmtId="201" fontId="3" fillId="0" borderId="0"/>
    <xf numFmtId="201" fontId="3" fillId="0" borderId="0"/>
    <xf numFmtId="201" fontId="3" fillId="0" borderId="0"/>
    <xf numFmtId="201" fontId="3" fillId="0" borderId="0"/>
    <xf numFmtId="201" fontId="3" fillId="0" borderId="0"/>
    <xf numFmtId="201" fontId="3" fillId="0" borderId="0"/>
    <xf numFmtId="201" fontId="3" fillId="0" borderId="0"/>
    <xf numFmtId="173" fontId="46" fillId="0" borderId="0" applyFill="0" applyBorder="0">
      <alignment horizontal="right" vertical="center"/>
    </xf>
    <xf numFmtId="173" fontId="46" fillId="0" borderId="0" applyFill="0" applyBorder="0">
      <alignment horizontal="right" vertical="center"/>
    </xf>
    <xf numFmtId="179" fontId="46" fillId="0" borderId="0" applyFill="0" applyBorder="0">
      <alignment horizontal="right" vertical="center"/>
    </xf>
    <xf numFmtId="179" fontId="46" fillId="0" borderId="0" applyFill="0" applyBorder="0">
      <alignment horizontal="right" vertical="center"/>
    </xf>
    <xf numFmtId="175" fontId="46" fillId="0" borderId="0" applyFill="0" applyBorder="0">
      <alignment horizontal="right" vertical="center"/>
    </xf>
    <xf numFmtId="175" fontId="46" fillId="0" borderId="0" applyFill="0" applyBorder="0">
      <alignment horizontal="right" vertical="center"/>
    </xf>
    <xf numFmtId="176" fontId="46" fillId="0" borderId="0" applyFill="0" applyBorder="0">
      <alignment horizontal="right" vertical="center"/>
    </xf>
    <xf numFmtId="176" fontId="46" fillId="0" borderId="0" applyFill="0" applyBorder="0">
      <alignment horizontal="right" vertical="center"/>
    </xf>
    <xf numFmtId="177" fontId="46" fillId="0" borderId="0" applyFill="0" applyBorder="0">
      <alignment horizontal="right" vertical="center"/>
    </xf>
    <xf numFmtId="177" fontId="46" fillId="0" borderId="0" applyFill="0" applyBorder="0">
      <alignment horizontal="right" vertical="center"/>
    </xf>
    <xf numFmtId="178" fontId="46" fillId="0" borderId="0" applyFill="0" applyBorder="0">
      <alignment horizontal="right" vertical="center"/>
    </xf>
    <xf numFmtId="178" fontId="46" fillId="0" borderId="0" applyFill="0" applyBorder="0">
      <alignment horizontal="right" vertical="center"/>
    </xf>
    <xf numFmtId="0" fontId="80" fillId="0" borderId="0" applyFill="0" applyBorder="0" applyAlignment="0"/>
    <xf numFmtId="0" fontId="80" fillId="0" borderId="0" applyFill="0" applyBorder="0" applyAlignment="0"/>
    <xf numFmtId="0" fontId="81" fillId="0" borderId="0" applyFill="0" applyBorder="0" applyAlignment="0"/>
    <xf numFmtId="0" fontId="81" fillId="0" borderId="0" applyFill="0" applyBorder="0" applyAlignment="0"/>
    <xf numFmtId="0" fontId="56" fillId="57" borderId="0"/>
    <xf numFmtId="0" fontId="56" fillId="57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7" fontId="3" fillId="0" borderId="0"/>
    <xf numFmtId="187" fontId="3" fillId="0" borderId="0"/>
    <xf numFmtId="187" fontId="3" fillId="0" borderId="0"/>
    <xf numFmtId="187" fontId="3" fillId="0" borderId="0"/>
    <xf numFmtId="187" fontId="3" fillId="0" borderId="0"/>
    <xf numFmtId="187" fontId="3" fillId="0" borderId="0"/>
    <xf numFmtId="186" fontId="72" fillId="0" borderId="0"/>
    <xf numFmtId="186" fontId="72" fillId="0" borderId="0"/>
    <xf numFmtId="186" fontId="72" fillId="0" borderId="0"/>
    <xf numFmtId="187" fontId="3" fillId="0" borderId="0"/>
    <xf numFmtId="0" fontId="6" fillId="7" borderId="7" applyFont="0" applyBorder="0"/>
    <xf numFmtId="0" fontId="6" fillId="7" borderId="7" applyFont="0" applyBorder="0"/>
    <xf numFmtId="0" fontId="70" fillId="0" borderId="0"/>
    <xf numFmtId="0" fontId="70" fillId="0" borderId="0"/>
    <xf numFmtId="0" fontId="81" fillId="0" borderId="0"/>
    <xf numFmtId="0" fontId="81" fillId="0" borderId="0"/>
    <xf numFmtId="15" fontId="3" fillId="0" borderId="0"/>
    <xf numFmtId="15" fontId="3" fillId="0" borderId="0"/>
    <xf numFmtId="15" fontId="3" fillId="0" borderId="0"/>
    <xf numFmtId="10" fontId="3" fillId="0" borderId="0"/>
    <xf numFmtId="10" fontId="3" fillId="0" borderId="0"/>
    <xf numFmtId="10" fontId="3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192" fontId="52" fillId="0" borderId="47"/>
    <xf numFmtId="192" fontId="52" fillId="0" borderId="47"/>
    <xf numFmtId="192" fontId="52" fillId="0" borderId="47"/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/>
    <xf numFmtId="0" fontId="31" fillId="0" borderId="0" applyNumberFormat="0" applyFill="0" applyBorder="0" applyAlignment="0" applyProtection="0"/>
    <xf numFmtId="0" fontId="124" fillId="0" borderId="0"/>
    <xf numFmtId="0" fontId="124" fillId="0" borderId="0"/>
    <xf numFmtId="0" fontId="3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" fillId="0" borderId="32" applyNumberFormat="0" applyFill="0" applyAlignment="0" applyProtection="0"/>
    <xf numFmtId="0" fontId="125" fillId="0" borderId="53" applyNumberFormat="0" applyFill="0" applyAlignment="0" applyProtection="0"/>
    <xf numFmtId="0" fontId="2" fillId="0" borderId="32" applyNumberFormat="0" applyFill="0" applyAlignment="0" applyProtection="0"/>
    <xf numFmtId="0" fontId="125" fillId="0" borderId="53" applyNumberFormat="0" applyFill="0" applyAlignment="0" applyProtection="0"/>
    <xf numFmtId="0" fontId="3" fillId="0" borderId="54" applyNumberFormat="0" applyFont="0" applyFill="0" applyAlignment="0" applyProtection="0"/>
    <xf numFmtId="0" fontId="2" fillId="0" borderId="32" applyNumberFormat="0" applyFill="0" applyAlignment="0" applyProtection="0"/>
    <xf numFmtId="0" fontId="125" fillId="0" borderId="53" applyNumberFormat="0" applyFill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2" fillId="0" borderId="0">
      <alignment vertical="top"/>
    </xf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27" fillId="0" borderId="0"/>
    <xf numFmtId="43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9" fontId="127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  <xf numFmtId="9" fontId="26" fillId="0" borderId="0" applyFont="0" applyFill="0" applyBorder="0" applyAlignment="0" applyProtection="0"/>
  </cellStyleXfs>
  <cellXfs count="286">
    <xf numFmtId="0" fontId="0" fillId="0" borderId="0" xfId="0"/>
    <xf numFmtId="0" fontId="2" fillId="0" borderId="0" xfId="0" applyFont="1"/>
    <xf numFmtId="0" fontId="0" fillId="0" borderId="0" xfId="0" applyBorder="1"/>
    <xf numFmtId="0" fontId="1" fillId="3" borderId="2" xfId="0" applyFont="1" applyFill="1" applyBorder="1"/>
    <xf numFmtId="0" fontId="1" fillId="3" borderId="3" xfId="0" applyFont="1" applyFill="1" applyBorder="1"/>
    <xf numFmtId="0" fontId="1" fillId="3" borderId="4" xfId="0" applyFont="1" applyFill="1" applyBorder="1"/>
    <xf numFmtId="0" fontId="1" fillId="3" borderId="1" xfId="0" applyFont="1" applyFill="1" applyBorder="1"/>
    <xf numFmtId="0" fontId="1" fillId="3" borderId="5" xfId="0" applyFont="1" applyFill="1" applyBorder="1"/>
    <xf numFmtId="0" fontId="2" fillId="0" borderId="0" xfId="0" applyFont="1" applyBorder="1"/>
    <xf numFmtId="0" fontId="2" fillId="0" borderId="0" xfId="0" applyFont="1" applyFill="1" applyBorder="1"/>
    <xf numFmtId="0" fontId="5" fillId="0" borderId="0" xfId="1" applyFont="1" applyBorder="1" applyAlignment="1">
      <alignment wrapText="1"/>
    </xf>
    <xf numFmtId="0" fontId="4" fillId="0" borderId="0" xfId="1" applyFont="1" applyBorder="1" applyAlignment="1">
      <alignment wrapText="1"/>
    </xf>
    <xf numFmtId="0" fontId="1" fillId="3" borderId="0" xfId="0" applyFont="1" applyFill="1" applyBorder="1"/>
    <xf numFmtId="0" fontId="7" fillId="0" borderId="0" xfId="5"/>
    <xf numFmtId="0" fontId="7" fillId="0" borderId="0" xfId="5" applyFill="1"/>
    <xf numFmtId="0" fontId="7" fillId="10" borderId="11" xfId="5" applyFill="1" applyBorder="1"/>
    <xf numFmtId="0" fontId="7" fillId="10" borderId="12" xfId="5" applyFill="1" applyBorder="1"/>
    <xf numFmtId="0" fontId="7" fillId="10" borderId="13" xfId="5" applyFill="1" applyBorder="1"/>
    <xf numFmtId="0" fontId="7" fillId="10" borderId="0" xfId="5" applyFill="1" applyBorder="1"/>
    <xf numFmtId="0" fontId="7" fillId="10" borderId="9" xfId="5" applyFill="1" applyBorder="1"/>
    <xf numFmtId="0" fontId="7" fillId="10" borderId="10" xfId="5" applyFill="1" applyBorder="1"/>
    <xf numFmtId="0" fontId="6" fillId="0" borderId="0" xfId="5" applyFont="1"/>
    <xf numFmtId="0" fontId="7" fillId="0" borderId="0" xfId="5" applyBorder="1"/>
    <xf numFmtId="0" fontId="6" fillId="0" borderId="0" xfId="5" applyFont="1" applyBorder="1"/>
    <xf numFmtId="0" fontId="6" fillId="0" borderId="6" xfId="5" applyFont="1" applyFill="1" applyBorder="1"/>
    <xf numFmtId="0" fontId="6" fillId="0" borderId="7" xfId="5" applyFont="1" applyFill="1" applyBorder="1"/>
    <xf numFmtId="0" fontId="6" fillId="0" borderId="7" xfId="5" applyFont="1" applyBorder="1"/>
    <xf numFmtId="0" fontId="3" fillId="0" borderId="0" xfId="5" applyFont="1" applyBorder="1"/>
    <xf numFmtId="0" fontId="7" fillId="0" borderId="13" xfId="5" applyFill="1" applyBorder="1"/>
    <xf numFmtId="0" fontId="7" fillId="0" borderId="0" xfId="5" applyFill="1" applyBorder="1"/>
    <xf numFmtId="0" fontId="7" fillId="0" borderId="8" xfId="5" applyFill="1" applyBorder="1"/>
    <xf numFmtId="0" fontId="7" fillId="0" borderId="14" xfId="5" applyBorder="1"/>
    <xf numFmtId="0" fontId="7" fillId="0" borderId="8" xfId="5" applyBorder="1"/>
    <xf numFmtId="0" fontId="7" fillId="0" borderId="9" xfId="5" applyFill="1" applyBorder="1"/>
    <xf numFmtId="0" fontId="7" fillId="0" borderId="10" xfId="5" applyFill="1" applyBorder="1"/>
    <xf numFmtId="0" fontId="7" fillId="0" borderId="15" xfId="5" applyFill="1" applyBorder="1"/>
    <xf numFmtId="0" fontId="7" fillId="10" borderId="14" xfId="5" applyFill="1" applyBorder="1"/>
    <xf numFmtId="0" fontId="7" fillId="11" borderId="0" xfId="5" applyFill="1"/>
    <xf numFmtId="0" fontId="7" fillId="10" borderId="8" xfId="5" applyFill="1" applyBorder="1"/>
    <xf numFmtId="0" fontId="7" fillId="10" borderId="15" xfId="5" applyFill="1" applyBorder="1"/>
    <xf numFmtId="0" fontId="7" fillId="7" borderId="0" xfId="5" applyFill="1"/>
    <xf numFmtId="0" fontId="6" fillId="0" borderId="6" xfId="5" applyFont="1" applyBorder="1"/>
    <xf numFmtId="0" fontId="7" fillId="0" borderId="16" xfId="5" applyFill="1" applyBorder="1"/>
    <xf numFmtId="0" fontId="7" fillId="0" borderId="16" xfId="5" applyBorder="1"/>
    <xf numFmtId="0" fontId="7" fillId="0" borderId="17" xfId="5" applyFill="1" applyBorder="1"/>
    <xf numFmtId="0" fontId="7" fillId="0" borderId="17" xfId="5" applyBorder="1"/>
    <xf numFmtId="0" fontId="7" fillId="0" borderId="18" xfId="5" applyFill="1" applyBorder="1"/>
    <xf numFmtId="0" fontId="7" fillId="10" borderId="16" xfId="5" applyFill="1" applyBorder="1"/>
    <xf numFmtId="0" fontId="7" fillId="10" borderId="17" xfId="5" applyFill="1" applyBorder="1"/>
    <xf numFmtId="0" fontId="7" fillId="10" borderId="18" xfId="5" applyFill="1" applyBorder="1"/>
    <xf numFmtId="0" fontId="6" fillId="0" borderId="0" xfId="5" applyFont="1" applyFill="1"/>
    <xf numFmtId="0" fontId="6" fillId="0" borderId="16" xfId="5" applyFont="1" applyBorder="1"/>
    <xf numFmtId="0" fontId="3" fillId="0" borderId="16" xfId="5" applyFont="1" applyBorder="1"/>
    <xf numFmtId="0" fontId="7" fillId="0" borderId="14" xfId="5" applyFill="1" applyBorder="1"/>
    <xf numFmtId="0" fontId="3" fillId="0" borderId="17" xfId="5" applyFont="1" applyBorder="1"/>
    <xf numFmtId="0" fontId="3" fillId="0" borderId="18" xfId="5" applyFont="1" applyBorder="1"/>
    <xf numFmtId="0" fontId="6" fillId="0" borderId="18" xfId="5" applyFont="1" applyBorder="1"/>
    <xf numFmtId="0" fontId="7" fillId="12" borderId="0" xfId="5" applyFill="1"/>
    <xf numFmtId="0" fontId="6" fillId="12" borderId="0" xfId="5" applyFont="1" applyFill="1"/>
    <xf numFmtId="0" fontId="7" fillId="10" borderId="0" xfId="5" applyFill="1"/>
    <xf numFmtId="0" fontId="8" fillId="0" borderId="0" xfId="5" applyFont="1"/>
    <xf numFmtId="0" fontId="7" fillId="13" borderId="0" xfId="5" applyFill="1"/>
    <xf numFmtId="0" fontId="7" fillId="14" borderId="0" xfId="5" applyFill="1"/>
    <xf numFmtId="0" fontId="7" fillId="15" borderId="0" xfId="5" applyFill="1"/>
    <xf numFmtId="0" fontId="8" fillId="12" borderId="0" xfId="5" applyFont="1" applyFill="1"/>
    <xf numFmtId="0" fontId="0" fillId="0" borderId="0" xfId="0" applyAlignment="1"/>
    <xf numFmtId="0" fontId="13" fillId="0" borderId="0" xfId="6" applyFont="1"/>
    <xf numFmtId="0" fontId="14" fillId="0" borderId="0" xfId="7" applyAlignment="1" applyProtection="1"/>
    <xf numFmtId="0" fontId="15" fillId="0" borderId="0" xfId="6" applyFont="1"/>
    <xf numFmtId="0" fontId="13" fillId="0" borderId="0" xfId="6" applyFont="1" applyProtection="1"/>
    <xf numFmtId="0" fontId="13" fillId="0" borderId="0" xfId="6" applyFont="1" applyAlignment="1" applyProtection="1">
      <alignment horizontal="centerContinuous"/>
    </xf>
    <xf numFmtId="0" fontId="16" fillId="0" borderId="0" xfId="6" applyFont="1" applyAlignment="1" applyProtection="1">
      <alignment horizontal="centerContinuous"/>
    </xf>
    <xf numFmtId="0" fontId="17" fillId="0" borderId="0" xfId="6" quotePrefix="1" applyFont="1" applyAlignment="1" applyProtection="1">
      <alignment horizontal="left"/>
    </xf>
    <xf numFmtId="0" fontId="13" fillId="0" borderId="0" xfId="6" applyFont="1" applyBorder="1" applyProtection="1"/>
    <xf numFmtId="0" fontId="13" fillId="0" borderId="18" xfId="6" applyFont="1" applyBorder="1" applyProtection="1"/>
    <xf numFmtId="0" fontId="13" fillId="0" borderId="0" xfId="6" applyFont="1" applyAlignment="1">
      <alignment horizontal="center"/>
    </xf>
    <xf numFmtId="0" fontId="13" fillId="0" borderId="0" xfId="6" applyFont="1" applyBorder="1"/>
    <xf numFmtId="0" fontId="13" fillId="0" borderId="17" xfId="6" applyFont="1" applyBorder="1" applyAlignment="1">
      <alignment horizontal="center"/>
    </xf>
    <xf numFmtId="0" fontId="13" fillId="0" borderId="16" xfId="6" applyFont="1" applyBorder="1" applyProtection="1"/>
    <xf numFmtId="0" fontId="13" fillId="0" borderId="17" xfId="6" applyFont="1" applyBorder="1" applyProtection="1"/>
    <xf numFmtId="0" fontId="13" fillId="0" borderId="15" xfId="6" applyFont="1" applyBorder="1"/>
    <xf numFmtId="165" fontId="13" fillId="0" borderId="18" xfId="6" applyNumberFormat="1" applyFont="1" applyBorder="1"/>
    <xf numFmtId="165" fontId="13" fillId="0" borderId="9" xfId="6" applyNumberFormat="1" applyFont="1" applyBorder="1"/>
    <xf numFmtId="0" fontId="13" fillId="0" borderId="8" xfId="6" applyFont="1" applyBorder="1" applyAlignment="1" applyProtection="1">
      <alignment horizontal="center"/>
    </xf>
    <xf numFmtId="165" fontId="21" fillId="0" borderId="17" xfId="6" applyNumberFormat="1" applyFont="1" applyBorder="1" applyAlignment="1" applyProtection="1">
      <alignment horizontal="right"/>
    </xf>
    <xf numFmtId="165" fontId="21" fillId="0" borderId="13" xfId="6" applyNumberFormat="1" applyFont="1" applyBorder="1" applyAlignment="1" applyProtection="1">
      <alignment horizontal="right"/>
    </xf>
    <xf numFmtId="165" fontId="21" fillId="0" borderId="17" xfId="6" applyNumberFormat="1" applyFont="1" applyBorder="1" applyProtection="1"/>
    <xf numFmtId="165" fontId="21" fillId="0" borderId="13" xfId="6" applyNumberFormat="1" applyFont="1" applyBorder="1" applyProtection="1"/>
    <xf numFmtId="166" fontId="13" fillId="0" borderId="0" xfId="4" applyNumberFormat="1" applyFont="1"/>
    <xf numFmtId="0" fontId="13" fillId="0" borderId="0" xfId="6" applyFont="1" applyFill="1"/>
    <xf numFmtId="0" fontId="13" fillId="0" borderId="8" xfId="6" applyFont="1" applyBorder="1" applyAlignment="1">
      <alignment horizontal="center"/>
    </xf>
    <xf numFmtId="165" fontId="21" fillId="0" borderId="17" xfId="6" applyNumberFormat="1" applyFont="1" applyBorder="1"/>
    <xf numFmtId="165" fontId="21" fillId="0" borderId="13" xfId="6" applyNumberFormat="1" applyFont="1" applyBorder="1"/>
    <xf numFmtId="167" fontId="13" fillId="0" borderId="0" xfId="4" applyNumberFormat="1" applyFont="1"/>
    <xf numFmtId="168" fontId="13" fillId="0" borderId="0" xfId="4" applyNumberFormat="1" applyFont="1" applyFill="1"/>
    <xf numFmtId="168" fontId="13" fillId="0" borderId="0" xfId="4" applyNumberFormat="1" applyFont="1"/>
    <xf numFmtId="165" fontId="21" fillId="0" borderId="17" xfId="6" applyNumberFormat="1" applyFont="1" applyFill="1" applyBorder="1" applyAlignment="1" applyProtection="1">
      <alignment horizontal="right"/>
    </xf>
    <xf numFmtId="165" fontId="21" fillId="0" borderId="17" xfId="6" applyNumberFormat="1" applyFont="1" applyFill="1" applyBorder="1" applyProtection="1"/>
    <xf numFmtId="0" fontId="13" fillId="0" borderId="14" xfId="6" applyFont="1" applyBorder="1" applyProtection="1"/>
    <xf numFmtId="165" fontId="13" fillId="0" borderId="16" xfId="6" applyNumberFormat="1" applyFont="1" applyBorder="1" applyProtection="1"/>
    <xf numFmtId="165" fontId="13" fillId="0" borderId="11" xfId="6" applyNumberFormat="1" applyFont="1" applyBorder="1" applyProtection="1"/>
    <xf numFmtId="167" fontId="13" fillId="0" borderId="0" xfId="4" applyNumberFormat="1" applyFont="1" applyBorder="1" applyProtection="1"/>
    <xf numFmtId="169" fontId="13" fillId="0" borderId="0" xfId="6" applyNumberFormat="1" applyFont="1"/>
    <xf numFmtId="165" fontId="21" fillId="0" borderId="0" xfId="6" applyNumberFormat="1" applyFont="1" applyBorder="1" applyProtection="1"/>
    <xf numFmtId="0" fontId="22" fillId="0" borderId="0" xfId="6" applyFont="1"/>
    <xf numFmtId="165" fontId="21" fillId="8" borderId="17" xfId="6" applyNumberFormat="1" applyFont="1" applyFill="1" applyBorder="1" applyProtection="1"/>
    <xf numFmtId="164" fontId="0" fillId="0" borderId="0" xfId="0" applyNumberFormat="1"/>
    <xf numFmtId="164" fontId="2" fillId="0" borderId="0" xfId="0" applyNumberFormat="1" applyFont="1" applyBorder="1"/>
    <xf numFmtId="0" fontId="2" fillId="18" borderId="0" xfId="0" applyFont="1" applyFill="1" applyBorder="1"/>
    <xf numFmtId="164" fontId="0" fillId="19" borderId="0" xfId="0" applyNumberFormat="1" applyFill="1" applyBorder="1"/>
    <xf numFmtId="164" fontId="2" fillId="19" borderId="0" xfId="0" applyNumberFormat="1" applyFont="1" applyFill="1" applyBorder="1"/>
    <xf numFmtId="164" fontId="0" fillId="6" borderId="0" xfId="0" applyNumberFormat="1" applyFill="1" applyBorder="1"/>
    <xf numFmtId="164" fontId="2" fillId="6" borderId="0" xfId="0" applyNumberFormat="1" applyFont="1" applyFill="1" applyBorder="1"/>
    <xf numFmtId="0" fontId="2" fillId="6" borderId="0" xfId="0" applyFont="1" applyFill="1" applyBorder="1"/>
    <xf numFmtId="0" fontId="0" fillId="6" borderId="0" xfId="0" applyFill="1" applyBorder="1"/>
    <xf numFmtId="0" fontId="1" fillId="18" borderId="0" xfId="0" applyFont="1" applyFill="1" applyBorder="1"/>
    <xf numFmtId="0" fontId="0" fillId="18" borderId="0" xfId="0" applyFill="1" applyBorder="1"/>
    <xf numFmtId="0" fontId="0" fillId="21" borderId="0" xfId="0" applyFill="1" applyBorder="1"/>
    <xf numFmtId="0" fontId="0" fillId="9" borderId="0" xfId="0" applyFill="1" applyBorder="1"/>
    <xf numFmtId="0" fontId="0" fillId="0" borderId="0" xfId="0" applyFill="1" applyBorder="1"/>
    <xf numFmtId="0" fontId="0" fillId="19" borderId="0" xfId="0" applyFill="1"/>
    <xf numFmtId="0" fontId="2" fillId="19" borderId="0" xfId="0" applyFont="1" applyFill="1"/>
    <xf numFmtId="0" fontId="3" fillId="0" borderId="0" xfId="1"/>
    <xf numFmtId="0" fontId="6" fillId="0" borderId="0" xfId="1" applyFont="1"/>
    <xf numFmtId="0" fontId="3" fillId="0" borderId="0" xfId="1" applyFill="1"/>
    <xf numFmtId="0" fontId="6" fillId="0" borderId="0" xfId="1" applyFont="1" applyFill="1"/>
    <xf numFmtId="164" fontId="2" fillId="0" borderId="0" xfId="0" applyNumberFormat="1" applyFont="1"/>
    <xf numFmtId="0" fontId="1" fillId="3" borderId="0" xfId="0" applyFont="1" applyFill="1"/>
    <xf numFmtId="0" fontId="5" fillId="0" borderId="0" xfId="1" applyFont="1" applyFill="1" applyBorder="1" applyAlignment="1">
      <alignment wrapText="1"/>
    </xf>
    <xf numFmtId="0" fontId="4" fillId="0" borderId="0" xfId="1" applyFont="1" applyFill="1" applyBorder="1" applyAlignment="1">
      <alignment wrapText="1"/>
    </xf>
    <xf numFmtId="0" fontId="4" fillId="0" borderId="0" xfId="1" applyFont="1" applyFill="1" applyBorder="1" applyAlignment="1"/>
    <xf numFmtId="0" fontId="3" fillId="22" borderId="0" xfId="1" applyFill="1"/>
    <xf numFmtId="0" fontId="4" fillId="6" borderId="0" xfId="1" applyFont="1" applyFill="1" applyBorder="1" applyAlignment="1">
      <alignment wrapText="1"/>
    </xf>
    <xf numFmtId="0" fontId="3" fillId="6" borderId="0" xfId="1" applyFill="1"/>
    <xf numFmtId="0" fontId="5" fillId="6" borderId="0" xfId="1" applyFont="1" applyFill="1" applyBorder="1" applyAlignment="1">
      <alignment wrapText="1"/>
    </xf>
    <xf numFmtId="0" fontId="0" fillId="17" borderId="0" xfId="0" applyFill="1"/>
    <xf numFmtId="0" fontId="2" fillId="9" borderId="0" xfId="0" applyFont="1" applyFill="1"/>
    <xf numFmtId="0" fontId="0" fillId="22" borderId="0" xfId="0" applyFill="1"/>
    <xf numFmtId="0" fontId="2" fillId="20" borderId="0" xfId="0" applyFont="1" applyFill="1" applyBorder="1" applyAlignment="1">
      <alignment horizontal="center" vertical="center"/>
    </xf>
    <xf numFmtId="0" fontId="2" fillId="21" borderId="0" xfId="0" applyFont="1" applyFill="1" applyBorder="1" applyAlignment="1">
      <alignment horizontal="center" vertical="center"/>
    </xf>
    <xf numFmtId="0" fontId="2" fillId="22" borderId="0" xfId="0" applyFont="1" applyFill="1" applyBorder="1" applyAlignment="1">
      <alignment horizontal="center" vertical="center" wrapText="1"/>
    </xf>
    <xf numFmtId="0" fontId="24" fillId="9" borderId="0" xfId="0" applyFont="1" applyFill="1" applyBorder="1" applyAlignment="1">
      <alignment vertical="center"/>
    </xf>
    <xf numFmtId="0" fontId="0" fillId="9" borderId="0" xfId="0" applyFill="1" applyBorder="1" applyAlignment="1">
      <alignment vertical="center"/>
    </xf>
    <xf numFmtId="0" fontId="0" fillId="0" borderId="0" xfId="0" applyBorder="1" applyAlignment="1">
      <alignment horizontal="right"/>
    </xf>
    <xf numFmtId="0" fontId="0" fillId="0" borderId="0" xfId="0" applyAlignment="1">
      <alignment horizontal="right"/>
    </xf>
    <xf numFmtId="0" fontId="3" fillId="0" borderId="0" xfId="1"/>
    <xf numFmtId="0" fontId="2" fillId="9" borderId="0" xfId="0" applyFont="1" applyFill="1" applyBorder="1" applyAlignment="1">
      <alignment horizontal="center" vertical="center"/>
    </xf>
    <xf numFmtId="0" fontId="2" fillId="9" borderId="0" xfId="0" applyFont="1" applyFill="1" applyBorder="1" applyAlignment="1">
      <alignment horizontal="center" vertical="center" wrapText="1"/>
    </xf>
    <xf numFmtId="0" fontId="2" fillId="17" borderId="0" xfId="0" applyFont="1" applyFill="1" applyAlignment="1">
      <alignment vertical="center" wrapText="1"/>
    </xf>
    <xf numFmtId="170" fontId="0" fillId="19" borderId="0" xfId="9" applyNumberFormat="1" applyFont="1" applyFill="1"/>
    <xf numFmtId="170" fontId="2" fillId="19" borderId="0" xfId="9" applyNumberFormat="1" applyFont="1" applyFill="1"/>
    <xf numFmtId="1" fontId="0" fillId="19" borderId="0" xfId="0" applyNumberFormat="1" applyFill="1" applyBorder="1"/>
    <xf numFmtId="170" fontId="0" fillId="21" borderId="0" xfId="9" applyNumberFormat="1" applyFont="1" applyFill="1" applyBorder="1"/>
    <xf numFmtId="170" fontId="2" fillId="6" borderId="0" xfId="9" applyNumberFormat="1" applyFont="1" applyFill="1" applyBorder="1"/>
    <xf numFmtId="170" fontId="2" fillId="4" borderId="0" xfId="9" applyNumberFormat="1" applyFont="1" applyFill="1" applyBorder="1"/>
    <xf numFmtId="170" fontId="2" fillId="19" borderId="0" xfId="9" applyNumberFormat="1" applyFont="1" applyFill="1" applyBorder="1"/>
    <xf numFmtId="170" fontId="0" fillId="19" borderId="0" xfId="9" applyNumberFormat="1" applyFont="1" applyFill="1" applyBorder="1"/>
    <xf numFmtId="170" fontId="0" fillId="6" borderId="0" xfId="9" applyNumberFormat="1" applyFont="1" applyFill="1" applyBorder="1"/>
    <xf numFmtId="170" fontId="0" fillId="4" borderId="0" xfId="9" applyNumberFormat="1" applyFont="1" applyFill="1" applyBorder="1"/>
    <xf numFmtId="1" fontId="0" fillId="4" borderId="0" xfId="0" applyNumberFormat="1" applyFill="1" applyBorder="1"/>
    <xf numFmtId="43" fontId="0" fillId="0" borderId="0" xfId="0" applyNumberFormat="1"/>
    <xf numFmtId="170" fontId="0" fillId="20" borderId="0" xfId="9" quotePrefix="1" applyNumberFormat="1" applyFont="1" applyFill="1" applyBorder="1"/>
    <xf numFmtId="170" fontId="0" fillId="21" borderId="0" xfId="9" quotePrefix="1" applyNumberFormat="1" applyFont="1" applyFill="1" applyBorder="1"/>
    <xf numFmtId="170" fontId="0" fillId="0" borderId="0" xfId="9" applyNumberFormat="1" applyFont="1"/>
    <xf numFmtId="170" fontId="2" fillId="0" borderId="0" xfId="9" applyNumberFormat="1" applyFont="1"/>
    <xf numFmtId="170" fontId="2" fillId="0" borderId="0" xfId="9" applyNumberFormat="1" applyFont="1" applyBorder="1"/>
    <xf numFmtId="170" fontId="1" fillId="18" borderId="0" xfId="0" applyNumberFormat="1" applyFont="1" applyFill="1" applyBorder="1"/>
    <xf numFmtId="170" fontId="0" fillId="0" borderId="0" xfId="0" applyNumberFormat="1"/>
    <xf numFmtId="170" fontId="2" fillId="0" borderId="0" xfId="0" applyNumberFormat="1" applyFont="1"/>
    <xf numFmtId="165" fontId="21" fillId="2" borderId="17" xfId="6" applyNumberFormat="1" applyFont="1" applyFill="1" applyBorder="1" applyProtection="1"/>
    <xf numFmtId="43" fontId="0" fillId="0" borderId="0" xfId="0" applyNumberFormat="1" applyBorder="1"/>
    <xf numFmtId="170" fontId="0" fillId="0" borderId="0" xfId="9" applyNumberFormat="1" applyFont="1" applyFill="1"/>
    <xf numFmtId="0" fontId="0" fillId="0" borderId="0" xfId="0"/>
    <xf numFmtId="0" fontId="0" fillId="0" borderId="0" xfId="0" applyFill="1"/>
    <xf numFmtId="0" fontId="29" fillId="0" borderId="22" xfId="0" applyFont="1" applyFill="1" applyBorder="1" applyAlignment="1">
      <alignment horizontal="center" vertical="center" wrapText="1"/>
    </xf>
    <xf numFmtId="0" fontId="29" fillId="0" borderId="23" xfId="0" applyFont="1" applyFill="1" applyBorder="1" applyAlignment="1">
      <alignment horizontal="center" vertical="center" wrapText="1"/>
    </xf>
    <xf numFmtId="0" fontId="1" fillId="23" borderId="24" xfId="15" applyBorder="1" applyAlignment="1">
      <alignment horizontal="center" vertical="center" wrapText="1"/>
    </xf>
    <xf numFmtId="0" fontId="1" fillId="25" borderId="24" xfId="15" applyFill="1" applyBorder="1" applyAlignment="1">
      <alignment horizontal="center" vertical="center" wrapText="1"/>
    </xf>
    <xf numFmtId="171" fontId="29" fillId="0" borderId="23" xfId="0" applyNumberFormat="1" applyFont="1" applyFill="1" applyBorder="1" applyAlignment="1">
      <alignment horizontal="right" vertical="center" wrapText="1"/>
    </xf>
    <xf numFmtId="171" fontId="0" fillId="0" borderId="0" xfId="0" applyNumberFormat="1"/>
    <xf numFmtId="171" fontId="2" fillId="0" borderId="6" xfId="0" applyNumberFormat="1" applyFont="1" applyFill="1" applyBorder="1"/>
    <xf numFmtId="0" fontId="11" fillId="0" borderId="0" xfId="0" applyFont="1"/>
    <xf numFmtId="1" fontId="0" fillId="18" borderId="0" xfId="0" applyNumberFormat="1" applyFill="1" applyBorder="1"/>
    <xf numFmtId="1" fontId="2" fillId="18" borderId="0" xfId="0" applyNumberFormat="1" applyFont="1" applyFill="1" applyBorder="1"/>
    <xf numFmtId="170" fontId="0" fillId="19" borderId="0" xfId="9" quotePrefix="1" applyNumberFormat="1" applyFont="1" applyFill="1" applyBorder="1"/>
    <xf numFmtId="170" fontId="0" fillId="0" borderId="0" xfId="9" quotePrefix="1" applyNumberFormat="1" applyFont="1" applyFill="1" applyBorder="1"/>
    <xf numFmtId="171" fontId="29" fillId="84" borderId="22" xfId="0" applyNumberFormat="1" applyFont="1" applyFill="1" applyBorder="1" applyAlignment="1">
      <alignment horizontal="right" vertical="center" wrapText="1"/>
    </xf>
    <xf numFmtId="171" fontId="29" fillId="84" borderId="23" xfId="0" applyNumberFormat="1" applyFont="1" applyFill="1" applyBorder="1" applyAlignment="1">
      <alignment horizontal="right" vertical="center" wrapText="1"/>
    </xf>
    <xf numFmtId="0" fontId="1" fillId="85" borderId="24" xfId="15" applyFill="1" applyBorder="1" applyAlignment="1">
      <alignment horizontal="center" vertical="center" wrapText="1"/>
    </xf>
    <xf numFmtId="0" fontId="29" fillId="86" borderId="23" xfId="0" applyFont="1" applyFill="1" applyBorder="1" applyAlignment="1">
      <alignment horizontal="center" vertical="center" wrapText="1"/>
    </xf>
    <xf numFmtId="0" fontId="29" fillId="86" borderId="22" xfId="0" applyFont="1" applyFill="1" applyBorder="1" applyAlignment="1">
      <alignment horizontal="center" vertical="center" wrapText="1"/>
    </xf>
    <xf numFmtId="6" fontId="0" fillId="0" borderId="0" xfId="0" applyNumberFormat="1"/>
    <xf numFmtId="0" fontId="0" fillId="0" borderId="0" xfId="0"/>
    <xf numFmtId="0" fontId="3" fillId="6" borderId="0" xfId="1" quotePrefix="1" applyFill="1"/>
    <xf numFmtId="0" fontId="3" fillId="22" borderId="0" xfId="1" applyFont="1" applyFill="1"/>
    <xf numFmtId="165" fontId="21" fillId="87" borderId="13" xfId="6" applyNumberFormat="1" applyFont="1" applyFill="1" applyBorder="1" applyAlignment="1" applyProtection="1">
      <alignment horizontal="right"/>
    </xf>
    <xf numFmtId="0" fontId="0" fillId="0" borderId="0" xfId="0" applyAlignment="1">
      <alignment horizontal="center" wrapText="1"/>
    </xf>
    <xf numFmtId="1" fontId="0" fillId="0" borderId="0" xfId="0" applyNumberFormat="1"/>
    <xf numFmtId="170" fontId="0" fillId="0" borderId="0" xfId="0" applyNumberFormat="1" applyBorder="1" applyAlignment="1">
      <alignment horizontal="right"/>
    </xf>
    <xf numFmtId="170" fontId="2" fillId="0" borderId="0" xfId="0" applyNumberFormat="1" applyFont="1" applyFill="1"/>
    <xf numFmtId="171" fontId="0" fillId="0" borderId="0" xfId="0" applyNumberFormat="1" applyFill="1"/>
    <xf numFmtId="167" fontId="0" fillId="21" borderId="0" xfId="0" applyNumberFormat="1" applyFill="1"/>
    <xf numFmtId="167" fontId="0" fillId="5" borderId="0" xfId="0" applyNumberFormat="1" applyFill="1"/>
    <xf numFmtId="9" fontId="0" fillId="0" borderId="0" xfId="9" applyNumberFormat="1" applyFont="1" applyFill="1"/>
    <xf numFmtId="9" fontId="0" fillId="0" borderId="0" xfId="0" applyNumberFormat="1" applyFill="1"/>
    <xf numFmtId="9" fontId="0" fillId="0" borderId="0" xfId="0" applyNumberFormat="1"/>
    <xf numFmtId="0" fontId="1" fillId="3" borderId="8" xfId="0" applyFont="1" applyFill="1" applyBorder="1"/>
    <xf numFmtId="0" fontId="2" fillId="5" borderId="0" xfId="0" applyFont="1" applyFill="1" applyBorder="1" applyAlignment="1">
      <alignment horizontal="center" vertical="center" wrapText="1"/>
    </xf>
    <xf numFmtId="170" fontId="0" fillId="0" borderId="0" xfId="0" applyNumberFormat="1" applyFill="1"/>
    <xf numFmtId="43" fontId="0" fillId="0" borderId="0" xfId="9" quotePrefix="1" applyNumberFormat="1" applyFont="1" applyFill="1" applyBorder="1"/>
    <xf numFmtId="171" fontId="29" fillId="4" borderId="23" xfId="0" applyNumberFormat="1" applyFont="1" applyFill="1" applyBorder="1" applyAlignment="1">
      <alignment horizontal="right" vertical="center" wrapText="1"/>
    </xf>
    <xf numFmtId="171" fontId="29" fillId="4" borderId="22" xfId="0" applyNumberFormat="1" applyFont="1" applyFill="1" applyBorder="1" applyAlignment="1">
      <alignment horizontal="right" vertical="center" wrapText="1"/>
    </xf>
    <xf numFmtId="170" fontId="3" fillId="21" borderId="0" xfId="9" quotePrefix="1" applyNumberFormat="1" applyFont="1" applyFill="1" applyBorder="1"/>
    <xf numFmtId="0" fontId="0" fillId="0" borderId="0" xfId="0" quotePrefix="1" applyFill="1" applyBorder="1"/>
    <xf numFmtId="43" fontId="0" fillId="0" borderId="0" xfId="0" quotePrefix="1" applyNumberFormat="1" applyFill="1" applyBorder="1"/>
    <xf numFmtId="0" fontId="1" fillId="86" borderId="24" xfId="15" applyFill="1" applyBorder="1" applyAlignment="1">
      <alignment horizontal="center" vertical="center" wrapText="1"/>
    </xf>
    <xf numFmtId="0" fontId="1" fillId="25" borderId="0" xfId="15" applyFill="1" applyBorder="1" applyAlignment="1">
      <alignment horizontal="center" vertical="center" wrapText="1"/>
    </xf>
    <xf numFmtId="0" fontId="0" fillId="89" borderId="0" xfId="0" applyFill="1"/>
    <xf numFmtId="0" fontId="0" fillId="89" borderId="0" xfId="0" applyFill="1" applyBorder="1"/>
    <xf numFmtId="170" fontId="0" fillId="89" borderId="0" xfId="0" applyNumberFormat="1" applyFill="1"/>
    <xf numFmtId="170" fontId="0" fillId="89" borderId="58" xfId="9" applyNumberFormat="1" applyFont="1" applyFill="1" applyBorder="1"/>
    <xf numFmtId="0" fontId="95" fillId="85" borderId="6" xfId="0" applyFont="1" applyFill="1" applyBorder="1" applyAlignment="1">
      <alignment horizontal="right" vertical="center" wrapText="1"/>
    </xf>
    <xf numFmtId="0" fontId="94" fillId="85" borderId="6" xfId="0" applyFont="1" applyFill="1" applyBorder="1" applyAlignment="1">
      <alignment horizontal="right" vertical="center" wrapText="1"/>
    </xf>
    <xf numFmtId="0" fontId="95" fillId="85" borderId="6" xfId="0" applyFont="1" applyFill="1" applyBorder="1" applyAlignment="1">
      <alignment horizontal="left" vertical="center" wrapText="1" indent="2"/>
    </xf>
    <xf numFmtId="0" fontId="91" fillId="85" borderId="6" xfId="0" applyFont="1" applyFill="1" applyBorder="1" applyAlignment="1">
      <alignment horizontal="left" vertical="center" wrapText="1"/>
    </xf>
    <xf numFmtId="6" fontId="95" fillId="85" borderId="6" xfId="0" quotePrefix="1" applyNumberFormat="1" applyFont="1" applyFill="1" applyBorder="1" applyAlignment="1">
      <alignment horizontal="right" vertical="center" wrapText="1"/>
    </xf>
    <xf numFmtId="170" fontId="3" fillId="61" borderId="6" xfId="9" applyNumberFormat="1" applyFont="1" applyFill="1" applyBorder="1" applyAlignment="1" applyProtection="1">
      <alignment horizontal="right" vertical="center" wrapText="1"/>
      <protection locked="0"/>
    </xf>
    <xf numFmtId="170" fontId="95" fillId="90" borderId="0" xfId="9" applyNumberFormat="1" applyFont="1" applyFill="1" applyBorder="1" applyAlignment="1" applyProtection="1">
      <alignment horizontal="right" vertical="center" wrapText="1"/>
    </xf>
    <xf numFmtId="0" fontId="0" fillId="87" borderId="0" xfId="0" applyFill="1" applyBorder="1" applyAlignment="1">
      <alignment horizontal="center"/>
    </xf>
    <xf numFmtId="170" fontId="0" fillId="87" borderId="0" xfId="9" applyNumberFormat="1" applyFont="1" applyFill="1"/>
    <xf numFmtId="170" fontId="0" fillId="87" borderId="58" xfId="9" applyNumberFormat="1" applyFont="1" applyFill="1" applyBorder="1"/>
    <xf numFmtId="0" fontId="0" fillId="6" borderId="0" xfId="0" applyFill="1" applyBorder="1" applyAlignment="1">
      <alignment horizontal="center"/>
    </xf>
    <xf numFmtId="170" fontId="0" fillId="6" borderId="0" xfId="9" applyNumberFormat="1" applyFont="1" applyFill="1"/>
    <xf numFmtId="170" fontId="0" fillId="6" borderId="58" xfId="9" applyNumberFormat="1" applyFont="1" applyFill="1" applyBorder="1"/>
    <xf numFmtId="0" fontId="0" fillId="87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88" borderId="0" xfId="0" applyFill="1" applyAlignment="1">
      <alignment horizontal="center" vertical="center" wrapText="1"/>
    </xf>
    <xf numFmtId="0" fontId="0" fillId="88" borderId="0" xfId="0" applyFill="1" applyBorder="1" applyAlignment="1">
      <alignment horizontal="center" vertical="center" wrapText="1"/>
    </xf>
    <xf numFmtId="0" fontId="6" fillId="0" borderId="0" xfId="0" applyFont="1"/>
    <xf numFmtId="165" fontId="21" fillId="0" borderId="13" xfId="6" applyNumberFormat="1" applyFont="1" applyFill="1" applyBorder="1" applyAlignment="1" applyProtection="1">
      <alignment horizontal="right"/>
    </xf>
    <xf numFmtId="10" fontId="13" fillId="88" borderId="0" xfId="6" applyNumberFormat="1" applyFont="1" applyFill="1"/>
    <xf numFmtId="43" fontId="0" fillId="19" borderId="0" xfId="9" applyNumberFormat="1" applyFont="1" applyFill="1" applyBorder="1"/>
    <xf numFmtId="43" fontId="2" fillId="19" borderId="0" xfId="9" applyNumberFormat="1" applyFont="1" applyFill="1" applyBorder="1"/>
    <xf numFmtId="3" fontId="0" fillId="19" borderId="0" xfId="0" applyNumberFormat="1" applyFill="1" applyBorder="1"/>
    <xf numFmtId="3" fontId="0" fillId="6" borderId="0" xfId="0" applyNumberFormat="1" applyFill="1" applyBorder="1"/>
    <xf numFmtId="3" fontId="0" fillId="6" borderId="0" xfId="0" applyNumberFormat="1" applyFill="1"/>
    <xf numFmtId="3" fontId="2" fillId="19" borderId="0" xfId="0" applyNumberFormat="1" applyFont="1" applyFill="1" applyBorder="1"/>
    <xf numFmtId="3" fontId="2" fillId="6" borderId="0" xfId="0" applyNumberFormat="1" applyFont="1" applyFill="1" applyBorder="1"/>
    <xf numFmtId="3" fontId="2" fillId="6" borderId="0" xfId="0" applyNumberFormat="1" applyFont="1" applyFill="1"/>
    <xf numFmtId="0" fontId="130" fillId="0" borderId="0" xfId="0" applyFont="1" applyAlignment="1">
      <alignment vertical="center"/>
    </xf>
    <xf numFmtId="203" fontId="7" fillId="0" borderId="0" xfId="5" applyNumberFormat="1"/>
    <xf numFmtId="168" fontId="7" fillId="0" borderId="0" xfId="5" applyNumberFormat="1"/>
    <xf numFmtId="172" fontId="0" fillId="6" borderId="0" xfId="9" applyNumberFormat="1" applyFont="1" applyFill="1" applyBorder="1"/>
    <xf numFmtId="172" fontId="0" fillId="4" borderId="0" xfId="9" applyNumberFormat="1" applyFont="1" applyFill="1" applyBorder="1"/>
    <xf numFmtId="0" fontId="2" fillId="0" borderId="0" xfId="0" applyFont="1" applyFill="1"/>
    <xf numFmtId="0" fontId="0" fillId="0" borderId="0" xfId="0" applyFont="1" applyFill="1"/>
    <xf numFmtId="170" fontId="26" fillId="21" borderId="0" xfId="9" quotePrefix="1" applyNumberFormat="1" applyFont="1" applyFill="1" applyBorder="1"/>
    <xf numFmtId="170" fontId="11" fillId="19" borderId="0" xfId="9" applyNumberFormat="1" applyFont="1" applyFill="1" applyBorder="1"/>
    <xf numFmtId="3" fontId="0" fillId="0" borderId="0" xfId="0" applyNumberFormat="1"/>
    <xf numFmtId="9" fontId="0" fillId="0" borderId="0" xfId="2159" applyFont="1"/>
    <xf numFmtId="10" fontId="0" fillId="0" borderId="0" xfId="2159" applyNumberFormat="1" applyFont="1"/>
    <xf numFmtId="204" fontId="0" fillId="0" borderId="0" xfId="0" applyNumberFormat="1"/>
    <xf numFmtId="172" fontId="2" fillId="0" borderId="0" xfId="0" applyNumberFormat="1" applyFont="1" applyFill="1"/>
    <xf numFmtId="171" fontId="11" fillId="4" borderId="23" xfId="0" applyNumberFormat="1" applyFont="1" applyFill="1" applyBorder="1" applyAlignment="1">
      <alignment horizontal="right" vertical="center" wrapText="1"/>
    </xf>
    <xf numFmtId="171" fontId="11" fillId="84" borderId="23" xfId="0" applyNumberFormat="1" applyFont="1" applyFill="1" applyBorder="1" applyAlignment="1">
      <alignment horizontal="right" vertical="center" wrapText="1"/>
    </xf>
    <xf numFmtId="167" fontId="11" fillId="21" borderId="0" xfId="0" applyNumberFormat="1" applyFont="1" applyFill="1"/>
    <xf numFmtId="167" fontId="11" fillId="5" borderId="0" xfId="0" applyNumberFormat="1" applyFont="1" applyFill="1"/>
    <xf numFmtId="0" fontId="18" fillId="0" borderId="0" xfId="6" quotePrefix="1" applyFont="1" applyAlignment="1" applyProtection="1">
      <alignment horizontal="center" wrapText="1"/>
    </xf>
    <xf numFmtId="0" fontId="19" fillId="0" borderId="0" xfId="6" applyFont="1" applyAlignment="1">
      <alignment horizontal="center" wrapText="1"/>
    </xf>
    <xf numFmtId="0" fontId="1" fillId="16" borderId="2" xfId="5" applyFont="1" applyFill="1" applyBorder="1" applyAlignment="1">
      <alignment wrapText="1"/>
    </xf>
    <xf numFmtId="0" fontId="1" fillId="16" borderId="19" xfId="0" applyFont="1" applyFill="1" applyBorder="1" applyAlignment="1">
      <alignment wrapText="1"/>
    </xf>
    <xf numFmtId="0" fontId="1" fillId="16" borderId="20" xfId="5" applyFont="1" applyFill="1" applyBorder="1" applyAlignment="1">
      <alignment wrapText="1"/>
    </xf>
    <xf numFmtId="0" fontId="0" fillId="0" borderId="0" xfId="0" applyAlignment="1"/>
    <xf numFmtId="0" fontId="1" fillId="16" borderId="20" xfId="0" applyFont="1" applyFill="1" applyBorder="1" applyAlignment="1">
      <alignment wrapText="1"/>
    </xf>
    <xf numFmtId="0" fontId="1" fillId="25" borderId="56" xfId="15" applyFill="1" applyBorder="1" applyAlignment="1">
      <alignment horizontal="center" vertical="center" wrapText="1"/>
    </xf>
    <xf numFmtId="0" fontId="1" fillId="25" borderId="0" xfId="15" applyFill="1" applyBorder="1" applyAlignment="1">
      <alignment horizontal="center" vertical="center" wrapText="1"/>
    </xf>
    <xf numFmtId="0" fontId="1" fillId="25" borderId="57" xfId="15" applyFill="1" applyBorder="1" applyAlignment="1">
      <alignment horizontal="center" vertical="center" wrapText="1"/>
    </xf>
    <xf numFmtId="17" fontId="128" fillId="85" borderId="15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29" fillId="85" borderId="18" xfId="0" applyFont="1" applyFill="1" applyBorder="1" applyAlignment="1">
      <alignment horizontal="left" vertical="center" wrapText="1"/>
    </xf>
    <xf numFmtId="0" fontId="0" fillId="85" borderId="16" xfId="0" applyFill="1" applyBorder="1" applyAlignment="1">
      <alignment horizontal="left"/>
    </xf>
    <xf numFmtId="17" fontId="128" fillId="85" borderId="7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3" xfId="0" applyBorder="1" applyAlignment="1"/>
    <xf numFmtId="0" fontId="0" fillId="0" borderId="55" xfId="0" applyBorder="1" applyAlignment="1"/>
  </cellXfs>
  <cellStyles count="2160">
    <cellStyle name=" 1" xfId="278"/>
    <cellStyle name="#" xfId="172"/>
    <cellStyle name="_080606_Parmelia - MEJ and CAPEX_Final_CRC" xfId="22"/>
    <cellStyle name="_080606_Parmelia - MEJ and CAPEX_Final_CRC 2" xfId="279"/>
    <cellStyle name="_080606_Parmelia - MEJ and CAPEX_Final_CRC 2 2" xfId="280"/>
    <cellStyle name="_080606_Parmelia - MEJ and CAPEX_Final_CRC 3" xfId="281"/>
    <cellStyle name="_080606_Parmelia - MEJ and CAPEX_Final_CRC_201203 QLD SIB Report" xfId="282"/>
    <cellStyle name="_080606_Parmelia - MEJ and CAPEX_Final_CRC_201205 QLD SIB Report" xfId="283"/>
    <cellStyle name="_080606_Parmelia - MEJ and CAPEX_Final_CRC_Actuals (Pls update Forecast)" xfId="284"/>
    <cellStyle name="_080606_Parmelia - MEJ and CAPEX_Final_CRC_APT 2010 Financial Statements Draft (6)" xfId="285"/>
    <cellStyle name="_080606_Parmelia - MEJ and CAPEX_Final_CRC_APT 2010 Financial Statements Draft (6) 2" xfId="286"/>
    <cellStyle name="_080606_Parmelia - MEJ and CAPEX_Final_CRC_APT 2010 Financial Statements Draft (7)" xfId="287"/>
    <cellStyle name="_080606_Parmelia - MEJ and CAPEX_Final_CRC_APT 2010 Financial Statements Draft (7) 2" xfId="288"/>
    <cellStyle name="_080606_Parmelia - MEJ and CAPEX_Final_CRC_APT 2010 Financial Statements Draft (8) (4)" xfId="289"/>
    <cellStyle name="_080606_Parmelia - MEJ and CAPEX_Final_CRC_APT 2010 Financial Statements Draft (8) (4) 2" xfId="290"/>
    <cellStyle name="_080606_Parmelia - MEJ and CAPEX_Final_CRC_BM08 Cash flow report June 11 Post July Board 28.07.2011" xfId="173"/>
    <cellStyle name="_080606_Parmelia - MEJ and CAPEX_Final_CRC_FY11 QLD TM CAPEX REPORT DEC 2010 adj 3" xfId="291"/>
    <cellStyle name="_080606_Parmelia - MEJ and CAPEX_Final_CRC_FY11 QLD TM CAPEX REPORT DEC 2010 adj 3 - sk corr" xfId="292"/>
    <cellStyle name="_080606_Parmelia - MEJ and CAPEX_Final_CRC_FY11 QLD TM CAPEX REPORT DEC 2010 adj 3 - sk corrected links" xfId="293"/>
    <cellStyle name="_080606_Parmelia - MEJ and CAPEX_Final_CRC_FY11_12 SIB Forecast" xfId="294"/>
    <cellStyle name="_080606_Parmelia - MEJ and CAPEX_Final_CRC_FY12 Budget Capex - Non Transmission" xfId="295"/>
    <cellStyle name="_080606_Parmelia - MEJ and CAPEX_Final_CRC_FY12 Budget Capex - Non Transmission 2" xfId="296"/>
    <cellStyle name="_080606_Parmelia - MEJ and CAPEX_Final_CRC_FY12 Budget Transmission SIB Vic Draft 6" xfId="297"/>
    <cellStyle name="_080606_Parmelia - MEJ and CAPEX_Final_CRC_FY12 Budget Transmission SIB Vic Draft 6 2" xfId="298"/>
    <cellStyle name="_080606_Parmelia - MEJ and CAPEX_Final_CRC_Note 9" xfId="23"/>
    <cellStyle name="_080606_Parmelia - MEJ and CAPEX_Final_CRC_Note 9 2" xfId="299"/>
    <cellStyle name="_080606_Parmelia - MEJ and CAPEX_Final_CRC_PL " xfId="300"/>
    <cellStyle name="_080606_Parmelia - MEJ and CAPEX_Final_CRC_PL  2" xfId="301"/>
    <cellStyle name="_080606_Parmelia - MEJ and CAPEX_Final_CRC_QLD TM SIB Fcast" xfId="302"/>
    <cellStyle name="_080606_Parmelia - MEJ and CAPEX_Final_CRC_QLD TM SIB Fcast_Actuals (Pls update Forecast)" xfId="303"/>
    <cellStyle name="_080606_Parmelia - MEJ and CAPEX_Final_CRC_Rec - NPAT (PLD)" xfId="304"/>
    <cellStyle name="_080606_Parmelia - MEJ and CAPEX_Final_CRC_Rec - NPAT (PLD) 2" xfId="305"/>
    <cellStyle name="_080606_Parmelia - MEJ and CAPEX_Final_CRC_TM QLD FY12 SIB Capex Budget" xfId="306"/>
    <cellStyle name="_080606_Parmelia - MEJ and CAPEX_Final_CRC_TM QLD FY12 SIB Capex Budget_QLD TM Capex Summary Report" xfId="307"/>
    <cellStyle name="_080606_Parmelia - MEJ and CAPEX_Final_CRC_TM QLD FY12 SIB Capex Budget_QLD TM Capex Summary Report_Actuals (Pls update Forecast)" xfId="308"/>
    <cellStyle name="_080606_Parmelia - MEJ and CAPEX_Final_CRC_WA TM Capex Summary Report" xfId="309"/>
    <cellStyle name="_081211 1200 Dalmeny - Equity Model (FINAL)" xfId="310"/>
    <cellStyle name="_2010 Budget FY10" xfId="24"/>
    <cellStyle name="_2010 Budget FY10 2" xfId="311"/>
    <cellStyle name="_2010 Budget FY10_APT 2010 Financial Statements Draft (6)" xfId="312"/>
    <cellStyle name="_2010 Budget FY10_APT 2010 Financial Statements Draft (6) 2" xfId="313"/>
    <cellStyle name="_2010 Budget FY10_APT 2010 Financial Statements Draft (7)" xfId="314"/>
    <cellStyle name="_2010 Budget FY10_APT 2010 Financial Statements Draft (7) 2" xfId="315"/>
    <cellStyle name="_2010 Budget FY10_APT 2010 Financial Statements Draft (8) (4)" xfId="316"/>
    <cellStyle name="_2010 Budget FY10_APT 2010 Financial Statements Draft (8) (4) 2" xfId="317"/>
    <cellStyle name="_2010 Budget FY10_BM08 Cash flow report June 11 Post July Board 28.07.2011" xfId="174"/>
    <cellStyle name="_2010 Budget FY10_Note 9" xfId="25"/>
    <cellStyle name="_2010 Budget FY10_Note 9 2" xfId="318"/>
    <cellStyle name="_2010 Budget FY10_PL " xfId="319"/>
    <cellStyle name="_2010 Budget FY10_PL  2" xfId="320"/>
    <cellStyle name="_2010 Budget FY10_QLD TM Capex Summary Report" xfId="321"/>
    <cellStyle name="_2010 Budget FY10_QLD TM Capex Summary Report_Actuals (Pls update Forecast)" xfId="322"/>
    <cellStyle name="_2010 Budget FY10_Rec - NPAT (PLD)" xfId="323"/>
    <cellStyle name="_2010 Budget FY10_Rec - NPAT (PLD) 2" xfId="324"/>
    <cellStyle name="_2010 Forecast ROS fair value accountingFINAL" xfId="175"/>
    <cellStyle name="_2011 Budget FY11" xfId="325"/>
    <cellStyle name="_2011 Budget FY11 2" xfId="326"/>
    <cellStyle name="_2011 Budget FY11_QLD TM Capex Summary Report" xfId="327"/>
    <cellStyle name="_2011 Budget FY11_QLD TM Capex Summary Report_Actuals (Pls update Forecast)" xfId="328"/>
    <cellStyle name="_201101 SAM MASTER" xfId="329"/>
    <cellStyle name="_201101 SAM MASTER 2" xfId="330"/>
    <cellStyle name="_201101 SAM MASTER_QLD TM Capex Summary Report" xfId="331"/>
    <cellStyle name="_201101 SAM MASTER_QLD TM Capex Summary Report_Actuals (Pls update Forecast)" xfId="332"/>
    <cellStyle name="_3P Major Projects Forecast" xfId="333"/>
    <cellStyle name="_3P Major Projects Forecast 2" xfId="334"/>
    <cellStyle name="_3P Major Projects Forecast_QLD TM Capex Summary Report" xfId="335"/>
    <cellStyle name="_3P Major Projects Forecast_QLD TM Capex Summary Report_Actuals (Pls update Forecast)" xfId="336"/>
    <cellStyle name="_APA Group Balance sheet &amp; Cashflow BUDGET FY09 FINAL" xfId="176"/>
    <cellStyle name="_APA Group Balance sheet &amp; Cashflow BUDGET FY09 FINAL 2" xfId="337"/>
    <cellStyle name="_APA Group Balance sheet &amp; Cashflow BUDGET FY09 FINAL_QLD TM Capex Summary Report" xfId="338"/>
    <cellStyle name="_APA Group Balance sheet &amp; Cashflow BUDGET FY09 FINAL_QLD TM Capex Summary Report_Actuals (Pls update Forecast)" xfId="339"/>
    <cellStyle name="_APA Group Balance sheet &amp; Cashflow BUDGET FY09 revised 200808" xfId="26"/>
    <cellStyle name="_APA Group Balance sheet &amp; Cashflow BUDGET FY09 revised 200808 2" xfId="340"/>
    <cellStyle name="_APA Group Balance sheet &amp; Cashflow BUDGET FY09 revised 200808_APT 2010 Financial Statements Draft (6)" xfId="341"/>
    <cellStyle name="_APA Group Balance sheet &amp; Cashflow BUDGET FY09 revised 200808_APT 2010 Financial Statements Draft (6) 2" xfId="342"/>
    <cellStyle name="_APA Group Balance sheet &amp; Cashflow BUDGET FY09 revised 200808_APT 2010 Financial Statements Draft (7)" xfId="343"/>
    <cellStyle name="_APA Group Balance sheet &amp; Cashflow BUDGET FY09 revised 200808_APT 2010 Financial Statements Draft (7) 2" xfId="344"/>
    <cellStyle name="_APA Group Balance sheet &amp; Cashflow BUDGET FY09 revised 200808_APT 2010 Financial Statements Draft (8) (4)" xfId="345"/>
    <cellStyle name="_APA Group Balance sheet &amp; Cashflow BUDGET FY09 revised 200808_APT 2010 Financial Statements Draft (8) (4) 2" xfId="346"/>
    <cellStyle name="_APA Group Balance sheet &amp; Cashflow BUDGET FY09 revised 200808_BM08 Cash flow report June 11 Post July Board 28.07.2011" xfId="177"/>
    <cellStyle name="_APA Group Balance sheet &amp; Cashflow BUDGET FY09 revised 200808_Note 9" xfId="27"/>
    <cellStyle name="_APA Group Balance sheet &amp; Cashflow BUDGET FY09 revised 200808_Note 9 2" xfId="347"/>
    <cellStyle name="_APA Group Balance sheet &amp; Cashflow BUDGET FY09 revised 200808_PL " xfId="348"/>
    <cellStyle name="_APA Group Balance sheet &amp; Cashflow BUDGET FY09 revised 200808_PL  2" xfId="349"/>
    <cellStyle name="_APA Group Balance sheet &amp; Cashflow BUDGET FY09 revised 200808_QLD TM Capex Summary Report" xfId="350"/>
    <cellStyle name="_APA Group Balance sheet &amp; Cashflow BUDGET FY09 revised 200808_QLD TM Capex Summary Report_Actuals (Pls update Forecast)" xfId="351"/>
    <cellStyle name="_APA Group Balance sheet &amp; Cashflow BUDGET FY09 revised 200808_Rec - NPAT (PLD)" xfId="352"/>
    <cellStyle name="_APA Group Balance sheet &amp; Cashflow BUDGET FY09 revised 200808_Rec - NPAT (PLD) 2" xfId="353"/>
    <cellStyle name="_APA Group Balance sheet &amp; Cashflow BUDGET FY10 Aug review" xfId="178"/>
    <cellStyle name="_APA Group Balance sheet &amp; Cashflow BUDGET FY10 Aug review 2" xfId="354"/>
    <cellStyle name="_APA Group Balance sheet &amp; Cashflow BUDGET FY10 Aug review_QLD TM Capex Summary Report" xfId="355"/>
    <cellStyle name="_APA Group Balance sheet &amp; Cashflow BUDGET FY10 Aug review_QLD TM Capex Summary Report_Actuals (Pls update Forecast)" xfId="356"/>
    <cellStyle name="_APA Group Balance sheet &amp; Cashflow BUDGET FY10 DRAFT 130509-1" xfId="179"/>
    <cellStyle name="_APA Group Balance sheet &amp; Cashflow BUDGET FY10 DRAFT 130509-1 2" xfId="357"/>
    <cellStyle name="_APA Group Balance sheet &amp; Cashflow BUDGET FY10 DRAFT 130509-1_QLD TM Capex Summary Report" xfId="358"/>
    <cellStyle name="_APA Group Balance sheet &amp; Cashflow BUDGET FY10 DRAFT 130509-1_QLD TM Capex Summary Report_Actuals (Pls update Forecast)" xfId="359"/>
    <cellStyle name="_APA Group Balance sheet &amp; Cashflow BUDGET FY10 DRAFT 170809 update June 09 Bal Sht" xfId="180"/>
    <cellStyle name="_APA Group Balance sheet &amp; Cashflow BUDGET FY10 DRAFT 170809 update June 09 Bal Sht 2" xfId="360"/>
    <cellStyle name="_APA Group Balance sheet &amp; Cashflow BUDGET FY10 DRAFT 170809 update June 09 Bal Sht_QLD TM Capex Summary Report" xfId="361"/>
    <cellStyle name="_APA Group Balance sheet &amp; Cashflow BUDGET FY10 DRAFT 170809 update June 09 Bal Sht_QLD TM Capex Summary Report_Actuals (Pls update Forecast)" xfId="362"/>
    <cellStyle name="_APA Group Balance sheet &amp; Cashflow BUDGET FY11 20.04.10" xfId="181"/>
    <cellStyle name="_APA Group Balance sheet &amp; Cashflow BUDGET FY11 20.04.10 2" xfId="363"/>
    <cellStyle name="_APA Group Balance sheet &amp; Cashflow BUDGET FY11 20.04.10_QLD TM Capex Summary Report" xfId="364"/>
    <cellStyle name="_APA Group Balance sheet &amp; Cashflow BUDGET FY11 20.04.10_QLD TM Capex Summary Report_Actuals (Pls update Forecast)" xfId="365"/>
    <cellStyle name="_APA Group Balance sheet &amp; Cashflow BUDGET FY11 FINAL - updated Cashflow &amp; Bal Sheet" xfId="182"/>
    <cellStyle name="_APA GROUP Budget by Month" xfId="28"/>
    <cellStyle name="_APA GROUP Budget by Month 2" xfId="366"/>
    <cellStyle name="_APA GROUP Budget by Month_APT 2010 Financial Statements Draft (6)" xfId="367"/>
    <cellStyle name="_APA GROUP Budget by Month_APT 2010 Financial Statements Draft (6) 2" xfId="368"/>
    <cellStyle name="_APA GROUP Budget by Month_APT 2010 Financial Statements Draft (7)" xfId="369"/>
    <cellStyle name="_APA GROUP Budget by Month_APT 2010 Financial Statements Draft (7) 2" xfId="370"/>
    <cellStyle name="_APA GROUP Budget by Month_APT 2010 Financial Statements Draft (8) (4)" xfId="371"/>
    <cellStyle name="_APA GROUP Budget by Month_APT 2010 Financial Statements Draft (8) (4) 2" xfId="372"/>
    <cellStyle name="_APA GROUP Budget by Month_BM08 Cash flow report June 11 Post July Board 28.07.2011" xfId="183"/>
    <cellStyle name="_APA GROUP Budget by Month_Note 9" xfId="29"/>
    <cellStyle name="_APA GROUP Budget by Month_Note 9 2" xfId="373"/>
    <cellStyle name="_APA GROUP Budget by Month_PL " xfId="374"/>
    <cellStyle name="_APA GROUP Budget by Month_PL  2" xfId="375"/>
    <cellStyle name="_APA GROUP Budget by Month_QLD TM Capex Summary Report" xfId="376"/>
    <cellStyle name="_APA GROUP Budget by Month_QLD TM Capex Summary Report_Actuals (Pls update Forecast)" xfId="377"/>
    <cellStyle name="_APA GROUP Budget by Month_Rec - NPAT (PLD)" xfId="378"/>
    <cellStyle name="_APA GROUP Budget by Month_Rec - NPAT (PLD) 2" xfId="379"/>
    <cellStyle name="_APT PARMELIA QTR I Forecast Additional Services" xfId="30"/>
    <cellStyle name="_APT PARMELIA QTR I Forecast Additional Services 2" xfId="380"/>
    <cellStyle name="_APT PARMELIA QTR I Forecast Additional Services 2 2" xfId="381"/>
    <cellStyle name="_APT PARMELIA QTR I Forecast Additional Services 3" xfId="382"/>
    <cellStyle name="_APT PARMELIA QTR I Forecast Additional Services_201203 QLD SIB Report" xfId="383"/>
    <cellStyle name="_APT PARMELIA QTR I Forecast Additional Services_201205 QLD SIB Report" xfId="384"/>
    <cellStyle name="_APT PARMELIA QTR I Forecast Additional Services_Actuals (Pls update Forecast)" xfId="385"/>
    <cellStyle name="_APT PARMELIA QTR I Forecast Additional Services_APT 2010 Financial Statements Draft (6)" xfId="386"/>
    <cellStyle name="_APT PARMELIA QTR I Forecast Additional Services_APT 2010 Financial Statements Draft (6) 2" xfId="387"/>
    <cellStyle name="_APT PARMELIA QTR I Forecast Additional Services_APT 2010 Financial Statements Draft (7)" xfId="388"/>
    <cellStyle name="_APT PARMELIA QTR I Forecast Additional Services_APT 2010 Financial Statements Draft (7) 2" xfId="389"/>
    <cellStyle name="_APT PARMELIA QTR I Forecast Additional Services_APT 2010 Financial Statements Draft (8) (4)" xfId="390"/>
    <cellStyle name="_APT PARMELIA QTR I Forecast Additional Services_APT 2010 Financial Statements Draft (8) (4) 2" xfId="391"/>
    <cellStyle name="_APT PARMELIA QTR I Forecast Additional Services_BM08 Cash flow report June 11 Post July Board 28.07.2011" xfId="184"/>
    <cellStyle name="_APT PARMELIA QTR I Forecast Additional Services_FY11 QLD TM CAPEX REPORT DEC 2010 adj 3" xfId="392"/>
    <cellStyle name="_APT PARMELIA QTR I Forecast Additional Services_FY11 QLD TM CAPEX REPORT DEC 2010 adj 3 - sk corr" xfId="393"/>
    <cellStyle name="_APT PARMELIA QTR I Forecast Additional Services_FY11 QLD TM CAPEX REPORT DEC 2010 adj 3 - sk corrected links" xfId="394"/>
    <cellStyle name="_APT PARMELIA QTR I Forecast Additional Services_FY11_12 SIB Forecast" xfId="395"/>
    <cellStyle name="_APT PARMELIA QTR I Forecast Additional Services_FY12 Budget Capex - Non Transmission" xfId="396"/>
    <cellStyle name="_APT PARMELIA QTR I Forecast Additional Services_FY12 Budget Capex - Non Transmission 2" xfId="397"/>
    <cellStyle name="_APT PARMELIA QTR I Forecast Additional Services_FY12 Budget Transmission SIB Vic Draft 6" xfId="398"/>
    <cellStyle name="_APT PARMELIA QTR I Forecast Additional Services_FY12 Budget Transmission SIB Vic Draft 6 2" xfId="399"/>
    <cellStyle name="_APT PARMELIA QTR I Forecast Additional Services_Note 9" xfId="31"/>
    <cellStyle name="_APT PARMELIA QTR I Forecast Additional Services_Note 9 2" xfId="400"/>
    <cellStyle name="_APT PARMELIA QTR I Forecast Additional Services_PL " xfId="401"/>
    <cellStyle name="_APT PARMELIA QTR I Forecast Additional Services_PL  2" xfId="402"/>
    <cellStyle name="_APT PARMELIA QTR I Forecast Additional Services_QLD TM SIB Fcast" xfId="403"/>
    <cellStyle name="_APT PARMELIA QTR I Forecast Additional Services_QLD TM SIB Fcast_Actuals (Pls update Forecast)" xfId="404"/>
    <cellStyle name="_APT PARMELIA QTR I Forecast Additional Services_Rec - NPAT (PLD)" xfId="405"/>
    <cellStyle name="_APT PARMELIA QTR I Forecast Additional Services_Rec - NPAT (PLD) 2" xfId="406"/>
    <cellStyle name="_APT PARMELIA QTR I Forecast Additional Services_TM QLD FY12 SIB Capex Budget" xfId="407"/>
    <cellStyle name="_APT PARMELIA QTR I Forecast Additional Services_TM QLD FY12 SIB Capex Budget_QLD TM Capex Summary Report" xfId="408"/>
    <cellStyle name="_APT PARMELIA QTR I Forecast Additional Services_TM QLD FY12 SIB Capex Budget_QLD TM Capex Summary Report_Actuals (Pls update Forecast)" xfId="409"/>
    <cellStyle name="_APT PARMELIA QTR I Forecast Additional Services_WA TM Capex Summary Report" xfId="410"/>
    <cellStyle name="_Book2" xfId="32"/>
    <cellStyle name="_Book2 2" xfId="411"/>
    <cellStyle name="_Book2 2 2" xfId="412"/>
    <cellStyle name="_Book2 3" xfId="413"/>
    <cellStyle name="_Book2_1" xfId="185"/>
    <cellStyle name="_Book2_201203 QLD SIB Report" xfId="414"/>
    <cellStyle name="_Book2_201205 QLD SIB Report" xfId="415"/>
    <cellStyle name="_Book2_Actuals (Pls update Forecast)" xfId="416"/>
    <cellStyle name="_Book2_APT 2010 Financial Statements Draft (6)" xfId="417"/>
    <cellStyle name="_Book2_APT 2010 Financial Statements Draft (6) 2" xfId="418"/>
    <cellStyle name="_Book2_APT 2010 Financial Statements Draft (7)" xfId="419"/>
    <cellStyle name="_Book2_APT 2010 Financial Statements Draft (7) 2" xfId="420"/>
    <cellStyle name="_Book2_APT 2010 Financial Statements Draft (8) (4)" xfId="421"/>
    <cellStyle name="_Book2_APT 2010 Financial Statements Draft (8) (4) 2" xfId="422"/>
    <cellStyle name="_Book2_BM08 Cash flow report June 11 Post July Board 28.07.2011" xfId="186"/>
    <cellStyle name="_Book2_FY11 QLD TM CAPEX REPORT DEC 2010 adj 3" xfId="423"/>
    <cellStyle name="_Book2_FY11 QLD TM CAPEX REPORT DEC 2010 adj 3 - sk corr" xfId="424"/>
    <cellStyle name="_Book2_FY11 QLD TM CAPEX REPORT DEC 2010 adj 3 - sk corrected links" xfId="425"/>
    <cellStyle name="_Book2_FY11_12 SIB Forecast" xfId="426"/>
    <cellStyle name="_Book2_FY12 Budget Capex - Non Transmission" xfId="427"/>
    <cellStyle name="_Book2_FY12 Budget Capex - Non Transmission 2" xfId="428"/>
    <cellStyle name="_Book2_FY12 Budget Transmission SIB Vic Draft 6" xfId="429"/>
    <cellStyle name="_Book2_FY12 Budget Transmission SIB Vic Draft 6 2" xfId="430"/>
    <cellStyle name="_Book2_Note 9" xfId="33"/>
    <cellStyle name="_Book2_Note 9 2" xfId="431"/>
    <cellStyle name="_Book2_PL " xfId="432"/>
    <cellStyle name="_Book2_PL  2" xfId="433"/>
    <cellStyle name="_Book2_QLD TM SIB Fcast" xfId="434"/>
    <cellStyle name="_Book2_QLD TM SIB Fcast_Actuals (Pls update Forecast)" xfId="435"/>
    <cellStyle name="_Book2_Rec - NPAT (PLD)" xfId="436"/>
    <cellStyle name="_Book2_Rec - NPAT (PLD) 2" xfId="437"/>
    <cellStyle name="_Book2_TM QLD FY12 SIB Capex Budget" xfId="438"/>
    <cellStyle name="_Book2_TM QLD FY12 SIB Capex Budget_QLD TM Capex Summary Report" xfId="439"/>
    <cellStyle name="_Book2_TM QLD FY12 SIB Capex Budget_QLD TM Capex Summary Report_Actuals (Pls update Forecast)" xfId="440"/>
    <cellStyle name="_Book2_WA TM Capex Summary Report" xfId="441"/>
    <cellStyle name="_Book3" xfId="442"/>
    <cellStyle name="_Borrowing Costs budget for 12 months ended 31 Dec 10 (amended)" xfId="443"/>
    <cellStyle name="_Borrowing Costs budget for 12 months ended 31 Dec 10 (amended) 2" xfId="444"/>
    <cellStyle name="_Borrowing Costs budget for 12 months ended 31 Dec 10 (amended)_QLD TM Capex Summary Report" xfId="445"/>
    <cellStyle name="_Borrowing Costs budget for 12 months ended 31 Dec 10 (amended)_QLD TM Capex Summary Report_Actuals (Pls update Forecast)" xfId="446"/>
    <cellStyle name="_Borrowing Costs Budget for December 2010" xfId="447"/>
    <cellStyle name="_Borrowing Costs Budget for December 2010 2" xfId="448"/>
    <cellStyle name="_Borrowing Costs Budget for December 2010_QLD TM Capex Summary Report" xfId="449"/>
    <cellStyle name="_Borrowing Costs Budget for December 2010_QLD TM Capex Summary Report_Actuals (Pls update Forecast)" xfId="450"/>
    <cellStyle name="_CAPEX - FY12 Bud WA Draft 5 - sent 220211" xfId="451"/>
    <cellStyle name="_Capital Expenditure Report April 2008" xfId="34"/>
    <cellStyle name="_Capital Expenditure Report April 2008 2" xfId="452"/>
    <cellStyle name="_Capital Expenditure Report April 2008 2 2" xfId="453"/>
    <cellStyle name="_Capital Expenditure Report April 2008 3" xfId="454"/>
    <cellStyle name="_Capital Expenditure Report April 2008_201203 QLD SIB Report" xfId="455"/>
    <cellStyle name="_Capital Expenditure Report April 2008_201205 QLD SIB Report" xfId="456"/>
    <cellStyle name="_Capital Expenditure Report April 2008_Actuals (Pls update Forecast)" xfId="457"/>
    <cellStyle name="_Capital Expenditure Report April 2008_APT 2010 Financial Statements Draft (6)" xfId="458"/>
    <cellStyle name="_Capital Expenditure Report April 2008_APT 2010 Financial Statements Draft (6) 2" xfId="459"/>
    <cellStyle name="_Capital Expenditure Report April 2008_APT 2010 Financial Statements Draft (7)" xfId="460"/>
    <cellStyle name="_Capital Expenditure Report April 2008_APT 2010 Financial Statements Draft (7) 2" xfId="461"/>
    <cellStyle name="_Capital Expenditure Report April 2008_APT 2010 Financial Statements Draft (8) (4)" xfId="462"/>
    <cellStyle name="_Capital Expenditure Report April 2008_APT 2010 Financial Statements Draft (8) (4) 2" xfId="463"/>
    <cellStyle name="_Capital Expenditure Report April 2008_BM08 Cash flow report June 11 Post July Board 28.07.2011" xfId="187"/>
    <cellStyle name="_Capital Expenditure Report April 2008_FY11 QLD TM CAPEX REPORT DEC 2010 adj 3" xfId="464"/>
    <cellStyle name="_Capital Expenditure Report April 2008_FY11 QLD TM CAPEX REPORT DEC 2010 adj 3 - sk corr" xfId="465"/>
    <cellStyle name="_Capital Expenditure Report April 2008_FY11 QLD TM CAPEX REPORT DEC 2010 adj 3 - sk corrected links" xfId="466"/>
    <cellStyle name="_Capital Expenditure Report April 2008_FY11_12 SIB Forecast" xfId="467"/>
    <cellStyle name="_Capital Expenditure Report April 2008_FY12 Budget Capex - Non Transmission" xfId="468"/>
    <cellStyle name="_Capital Expenditure Report April 2008_FY12 Budget Capex - Non Transmission 2" xfId="469"/>
    <cellStyle name="_Capital Expenditure Report April 2008_FY12 Budget Transmission SIB Vic Draft 6" xfId="470"/>
    <cellStyle name="_Capital Expenditure Report April 2008_FY12 Budget Transmission SIB Vic Draft 6 2" xfId="471"/>
    <cellStyle name="_Capital Expenditure Report April 2008_Note 9" xfId="35"/>
    <cellStyle name="_Capital Expenditure Report April 2008_Note 9 2" xfId="472"/>
    <cellStyle name="_Capital Expenditure Report April 2008_PL " xfId="473"/>
    <cellStyle name="_Capital Expenditure Report April 2008_PL  2" xfId="474"/>
    <cellStyle name="_Capital Expenditure Report April 2008_QLD TM SIB Fcast" xfId="475"/>
    <cellStyle name="_Capital Expenditure Report April 2008_QLD TM SIB Fcast_Actuals (Pls update Forecast)" xfId="476"/>
    <cellStyle name="_Capital Expenditure Report April 2008_Rec - NPAT (PLD)" xfId="477"/>
    <cellStyle name="_Capital Expenditure Report April 2008_Rec - NPAT (PLD) 2" xfId="478"/>
    <cellStyle name="_Capital Expenditure Report April 2008_TM QLD FY12 SIB Capex Budget" xfId="479"/>
    <cellStyle name="_Capital Expenditure Report April 2008_TM QLD FY12 SIB Capex Budget_QLD TM Capex Summary Report" xfId="480"/>
    <cellStyle name="_Capital Expenditure Report April 2008_TM QLD FY12 SIB Capex Budget_QLD TM Capex Summary Report_Actuals (Pls update Forecast)" xfId="481"/>
    <cellStyle name="_Capital Expenditure Report April 2008_WA TM Capex Summary Report" xfId="482"/>
    <cellStyle name="_Capital Expenditure Report Jan 2008" xfId="36"/>
    <cellStyle name="_Capital Expenditure Report Jan 2008 2" xfId="483"/>
    <cellStyle name="_Capital Expenditure Report Jan 2008 2 2" xfId="484"/>
    <cellStyle name="_Capital Expenditure Report Jan 2008 3" xfId="485"/>
    <cellStyle name="_Capital Expenditure Report Jan 2008_201203 QLD SIB Report" xfId="486"/>
    <cellStyle name="_Capital Expenditure Report Jan 2008_201205 QLD SIB Report" xfId="487"/>
    <cellStyle name="_Capital Expenditure Report Jan 2008_Actuals (Pls update Forecast)" xfId="488"/>
    <cellStyle name="_Capital Expenditure Report Jan 2008_APT 2010 Financial Statements Draft (6)" xfId="489"/>
    <cellStyle name="_Capital Expenditure Report Jan 2008_APT 2010 Financial Statements Draft (6) 2" xfId="490"/>
    <cellStyle name="_Capital Expenditure Report Jan 2008_APT 2010 Financial Statements Draft (7)" xfId="491"/>
    <cellStyle name="_Capital Expenditure Report Jan 2008_APT 2010 Financial Statements Draft (7) 2" xfId="492"/>
    <cellStyle name="_Capital Expenditure Report Jan 2008_APT 2010 Financial Statements Draft (8) (4)" xfId="493"/>
    <cellStyle name="_Capital Expenditure Report Jan 2008_APT 2010 Financial Statements Draft (8) (4) 2" xfId="494"/>
    <cellStyle name="_Capital Expenditure Report Jan 2008_BM08 Cash flow report June 11 Post July Board 28.07.2011" xfId="188"/>
    <cellStyle name="_Capital Expenditure Report Jan 2008_FY11 QLD TM CAPEX REPORT DEC 2010 adj 3" xfId="495"/>
    <cellStyle name="_Capital Expenditure Report Jan 2008_FY11 QLD TM CAPEX REPORT DEC 2010 adj 3 - sk corr" xfId="496"/>
    <cellStyle name="_Capital Expenditure Report Jan 2008_FY11 QLD TM CAPEX REPORT DEC 2010 adj 3 - sk corrected links" xfId="497"/>
    <cellStyle name="_Capital Expenditure Report Jan 2008_FY11_12 SIB Forecast" xfId="498"/>
    <cellStyle name="_Capital Expenditure Report Jan 2008_FY12 Budget Capex - Non Transmission" xfId="499"/>
    <cellStyle name="_Capital Expenditure Report Jan 2008_FY12 Budget Capex - Non Transmission 2" xfId="500"/>
    <cellStyle name="_Capital Expenditure Report Jan 2008_FY12 Budget Transmission SIB Vic Draft 6" xfId="501"/>
    <cellStyle name="_Capital Expenditure Report Jan 2008_FY12 Budget Transmission SIB Vic Draft 6 2" xfId="502"/>
    <cellStyle name="_Capital Expenditure Report Jan 2008_Note 9" xfId="37"/>
    <cellStyle name="_Capital Expenditure Report Jan 2008_Note 9 2" xfId="503"/>
    <cellStyle name="_Capital Expenditure Report Jan 2008_PL " xfId="504"/>
    <cellStyle name="_Capital Expenditure Report Jan 2008_PL  2" xfId="505"/>
    <cellStyle name="_Capital Expenditure Report Jan 2008_QLD TM SIB Fcast" xfId="506"/>
    <cellStyle name="_Capital Expenditure Report Jan 2008_QLD TM SIB Fcast_Actuals (Pls update Forecast)" xfId="507"/>
    <cellStyle name="_Capital Expenditure Report Jan 2008_Rec - NPAT (PLD)" xfId="508"/>
    <cellStyle name="_Capital Expenditure Report Jan 2008_Rec - NPAT (PLD) 2" xfId="509"/>
    <cellStyle name="_Capital Expenditure Report Jan 2008_TM QLD FY12 SIB Capex Budget" xfId="510"/>
    <cellStyle name="_Capital Expenditure Report Jan 2008_TM QLD FY12 SIB Capex Budget_QLD TM Capex Summary Report" xfId="511"/>
    <cellStyle name="_Capital Expenditure Report Jan 2008_TM QLD FY12 SIB Capex Budget_QLD TM Capex Summary Report_Actuals (Pls update Forecast)" xfId="512"/>
    <cellStyle name="_Capital Expenditure Report Jan 2008_WA TM Capex Summary Report" xfId="513"/>
    <cellStyle name="_Capital Expenditure Report March 2008 (2)" xfId="38"/>
    <cellStyle name="_Capital Expenditure Report March 2008 (2) 2" xfId="514"/>
    <cellStyle name="_Capital Expenditure Report March 2008 (2) 2 2" xfId="515"/>
    <cellStyle name="_Capital Expenditure Report March 2008 (2) 3" xfId="516"/>
    <cellStyle name="_Capital Expenditure Report March 2008 (2)_201203 QLD SIB Report" xfId="517"/>
    <cellStyle name="_Capital Expenditure Report March 2008 (2)_201205 QLD SIB Report" xfId="518"/>
    <cellStyle name="_Capital Expenditure Report March 2008 (2)_Actuals (Pls update Forecast)" xfId="519"/>
    <cellStyle name="_Capital Expenditure Report March 2008 (2)_APT 2010 Financial Statements Draft (6)" xfId="520"/>
    <cellStyle name="_Capital Expenditure Report March 2008 (2)_APT 2010 Financial Statements Draft (6) 2" xfId="521"/>
    <cellStyle name="_Capital Expenditure Report March 2008 (2)_APT 2010 Financial Statements Draft (7)" xfId="522"/>
    <cellStyle name="_Capital Expenditure Report March 2008 (2)_APT 2010 Financial Statements Draft (7) 2" xfId="523"/>
    <cellStyle name="_Capital Expenditure Report March 2008 (2)_APT 2010 Financial Statements Draft (8) (4)" xfId="524"/>
    <cellStyle name="_Capital Expenditure Report March 2008 (2)_APT 2010 Financial Statements Draft (8) (4) 2" xfId="525"/>
    <cellStyle name="_Capital Expenditure Report March 2008 (2)_BM08 Cash flow report June 11 Post July Board 28.07.2011" xfId="189"/>
    <cellStyle name="_Capital Expenditure Report March 2008 (2)_FY11 QLD TM CAPEX REPORT DEC 2010 adj 3" xfId="526"/>
    <cellStyle name="_Capital Expenditure Report March 2008 (2)_FY11 QLD TM CAPEX REPORT DEC 2010 adj 3 - sk corr" xfId="527"/>
    <cellStyle name="_Capital Expenditure Report March 2008 (2)_FY11 QLD TM CAPEX REPORT DEC 2010 adj 3 - sk corrected links" xfId="528"/>
    <cellStyle name="_Capital Expenditure Report March 2008 (2)_FY11_12 SIB Forecast" xfId="529"/>
    <cellStyle name="_Capital Expenditure Report March 2008 (2)_FY12 Budget Capex - Non Transmission" xfId="530"/>
    <cellStyle name="_Capital Expenditure Report March 2008 (2)_FY12 Budget Capex - Non Transmission 2" xfId="531"/>
    <cellStyle name="_Capital Expenditure Report March 2008 (2)_FY12 Budget Transmission SIB Vic Draft 6" xfId="532"/>
    <cellStyle name="_Capital Expenditure Report March 2008 (2)_FY12 Budget Transmission SIB Vic Draft 6 2" xfId="533"/>
    <cellStyle name="_Capital Expenditure Report March 2008 (2)_Note 9" xfId="39"/>
    <cellStyle name="_Capital Expenditure Report March 2008 (2)_Note 9 2" xfId="534"/>
    <cellStyle name="_Capital Expenditure Report March 2008 (2)_PL " xfId="535"/>
    <cellStyle name="_Capital Expenditure Report March 2008 (2)_PL  2" xfId="536"/>
    <cellStyle name="_Capital Expenditure Report March 2008 (2)_QLD TM SIB Fcast" xfId="537"/>
    <cellStyle name="_Capital Expenditure Report March 2008 (2)_QLD TM SIB Fcast_Actuals (Pls update Forecast)" xfId="538"/>
    <cellStyle name="_Capital Expenditure Report March 2008 (2)_Rec - NPAT (PLD)" xfId="539"/>
    <cellStyle name="_Capital Expenditure Report March 2008 (2)_Rec - NPAT (PLD) 2" xfId="540"/>
    <cellStyle name="_Capital Expenditure Report March 2008 (2)_TM QLD FY12 SIB Capex Budget" xfId="541"/>
    <cellStyle name="_Capital Expenditure Report March 2008 (2)_TM QLD FY12 SIB Capex Budget_QLD TM Capex Summary Report" xfId="542"/>
    <cellStyle name="_Capital Expenditure Report March 2008 (2)_TM QLD FY12 SIB Capex Budget_QLD TM Capex Summary Report_Actuals (Pls update Forecast)" xfId="543"/>
    <cellStyle name="_Capital Expenditure Report March 2008 (2)_WA TM Capex Summary Report" xfId="544"/>
    <cellStyle name="_Capital Expenditure Report May 2008" xfId="40"/>
    <cellStyle name="_Capital Expenditure Report May 2008 2" xfId="545"/>
    <cellStyle name="_Capital Expenditure Report May 2008 2 2" xfId="546"/>
    <cellStyle name="_Capital Expenditure Report May 2008 3" xfId="547"/>
    <cellStyle name="_Capital Expenditure Report May 2008_201203 QLD SIB Report" xfId="548"/>
    <cellStyle name="_Capital Expenditure Report May 2008_201205 QLD SIB Report" xfId="549"/>
    <cellStyle name="_Capital Expenditure Report May 2008_Actuals (Pls update Forecast)" xfId="550"/>
    <cellStyle name="_Capital Expenditure Report May 2008_APT 2010 Financial Statements Draft (6)" xfId="551"/>
    <cellStyle name="_Capital Expenditure Report May 2008_APT 2010 Financial Statements Draft (6) 2" xfId="552"/>
    <cellStyle name="_Capital Expenditure Report May 2008_APT 2010 Financial Statements Draft (7)" xfId="553"/>
    <cellStyle name="_Capital Expenditure Report May 2008_APT 2010 Financial Statements Draft (7) 2" xfId="554"/>
    <cellStyle name="_Capital Expenditure Report May 2008_APT 2010 Financial Statements Draft (8) (4)" xfId="555"/>
    <cellStyle name="_Capital Expenditure Report May 2008_APT 2010 Financial Statements Draft (8) (4) 2" xfId="556"/>
    <cellStyle name="_Capital Expenditure Report May 2008_BM08 Cash flow report June 11 Post July Board 28.07.2011" xfId="190"/>
    <cellStyle name="_Capital Expenditure Report May 2008_FY11 QLD TM CAPEX REPORT DEC 2010 adj 3" xfId="557"/>
    <cellStyle name="_Capital Expenditure Report May 2008_FY11 QLD TM CAPEX REPORT DEC 2010 adj 3 - sk corr" xfId="558"/>
    <cellStyle name="_Capital Expenditure Report May 2008_FY11 QLD TM CAPEX REPORT DEC 2010 adj 3 - sk corrected links" xfId="559"/>
    <cellStyle name="_Capital Expenditure Report May 2008_FY11_12 SIB Forecast" xfId="560"/>
    <cellStyle name="_Capital Expenditure Report May 2008_FY12 Budget Capex - Non Transmission" xfId="561"/>
    <cellStyle name="_Capital Expenditure Report May 2008_FY12 Budget Capex - Non Transmission 2" xfId="562"/>
    <cellStyle name="_Capital Expenditure Report May 2008_FY12 Budget Transmission SIB Vic Draft 6" xfId="563"/>
    <cellStyle name="_Capital Expenditure Report May 2008_FY12 Budget Transmission SIB Vic Draft 6 2" xfId="564"/>
    <cellStyle name="_Capital Expenditure Report May 2008_Note 9" xfId="41"/>
    <cellStyle name="_Capital Expenditure Report May 2008_Note 9 2" xfId="565"/>
    <cellStyle name="_Capital Expenditure Report May 2008_PL " xfId="566"/>
    <cellStyle name="_Capital Expenditure Report May 2008_PL  2" xfId="567"/>
    <cellStyle name="_Capital Expenditure Report May 2008_QLD TM SIB Fcast" xfId="568"/>
    <cellStyle name="_Capital Expenditure Report May 2008_QLD TM SIB Fcast_Actuals (Pls update Forecast)" xfId="569"/>
    <cellStyle name="_Capital Expenditure Report May 2008_Rec - NPAT (PLD)" xfId="570"/>
    <cellStyle name="_Capital Expenditure Report May 2008_Rec - NPAT (PLD) 2" xfId="571"/>
    <cellStyle name="_Capital Expenditure Report May 2008_TM QLD FY12 SIB Capex Budget" xfId="572"/>
    <cellStyle name="_Capital Expenditure Report May 2008_TM QLD FY12 SIB Capex Budget_QLD TM Capex Summary Report" xfId="573"/>
    <cellStyle name="_Capital Expenditure Report May 2008_TM QLD FY12 SIB Capex Budget_QLD TM Capex Summary Report_Actuals (Pls update Forecast)" xfId="574"/>
    <cellStyle name="_Capital Expenditure Report May 2008_WA TM Capex Summary Report" xfId="575"/>
    <cellStyle name="_Capital Expenditure Report Oct 2007" xfId="42"/>
    <cellStyle name="_Capital Expenditure Report Oct 2007 2" xfId="576"/>
    <cellStyle name="_Capital Expenditure Report Oct 2007 2 2" xfId="577"/>
    <cellStyle name="_Capital Expenditure Report Oct 2007 3" xfId="578"/>
    <cellStyle name="_Capital Expenditure Report Oct 2007_201203 QLD SIB Report" xfId="579"/>
    <cellStyle name="_Capital Expenditure Report Oct 2007_201205 QLD SIB Report" xfId="580"/>
    <cellStyle name="_Capital Expenditure Report Oct 2007_Actuals (Pls update Forecast)" xfId="581"/>
    <cellStyle name="_Capital Expenditure Report Oct 2007_APT 2010 Financial Statements Draft (6)" xfId="582"/>
    <cellStyle name="_Capital Expenditure Report Oct 2007_APT 2010 Financial Statements Draft (6) 2" xfId="583"/>
    <cellStyle name="_Capital Expenditure Report Oct 2007_APT 2010 Financial Statements Draft (7)" xfId="584"/>
    <cellStyle name="_Capital Expenditure Report Oct 2007_APT 2010 Financial Statements Draft (7) 2" xfId="585"/>
    <cellStyle name="_Capital Expenditure Report Oct 2007_APT 2010 Financial Statements Draft (8) (4)" xfId="586"/>
    <cellStyle name="_Capital Expenditure Report Oct 2007_APT 2010 Financial Statements Draft (8) (4) 2" xfId="587"/>
    <cellStyle name="_Capital Expenditure Report Oct 2007_BM08 Cash flow report June 11 Post July Board 28.07.2011" xfId="191"/>
    <cellStyle name="_Capital Expenditure Report Oct 2007_FY11 QLD TM CAPEX REPORT DEC 2010 adj 3" xfId="588"/>
    <cellStyle name="_Capital Expenditure Report Oct 2007_FY11 QLD TM CAPEX REPORT DEC 2010 adj 3 - sk corr" xfId="589"/>
    <cellStyle name="_Capital Expenditure Report Oct 2007_FY11 QLD TM CAPEX REPORT DEC 2010 adj 3 - sk corrected links" xfId="590"/>
    <cellStyle name="_Capital Expenditure Report Oct 2007_FY11_12 SIB Forecast" xfId="591"/>
    <cellStyle name="_Capital Expenditure Report Oct 2007_FY12 Budget Capex - Non Transmission" xfId="592"/>
    <cellStyle name="_Capital Expenditure Report Oct 2007_FY12 Budget Capex - Non Transmission 2" xfId="593"/>
    <cellStyle name="_Capital Expenditure Report Oct 2007_FY12 Budget Transmission SIB Vic Draft 6" xfId="594"/>
    <cellStyle name="_Capital Expenditure Report Oct 2007_FY12 Budget Transmission SIB Vic Draft 6 2" xfId="595"/>
    <cellStyle name="_Capital Expenditure Report Oct 2007_Note 9" xfId="43"/>
    <cellStyle name="_Capital Expenditure Report Oct 2007_Note 9 2" xfId="596"/>
    <cellStyle name="_Capital Expenditure Report Oct 2007_PL " xfId="597"/>
    <cellStyle name="_Capital Expenditure Report Oct 2007_PL  2" xfId="598"/>
    <cellStyle name="_Capital Expenditure Report Oct 2007_QLD TM SIB Fcast" xfId="599"/>
    <cellStyle name="_Capital Expenditure Report Oct 2007_QLD TM SIB Fcast_Actuals (Pls update Forecast)" xfId="600"/>
    <cellStyle name="_Capital Expenditure Report Oct 2007_Rec - NPAT (PLD)" xfId="601"/>
    <cellStyle name="_Capital Expenditure Report Oct 2007_Rec - NPAT (PLD) 2" xfId="602"/>
    <cellStyle name="_Capital Expenditure Report Oct 2007_TM QLD FY12 SIB Capex Budget" xfId="603"/>
    <cellStyle name="_Capital Expenditure Report Oct 2007_TM QLD FY12 SIB Capex Budget_QLD TM Capex Summary Report" xfId="604"/>
    <cellStyle name="_Capital Expenditure Report Oct 2007_TM QLD FY12 SIB Capex Budget_QLD TM Capex Summary Report_Actuals (Pls update Forecast)" xfId="605"/>
    <cellStyle name="_Capital Expenditure Report Oct 2007_WA TM Capex Summary Report" xfId="606"/>
    <cellStyle name="_Capital Expenditure Report Sept 2007" xfId="44"/>
    <cellStyle name="_Capital Expenditure Report Sept 2007 2" xfId="607"/>
    <cellStyle name="_Capital Expenditure Report Sept 2007 2 2" xfId="608"/>
    <cellStyle name="_Capital Expenditure Report Sept 2007 3" xfId="609"/>
    <cellStyle name="_Capital Expenditure Report Sept 2007_201203 QLD SIB Report" xfId="610"/>
    <cellStyle name="_Capital Expenditure Report Sept 2007_201205 QLD SIB Report" xfId="611"/>
    <cellStyle name="_Capital Expenditure Report Sept 2007_Actuals (Pls update Forecast)" xfId="612"/>
    <cellStyle name="_Capital Expenditure Report Sept 2007_APT 2010 Financial Statements Draft (6)" xfId="613"/>
    <cellStyle name="_Capital Expenditure Report Sept 2007_APT 2010 Financial Statements Draft (6) 2" xfId="614"/>
    <cellStyle name="_Capital Expenditure Report Sept 2007_APT 2010 Financial Statements Draft (7)" xfId="615"/>
    <cellStyle name="_Capital Expenditure Report Sept 2007_APT 2010 Financial Statements Draft (7) 2" xfId="616"/>
    <cellStyle name="_Capital Expenditure Report Sept 2007_APT 2010 Financial Statements Draft (8) (4)" xfId="617"/>
    <cellStyle name="_Capital Expenditure Report Sept 2007_APT 2010 Financial Statements Draft (8) (4) 2" xfId="618"/>
    <cellStyle name="_Capital Expenditure Report Sept 2007_BM08 Cash flow report June 11 Post July Board 28.07.2011" xfId="192"/>
    <cellStyle name="_Capital Expenditure Report Sept 2007_FY11 QLD TM CAPEX REPORT DEC 2010 adj 3" xfId="619"/>
    <cellStyle name="_Capital Expenditure Report Sept 2007_FY11 QLD TM CAPEX REPORT DEC 2010 adj 3 - sk corr" xfId="620"/>
    <cellStyle name="_Capital Expenditure Report Sept 2007_FY11 QLD TM CAPEX REPORT DEC 2010 adj 3 - sk corrected links" xfId="621"/>
    <cellStyle name="_Capital Expenditure Report Sept 2007_FY11_12 SIB Forecast" xfId="622"/>
    <cellStyle name="_Capital Expenditure Report Sept 2007_FY12 Budget Capex - Non Transmission" xfId="623"/>
    <cellStyle name="_Capital Expenditure Report Sept 2007_FY12 Budget Capex - Non Transmission 2" xfId="624"/>
    <cellStyle name="_Capital Expenditure Report Sept 2007_FY12 Budget Transmission SIB Vic Draft 6" xfId="625"/>
    <cellStyle name="_Capital Expenditure Report Sept 2007_FY12 Budget Transmission SIB Vic Draft 6 2" xfId="626"/>
    <cellStyle name="_Capital Expenditure Report Sept 2007_Note 9" xfId="45"/>
    <cellStyle name="_Capital Expenditure Report Sept 2007_Note 9 2" xfId="627"/>
    <cellStyle name="_Capital Expenditure Report Sept 2007_PL " xfId="628"/>
    <cellStyle name="_Capital Expenditure Report Sept 2007_PL  2" xfId="629"/>
    <cellStyle name="_Capital Expenditure Report Sept 2007_QLD TM SIB Fcast" xfId="630"/>
    <cellStyle name="_Capital Expenditure Report Sept 2007_QLD TM SIB Fcast_Actuals (Pls update Forecast)" xfId="631"/>
    <cellStyle name="_Capital Expenditure Report Sept 2007_Rec - NPAT (PLD)" xfId="632"/>
    <cellStyle name="_Capital Expenditure Report Sept 2007_Rec - NPAT (PLD) 2" xfId="633"/>
    <cellStyle name="_Capital Expenditure Report Sept 2007_TM QLD FY12 SIB Capex Budget" xfId="634"/>
    <cellStyle name="_Capital Expenditure Report Sept 2007_TM QLD FY12 SIB Capex Budget_QLD TM Capex Summary Report" xfId="635"/>
    <cellStyle name="_Capital Expenditure Report Sept 2007_TM QLD FY12 SIB Capex Budget_QLD TM Capex Summary Report_Actuals (Pls update Forecast)" xfId="636"/>
    <cellStyle name="_Capital Expenditure Report Sept 2007_WA TM Capex Summary Report" xfId="637"/>
    <cellStyle name="_Cashflow forecast - equity investments" xfId="193"/>
    <cellStyle name="_Daandine" xfId="638"/>
    <cellStyle name="_Daandine 2" xfId="639"/>
    <cellStyle name="_Daandine_QLD TM Capex Summary Report" xfId="640"/>
    <cellStyle name="_Daandine_QLD TM Capex Summary Report_Actuals (Pls update Forecast)" xfId="641"/>
    <cellStyle name="_EII" xfId="194"/>
    <cellStyle name="_EII Accounting Budget to Dec 2010 (BOARD APPROVED amended)" xfId="642"/>
    <cellStyle name="_EII Accounting Budget to Dec 2010 (BOARD APPROVED amended) 2" xfId="643"/>
    <cellStyle name="_EII Accounting Budget to Dec 2010 (BOARD APPROVED amended) for upload" xfId="644"/>
    <cellStyle name="_EII Accounting Budget to Dec 2010 (BOARD APPROVED amended) for upload 2" xfId="645"/>
    <cellStyle name="_EII Accounting Budget to Dec 2010 (BOARD APPROVED amended) for upload_QLD TM Capex Summary Report" xfId="646"/>
    <cellStyle name="_EII Accounting Budget to Dec 2010 (BOARD APPROVED amended) for upload_QLD TM Capex Summary Report_Actuals (Pls update Forecast)" xfId="647"/>
    <cellStyle name="_EII Accounting Budget to Dec 2010 (BOARD APPROVED amended)_QLD TM Capex Summary Report" xfId="648"/>
    <cellStyle name="_EII Accounting Budget to Dec 2010 (BOARD APPROVED amended)_QLD TM Capex Summary Report_Actuals (Pls update Forecast)" xfId="649"/>
    <cellStyle name="_EII Accounting Budget to Dec 2010 (DRAFT v2)" xfId="650"/>
    <cellStyle name="_EII Accounting Budget to Dec 2010 (DRAFT v2) 2" xfId="651"/>
    <cellStyle name="_EII Accounting Budget to Dec 2010 (DRAFT v2)_QLD TM Capex Summary Report" xfId="652"/>
    <cellStyle name="_EII Accounting Budget to Dec 2010 (DRAFT v2)_QLD TM Capex Summary Report_Actuals (Pls update Forecast)" xfId="653"/>
    <cellStyle name="_EII Group Cashflow (October10)" xfId="654"/>
    <cellStyle name="_EII Group Cashflow (October10) 2" xfId="655"/>
    <cellStyle name="_EII Group Cashflow (October10)_QLD TM Capex Summary Report" xfId="656"/>
    <cellStyle name="_EII Group Cashflow (October10)_QLD TM Capex Summary Report_Actuals (Pls update Forecast)" xfId="657"/>
    <cellStyle name="_Equity Report Sep-09" xfId="195"/>
    <cellStyle name="_Equity Report Sep-09 2" xfId="658"/>
    <cellStyle name="_Equity Report Sep-09_QLD TM Capex Summary Report" xfId="659"/>
    <cellStyle name="_Equity Report Sep-09_QLD TM Capex Summary Report_Actuals (Pls update Forecast)" xfId="660"/>
    <cellStyle name="_Finance Board Report OCTOBER 2007 APA GROUP 071107" xfId="46"/>
    <cellStyle name="_Finance Board Report OCTOBER 2007 APA GROUP 071107 2" xfId="661"/>
    <cellStyle name="_Finance Board Report OCTOBER 2007 APA GROUP 071107 2 2" xfId="662"/>
    <cellStyle name="_Finance Board Report OCTOBER 2007 APA GROUP 071107 3" xfId="663"/>
    <cellStyle name="_Finance Board Report OCTOBER 2007 APA GROUP 071107_201203 QLD SIB Report" xfId="664"/>
    <cellStyle name="_Finance Board Report OCTOBER 2007 APA GROUP 071107_201205 QLD SIB Report" xfId="665"/>
    <cellStyle name="_Finance Board Report OCTOBER 2007 APA GROUP 071107_Actuals (Pls update Forecast)" xfId="666"/>
    <cellStyle name="_Finance Board Report OCTOBER 2007 APA GROUP 071107_APT 2010 Financial Statements Draft (6)" xfId="667"/>
    <cellStyle name="_Finance Board Report OCTOBER 2007 APA GROUP 071107_APT 2010 Financial Statements Draft (6) 2" xfId="668"/>
    <cellStyle name="_Finance Board Report OCTOBER 2007 APA GROUP 071107_APT 2010 Financial Statements Draft (7)" xfId="669"/>
    <cellStyle name="_Finance Board Report OCTOBER 2007 APA GROUP 071107_APT 2010 Financial Statements Draft (7) 2" xfId="670"/>
    <cellStyle name="_Finance Board Report OCTOBER 2007 APA GROUP 071107_APT 2010 Financial Statements Draft (8) (4)" xfId="671"/>
    <cellStyle name="_Finance Board Report OCTOBER 2007 APA GROUP 071107_APT 2010 Financial Statements Draft (8) (4) 2" xfId="672"/>
    <cellStyle name="_Finance Board Report OCTOBER 2007 APA GROUP 071107_BM08 Cash flow report June 11 Post July Board 28.07.2011" xfId="196"/>
    <cellStyle name="_Finance Board Report OCTOBER 2007 APA GROUP 071107_FY11 QLD TM CAPEX REPORT DEC 2010 adj 3" xfId="673"/>
    <cellStyle name="_Finance Board Report OCTOBER 2007 APA GROUP 071107_FY11 QLD TM CAPEX REPORT DEC 2010 adj 3 - sk corr" xfId="674"/>
    <cellStyle name="_Finance Board Report OCTOBER 2007 APA GROUP 071107_FY11 QLD TM CAPEX REPORT DEC 2010 adj 3 - sk corrected links" xfId="675"/>
    <cellStyle name="_Finance Board Report OCTOBER 2007 APA GROUP 071107_FY11_12 SIB Forecast" xfId="676"/>
    <cellStyle name="_Finance Board Report OCTOBER 2007 APA GROUP 071107_FY12 Budget Capex - Non Transmission" xfId="677"/>
    <cellStyle name="_Finance Board Report OCTOBER 2007 APA GROUP 071107_FY12 Budget Capex - Non Transmission 2" xfId="678"/>
    <cellStyle name="_Finance Board Report OCTOBER 2007 APA GROUP 071107_FY12 Budget Transmission SIB Vic Draft 6" xfId="679"/>
    <cellStyle name="_Finance Board Report OCTOBER 2007 APA GROUP 071107_FY12 Budget Transmission SIB Vic Draft 6 2" xfId="680"/>
    <cellStyle name="_Finance Board Report OCTOBER 2007 APA GROUP 071107_Note 9" xfId="47"/>
    <cellStyle name="_Finance Board Report OCTOBER 2007 APA GROUP 071107_Note 9 2" xfId="681"/>
    <cellStyle name="_Finance Board Report OCTOBER 2007 APA GROUP 071107_PL " xfId="682"/>
    <cellStyle name="_Finance Board Report OCTOBER 2007 APA GROUP 071107_PL  2" xfId="683"/>
    <cellStyle name="_Finance Board Report OCTOBER 2007 APA GROUP 071107_QLD TM SIB Fcast" xfId="684"/>
    <cellStyle name="_Finance Board Report OCTOBER 2007 APA GROUP 071107_QLD TM SIB Fcast_Actuals (Pls update Forecast)" xfId="685"/>
    <cellStyle name="_Finance Board Report OCTOBER 2007 APA GROUP 071107_Rec - NPAT (PLD)" xfId="686"/>
    <cellStyle name="_Finance Board Report OCTOBER 2007 APA GROUP 071107_Rec - NPAT (PLD) 2" xfId="687"/>
    <cellStyle name="_Finance Board Report OCTOBER 2007 APA GROUP 071107_TM QLD FY12 SIB Capex Budget" xfId="688"/>
    <cellStyle name="_Finance Board Report OCTOBER 2007 APA GROUP 071107_TM QLD FY12 SIB Capex Budget_QLD TM Capex Summary Report" xfId="689"/>
    <cellStyle name="_Finance Board Report OCTOBER 2007 APA GROUP 071107_TM QLD FY12 SIB Capex Budget_QLD TM Capex Summary Report_Actuals (Pls update Forecast)" xfId="690"/>
    <cellStyle name="_Finance Board Report OCTOBER 2007 APA GROUP 071107_WA TM Capex Summary Report" xfId="691"/>
    <cellStyle name="_full year forecast back up 201012 SAM MASTER (2)" xfId="692"/>
    <cellStyle name="_full year forecast back up 201012 SAM MASTER (2) 2" xfId="693"/>
    <cellStyle name="_full year forecast back up 201012 SAM MASTER (2)_QLD TM Capex Summary Report" xfId="694"/>
    <cellStyle name="_full year forecast back up 201012 SAM MASTER (2)_QLD TM Capex Summary Report_Actuals (Pls update Forecast)" xfId="695"/>
    <cellStyle name="_FY2009 Budget Envestra Distribution Assumptions" xfId="197"/>
    <cellStyle name="_FY2009 Budget Envestra Distribution Assumptions 2" xfId="696"/>
    <cellStyle name="_FY2009 Budget Envestra Distribution Assumptions_QLD TM Capex Summary Report" xfId="697"/>
    <cellStyle name="_FY2009 Budget Envestra Distribution Assumptions_QLD TM Capex Summary Report_Actuals (Pls update Forecast)" xfId="698"/>
    <cellStyle name="_FY2009 Fcast Envestra Distribution Assumptions Dec 08" xfId="198"/>
    <cellStyle name="_FY2009 Fcast Envestra Distribution Assumptions Dec 08 2" xfId="699"/>
    <cellStyle name="_FY2009 Fcast Envestra Distribution Assumptions Dec 08_QLD TM Capex Summary Report" xfId="700"/>
    <cellStyle name="_FY2009 Fcast Envestra Distribution Assumptions Dec 08_QLD TM Capex Summary Report_Actuals (Pls update Forecast)" xfId="701"/>
    <cellStyle name="_GAU Forecast Cash Flow - By location 090115 (2)" xfId="199"/>
    <cellStyle name="_GAU Forecast Cash Flow - By location 090115 (2) 2" xfId="702"/>
    <cellStyle name="_GAU Forecast Cash Flow - By location 090115 (2) 2 2" xfId="703"/>
    <cellStyle name="_GAU Forecast Cash Flow - By location 090115 (2) 3" xfId="704"/>
    <cellStyle name="_GAU Forecast Cash Flow - By location 090115 (2)_201203 QLD SIB Report" xfId="705"/>
    <cellStyle name="_GAU Forecast Cash Flow - By location 090115 (2)_201205 QLD SIB Report" xfId="706"/>
    <cellStyle name="_GAU Forecast Cash Flow - By location 090115 (2)_Actuals (Pls update Forecast)" xfId="707"/>
    <cellStyle name="_GAU Forecast Cash Flow - By location 090115 (2)_FY11 QLD TM CAPEX REPORT DEC 2010 adj 3" xfId="708"/>
    <cellStyle name="_GAU Forecast Cash Flow - By location 090115 (2)_FY11 QLD TM CAPEX REPORT DEC 2010 adj 3 - sk corr" xfId="709"/>
    <cellStyle name="_GAU Forecast Cash Flow - By location 090115 (2)_FY11 QLD TM CAPEX REPORT DEC 2010 adj 3 - sk corrected links" xfId="710"/>
    <cellStyle name="_GAU Forecast Cash Flow - By location 090115 (2)_FY11_12 SIB Forecast" xfId="711"/>
    <cellStyle name="_GAU Forecast Cash Flow - By location 090115 (2)_FY12 Budget Capex - Non Transmission" xfId="712"/>
    <cellStyle name="_GAU Forecast Cash Flow - By location 090115 (2)_FY12 Budget Capex - Non Transmission 2" xfId="713"/>
    <cellStyle name="_GAU Forecast Cash Flow - By location 090115 (2)_FY12 Budget Transmission SIB Vic Draft 6" xfId="714"/>
    <cellStyle name="_GAU Forecast Cash Flow - By location 090115 (2)_FY12 Budget Transmission SIB Vic Draft 6 2" xfId="715"/>
    <cellStyle name="_GAU Forecast Cash Flow - By location 090115 (2)_QLD TM SIB Fcast" xfId="716"/>
    <cellStyle name="_GAU Forecast Cash Flow - By location 090115 (2)_QLD TM SIB Fcast_Actuals (Pls update Forecast)" xfId="717"/>
    <cellStyle name="_GAU Forecast Cash Flow - By location 090115 (2)_TM QLD FY12 SIB Capex Budget" xfId="718"/>
    <cellStyle name="_GAU Forecast Cash Flow - By location 090115 (2)_TM QLD FY12 SIB Capex Budget_QLD TM Capex Summary Report" xfId="719"/>
    <cellStyle name="_GAU Forecast Cash Flow - By location 090115 (2)_TM QLD FY12 SIB Capex Budget_QLD TM Capex Summary Report_Actuals (Pls update Forecast)" xfId="720"/>
    <cellStyle name="_GAU Forecast Cash Flow - By location 090115 (2)_WA TM Capex Summary Report" xfId="721"/>
    <cellStyle name="_GGT budget export -ALL 080403C1-Finaldraft-2" xfId="722"/>
    <cellStyle name="_GGT budget export -ALL 080403C1-Finaldraft-2 2" xfId="723"/>
    <cellStyle name="_GGT budget export -ALL 080403C1-Finaldraft-2 use this one" xfId="724"/>
    <cellStyle name="_GGT budget export -ALL 080403C1-Finaldraft-2 use this one 2" xfId="725"/>
    <cellStyle name="_GGT budget export -ALL 080403C1-Finaldraft-2 use this one_QLD TM Capex Summary Report" xfId="726"/>
    <cellStyle name="_GGT budget export -ALL 080403C1-Finaldraft-2 use this one_QLD TM Capex Summary Report_Actuals (Pls update Forecast)" xfId="727"/>
    <cellStyle name="_GGT budget export -ALL 080403C1-Finaldraft-2_QLD TM Capex Summary Report" xfId="728"/>
    <cellStyle name="_GGT budget export -ALL 080403C1-Finaldraft-2_QLD TM Capex Summary Report_Actuals (Pls update Forecast)" xfId="729"/>
    <cellStyle name="_GROUP CAPITAL EXPENDITURE Mar 10 Ver 2" xfId="200"/>
    <cellStyle name="_GROUP CAPITAL EXPENDITURE Mar 10 Ver 2 2" xfId="730"/>
    <cellStyle name="_GROUP CAPITAL EXPENDITURE Mar 10 Ver 2_QLD TM Capex Summary Report" xfId="731"/>
    <cellStyle name="_GROUP CAPITAL EXPENDITURE Mar 10 Ver 2_QLD TM Capex Summary Report_Actuals (Pls update Forecast)" xfId="732"/>
    <cellStyle name="_Investment cashflow" xfId="201"/>
    <cellStyle name="_Investment cashflow 2" xfId="733"/>
    <cellStyle name="_Investment cashflow_QLD TM Capex Summary Report" xfId="734"/>
    <cellStyle name="_Investment cashflow_QLD TM Capex Summary Report_Actuals (Pls update Forecast)" xfId="735"/>
    <cellStyle name="_Kogan North" xfId="736"/>
    <cellStyle name="_Kogan North 2" xfId="737"/>
    <cellStyle name="_Kogan North_QLD TM Capex Summary Report" xfId="738"/>
    <cellStyle name="_Kogan North_QLD TM Capex Summary Report_Actuals (Pls update Forecast)" xfId="739"/>
    <cellStyle name="_Lease movements" xfId="48"/>
    <cellStyle name="_Lease movements 2" xfId="740"/>
    <cellStyle name="_Lease movements_APT 2010 Financial Statements Draft (6)" xfId="741"/>
    <cellStyle name="_Lease movements_APT 2010 Financial Statements Draft (6) 2" xfId="742"/>
    <cellStyle name="_Lease movements_APT 2010 Financial Statements Draft (7)" xfId="743"/>
    <cellStyle name="_Lease movements_APT 2010 Financial Statements Draft (7) 2" xfId="744"/>
    <cellStyle name="_Lease movements_APT 2010 Financial Statements Draft (8) (4)" xfId="745"/>
    <cellStyle name="_Lease movements_APT 2010 Financial Statements Draft (8) (4) 2" xfId="746"/>
    <cellStyle name="_Lease movements_BM08 Cash flow report June 11 Post July Board 28.07.2011" xfId="202"/>
    <cellStyle name="_Lease movements_Note 9" xfId="49"/>
    <cellStyle name="_Lease movements_Note 9 2" xfId="747"/>
    <cellStyle name="_Lease movements_PL " xfId="748"/>
    <cellStyle name="_Lease movements_PL  2" xfId="749"/>
    <cellStyle name="_Lease movements_QLD TM Capex Summary Report" xfId="750"/>
    <cellStyle name="_Lease movements_QLD TM Capex Summary Report_Actuals (Pls update Forecast)" xfId="751"/>
    <cellStyle name="_Lease movements_Rec - NPAT (PLD)" xfId="752"/>
    <cellStyle name="_Lease movements_Rec - NPAT (PLD) 2" xfId="753"/>
    <cellStyle name="_Murraylink" xfId="754"/>
    <cellStyle name="_Murraylink 2" xfId="755"/>
    <cellStyle name="_Murraylink_QLD TM Capex Summary Report" xfId="756"/>
    <cellStyle name="_Murraylink_QLD TM Capex Summary Report_Actuals (Pls update Forecast)" xfId="757"/>
    <cellStyle name="_Parmelia CAPEX" xfId="50"/>
    <cellStyle name="_Parmelia CAPEX - Cancelled" xfId="51"/>
    <cellStyle name="_Parmelia CAPEX - Cancelled 2" xfId="758"/>
    <cellStyle name="_Parmelia CAPEX - Cancelled 2 2" xfId="759"/>
    <cellStyle name="_Parmelia CAPEX - Cancelled 3" xfId="760"/>
    <cellStyle name="_Parmelia CAPEX - Cancelled_201203 QLD SIB Report" xfId="761"/>
    <cellStyle name="_Parmelia CAPEX - Cancelled_201205 QLD SIB Report" xfId="762"/>
    <cellStyle name="_Parmelia CAPEX - Cancelled_Actuals (Pls update Forecast)" xfId="763"/>
    <cellStyle name="_Parmelia CAPEX - Cancelled_APT 2010 Financial Statements Draft (6)" xfId="764"/>
    <cellStyle name="_Parmelia CAPEX - Cancelled_APT 2010 Financial Statements Draft (6) 2" xfId="765"/>
    <cellStyle name="_Parmelia CAPEX - Cancelled_APT 2010 Financial Statements Draft (7)" xfId="766"/>
    <cellStyle name="_Parmelia CAPEX - Cancelled_APT 2010 Financial Statements Draft (7) 2" xfId="767"/>
    <cellStyle name="_Parmelia CAPEX - Cancelled_APT 2010 Financial Statements Draft (8) (4)" xfId="768"/>
    <cellStyle name="_Parmelia CAPEX - Cancelled_APT 2010 Financial Statements Draft (8) (4) 2" xfId="769"/>
    <cellStyle name="_Parmelia CAPEX - Cancelled_BM08 Cash flow report June 11 Post July Board 28.07.2011" xfId="203"/>
    <cellStyle name="_Parmelia CAPEX - Cancelled_FY11 QLD TM CAPEX REPORT DEC 2010 adj 3" xfId="770"/>
    <cellStyle name="_Parmelia CAPEX - Cancelled_FY11 QLD TM CAPEX REPORT DEC 2010 adj 3 - sk corr" xfId="771"/>
    <cellStyle name="_Parmelia CAPEX - Cancelled_FY11 QLD TM CAPEX REPORT DEC 2010 adj 3 - sk corrected links" xfId="772"/>
    <cellStyle name="_Parmelia CAPEX - Cancelled_FY11_12 SIB Forecast" xfId="773"/>
    <cellStyle name="_Parmelia CAPEX - Cancelled_FY12 Budget Capex - Non Transmission" xfId="774"/>
    <cellStyle name="_Parmelia CAPEX - Cancelled_FY12 Budget Capex - Non Transmission 2" xfId="775"/>
    <cellStyle name="_Parmelia CAPEX - Cancelled_FY12 Budget Transmission SIB Vic Draft 6" xfId="776"/>
    <cellStyle name="_Parmelia CAPEX - Cancelled_FY12 Budget Transmission SIB Vic Draft 6 2" xfId="777"/>
    <cellStyle name="_Parmelia CAPEX - Cancelled_Note 9" xfId="52"/>
    <cellStyle name="_Parmelia CAPEX - Cancelled_Note 9 2" xfId="778"/>
    <cellStyle name="_Parmelia CAPEX - Cancelled_PL " xfId="779"/>
    <cellStyle name="_Parmelia CAPEX - Cancelled_PL  2" xfId="780"/>
    <cellStyle name="_Parmelia CAPEX - Cancelled_QLD TM SIB Fcast" xfId="781"/>
    <cellStyle name="_Parmelia CAPEX - Cancelled_QLD TM SIB Fcast_Actuals (Pls update Forecast)" xfId="782"/>
    <cellStyle name="_Parmelia CAPEX - Cancelled_Rec - NPAT (PLD)" xfId="783"/>
    <cellStyle name="_Parmelia CAPEX - Cancelled_Rec - NPAT (PLD) 2" xfId="784"/>
    <cellStyle name="_Parmelia CAPEX - Cancelled_TM QLD FY12 SIB Capex Budget" xfId="785"/>
    <cellStyle name="_Parmelia CAPEX - Cancelled_TM QLD FY12 SIB Capex Budget_QLD TM Capex Summary Report" xfId="786"/>
    <cellStyle name="_Parmelia CAPEX - Cancelled_TM QLD FY12 SIB Capex Budget_QLD TM Capex Summary Report_Actuals (Pls update Forecast)" xfId="787"/>
    <cellStyle name="_Parmelia CAPEX - Cancelled_WA TM Capex Summary Report" xfId="788"/>
    <cellStyle name="_Parmelia CAPEX - Mondarra" xfId="53"/>
    <cellStyle name="_Parmelia CAPEX - Mondarra 2" xfId="789"/>
    <cellStyle name="_Parmelia CAPEX - Mondarra 2 2" xfId="790"/>
    <cellStyle name="_Parmelia CAPEX - Mondarra 3" xfId="791"/>
    <cellStyle name="_Parmelia CAPEX - Mondarra_201203 QLD SIB Report" xfId="792"/>
    <cellStyle name="_Parmelia CAPEX - Mondarra_201205 QLD SIB Report" xfId="793"/>
    <cellStyle name="_Parmelia CAPEX - Mondarra_Actuals (Pls update Forecast)" xfId="794"/>
    <cellStyle name="_Parmelia CAPEX - Mondarra_APT 2010 Financial Statements Draft (6)" xfId="795"/>
    <cellStyle name="_Parmelia CAPEX - Mondarra_APT 2010 Financial Statements Draft (6) 2" xfId="796"/>
    <cellStyle name="_Parmelia CAPEX - Mondarra_APT 2010 Financial Statements Draft (7)" xfId="797"/>
    <cellStyle name="_Parmelia CAPEX - Mondarra_APT 2010 Financial Statements Draft (7) 2" xfId="798"/>
    <cellStyle name="_Parmelia CAPEX - Mondarra_APT 2010 Financial Statements Draft (8) (4)" xfId="799"/>
    <cellStyle name="_Parmelia CAPEX - Mondarra_APT 2010 Financial Statements Draft (8) (4) 2" xfId="800"/>
    <cellStyle name="_Parmelia CAPEX - Mondarra_BM08 Cash flow report June 11 Post July Board 28.07.2011" xfId="204"/>
    <cellStyle name="_Parmelia CAPEX - Mondarra_FY11 QLD TM CAPEX REPORT DEC 2010 adj 3" xfId="801"/>
    <cellStyle name="_Parmelia CAPEX - Mondarra_FY11 QLD TM CAPEX REPORT DEC 2010 adj 3 - sk corr" xfId="802"/>
    <cellStyle name="_Parmelia CAPEX - Mondarra_FY11 QLD TM CAPEX REPORT DEC 2010 adj 3 - sk corrected links" xfId="803"/>
    <cellStyle name="_Parmelia CAPEX - Mondarra_FY11_12 SIB Forecast" xfId="804"/>
    <cellStyle name="_Parmelia CAPEX - Mondarra_FY12 Budget Capex - Non Transmission" xfId="805"/>
    <cellStyle name="_Parmelia CAPEX - Mondarra_FY12 Budget Capex - Non Transmission 2" xfId="806"/>
    <cellStyle name="_Parmelia CAPEX - Mondarra_FY12 Budget Transmission SIB Vic Draft 6" xfId="807"/>
    <cellStyle name="_Parmelia CAPEX - Mondarra_FY12 Budget Transmission SIB Vic Draft 6 2" xfId="808"/>
    <cellStyle name="_Parmelia CAPEX - Mondarra_Note 9" xfId="54"/>
    <cellStyle name="_Parmelia CAPEX - Mondarra_Note 9 2" xfId="809"/>
    <cellStyle name="_Parmelia CAPEX - Mondarra_PL " xfId="810"/>
    <cellStyle name="_Parmelia CAPEX - Mondarra_PL  2" xfId="811"/>
    <cellStyle name="_Parmelia CAPEX - Mondarra_QLD TM SIB Fcast" xfId="812"/>
    <cellStyle name="_Parmelia CAPEX - Mondarra_QLD TM SIB Fcast_Actuals (Pls update Forecast)" xfId="813"/>
    <cellStyle name="_Parmelia CAPEX - Mondarra_Rec - NPAT (PLD)" xfId="814"/>
    <cellStyle name="_Parmelia CAPEX - Mondarra_Rec - NPAT (PLD) 2" xfId="815"/>
    <cellStyle name="_Parmelia CAPEX - Mondarra_TM QLD FY12 SIB Capex Budget" xfId="816"/>
    <cellStyle name="_Parmelia CAPEX - Mondarra_TM QLD FY12 SIB Capex Budget_QLD TM Capex Summary Report" xfId="817"/>
    <cellStyle name="_Parmelia CAPEX - Mondarra_TM QLD FY12 SIB Capex Budget_QLD TM Capex Summary Report_Actuals (Pls update Forecast)" xfId="818"/>
    <cellStyle name="_Parmelia CAPEX - Mondarra_WA TM Capex Summary Report" xfId="819"/>
    <cellStyle name="_Parmelia CAPEX 10" xfId="820"/>
    <cellStyle name="_Parmelia CAPEX 11" xfId="821"/>
    <cellStyle name="_Parmelia CAPEX 12" xfId="822"/>
    <cellStyle name="_Parmelia CAPEX 13" xfId="823"/>
    <cellStyle name="_Parmelia CAPEX 14" xfId="824"/>
    <cellStyle name="_Parmelia CAPEX 15" xfId="825"/>
    <cellStyle name="_Parmelia CAPEX 16" xfId="826"/>
    <cellStyle name="_Parmelia CAPEX 2" xfId="827"/>
    <cellStyle name="_Parmelia CAPEX 2 2" xfId="828"/>
    <cellStyle name="_Parmelia CAPEX 3" xfId="829"/>
    <cellStyle name="_Parmelia CAPEX 3 2" xfId="830"/>
    <cellStyle name="_Parmelia CAPEX 4" xfId="831"/>
    <cellStyle name="_Parmelia CAPEX 4 2" xfId="832"/>
    <cellStyle name="_Parmelia CAPEX 5" xfId="833"/>
    <cellStyle name="_Parmelia CAPEX 5 2" xfId="834"/>
    <cellStyle name="_Parmelia CAPEX 6" xfId="835"/>
    <cellStyle name="_Parmelia CAPEX 6 2" xfId="836"/>
    <cellStyle name="_Parmelia CAPEX 7" xfId="837"/>
    <cellStyle name="_Parmelia CAPEX 8" xfId="838"/>
    <cellStyle name="_Parmelia CAPEX 9" xfId="839"/>
    <cellStyle name="_Parmelia CAPEX Deferred" xfId="55"/>
    <cellStyle name="_Parmelia CAPEX Deferred 2" xfId="840"/>
    <cellStyle name="_Parmelia CAPEX Deferred 2 2" xfId="841"/>
    <cellStyle name="_Parmelia CAPEX Deferred 3" xfId="842"/>
    <cellStyle name="_Parmelia CAPEX Deferred_201203 QLD SIB Report" xfId="843"/>
    <cellStyle name="_Parmelia CAPEX Deferred_201205 QLD SIB Report" xfId="844"/>
    <cellStyle name="_Parmelia CAPEX Deferred_Actuals (Pls update Forecast)" xfId="845"/>
    <cellStyle name="_Parmelia CAPEX Deferred_APT 2010 Financial Statements Draft (6)" xfId="846"/>
    <cellStyle name="_Parmelia CAPEX Deferred_APT 2010 Financial Statements Draft (6) 2" xfId="847"/>
    <cellStyle name="_Parmelia CAPEX Deferred_APT 2010 Financial Statements Draft (7)" xfId="848"/>
    <cellStyle name="_Parmelia CAPEX Deferred_APT 2010 Financial Statements Draft (7) 2" xfId="849"/>
    <cellStyle name="_Parmelia CAPEX Deferred_APT 2010 Financial Statements Draft (8) (4)" xfId="850"/>
    <cellStyle name="_Parmelia CAPEX Deferred_APT 2010 Financial Statements Draft (8) (4) 2" xfId="851"/>
    <cellStyle name="_Parmelia CAPEX Deferred_BM08 Cash flow report June 11 Post July Board 28.07.2011" xfId="205"/>
    <cellStyle name="_Parmelia CAPEX Deferred_FY11 QLD TM CAPEX REPORT DEC 2010 adj 3" xfId="852"/>
    <cellStyle name="_Parmelia CAPEX Deferred_FY11 QLD TM CAPEX REPORT DEC 2010 adj 3 - sk corr" xfId="853"/>
    <cellStyle name="_Parmelia CAPEX Deferred_FY11 QLD TM CAPEX REPORT DEC 2010 adj 3 - sk corrected links" xfId="854"/>
    <cellStyle name="_Parmelia CAPEX Deferred_FY11_12 SIB Forecast" xfId="855"/>
    <cellStyle name="_Parmelia CAPEX Deferred_FY12 Budget Capex - Non Transmission" xfId="856"/>
    <cellStyle name="_Parmelia CAPEX Deferred_FY12 Budget Capex - Non Transmission 2" xfId="857"/>
    <cellStyle name="_Parmelia CAPEX Deferred_FY12 Budget Transmission SIB Vic Draft 6" xfId="858"/>
    <cellStyle name="_Parmelia CAPEX Deferred_FY12 Budget Transmission SIB Vic Draft 6 2" xfId="859"/>
    <cellStyle name="_Parmelia CAPEX Deferred_Note 9" xfId="56"/>
    <cellStyle name="_Parmelia CAPEX Deferred_Note 9 2" xfId="860"/>
    <cellStyle name="_Parmelia CAPEX Deferred_PL " xfId="861"/>
    <cellStyle name="_Parmelia CAPEX Deferred_PL  2" xfId="862"/>
    <cellStyle name="_Parmelia CAPEX Deferred_QLD TM SIB Fcast" xfId="863"/>
    <cellStyle name="_Parmelia CAPEX Deferred_QLD TM SIB Fcast_Actuals (Pls update Forecast)" xfId="864"/>
    <cellStyle name="_Parmelia CAPEX Deferred_Rec - NPAT (PLD)" xfId="865"/>
    <cellStyle name="_Parmelia CAPEX Deferred_Rec - NPAT (PLD) 2" xfId="866"/>
    <cellStyle name="_Parmelia CAPEX Deferred_TM QLD FY12 SIB Capex Budget" xfId="867"/>
    <cellStyle name="_Parmelia CAPEX Deferred_TM QLD FY12 SIB Capex Budget_QLD TM Capex Summary Report" xfId="868"/>
    <cellStyle name="_Parmelia CAPEX Deferred_TM QLD FY12 SIB Capex Budget_QLD TM Capex Summary Report_Actuals (Pls update Forecast)" xfId="869"/>
    <cellStyle name="_Parmelia CAPEX Deferred_WA TM Capex Summary Report" xfId="870"/>
    <cellStyle name="_Parmelia CAPEX_201203 QLD SIB Report" xfId="871"/>
    <cellStyle name="_Parmelia CAPEX_201205 QLD SIB Report" xfId="872"/>
    <cellStyle name="_Parmelia CAPEX_Actuals (Pls update Forecast)" xfId="873"/>
    <cellStyle name="_Parmelia CAPEX_APT 2010 Financial Statements Draft (6)" xfId="874"/>
    <cellStyle name="_Parmelia CAPEX_APT 2010 Financial Statements Draft (6) 2" xfId="875"/>
    <cellStyle name="_Parmelia CAPEX_APT 2010 Financial Statements Draft (7)" xfId="876"/>
    <cellStyle name="_Parmelia CAPEX_APT 2010 Financial Statements Draft (7) 2" xfId="877"/>
    <cellStyle name="_Parmelia CAPEX_APT 2010 Financial Statements Draft (8) (4)" xfId="878"/>
    <cellStyle name="_Parmelia CAPEX_APT 2010 Financial Statements Draft (8) (4) 2" xfId="879"/>
    <cellStyle name="_Parmelia CAPEX_BM08 Cash flow report June 11 Post July Board 28.07.2011" xfId="206"/>
    <cellStyle name="_Parmelia CAPEX_FY11 QLD TM CAPEX REPORT DEC 2010 adj 3" xfId="880"/>
    <cellStyle name="_Parmelia CAPEX_FY11 QLD TM CAPEX REPORT DEC 2010 adj 3 - sk corr" xfId="881"/>
    <cellStyle name="_Parmelia CAPEX_FY11 QLD TM CAPEX REPORT DEC 2010 adj 3 - sk corrected links" xfId="882"/>
    <cellStyle name="_Parmelia CAPEX_FY11_12 SIB Forecast" xfId="883"/>
    <cellStyle name="_Parmelia CAPEX_FY12 Budget Capex - Non Transmission" xfId="884"/>
    <cellStyle name="_Parmelia CAPEX_FY12 Budget Capex - Non Transmission 2" xfId="885"/>
    <cellStyle name="_Parmelia CAPEX_FY12 Budget Transmission SIB Vic Draft 6" xfId="886"/>
    <cellStyle name="_Parmelia CAPEX_FY12 Budget Transmission SIB Vic Draft 6 2" xfId="887"/>
    <cellStyle name="_Parmelia CAPEX_Note 9" xfId="57"/>
    <cellStyle name="_Parmelia CAPEX_Note 9 2" xfId="888"/>
    <cellStyle name="_Parmelia CAPEX_PL " xfId="889"/>
    <cellStyle name="_Parmelia CAPEX_PL  2" xfId="890"/>
    <cellStyle name="_Parmelia CAPEX_QLD TM SIB Fcast" xfId="891"/>
    <cellStyle name="_Parmelia CAPEX_QLD TM SIB Fcast_Actuals (Pls update Forecast)" xfId="892"/>
    <cellStyle name="_Parmelia CAPEX_Rec - NPAT (PLD)" xfId="893"/>
    <cellStyle name="_Parmelia CAPEX_Rec - NPAT (PLD) 2" xfId="894"/>
    <cellStyle name="_Parmelia CAPEX_TM QLD FY12 SIB Capex Budget" xfId="895"/>
    <cellStyle name="_Parmelia CAPEX_TM QLD FY12 SIB Capex Budget_QLD TM Capex Summary Report" xfId="896"/>
    <cellStyle name="_Parmelia CAPEX_TM QLD FY12 SIB Capex Budget_QLD TM Capex Summary Report_Actuals (Pls update Forecast)" xfId="897"/>
    <cellStyle name="_Parmelia CAPEX_WA TM Capex Summary Report" xfId="898"/>
    <cellStyle name="_Parmelia MEJ" xfId="58"/>
    <cellStyle name="_Parmelia MEJ 2" xfId="899"/>
    <cellStyle name="_Parmelia MEJ 2 2" xfId="900"/>
    <cellStyle name="_Parmelia MEJ 3" xfId="901"/>
    <cellStyle name="_Parmelia MEJ_201203 QLD SIB Report" xfId="902"/>
    <cellStyle name="_Parmelia MEJ_201205 QLD SIB Report" xfId="903"/>
    <cellStyle name="_Parmelia MEJ_Actuals (Pls update Forecast)" xfId="904"/>
    <cellStyle name="_Parmelia MEJ_APT 2010 Financial Statements Draft (6)" xfId="905"/>
    <cellStyle name="_Parmelia MEJ_APT 2010 Financial Statements Draft (6) 2" xfId="906"/>
    <cellStyle name="_Parmelia MEJ_APT 2010 Financial Statements Draft (7)" xfId="907"/>
    <cellStyle name="_Parmelia MEJ_APT 2010 Financial Statements Draft (7) 2" xfId="908"/>
    <cellStyle name="_Parmelia MEJ_APT 2010 Financial Statements Draft (8) (4)" xfId="909"/>
    <cellStyle name="_Parmelia MEJ_APT 2010 Financial Statements Draft (8) (4) 2" xfId="910"/>
    <cellStyle name="_Parmelia MEJ_BM08 Cash flow report June 11 Post July Board 28.07.2011" xfId="207"/>
    <cellStyle name="_Parmelia MEJ_FY11 QLD TM CAPEX REPORT DEC 2010 adj 3" xfId="911"/>
    <cellStyle name="_Parmelia MEJ_FY11 QLD TM CAPEX REPORT DEC 2010 adj 3 - sk corr" xfId="912"/>
    <cellStyle name="_Parmelia MEJ_FY11 QLD TM CAPEX REPORT DEC 2010 adj 3 - sk corrected links" xfId="913"/>
    <cellStyle name="_Parmelia MEJ_FY11_12 SIB Forecast" xfId="914"/>
    <cellStyle name="_Parmelia MEJ_FY12 Budget Capex - Non Transmission" xfId="915"/>
    <cellStyle name="_Parmelia MEJ_FY12 Budget Capex - Non Transmission 2" xfId="916"/>
    <cellStyle name="_Parmelia MEJ_FY12 Budget Transmission SIB Vic Draft 6" xfId="917"/>
    <cellStyle name="_Parmelia MEJ_FY12 Budget Transmission SIB Vic Draft 6 2" xfId="918"/>
    <cellStyle name="_Parmelia MEJ_Note 9" xfId="59"/>
    <cellStyle name="_Parmelia MEJ_Note 9 2" xfId="919"/>
    <cellStyle name="_Parmelia MEJ_PL " xfId="920"/>
    <cellStyle name="_Parmelia MEJ_PL  2" xfId="921"/>
    <cellStyle name="_Parmelia MEJ_QLD TM SIB Fcast" xfId="922"/>
    <cellStyle name="_Parmelia MEJ_QLD TM SIB Fcast_Actuals (Pls update Forecast)" xfId="923"/>
    <cellStyle name="_Parmelia MEJ_Rec - NPAT (PLD)" xfId="924"/>
    <cellStyle name="_Parmelia MEJ_Rec - NPAT (PLD) 2" xfId="925"/>
    <cellStyle name="_Parmelia MEJ_TM QLD FY12 SIB Capex Budget" xfId="926"/>
    <cellStyle name="_Parmelia MEJ_TM QLD FY12 SIB Capex Budget_QLD TM Capex Summary Report" xfId="927"/>
    <cellStyle name="_Parmelia MEJ_TM QLD FY12 SIB Capex Budget_QLD TM Capex Summary Report_Actuals (Pls update Forecast)" xfId="928"/>
    <cellStyle name="_Parmelia MEJ_WA TM Capex Summary Report" xfId="929"/>
    <cellStyle name="_Perpetual Templates_v1" xfId="208"/>
    <cellStyle name="_Perpetual Templates_v1 2" xfId="930"/>
    <cellStyle name="_Perpetual Templates_v1 2 2" xfId="931"/>
    <cellStyle name="_Perpetual Templates_v1 2 3" xfId="932"/>
    <cellStyle name="_Perpetual Templates_v1 3" xfId="933"/>
    <cellStyle name="_Perpetual Templates_v1 3 2" xfId="934"/>
    <cellStyle name="_Perpetual Templates_v1 3 3" xfId="935"/>
    <cellStyle name="_Preliminary summary of FY11 Budget 23.04.10" xfId="209"/>
    <cellStyle name="_Preliminary summary of FY11 Budget 23.04.10 2" xfId="936"/>
    <cellStyle name="_Preliminary summary of FY11 Budget 23.04.10_QLD TM Capex Summary Report" xfId="937"/>
    <cellStyle name="_Preliminary summary of FY11 Budget 23.04.10_QLD TM Capex Summary Report_Actuals (Pls update Forecast)" xfId="938"/>
    <cellStyle name="_Report - EII Consolidated Asset Summary (Nov10)" xfId="939"/>
    <cellStyle name="_Report - EII Consolidated Asset Summary (Nov10) 2" xfId="940"/>
    <cellStyle name="_Report - EII Consolidated Asset Summary (Nov10)_QLD TM Capex Summary Report" xfId="941"/>
    <cellStyle name="_Report - EII Consolidated Asset Summary (Nov10)_QLD TM Capex Summary Report_Actuals (Pls update Forecast)" xfId="942"/>
    <cellStyle name="_Roll Stock Model_10.0_02-09-05 (RF)" xfId="210"/>
    <cellStyle name="_Sheet1" xfId="60"/>
    <cellStyle name="_Sheet1 2" xfId="943"/>
    <cellStyle name="_Sheet1 2 2" xfId="944"/>
    <cellStyle name="_Sheet1 3" xfId="945"/>
    <cellStyle name="_Sheet1_201203 QLD SIB Report" xfId="946"/>
    <cellStyle name="_Sheet1_201205 QLD SIB Report" xfId="947"/>
    <cellStyle name="_Sheet1_Actuals (Pls update Forecast)" xfId="948"/>
    <cellStyle name="_Sheet1_APT 2010 Financial Statements Draft (6)" xfId="949"/>
    <cellStyle name="_Sheet1_APT 2010 Financial Statements Draft (6) 2" xfId="950"/>
    <cellStyle name="_Sheet1_APT 2010 Financial Statements Draft (7)" xfId="951"/>
    <cellStyle name="_Sheet1_APT 2010 Financial Statements Draft (7) 2" xfId="952"/>
    <cellStyle name="_Sheet1_APT 2010 Financial Statements Draft (8) (4)" xfId="953"/>
    <cellStyle name="_Sheet1_APT 2010 Financial Statements Draft (8) (4) 2" xfId="954"/>
    <cellStyle name="_Sheet1_BM08 Cash flow report June 11 Post July Board 28.07.2011" xfId="211"/>
    <cellStyle name="_Sheet1_FY11 QLD TM CAPEX REPORT DEC 2010 adj 3" xfId="955"/>
    <cellStyle name="_Sheet1_FY11 QLD TM CAPEX REPORT DEC 2010 adj 3 - sk corr" xfId="956"/>
    <cellStyle name="_Sheet1_FY11 QLD TM CAPEX REPORT DEC 2010 adj 3 - sk corrected links" xfId="957"/>
    <cellStyle name="_Sheet1_FY11_12 SIB Forecast" xfId="958"/>
    <cellStyle name="_Sheet1_FY12 Budget Capex - Non Transmission" xfId="959"/>
    <cellStyle name="_Sheet1_FY12 Budget Capex - Non Transmission 2" xfId="960"/>
    <cellStyle name="_Sheet1_FY12 Budget Transmission SIB Vic Draft 6" xfId="961"/>
    <cellStyle name="_Sheet1_FY12 Budget Transmission SIB Vic Draft 6 2" xfId="962"/>
    <cellStyle name="_Sheet1_Note 9" xfId="61"/>
    <cellStyle name="_Sheet1_Note 9 2" xfId="963"/>
    <cellStyle name="_Sheet1_PL " xfId="964"/>
    <cellStyle name="_Sheet1_PL  2" xfId="965"/>
    <cellStyle name="_Sheet1_QLD TM SIB Fcast" xfId="966"/>
    <cellStyle name="_Sheet1_QLD TM SIB Fcast_Actuals (Pls update Forecast)" xfId="967"/>
    <cellStyle name="_Sheet1_Rec - NPAT (PLD)" xfId="968"/>
    <cellStyle name="_Sheet1_Rec - NPAT (PLD) 2" xfId="969"/>
    <cellStyle name="_Sheet1_TM QLD FY12 SIB Capex Budget" xfId="970"/>
    <cellStyle name="_Sheet1_TM QLD FY12 SIB Capex Budget_QLD TM Capex Summary Report" xfId="971"/>
    <cellStyle name="_Sheet1_TM QLD FY12 SIB Capex Budget_QLD TM Capex Summary Report_Actuals (Pls update Forecast)" xfId="972"/>
    <cellStyle name="_Sheet1_WA TM Capex Summary Report" xfId="973"/>
    <cellStyle name="_SIB FY12 FOR DISCUSSION 0802" xfId="974"/>
    <cellStyle name="_SIB FY12 FOR DISCUSSION 0802 2" xfId="975"/>
    <cellStyle name="_SIB FY12 FOR DISCUSSION 0802_QLD TM Capex Summary Report" xfId="976"/>
    <cellStyle name="_SIB FY12 FOR DISCUSSION 0802_QLD TM Capex Summary Report_Actuals (Pls update Forecast)" xfId="977"/>
    <cellStyle name="_TELFER &amp; NIFTY" xfId="62"/>
    <cellStyle name="_TELFER &amp; NIFTY 2" xfId="978"/>
    <cellStyle name="_TELFER &amp; NIFTY_QLD TM Capex Summary Report" xfId="979"/>
    <cellStyle name="_TELFER &amp; NIFTY_QLD TM Capex Summary Report_Actuals (Pls update Forecast)" xfId="980"/>
    <cellStyle name="_Tipton West" xfId="981"/>
    <cellStyle name="_Tipton West 2" xfId="982"/>
    <cellStyle name="_Tipton West_QLD TM Capex Summary Report" xfId="983"/>
    <cellStyle name="_Tipton West_QLD TM Capex Summary Report_Actuals (Pls update Forecast)" xfId="984"/>
    <cellStyle name="_X41" xfId="985"/>
    <cellStyle name="_X41 2" xfId="986"/>
    <cellStyle name="_X41_QLD TM Capex Summary Report" xfId="987"/>
    <cellStyle name="_X41_QLD TM Capex Summary Report_Actuals (Pls update Forecast)" xfId="988"/>
    <cellStyle name="=C:\WINNT\SYSTEM32\COMMAND.COM" xfId="63"/>
    <cellStyle name="=C:\WINNT\SYSTEM32\COMMAND.COM 2" xfId="989"/>
    <cellStyle name="=C:\WINNT\SYSTEM32\COMMAND.COM 3" xfId="990"/>
    <cellStyle name="0,000" xfId="212"/>
    <cellStyle name="20% - Accent1 10" xfId="2070"/>
    <cellStyle name="20% - Accent1 11" xfId="2071"/>
    <cellStyle name="20% - Accent1 12" xfId="2072"/>
    <cellStyle name="20% - Accent1 2" xfId="991"/>
    <cellStyle name="20% - Accent1 2 2" xfId="992"/>
    <cellStyle name="20% - Accent1 2 2 2" xfId="993"/>
    <cellStyle name="20% - Accent1 2 2 3" xfId="994"/>
    <cellStyle name="20% - Accent1 2 3" xfId="995"/>
    <cellStyle name="20% - Accent1 2 3 2" xfId="996"/>
    <cellStyle name="20% - Accent1 2 3 2 2" xfId="997"/>
    <cellStyle name="20% - Accent1 2 3 3" xfId="998"/>
    <cellStyle name="20% - Accent1 2 3 3 2" xfId="999"/>
    <cellStyle name="20% - Accent1 2 3 4" xfId="1000"/>
    <cellStyle name="20% - Accent1 2 4" xfId="1001"/>
    <cellStyle name="20% - Accent1 2 4 2" xfId="1002"/>
    <cellStyle name="20% - Accent1 2 4 2 2" xfId="1003"/>
    <cellStyle name="20% - Accent1 2 4 3" xfId="1004"/>
    <cellStyle name="20% - Accent1 2 5" xfId="1005"/>
    <cellStyle name="20% - Accent1 2 6" xfId="1006"/>
    <cellStyle name="20% - Accent1 2 6 2" xfId="1007"/>
    <cellStyle name="20% - Accent1 2 7" xfId="1008"/>
    <cellStyle name="20% - Accent1 2 8" xfId="1009"/>
    <cellStyle name="20% - Accent1 2 9" xfId="1010"/>
    <cellStyle name="20% - Accent1 2_PWC Sch 7" xfId="1011"/>
    <cellStyle name="20% - Accent1 3" xfId="1012"/>
    <cellStyle name="20% - Accent1 3 2" xfId="1013"/>
    <cellStyle name="20% - Accent1 3 2 2" xfId="1014"/>
    <cellStyle name="20% - Accent1 3 3" xfId="1015"/>
    <cellStyle name="20% - Accent1 3 3 2" xfId="1016"/>
    <cellStyle name="20% - Accent1 3 4" xfId="1017"/>
    <cellStyle name="20% - Accent1 3 5" xfId="1018"/>
    <cellStyle name="20% - Accent1 4" xfId="1019"/>
    <cellStyle name="20% - Accent1 5" xfId="1020"/>
    <cellStyle name="20% - Accent1 6" xfId="2073"/>
    <cellStyle name="20% - Accent1 7" xfId="2074"/>
    <cellStyle name="20% - Accent1 8" xfId="2075"/>
    <cellStyle name="20% - Accent1 9" xfId="2076"/>
    <cellStyle name="20% - Accent2 10" xfId="2077"/>
    <cellStyle name="20% - Accent2 11" xfId="2078"/>
    <cellStyle name="20% - Accent2 12" xfId="2079"/>
    <cellStyle name="20% - Accent2 2" xfId="1021"/>
    <cellStyle name="20% - Accent2 2 10" xfId="1022"/>
    <cellStyle name="20% - Accent2 2 2" xfId="1023"/>
    <cellStyle name="20% - Accent2 2 2 2" xfId="1024"/>
    <cellStyle name="20% - Accent2 2 2 3" xfId="1025"/>
    <cellStyle name="20% - Accent2 2 3" xfId="1026"/>
    <cellStyle name="20% - Accent2 2 3 2" xfId="1027"/>
    <cellStyle name="20% - Accent2 2 3 2 2" xfId="1028"/>
    <cellStyle name="20% - Accent2 2 3 3" xfId="1029"/>
    <cellStyle name="20% - Accent2 2 3 3 2" xfId="1030"/>
    <cellStyle name="20% - Accent2 2 3 4" xfId="1031"/>
    <cellStyle name="20% - Accent2 2 4" xfId="1032"/>
    <cellStyle name="20% - Accent2 2 4 2" xfId="1033"/>
    <cellStyle name="20% - Accent2 2 4 2 2" xfId="1034"/>
    <cellStyle name="20% - Accent2 2 4 3" xfId="1035"/>
    <cellStyle name="20% - Accent2 2 5" xfId="1036"/>
    <cellStyle name="20% - Accent2 2 6" xfId="1037"/>
    <cellStyle name="20% - Accent2 2 6 2" xfId="1038"/>
    <cellStyle name="20% - Accent2 2 7" xfId="1039"/>
    <cellStyle name="20% - Accent2 2 8" xfId="1040"/>
    <cellStyle name="20% - Accent2 2 9" xfId="1041"/>
    <cellStyle name="20% - Accent2 2_PWC Sch 7" xfId="1042"/>
    <cellStyle name="20% - Accent2 3" xfId="1043"/>
    <cellStyle name="20% - Accent2 3 2" xfId="1044"/>
    <cellStyle name="20% - Accent2 3 2 2" xfId="1045"/>
    <cellStyle name="20% - Accent2 3 3" xfId="1046"/>
    <cellStyle name="20% - Accent2 3 3 2" xfId="1047"/>
    <cellStyle name="20% - Accent2 3 4" xfId="1048"/>
    <cellStyle name="20% - Accent2 3 5" xfId="1049"/>
    <cellStyle name="20% - Accent2 4" xfId="1050"/>
    <cellStyle name="20% - Accent2 5" xfId="1051"/>
    <cellStyle name="20% - Accent2 6" xfId="2080"/>
    <cellStyle name="20% - Accent2 7" xfId="2081"/>
    <cellStyle name="20% - Accent2 8" xfId="2082"/>
    <cellStyle name="20% - Accent2 9" xfId="2083"/>
    <cellStyle name="20% - Accent3 10" xfId="2084"/>
    <cellStyle name="20% - Accent3 11" xfId="2085"/>
    <cellStyle name="20% - Accent3 12" xfId="2086"/>
    <cellStyle name="20% - Accent3 2" xfId="1052"/>
    <cellStyle name="20% - Accent3 2 2" xfId="1053"/>
    <cellStyle name="20% - Accent3 2 2 2" xfId="1054"/>
    <cellStyle name="20% - Accent3 2 2 3" xfId="1055"/>
    <cellStyle name="20% - Accent3 2 3" xfId="1056"/>
    <cellStyle name="20% - Accent3 2 3 2" xfId="1057"/>
    <cellStyle name="20% - Accent3 2 3 2 2" xfId="1058"/>
    <cellStyle name="20% - Accent3 2 3 3" xfId="1059"/>
    <cellStyle name="20% - Accent3 2 3 3 2" xfId="1060"/>
    <cellStyle name="20% - Accent3 2 3 4" xfId="1061"/>
    <cellStyle name="20% - Accent3 2 4" xfId="1062"/>
    <cellStyle name="20% - Accent3 2 4 2" xfId="1063"/>
    <cellStyle name="20% - Accent3 2 4 2 2" xfId="1064"/>
    <cellStyle name="20% - Accent3 2 4 3" xfId="1065"/>
    <cellStyle name="20% - Accent3 2 5" xfId="1066"/>
    <cellStyle name="20% - Accent3 2 6" xfId="1067"/>
    <cellStyle name="20% - Accent3 2 6 2" xfId="1068"/>
    <cellStyle name="20% - Accent3 2 7" xfId="1069"/>
    <cellStyle name="20% - Accent3 2 8" xfId="1070"/>
    <cellStyle name="20% - Accent3 2 9" xfId="1071"/>
    <cellStyle name="20% - Accent3 2_PWC Sch 7" xfId="1072"/>
    <cellStyle name="20% - Accent3 3" xfId="1073"/>
    <cellStyle name="20% - Accent3 3 2" xfId="1074"/>
    <cellStyle name="20% - Accent3 3 2 2" xfId="1075"/>
    <cellStyle name="20% - Accent3 3 3" xfId="1076"/>
    <cellStyle name="20% - Accent3 3 3 2" xfId="1077"/>
    <cellStyle name="20% - Accent3 3 4" xfId="1078"/>
    <cellStyle name="20% - Accent3 3 5" xfId="1079"/>
    <cellStyle name="20% - Accent3 4" xfId="1080"/>
    <cellStyle name="20% - Accent3 5" xfId="1081"/>
    <cellStyle name="20% - Accent3 6" xfId="2087"/>
    <cellStyle name="20% - Accent3 7" xfId="2088"/>
    <cellStyle name="20% - Accent3 8" xfId="2089"/>
    <cellStyle name="20% - Accent3 9" xfId="2090"/>
    <cellStyle name="20% - Accent4 10" xfId="2091"/>
    <cellStyle name="20% - Accent4 11" xfId="2092"/>
    <cellStyle name="20% - Accent4 12" xfId="2093"/>
    <cellStyle name="20% - Accent4 2" xfId="1082"/>
    <cellStyle name="20% - Accent4 2 2" xfId="1083"/>
    <cellStyle name="20% - Accent4 2 2 2" xfId="1084"/>
    <cellStyle name="20% - Accent4 2 2 3" xfId="1085"/>
    <cellStyle name="20% - Accent4 2 3" xfId="1086"/>
    <cellStyle name="20% - Accent4 2 3 2" xfId="1087"/>
    <cellStyle name="20% - Accent4 2 3 2 2" xfId="1088"/>
    <cellStyle name="20% - Accent4 2 3 3" xfId="1089"/>
    <cellStyle name="20% - Accent4 2 3 3 2" xfId="1090"/>
    <cellStyle name="20% - Accent4 2 3 4" xfId="1091"/>
    <cellStyle name="20% - Accent4 2 4" xfId="1092"/>
    <cellStyle name="20% - Accent4 2 4 2" xfId="1093"/>
    <cellStyle name="20% - Accent4 2 4 2 2" xfId="1094"/>
    <cellStyle name="20% - Accent4 2 4 3" xfId="1095"/>
    <cellStyle name="20% - Accent4 2 5" xfId="1096"/>
    <cellStyle name="20% - Accent4 2 6" xfId="1097"/>
    <cellStyle name="20% - Accent4 2 6 2" xfId="1098"/>
    <cellStyle name="20% - Accent4 2 7" xfId="1099"/>
    <cellStyle name="20% - Accent4 2 8" xfId="1100"/>
    <cellStyle name="20% - Accent4 2 9" xfId="1101"/>
    <cellStyle name="20% - Accent4 2_PWC Sch 7" xfId="1102"/>
    <cellStyle name="20% - Accent4 3" xfId="1103"/>
    <cellStyle name="20% - Accent4 3 2" xfId="1104"/>
    <cellStyle name="20% - Accent4 3 2 2" xfId="1105"/>
    <cellStyle name="20% - Accent4 3 3" xfId="1106"/>
    <cellStyle name="20% - Accent4 3 3 2" xfId="1107"/>
    <cellStyle name="20% - Accent4 3 4" xfId="1108"/>
    <cellStyle name="20% - Accent4 3 5" xfId="1109"/>
    <cellStyle name="20% - Accent4 4" xfId="1110"/>
    <cellStyle name="20% - Accent4 5" xfId="1111"/>
    <cellStyle name="20% - Accent4 6" xfId="2094"/>
    <cellStyle name="20% - Accent4 7" xfId="2095"/>
    <cellStyle name="20% - Accent4 8" xfId="2096"/>
    <cellStyle name="20% - Accent4 9" xfId="2097"/>
    <cellStyle name="20% - Accent5 10" xfId="2098"/>
    <cellStyle name="20% - Accent5 11" xfId="2099"/>
    <cellStyle name="20% - Accent5 12" xfId="2100"/>
    <cellStyle name="20% - Accent5 2" xfId="1112"/>
    <cellStyle name="20% - Accent5 2 2" xfId="1113"/>
    <cellStyle name="20% - Accent5 2 2 2" xfId="1114"/>
    <cellStyle name="20% - Accent5 2 2 3" xfId="1115"/>
    <cellStyle name="20% - Accent5 2 3" xfId="1116"/>
    <cellStyle name="20% - Accent5 2 3 2" xfId="1117"/>
    <cellStyle name="20% - Accent5 2 4" xfId="1118"/>
    <cellStyle name="20% - Accent5 2 4 2" xfId="1119"/>
    <cellStyle name="20% - Accent5 2 5" xfId="1120"/>
    <cellStyle name="20% - Accent5 2 6" xfId="1121"/>
    <cellStyle name="20% - Accent5 2 7" xfId="1122"/>
    <cellStyle name="20% - Accent5 2 8" xfId="1123"/>
    <cellStyle name="20% - Accent5 2_PWC Sch 7" xfId="1124"/>
    <cellStyle name="20% - Accent5 3" xfId="1125"/>
    <cellStyle name="20% - Accent5 3 2" xfId="1126"/>
    <cellStyle name="20% - Accent5 4" xfId="1127"/>
    <cellStyle name="20% - Accent5 5" xfId="1128"/>
    <cellStyle name="20% - Accent5 6" xfId="1129"/>
    <cellStyle name="20% - Accent5 7" xfId="2101"/>
    <cellStyle name="20% - Accent5 8" xfId="2102"/>
    <cellStyle name="20% - Accent5 9" xfId="2103"/>
    <cellStyle name="20% - Accent6 10" xfId="2104"/>
    <cellStyle name="20% - Accent6 11" xfId="2105"/>
    <cellStyle name="20% - Accent6 12" xfId="2106"/>
    <cellStyle name="20% - Accent6 2" xfId="1130"/>
    <cellStyle name="20% - Accent6 2 2" xfId="1131"/>
    <cellStyle name="20% - Accent6 2 2 2" xfId="1132"/>
    <cellStyle name="20% - Accent6 2 2 3" xfId="1133"/>
    <cellStyle name="20% - Accent6 2 3" xfId="1134"/>
    <cellStyle name="20% - Accent6 2 3 2" xfId="1135"/>
    <cellStyle name="20% - Accent6 2 4" xfId="1136"/>
    <cellStyle name="20% - Accent6 2 4 2" xfId="1137"/>
    <cellStyle name="20% - Accent6 2 5" xfId="1138"/>
    <cellStyle name="20% - Accent6 2 6" xfId="1139"/>
    <cellStyle name="20% - Accent6 2 7" xfId="1140"/>
    <cellStyle name="20% - Accent6 2 8" xfId="1141"/>
    <cellStyle name="20% - Accent6 2_PWC Sch 7" xfId="1142"/>
    <cellStyle name="20% - Accent6 3" xfId="1143"/>
    <cellStyle name="20% - Accent6 3 2" xfId="1144"/>
    <cellStyle name="20% - Accent6 4" xfId="1145"/>
    <cellStyle name="20% - Accent6 5" xfId="1146"/>
    <cellStyle name="20% - Accent6 6" xfId="2107"/>
    <cellStyle name="20% - Accent6 7" xfId="2108"/>
    <cellStyle name="20% - Accent6 8" xfId="2109"/>
    <cellStyle name="20% - Accent6 9" xfId="2110"/>
    <cellStyle name="40% - Accent1 10" xfId="2111"/>
    <cellStyle name="40% - Accent1 11" xfId="2112"/>
    <cellStyle name="40% - Accent1 12" xfId="2113"/>
    <cellStyle name="40% - Accent1 2" xfId="1147"/>
    <cellStyle name="40% - Accent1 2 2" xfId="1148"/>
    <cellStyle name="40% - Accent1 2 2 2" xfId="1149"/>
    <cellStyle name="40% - Accent1 2 2 3" xfId="1150"/>
    <cellStyle name="40% - Accent1 2 3" xfId="1151"/>
    <cellStyle name="40% - Accent1 2 3 2" xfId="1152"/>
    <cellStyle name="40% - Accent1 2 4" xfId="1153"/>
    <cellStyle name="40% - Accent1 2 4 2" xfId="1154"/>
    <cellStyle name="40% - Accent1 2 5" xfId="1155"/>
    <cellStyle name="40% - Accent1 2 6" xfId="1156"/>
    <cellStyle name="40% - Accent1 2 7" xfId="1157"/>
    <cellStyle name="40% - Accent1 2 8" xfId="1158"/>
    <cellStyle name="40% - Accent1 2_PWC Sch 7" xfId="1159"/>
    <cellStyle name="40% - Accent1 3" xfId="1160"/>
    <cellStyle name="40% - Accent1 3 2" xfId="1161"/>
    <cellStyle name="40% - Accent1 4" xfId="1162"/>
    <cellStyle name="40% - Accent1 5" xfId="1163"/>
    <cellStyle name="40% - Accent1 6" xfId="2114"/>
    <cellStyle name="40% - Accent1 7" xfId="2115"/>
    <cellStyle name="40% - Accent1 8" xfId="2116"/>
    <cellStyle name="40% - Accent1 9" xfId="2117"/>
    <cellStyle name="40% - Accent2 10" xfId="2118"/>
    <cellStyle name="40% - Accent2 11" xfId="2119"/>
    <cellStyle name="40% - Accent2 12" xfId="2120"/>
    <cellStyle name="40% - Accent2 2" xfId="1164"/>
    <cellStyle name="40% - Accent2 2 2" xfId="1165"/>
    <cellStyle name="40% - Accent2 2 2 2" xfId="1166"/>
    <cellStyle name="40% - Accent2 2 2 3" xfId="1167"/>
    <cellStyle name="40% - Accent2 2 3" xfId="1168"/>
    <cellStyle name="40% - Accent2 2 3 2" xfId="1169"/>
    <cellStyle name="40% - Accent2 2 4" xfId="1170"/>
    <cellStyle name="40% - Accent2 2 4 2" xfId="1171"/>
    <cellStyle name="40% - Accent2 2 5" xfId="1172"/>
    <cellStyle name="40% - Accent2 2 6" xfId="1173"/>
    <cellStyle name="40% - Accent2 2 7" xfId="1174"/>
    <cellStyle name="40% - Accent2 2 8" xfId="1175"/>
    <cellStyle name="40% - Accent2 2_PWC Sch 7" xfId="1176"/>
    <cellStyle name="40% - Accent2 3" xfId="1177"/>
    <cellStyle name="40% - Accent2 3 2" xfId="1178"/>
    <cellStyle name="40% - Accent2 4" xfId="1179"/>
    <cellStyle name="40% - Accent2 5" xfId="1180"/>
    <cellStyle name="40% - Accent2 6" xfId="2121"/>
    <cellStyle name="40% - Accent2 7" xfId="2122"/>
    <cellStyle name="40% - Accent2 8" xfId="2123"/>
    <cellStyle name="40% - Accent2 9" xfId="2124"/>
    <cellStyle name="40% - Accent3 10" xfId="2125"/>
    <cellStyle name="40% - Accent3 11" xfId="2126"/>
    <cellStyle name="40% - Accent3 12" xfId="2127"/>
    <cellStyle name="40% - Accent3 2" xfId="1181"/>
    <cellStyle name="40% - Accent3 2 2" xfId="1182"/>
    <cellStyle name="40% - Accent3 2 2 2" xfId="1183"/>
    <cellStyle name="40% - Accent3 2 2 3" xfId="1184"/>
    <cellStyle name="40% - Accent3 2 3" xfId="1185"/>
    <cellStyle name="40% - Accent3 2 3 2" xfId="1186"/>
    <cellStyle name="40% - Accent3 2 3 2 2" xfId="1187"/>
    <cellStyle name="40% - Accent3 2 3 3" xfId="1188"/>
    <cellStyle name="40% - Accent3 2 3 3 2" xfId="1189"/>
    <cellStyle name="40% - Accent3 2 3 4" xfId="1190"/>
    <cellStyle name="40% - Accent3 2 4" xfId="1191"/>
    <cellStyle name="40% - Accent3 2 4 2" xfId="1192"/>
    <cellStyle name="40% - Accent3 2 4 2 2" xfId="1193"/>
    <cellStyle name="40% - Accent3 2 4 3" xfId="1194"/>
    <cellStyle name="40% - Accent3 2 5" xfId="1195"/>
    <cellStyle name="40% - Accent3 2 6" xfId="1196"/>
    <cellStyle name="40% - Accent3 2 6 2" xfId="1197"/>
    <cellStyle name="40% - Accent3 2 7" xfId="1198"/>
    <cellStyle name="40% - Accent3 2 8" xfId="1199"/>
    <cellStyle name="40% - Accent3 2 9" xfId="1200"/>
    <cellStyle name="40% - Accent3 2_PWC Sch 7" xfId="1201"/>
    <cellStyle name="40% - Accent3 3" xfId="1202"/>
    <cellStyle name="40% - Accent3 3 2" xfId="1203"/>
    <cellStyle name="40% - Accent3 3 2 2" xfId="1204"/>
    <cellStyle name="40% - Accent3 3 3" xfId="1205"/>
    <cellStyle name="40% - Accent3 3 3 2" xfId="1206"/>
    <cellStyle name="40% - Accent3 3 4" xfId="1207"/>
    <cellStyle name="40% - Accent3 3 5" xfId="1208"/>
    <cellStyle name="40% - Accent3 4" xfId="1209"/>
    <cellStyle name="40% - Accent3 5" xfId="1210"/>
    <cellStyle name="40% - Accent3 6" xfId="2128"/>
    <cellStyle name="40% - Accent3 7" xfId="2129"/>
    <cellStyle name="40% - Accent3 8" xfId="2130"/>
    <cellStyle name="40% - Accent3 9" xfId="2131"/>
    <cellStyle name="40% - Accent4 10" xfId="2132"/>
    <cellStyle name="40% - Accent4 11" xfId="2133"/>
    <cellStyle name="40% - Accent4 12" xfId="2134"/>
    <cellStyle name="40% - Accent4 2" xfId="1211"/>
    <cellStyle name="40% - Accent4 2 2" xfId="1212"/>
    <cellStyle name="40% - Accent4 2 2 2" xfId="1213"/>
    <cellStyle name="40% - Accent4 2 2 3" xfId="1214"/>
    <cellStyle name="40% - Accent4 2 3" xfId="1215"/>
    <cellStyle name="40% - Accent4 2 3 2" xfId="1216"/>
    <cellStyle name="40% - Accent4 2 4" xfId="1217"/>
    <cellStyle name="40% - Accent4 2 4 2" xfId="1218"/>
    <cellStyle name="40% - Accent4 2 5" xfId="1219"/>
    <cellStyle name="40% - Accent4 2 6" xfId="1220"/>
    <cellStyle name="40% - Accent4 2 7" xfId="1221"/>
    <cellStyle name="40% - Accent4 2 8" xfId="1222"/>
    <cellStyle name="40% - Accent4 2_PWC Sch 7" xfId="1223"/>
    <cellStyle name="40% - Accent4 3" xfId="1224"/>
    <cellStyle name="40% - Accent4 3 2" xfId="1225"/>
    <cellStyle name="40% - Accent4 4" xfId="1226"/>
    <cellStyle name="40% - Accent4 5" xfId="1227"/>
    <cellStyle name="40% - Accent4 6" xfId="2135"/>
    <cellStyle name="40% - Accent4 7" xfId="2136"/>
    <cellStyle name="40% - Accent4 8" xfId="2137"/>
    <cellStyle name="40% - Accent4 9" xfId="2138"/>
    <cellStyle name="40% - Accent5 10" xfId="2139"/>
    <cellStyle name="40% - Accent5 11" xfId="2140"/>
    <cellStyle name="40% - Accent5 12" xfId="2141"/>
    <cellStyle name="40% - Accent5 2" xfId="1228"/>
    <cellStyle name="40% - Accent5 2 2" xfId="1229"/>
    <cellStyle name="40% - Accent5 2 2 2" xfId="1230"/>
    <cellStyle name="40% - Accent5 2 2 3" xfId="1231"/>
    <cellStyle name="40% - Accent5 2 3" xfId="1232"/>
    <cellStyle name="40% - Accent5 2 3 2" xfId="1233"/>
    <cellStyle name="40% - Accent5 2 4" xfId="1234"/>
    <cellStyle name="40% - Accent5 2 4 2" xfId="1235"/>
    <cellStyle name="40% - Accent5 2 5" xfId="1236"/>
    <cellStyle name="40% - Accent5 2 6" xfId="1237"/>
    <cellStyle name="40% - Accent5 2 7" xfId="1238"/>
    <cellStyle name="40% - Accent5 2 8" xfId="1239"/>
    <cellStyle name="40% - Accent5 2_PWC Sch 7" xfId="1240"/>
    <cellStyle name="40% - Accent5 3" xfId="1241"/>
    <cellStyle name="40% - Accent5 3 2" xfId="1242"/>
    <cellStyle name="40% - Accent5 4" xfId="1243"/>
    <cellStyle name="40% - Accent5 5" xfId="1244"/>
    <cellStyle name="40% - Accent5 6" xfId="2142"/>
    <cellStyle name="40% - Accent5 7" xfId="2143"/>
    <cellStyle name="40% - Accent5 8" xfId="2144"/>
    <cellStyle name="40% - Accent5 9" xfId="2145"/>
    <cellStyle name="40% - Accent6 10" xfId="2146"/>
    <cellStyle name="40% - Accent6 11" xfId="2147"/>
    <cellStyle name="40% - Accent6 12" xfId="2148"/>
    <cellStyle name="40% - Accent6 2" xfId="1245"/>
    <cellStyle name="40% - Accent6 2 2" xfId="1246"/>
    <cellStyle name="40% - Accent6 2 2 2" xfId="1247"/>
    <cellStyle name="40% - Accent6 2 2 3" xfId="1248"/>
    <cellStyle name="40% - Accent6 2 3" xfId="1249"/>
    <cellStyle name="40% - Accent6 2 3 2" xfId="1250"/>
    <cellStyle name="40% - Accent6 2 4" xfId="1251"/>
    <cellStyle name="40% - Accent6 2 4 2" xfId="1252"/>
    <cellStyle name="40% - Accent6 2 5" xfId="1253"/>
    <cellStyle name="40% - Accent6 2 6" xfId="1254"/>
    <cellStyle name="40% - Accent6 2 7" xfId="1255"/>
    <cellStyle name="40% - Accent6 2 8" xfId="1256"/>
    <cellStyle name="40% - Accent6 2_PWC Sch 7" xfId="1257"/>
    <cellStyle name="40% - Accent6 3" xfId="1258"/>
    <cellStyle name="40% - Accent6 3 2" xfId="1259"/>
    <cellStyle name="40% - Accent6 4" xfId="1260"/>
    <cellStyle name="40% - Accent6 5" xfId="1261"/>
    <cellStyle name="40% - Accent6 6" xfId="2149"/>
    <cellStyle name="40% - Accent6 7" xfId="2150"/>
    <cellStyle name="40% - Accent6 8" xfId="2151"/>
    <cellStyle name="40% - Accent6 9" xfId="2152"/>
    <cellStyle name="60% - Accent1 2" xfId="1262"/>
    <cellStyle name="60% - Accent1 2 2" xfId="1263"/>
    <cellStyle name="60% - Accent1 2 3" xfId="1264"/>
    <cellStyle name="60% - Accent1 3" xfId="1265"/>
    <cellStyle name="60% - Accent1 4" xfId="1266"/>
    <cellStyle name="60% - Accent2 2" xfId="1267"/>
    <cellStyle name="60% - Accent2 2 2" xfId="1268"/>
    <cellStyle name="60% - Accent2 2 3" xfId="1269"/>
    <cellStyle name="60% - Accent2 3" xfId="1270"/>
    <cellStyle name="60% - Accent2 4" xfId="1271"/>
    <cellStyle name="60% - Accent3 2" xfId="1272"/>
    <cellStyle name="60% - Accent3 2 2" xfId="1273"/>
    <cellStyle name="60% - Accent3 2 3" xfId="1274"/>
    <cellStyle name="60% - Accent3 2 4" xfId="1275"/>
    <cellStyle name="60% - Accent3 2 5" xfId="1276"/>
    <cellStyle name="60% - Accent3 3" xfId="1277"/>
    <cellStyle name="60% - Accent3 4" xfId="1278"/>
    <cellStyle name="60% - Accent4 2" xfId="1279"/>
    <cellStyle name="60% - Accent4 2 2" xfId="1280"/>
    <cellStyle name="60% - Accent4 2 3" xfId="1281"/>
    <cellStyle name="60% - Accent4 2 4" xfId="1282"/>
    <cellStyle name="60% - Accent4 2 5" xfId="1283"/>
    <cellStyle name="60% - Accent4 3" xfId="1284"/>
    <cellStyle name="60% - Accent4 4" xfId="1285"/>
    <cellStyle name="60% - Accent5 2" xfId="1286"/>
    <cellStyle name="60% - Accent5 2 2" xfId="1287"/>
    <cellStyle name="60% - Accent5 2 3" xfId="1288"/>
    <cellStyle name="60% - Accent5 3" xfId="1289"/>
    <cellStyle name="60% - Accent5 4" xfId="1290"/>
    <cellStyle name="60% - Accent6 2" xfId="1291"/>
    <cellStyle name="60% - Accent6 2 2" xfId="1292"/>
    <cellStyle name="60% - Accent6 2 3" xfId="1293"/>
    <cellStyle name="60% - Accent6 2 4" xfId="1294"/>
    <cellStyle name="60% - Accent6 2 5" xfId="1295"/>
    <cellStyle name="60% - Accent6 3" xfId="1296"/>
    <cellStyle name="60% - Accent6 4" xfId="1297"/>
    <cellStyle name="AA-Heading" xfId="213"/>
    <cellStyle name="AA-Heading 2" xfId="214"/>
    <cellStyle name="AA-Input" xfId="215"/>
    <cellStyle name="Accent1 2" xfId="1298"/>
    <cellStyle name="Accent1 2 2" xfId="1299"/>
    <cellStyle name="Accent1 2 3" xfId="1300"/>
    <cellStyle name="Accent1 3" xfId="1301"/>
    <cellStyle name="Accent1 4" xfId="1302"/>
    <cellStyle name="Accent2 2" xfId="1303"/>
    <cellStyle name="Accent2 2 2" xfId="1304"/>
    <cellStyle name="Accent2 2 3" xfId="1305"/>
    <cellStyle name="Accent2 3" xfId="1306"/>
    <cellStyle name="Accent2 4" xfId="1307"/>
    <cellStyle name="Accent3 2" xfId="1308"/>
    <cellStyle name="Accent3 2 2" xfId="1309"/>
    <cellStyle name="Accent3 2 3" xfId="1310"/>
    <cellStyle name="Accent3 3" xfId="1311"/>
    <cellStyle name="Accent3 4" xfId="1312"/>
    <cellStyle name="Accent4 2" xfId="1313"/>
    <cellStyle name="Accent4 2 2" xfId="1314"/>
    <cellStyle name="Accent4 2 3" xfId="1315"/>
    <cellStyle name="Accent4 3" xfId="1316"/>
    <cellStyle name="Accent4 4" xfId="1317"/>
    <cellStyle name="Accent5 2" xfId="1318"/>
    <cellStyle name="Accent5 2 2" xfId="1319"/>
    <cellStyle name="Accent5 2 3" xfId="1320"/>
    <cellStyle name="Accent5 3" xfId="1321"/>
    <cellStyle name="Accent5 4" xfId="1322"/>
    <cellStyle name="Accent6 2" xfId="1323"/>
    <cellStyle name="Accent6 2 2" xfId="1324"/>
    <cellStyle name="Accent6 2 3" xfId="1325"/>
    <cellStyle name="Accent6 3" xfId="1326"/>
    <cellStyle name="Accent6 4" xfId="1327"/>
    <cellStyle name="Assumptions Center Currency" xfId="64"/>
    <cellStyle name="Assumptions Center Currency 2" xfId="1328"/>
    <cellStyle name="Assumptions Center Currency 2 2" xfId="1329"/>
    <cellStyle name="Assumptions Center Date" xfId="65"/>
    <cellStyle name="Assumptions Center Date 2" xfId="1330"/>
    <cellStyle name="Assumptions Center Date 2 2" xfId="1331"/>
    <cellStyle name="Assumptions Center Multiple" xfId="66"/>
    <cellStyle name="Assumptions Center Multiple 2" xfId="1332"/>
    <cellStyle name="Assumptions Center Multiple 2 2" xfId="1333"/>
    <cellStyle name="Assumptions Center Number" xfId="67"/>
    <cellStyle name="Assumptions Center Number 2" xfId="1334"/>
    <cellStyle name="Assumptions Center Number 2 2" xfId="1335"/>
    <cellStyle name="Assumptions Center Percentage" xfId="68"/>
    <cellStyle name="Assumptions Center Percentage 2" xfId="1336"/>
    <cellStyle name="Assumptions Center Percentage 2 2" xfId="1337"/>
    <cellStyle name="Assumptions Center Year" xfId="69"/>
    <cellStyle name="Assumptions Center Year 2" xfId="1338"/>
    <cellStyle name="Assumptions Center Year 2 2" xfId="1339"/>
    <cellStyle name="Assumptions Heading" xfId="70"/>
    <cellStyle name="Assumptions Heading 2" xfId="1340"/>
    <cellStyle name="Assumptions Heading 2 2" xfId="1341"/>
    <cellStyle name="Assumptions Right Currency" xfId="71"/>
    <cellStyle name="Assumptions Right Currency 2" xfId="1342"/>
    <cellStyle name="Assumptions Right Currency 2 2" xfId="1343"/>
    <cellStyle name="Assumptions Right Date" xfId="72"/>
    <cellStyle name="Assumptions Right Date 2" xfId="1344"/>
    <cellStyle name="Assumptions Right Date 2 2" xfId="1345"/>
    <cellStyle name="Assumptions Right Multiple" xfId="73"/>
    <cellStyle name="Assumptions Right Multiple 2" xfId="1346"/>
    <cellStyle name="Assumptions Right Multiple 2 2" xfId="1347"/>
    <cellStyle name="Assumptions Right Number" xfId="74"/>
    <cellStyle name="Assumptions Right Number 2" xfId="1348"/>
    <cellStyle name="Assumptions Right Number 2 2" xfId="1349"/>
    <cellStyle name="Assumptions Right Percentage" xfId="75"/>
    <cellStyle name="Assumptions Right Percentage 2" xfId="1350"/>
    <cellStyle name="Assumptions Right Percentage 2 2" xfId="1351"/>
    <cellStyle name="Assumptions Right Year" xfId="76"/>
    <cellStyle name="Assumptions Right Year 2" xfId="1352"/>
    <cellStyle name="Assumptions Right Year 2 2" xfId="1353"/>
    <cellStyle name="Bad 2" xfId="1354"/>
    <cellStyle name="Bad 2 2" xfId="1355"/>
    <cellStyle name="Bad 2 3" xfId="1356"/>
    <cellStyle name="Bad 3" xfId="1357"/>
    <cellStyle name="Bad 4" xfId="1358"/>
    <cellStyle name="Blue" xfId="216"/>
    <cellStyle name="body" xfId="77"/>
    <cellStyle name="Body Text" xfId="78"/>
    <cellStyle name="body_201101 SAM MASTER" xfId="1359"/>
    <cellStyle name="Bookman 10" xfId="79"/>
    <cellStyle name="Bookman 10 2" xfId="1360"/>
    <cellStyle name="Bookman 10 2 2" xfId="1361"/>
    <cellStyle name="Border Heavy" xfId="217"/>
    <cellStyle name="Border Thin" xfId="218"/>
    <cellStyle name="Brand Align Left Text" xfId="219"/>
    <cellStyle name="Brand Align Left Text 2" xfId="1362"/>
    <cellStyle name="Brand Align Left Text 2 2" xfId="1363"/>
    <cellStyle name="Brand Align Left Text 2 3" xfId="1364"/>
    <cellStyle name="Brand Align Left Text 3" xfId="1365"/>
    <cellStyle name="Brand Align Left Text 3 2" xfId="1366"/>
    <cellStyle name="Brand Align Left Text 3 3" xfId="1367"/>
    <cellStyle name="Brand Default" xfId="220"/>
    <cellStyle name="Brand Default 2" xfId="1368"/>
    <cellStyle name="Brand Default 2 2" xfId="1369"/>
    <cellStyle name="Brand Default 2 3" xfId="1370"/>
    <cellStyle name="Brand Default 3" xfId="1371"/>
    <cellStyle name="Brand Default 3 2" xfId="1372"/>
    <cellStyle name="Brand Default 3 3" xfId="1373"/>
    <cellStyle name="Brand Default_2011 Budget FY11" xfId="1374"/>
    <cellStyle name="Brand Percent" xfId="221"/>
    <cellStyle name="Brand Percent 2" xfId="1375"/>
    <cellStyle name="Brand Percent 2 2" xfId="1376"/>
    <cellStyle name="Brand Percent 2 3" xfId="1377"/>
    <cellStyle name="Brand Percent 3" xfId="1378"/>
    <cellStyle name="Brand Percent 3 2" xfId="1379"/>
    <cellStyle name="Brand Percent 3 3" xfId="1380"/>
    <cellStyle name="Brand Percent_2011 Budget FY11" xfId="1381"/>
    <cellStyle name="Brand Source" xfId="222"/>
    <cellStyle name="Brand Source 2" xfId="1382"/>
    <cellStyle name="Brand Source 2 2" xfId="1383"/>
    <cellStyle name="Brand Source 2 3" xfId="1384"/>
    <cellStyle name="Brand Source 3" xfId="1385"/>
    <cellStyle name="Brand Source 3 2" xfId="1386"/>
    <cellStyle name="Brand Source 3 3" xfId="1387"/>
    <cellStyle name="Brand Source_2011 Budget FY11" xfId="1388"/>
    <cellStyle name="Brand Subtitle with Underline" xfId="223"/>
    <cellStyle name="Brand Subtitle with Underline 2" xfId="1389"/>
    <cellStyle name="Brand Subtitle with Underline 2 2" xfId="1390"/>
    <cellStyle name="Brand Subtitle with Underline 2 3" xfId="1391"/>
    <cellStyle name="Brand Subtitle with Underline 3" xfId="1392"/>
    <cellStyle name="Brand Subtitle with Underline 3 2" xfId="1393"/>
    <cellStyle name="Brand Subtitle with Underline 3 3" xfId="1394"/>
    <cellStyle name="Brand Subtitle with Underline_2011 Budget FY11" xfId="1395"/>
    <cellStyle name="Brand Subtitle without Underline" xfId="224"/>
    <cellStyle name="Brand Subtitle without Underline 2" xfId="1396"/>
    <cellStyle name="Brand Subtitle without Underline 2 2" xfId="1397"/>
    <cellStyle name="Brand Subtitle without Underline 2 3" xfId="1398"/>
    <cellStyle name="Brand Subtitle without Underline 3" xfId="1399"/>
    <cellStyle name="Brand Subtitle without Underline 3 2" xfId="1400"/>
    <cellStyle name="Brand Subtitle without Underline 3 3" xfId="1401"/>
    <cellStyle name="Brand Subtitle without Underline_2011 Budget FY11" xfId="1402"/>
    <cellStyle name="Brand Title" xfId="225"/>
    <cellStyle name="Brand Title 2" xfId="1403"/>
    <cellStyle name="Brand Title 2 2" xfId="1404"/>
    <cellStyle name="Brand Title 2 3" xfId="1405"/>
    <cellStyle name="Brand Title 3" xfId="1406"/>
    <cellStyle name="Brand Title 3 2" xfId="1407"/>
    <cellStyle name="Brand Title 3 3" xfId="1408"/>
    <cellStyle name="Brand Title_2011 Budget FY11" xfId="1409"/>
    <cellStyle name="Calculation 2" xfId="1410"/>
    <cellStyle name="Calculation 2 2" xfId="1411"/>
    <cellStyle name="Calculation 2 3" xfId="1412"/>
    <cellStyle name="Calculation 3" xfId="1413"/>
    <cellStyle name="Calculation 4" xfId="1414"/>
    <cellStyle name="Cell Link" xfId="80"/>
    <cellStyle name="Cell Link 2" xfId="1415"/>
    <cellStyle name="Cell Link 2 2" xfId="1416"/>
    <cellStyle name="Center Currency" xfId="81"/>
    <cellStyle name="Center Currency 2" xfId="1417"/>
    <cellStyle name="Center Currency 2 2" xfId="1418"/>
    <cellStyle name="Center Date" xfId="82"/>
    <cellStyle name="Center Date 2" xfId="1419"/>
    <cellStyle name="Center Date 2 2" xfId="1420"/>
    <cellStyle name="Center Multiple" xfId="83"/>
    <cellStyle name="Center Multiple 2" xfId="1421"/>
    <cellStyle name="Center Multiple 2 2" xfId="1422"/>
    <cellStyle name="Center Number" xfId="84"/>
    <cellStyle name="Center Number 2" xfId="1423"/>
    <cellStyle name="Center Number 2 2" xfId="1424"/>
    <cellStyle name="Center Percentage" xfId="85"/>
    <cellStyle name="Center Percentage 2" xfId="1425"/>
    <cellStyle name="Center Percentage 2 2" xfId="1426"/>
    <cellStyle name="Center Year" xfId="86"/>
    <cellStyle name="Center Year 2" xfId="1427"/>
    <cellStyle name="Center Year 2 2" xfId="1428"/>
    <cellStyle name="Check Cell" xfId="15" builtinId="23"/>
    <cellStyle name="Check Cell 2" xfId="1429"/>
    <cellStyle name="Check Cell 2 2" xfId="1430"/>
    <cellStyle name="Check Cell 2 3" xfId="1431"/>
    <cellStyle name="Check Cell 3" xfId="1432"/>
    <cellStyle name="Check Cell 4" xfId="1433"/>
    <cellStyle name="Comma" xfId="9" builtinId="3"/>
    <cellStyle name="Comma 10" xfId="1434"/>
    <cellStyle name="Comma 11" xfId="1435"/>
    <cellStyle name="Comma 12" xfId="1436"/>
    <cellStyle name="Comma 13" xfId="2154"/>
    <cellStyle name="Comma 2" xfId="2"/>
    <cellStyle name="Comma 2 2" xfId="165"/>
    <cellStyle name="Comma 2 2 2" xfId="1437"/>
    <cellStyle name="Comma 2 3" xfId="1438"/>
    <cellStyle name="Comma 2 4" xfId="169"/>
    <cellStyle name="Comma 2 5" xfId="1439"/>
    <cellStyle name="Comma 2 6" xfId="21"/>
    <cellStyle name="Comma 3" xfId="12"/>
    <cellStyle name="Comma 3 2" xfId="1440"/>
    <cellStyle name="Comma 3 3" xfId="1441"/>
    <cellStyle name="Comma 3 4" xfId="1442"/>
    <cellStyle name="Comma 3 5" xfId="1443"/>
    <cellStyle name="Comma 3 6" xfId="168"/>
    <cellStyle name="Comma 4" xfId="1444"/>
    <cellStyle name="Comma 4 2" xfId="1445"/>
    <cellStyle name="Comma 4 3" xfId="1446"/>
    <cellStyle name="Comma 4 4" xfId="1447"/>
    <cellStyle name="Comma 4 5" xfId="1448"/>
    <cellStyle name="Comma 5" xfId="1449"/>
    <cellStyle name="Comma 5 2" xfId="1450"/>
    <cellStyle name="Comma 6" xfId="1451"/>
    <cellStyle name="Comma 7" xfId="1452"/>
    <cellStyle name="Comma 8" xfId="1453"/>
    <cellStyle name="Comma 9" xfId="1454"/>
    <cellStyle name="Comma0" xfId="87"/>
    <cellStyle name="Comma0 - Style2" xfId="88"/>
    <cellStyle name="Comma0 - Style2 2" xfId="1455"/>
    <cellStyle name="Comma0 - Style2 2 2" xfId="1456"/>
    <cellStyle name="Comma0 10" xfId="1457"/>
    <cellStyle name="Comma0 11" xfId="1458"/>
    <cellStyle name="Comma0 12" xfId="1459"/>
    <cellStyle name="Comma0 13" xfId="1460"/>
    <cellStyle name="Comma0 14" xfId="1461"/>
    <cellStyle name="Comma0 15" xfId="1462"/>
    <cellStyle name="Comma0 16" xfId="1463"/>
    <cellStyle name="Comma0 2" xfId="1464"/>
    <cellStyle name="Comma0 2 2" xfId="1465"/>
    <cellStyle name="Comma0 3" xfId="1466"/>
    <cellStyle name="Comma0 3 2" xfId="1467"/>
    <cellStyle name="Comma0 4" xfId="1468"/>
    <cellStyle name="Comma0 4 2" xfId="1469"/>
    <cellStyle name="Comma0 5" xfId="1470"/>
    <cellStyle name="Comma0 5 2" xfId="1471"/>
    <cellStyle name="Comma0 6" xfId="1472"/>
    <cellStyle name="Comma0 6 2" xfId="1473"/>
    <cellStyle name="Comma0 7" xfId="1474"/>
    <cellStyle name="Comma0 8" xfId="1475"/>
    <cellStyle name="Comma0 9" xfId="1476"/>
    <cellStyle name="Comma0_A039Workpapers200809" xfId="1477"/>
    <cellStyle name="Comma1 - Style1" xfId="89"/>
    <cellStyle name="Comma1 - Style1 2" xfId="1478"/>
    <cellStyle name="Credit" xfId="90"/>
    <cellStyle name="Curren - Style1" xfId="1479"/>
    <cellStyle name="Curren - Style2" xfId="91"/>
    <cellStyle name="Curren - Style3" xfId="1480"/>
    <cellStyle name="Currency 10" xfId="1481"/>
    <cellStyle name="Currency 11" xfId="2155"/>
    <cellStyle name="Currency 2" xfId="3"/>
    <cellStyle name="Currency 2 2" xfId="1482"/>
    <cellStyle name="Currency 2 2 2" xfId="1483"/>
    <cellStyle name="Currency 2 3" xfId="1484"/>
    <cellStyle name="Currency 2 4" xfId="1485"/>
    <cellStyle name="Currency 3" xfId="13"/>
    <cellStyle name="Currency 3 2" xfId="1487"/>
    <cellStyle name="Currency 3 3" xfId="1488"/>
    <cellStyle name="Currency 3 4" xfId="1486"/>
    <cellStyle name="Currency 4" xfId="1489"/>
    <cellStyle name="Currency 4 2" xfId="1490"/>
    <cellStyle name="Currency 4 3" xfId="1491"/>
    <cellStyle name="Currency 5" xfId="1492"/>
    <cellStyle name="Currency 5 2" xfId="1493"/>
    <cellStyle name="Currency 6" xfId="1494"/>
    <cellStyle name="Currency 7" xfId="1495"/>
    <cellStyle name="Currency 8" xfId="1496"/>
    <cellStyle name="Currency 9" xfId="1497"/>
    <cellStyle name="Currency0" xfId="92"/>
    <cellStyle name="Currency0 2" xfId="1498"/>
    <cellStyle name="Currency0 2 2" xfId="1499"/>
    <cellStyle name="Currency0 3" xfId="1500"/>
    <cellStyle name="Date" xfId="93"/>
    <cellStyle name="Date - Style1" xfId="1501"/>
    <cellStyle name="Date - Style2" xfId="1502"/>
    <cellStyle name="Date 2" xfId="1503"/>
    <cellStyle name="Date 2 2" xfId="1504"/>
    <cellStyle name="Date 2 3" xfId="1505"/>
    <cellStyle name="Date 2 4" xfId="1506"/>
    <cellStyle name="Date 3" xfId="1507"/>
    <cellStyle name="Date 3 2" xfId="1508"/>
    <cellStyle name="Date 3 3" xfId="1509"/>
    <cellStyle name="Date 3 4" xfId="1510"/>
    <cellStyle name="Date 4" xfId="1511"/>
    <cellStyle name="Date 4 2" xfId="1512"/>
    <cellStyle name="Date 5" xfId="1513"/>
    <cellStyle name="Date_2011 Budget FY11" xfId="1514"/>
    <cellStyle name="Debit" xfId="94"/>
    <cellStyle name="Decimals00" xfId="226"/>
    <cellStyle name="Decimals00 2" xfId="1515"/>
    <cellStyle name="Decimals00 2 2" xfId="1516"/>
    <cellStyle name="Decimals00 2 3" xfId="1517"/>
    <cellStyle name="Decimals00 3" xfId="1518"/>
    <cellStyle name="Decimals00 3 2" xfId="1519"/>
    <cellStyle name="Decimals00 3 3" xfId="1520"/>
    <cellStyle name="Disabled" xfId="227"/>
    <cellStyle name="Euro" xfId="95"/>
    <cellStyle name="Euro 2" xfId="1521"/>
    <cellStyle name="Euro 2 2" xfId="1522"/>
    <cellStyle name="Euro 2 3" xfId="1523"/>
    <cellStyle name="Euro 3" xfId="1524"/>
    <cellStyle name="Euro 3 2" xfId="1525"/>
    <cellStyle name="Euro 3 3" xfId="1526"/>
    <cellStyle name="Explanatory Text 2" xfId="1527"/>
    <cellStyle name="Explanatory Text 2 2" xfId="1528"/>
    <cellStyle name="Explanatory Text 2 3" xfId="1529"/>
    <cellStyle name="Explanatory Text 3" xfId="1530"/>
    <cellStyle name="Explanatory Text 4" xfId="1531"/>
    <cellStyle name="Fin Text" xfId="96"/>
    <cellStyle name="Fin Text indent Bullet L1" xfId="97"/>
    <cellStyle name="Fin text Indent bullet L2" xfId="98"/>
    <cellStyle name="Fixed" xfId="99"/>
    <cellStyle name="Fixed 2" xfId="1532"/>
    <cellStyle name="Fixed 2 2" xfId="1533"/>
    <cellStyle name="Fixed 3" xfId="1534"/>
    <cellStyle name="Followed Hyperlink 2" xfId="1535"/>
    <cellStyle name="General" xfId="228"/>
    <cellStyle name="General 2" xfId="1536"/>
    <cellStyle name="General 2 2" xfId="1537"/>
    <cellStyle name="General 2 3" xfId="1538"/>
    <cellStyle name="General 3" xfId="1539"/>
    <cellStyle name="General 3 2" xfId="1540"/>
    <cellStyle name="General 3 3" xfId="1541"/>
    <cellStyle name="General_2011 Budget FY11" xfId="1542"/>
    <cellStyle name="Good 2" xfId="1543"/>
    <cellStyle name="Good 2 2" xfId="1544"/>
    <cellStyle name="Good 2 3" xfId="1545"/>
    <cellStyle name="Good 3" xfId="1546"/>
    <cellStyle name="Good 4" xfId="1547"/>
    <cellStyle name="Grand  - Style1" xfId="229"/>
    <cellStyle name="Grand Total" xfId="230"/>
    <cellStyle name="Grand Total 2" xfId="1548"/>
    <cellStyle name="Grand Total 2 2" xfId="1549"/>
    <cellStyle name="Grand Total 2 3" xfId="1550"/>
    <cellStyle name="Grand Total 3" xfId="1551"/>
    <cellStyle name="Grand Total 3 2" xfId="1552"/>
    <cellStyle name="Grand Total 3 3" xfId="1553"/>
    <cellStyle name="Grand Total_2011 Budget FY11" xfId="1554"/>
    <cellStyle name="graph3" xfId="100"/>
    <cellStyle name="graph3 2" xfId="1555"/>
    <cellStyle name="graph3 2 2" xfId="1556"/>
    <cellStyle name="Grey" xfId="231"/>
    <cellStyle name="Grey 2" xfId="1557"/>
    <cellStyle name="Grey 3" xfId="1558"/>
    <cellStyle name="head11a" xfId="101"/>
    <cellStyle name="head11b" xfId="102"/>
    <cellStyle name="head11c" xfId="103"/>
    <cellStyle name="head14" xfId="104"/>
    <cellStyle name="headd" xfId="105"/>
    <cellStyle name="Header1" xfId="232"/>
    <cellStyle name="Header1 2" xfId="1559"/>
    <cellStyle name="Header1 3" xfId="1560"/>
    <cellStyle name="Header2" xfId="233"/>
    <cellStyle name="Header2 2" xfId="1561"/>
    <cellStyle name="Header2 3" xfId="1562"/>
    <cellStyle name="heading" xfId="106"/>
    <cellStyle name="Heading 1 2" xfId="1563"/>
    <cellStyle name="Heading 1 2 2" xfId="1564"/>
    <cellStyle name="Heading 1 2 3" xfId="1565"/>
    <cellStyle name="Heading 1 3" xfId="1566"/>
    <cellStyle name="Heading 1 3 2" xfId="1567"/>
    <cellStyle name="Heading 1 3 3" xfId="1568"/>
    <cellStyle name="Heading 1 4" xfId="1569"/>
    <cellStyle name="Heading 1 5" xfId="1570"/>
    <cellStyle name="Heading 1 5 2" xfId="1571"/>
    <cellStyle name="Heading 1 5 3" xfId="1572"/>
    <cellStyle name="Heading 1 6" xfId="1573"/>
    <cellStyle name="Heading 1 7" xfId="1574"/>
    <cellStyle name="Heading 1 8" xfId="1575"/>
    <cellStyle name="Heading 2 2" xfId="1576"/>
    <cellStyle name="Heading 2 2 2" xfId="1577"/>
    <cellStyle name="Heading 2 2 3" xfId="1578"/>
    <cellStyle name="Heading 2 2 4" xfId="1579"/>
    <cellStyle name="Heading 2 2 5" xfId="1580"/>
    <cellStyle name="Heading 2 3" xfId="1581"/>
    <cellStyle name="Heading 2 3 2" xfId="1582"/>
    <cellStyle name="Heading 2 3 3" xfId="1583"/>
    <cellStyle name="Heading 2 3 4" xfId="1584"/>
    <cellStyle name="Heading 2 3 5" xfId="1585"/>
    <cellStyle name="Heading 2 4" xfId="1586"/>
    <cellStyle name="Heading 2 4 2" xfId="1587"/>
    <cellStyle name="Heading 2 4 3" xfId="1588"/>
    <cellStyle name="Heading 2 5" xfId="1589"/>
    <cellStyle name="Heading 2 5 2" xfId="1590"/>
    <cellStyle name="Heading 2 5 3" xfId="1591"/>
    <cellStyle name="Heading 2 6" xfId="1592"/>
    <cellStyle name="Heading 2 7" xfId="1593"/>
    <cellStyle name="Heading 2 8" xfId="1594"/>
    <cellStyle name="Heading 3 2" xfId="1595"/>
    <cellStyle name="Heading 3 2 2" xfId="1596"/>
    <cellStyle name="Heading 3 2 3" xfId="1597"/>
    <cellStyle name="Heading 3 2 4" xfId="1598"/>
    <cellStyle name="Heading 3 3" xfId="1599"/>
    <cellStyle name="Heading 3 3 2" xfId="1600"/>
    <cellStyle name="Heading 3 3 3" xfId="1601"/>
    <cellStyle name="Heading 3 3 4" xfId="1602"/>
    <cellStyle name="Heading 3 4" xfId="1603"/>
    <cellStyle name="Heading 3 4 2" xfId="1604"/>
    <cellStyle name="Heading 3 4 3" xfId="1605"/>
    <cellStyle name="Heading 3 5" xfId="1606"/>
    <cellStyle name="Heading 3 5 2" xfId="1607"/>
    <cellStyle name="Heading 3 5 3" xfId="1608"/>
    <cellStyle name="Heading 3 6" xfId="1609"/>
    <cellStyle name="Heading 3 7" xfId="1610"/>
    <cellStyle name="Heading 3 8" xfId="1611"/>
    <cellStyle name="Heading 4 2" xfId="1612"/>
    <cellStyle name="Heading 4 2 2" xfId="1613"/>
    <cellStyle name="Heading 4 2 3" xfId="1614"/>
    <cellStyle name="Heading 4 2 4" xfId="1615"/>
    <cellStyle name="Heading 4 3" xfId="1616"/>
    <cellStyle name="Heading 4 3 2" xfId="1617"/>
    <cellStyle name="Heading 4 4" xfId="1618"/>
    <cellStyle name="Heading 4 5" xfId="1619"/>
    <cellStyle name="Heading No Underline" xfId="107"/>
    <cellStyle name="Heading1" xfId="234"/>
    <cellStyle name="Heading1 2" xfId="1620"/>
    <cellStyle name="Heading1 2 2" xfId="1621"/>
    <cellStyle name="Heading1 3" xfId="1622"/>
    <cellStyle name="Heading1a" xfId="108"/>
    <cellStyle name="Heading2" xfId="109"/>
    <cellStyle name="Heading3" xfId="110"/>
    <cellStyle name="Heading4" xfId="111"/>
    <cellStyle name="Headings" xfId="235"/>
    <cellStyle name="Headings 2" xfId="1623"/>
    <cellStyle name="Headings 2 2" xfId="1624"/>
    <cellStyle name="Headings 2 3" xfId="1625"/>
    <cellStyle name="Headings 3" xfId="1626"/>
    <cellStyle name="Headings 3 2" xfId="1627"/>
    <cellStyle name="Headings 3 3" xfId="1628"/>
    <cellStyle name="Headings_2011 Budget FY11" xfId="1629"/>
    <cellStyle name="Hidden" xfId="236"/>
    <cellStyle name="Hyperlink" xfId="7" builtinId="8"/>
    <cellStyle name="Hyperlink 2" xfId="8"/>
    <cellStyle name="Hyperlink 2 2" xfId="1630"/>
    <cellStyle name="Hyperlink 2 3" xfId="1631"/>
    <cellStyle name="Hyperlink 3" xfId="1632"/>
    <cellStyle name="Hyperlink 3 2" xfId="1633"/>
    <cellStyle name="Hyperlink 4" xfId="1634"/>
    <cellStyle name="Hyperlink 5" xfId="170"/>
    <cellStyle name="Hyperlink Arrow" xfId="112"/>
    <cellStyle name="Hyperlink Text" xfId="113"/>
    <cellStyle name="Hyperlink Text 2" xfId="1635"/>
    <cellStyle name="Hyperlink Text 2 2" xfId="1636"/>
    <cellStyle name="Inp-0com" xfId="237"/>
    <cellStyle name="Inp-1per" xfId="238"/>
    <cellStyle name="Inp-Date" xfId="239"/>
    <cellStyle name="Input [yellow]" xfId="240"/>
    <cellStyle name="Input [yellow] 2" xfId="1637"/>
    <cellStyle name="Input [yellow] 3" xfId="1638"/>
    <cellStyle name="Input 10" xfId="1639"/>
    <cellStyle name="Input 11" xfId="1640"/>
    <cellStyle name="Input 12" xfId="1641"/>
    <cellStyle name="Input 13" xfId="1642"/>
    <cellStyle name="Input 14" xfId="1643"/>
    <cellStyle name="Input 2" xfId="1644"/>
    <cellStyle name="Input 2 2" xfId="1645"/>
    <cellStyle name="Input 3" xfId="1646"/>
    <cellStyle name="Input 3 2" xfId="1647"/>
    <cellStyle name="Input 4" xfId="1648"/>
    <cellStyle name="Input 5" xfId="1649"/>
    <cellStyle name="Input 5 2" xfId="1650"/>
    <cellStyle name="Input 6" xfId="1651"/>
    <cellStyle name="Input 6 2" xfId="1652"/>
    <cellStyle name="Input 7" xfId="1653"/>
    <cellStyle name="Input 8" xfId="1654"/>
    <cellStyle name="Input 9" xfId="1655"/>
    <cellStyle name="Input-0com" xfId="241"/>
    <cellStyle name="Input-1dec" xfId="242"/>
    <cellStyle name="Input-1per" xfId="243"/>
    <cellStyle name="Input-2dec" xfId="244"/>
    <cellStyle name="Input-2per" xfId="245"/>
    <cellStyle name="Integer" xfId="246"/>
    <cellStyle name="Integer 2" xfId="1656"/>
    <cellStyle name="Integer 2 2" xfId="1657"/>
    <cellStyle name="Integer 2 3" xfId="1658"/>
    <cellStyle name="Integer 3" xfId="1659"/>
    <cellStyle name="Integer 3 2" xfId="1660"/>
    <cellStyle name="Integer 3 3" xfId="1661"/>
    <cellStyle name="Integer_2011 Budget FY11" xfId="1662"/>
    <cellStyle name="Linked Cell 2" xfId="1663"/>
    <cellStyle name="Linked Cell 2 2" xfId="1664"/>
    <cellStyle name="Linked Cell 2 3" xfId="1665"/>
    <cellStyle name="Linked Cell 3" xfId="1666"/>
    <cellStyle name="Linked Cell 4" xfId="1667"/>
    <cellStyle name="Lookup Table Heading" xfId="114"/>
    <cellStyle name="Lookup Table Heading 2" xfId="1668"/>
    <cellStyle name="Lookup Table Heading 2 2" xfId="1669"/>
    <cellStyle name="Lookup Table Label" xfId="115"/>
    <cellStyle name="Lookup Table Label 2" xfId="1670"/>
    <cellStyle name="Lookup Table Label 2 2" xfId="1671"/>
    <cellStyle name="Lookup Table Number" xfId="116"/>
    <cellStyle name="Lookup Table Number 2" xfId="1672"/>
    <cellStyle name="Lookup Table Number 2 2" xfId="1673"/>
    <cellStyle name="M/HEAD - Style1" xfId="117"/>
    <cellStyle name="Millares_Variación balance 09" xfId="247"/>
    <cellStyle name="Model Name" xfId="118"/>
    <cellStyle name="Model Name 2" xfId="1674"/>
    <cellStyle name="Model Name 2 2" xfId="1675"/>
    <cellStyle name="Neutral 2" xfId="1676"/>
    <cellStyle name="Neutral 2 2" xfId="1677"/>
    <cellStyle name="Neutral 2 3" xfId="1678"/>
    <cellStyle name="Neutral 3" xfId="1679"/>
    <cellStyle name="Neutral 4" xfId="1680"/>
    <cellStyle name="no dec" xfId="248"/>
    <cellStyle name="no dec 2" xfId="1681"/>
    <cellStyle name="no dec 2 2" xfId="1682"/>
    <cellStyle name="no dec 2 3" xfId="1683"/>
    <cellStyle name="no dec 3" xfId="1684"/>
    <cellStyle name="no dec 3 2" xfId="1685"/>
    <cellStyle name="no dec 3 3" xfId="1686"/>
    <cellStyle name="no dec_2011 Budget FY11" xfId="1687"/>
    <cellStyle name="Normal" xfId="0" builtinId="0"/>
    <cellStyle name="Normal - Style1" xfId="249"/>
    <cellStyle name="Normal - Style2" xfId="250"/>
    <cellStyle name="Normal - Style3" xfId="251"/>
    <cellStyle name="Normal 10" xfId="1688"/>
    <cellStyle name="Normal 10 2" xfId="1689"/>
    <cellStyle name="Normal 10 2 2" xfId="1690"/>
    <cellStyle name="Normal 10 3" xfId="1691"/>
    <cellStyle name="Normal 10 4" xfId="1692"/>
    <cellStyle name="Normal 10 5" xfId="1693"/>
    <cellStyle name="Normal 11" xfId="1694"/>
    <cellStyle name="Normal 11 2" xfId="1695"/>
    <cellStyle name="Normal 11 3" xfId="1696"/>
    <cellStyle name="Normal 12" xfId="1697"/>
    <cellStyle name="Normal 12 2" xfId="1698"/>
    <cellStyle name="Normal 12 3" xfId="1699"/>
    <cellStyle name="Normal 13" xfId="1700"/>
    <cellStyle name="Normal 13 2" xfId="1701"/>
    <cellStyle name="Normal 13 3" xfId="1702"/>
    <cellStyle name="Normal 14" xfId="1703"/>
    <cellStyle name="Normal 14 2" xfId="1704"/>
    <cellStyle name="Normal 15" xfId="1705"/>
    <cellStyle name="Normal 15 2" xfId="1706"/>
    <cellStyle name="Normal 15 3" xfId="1707"/>
    <cellStyle name="Normal 16" xfId="1708"/>
    <cellStyle name="Normal 16 2" xfId="1709"/>
    <cellStyle name="Normal 16 3" xfId="1710"/>
    <cellStyle name="Normal 17" xfId="1711"/>
    <cellStyle name="Normal 17 2" xfId="1712"/>
    <cellStyle name="Normal 17 3" xfId="1713"/>
    <cellStyle name="Normal 18" xfId="1714"/>
    <cellStyle name="Normal 18 2" xfId="1715"/>
    <cellStyle name="Normal 18 3" xfId="1716"/>
    <cellStyle name="Normal 19" xfId="1717"/>
    <cellStyle name="Normal 19 2" xfId="1718"/>
    <cellStyle name="Normal 2" xfId="1"/>
    <cellStyle name="Normal 2 2" xfId="10"/>
    <cellStyle name="Normal 2 2 2" xfId="18"/>
    <cellStyle name="Normal 2 2 2 2" xfId="1719"/>
    <cellStyle name="Normal 2 3" xfId="16"/>
    <cellStyle name="Normal 2 3 2" xfId="1721"/>
    <cellStyle name="Normal 2 3 3" xfId="1720"/>
    <cellStyle name="Normal 2 4" xfId="1722"/>
    <cellStyle name="Normal 2 5" xfId="1723"/>
    <cellStyle name="Normal 2 6" xfId="19"/>
    <cellStyle name="Normal 2_PWC Sch 7" xfId="1724"/>
    <cellStyle name="Normal 20" xfId="1725"/>
    <cellStyle name="Normal 20 2" xfId="1726"/>
    <cellStyle name="Normal 21" xfId="1727"/>
    <cellStyle name="Normal 21 2" xfId="1728"/>
    <cellStyle name="Normal 21 3" xfId="1729"/>
    <cellStyle name="Normal 22" xfId="164"/>
    <cellStyle name="Normal 22 2" xfId="1730"/>
    <cellStyle name="Normal 22 3" xfId="1731"/>
    <cellStyle name="Normal 23" xfId="1732"/>
    <cellStyle name="Normal 23 2" xfId="1733"/>
    <cellStyle name="Normal 23 3" xfId="1734"/>
    <cellStyle name="Normal 24" xfId="1735"/>
    <cellStyle name="Normal 24 2" xfId="1736"/>
    <cellStyle name="Normal 24 3" xfId="1737"/>
    <cellStyle name="Normal 25" xfId="1738"/>
    <cellStyle name="Normal 25 2" xfId="1739"/>
    <cellStyle name="Normal 25 3" xfId="1740"/>
    <cellStyle name="Normal 26" xfId="1741"/>
    <cellStyle name="Normal 26 2" xfId="1742"/>
    <cellStyle name="Normal 26 3" xfId="1743"/>
    <cellStyle name="Normal 27" xfId="1744"/>
    <cellStyle name="Normal 28" xfId="1745"/>
    <cellStyle name="Normal 29" xfId="1746"/>
    <cellStyle name="Normal 3" xfId="5"/>
    <cellStyle name="Normal 3 2" xfId="17"/>
    <cellStyle name="Normal 3 2 2" xfId="1747"/>
    <cellStyle name="Normal 3 2 3" xfId="166"/>
    <cellStyle name="Normal 3 3" xfId="1748"/>
    <cellStyle name="Normal 3 3 2" xfId="1749"/>
    <cellStyle name="Normal 3 4" xfId="1750"/>
    <cellStyle name="Normal 3 5" xfId="1751"/>
    <cellStyle name="Normal 3 6" xfId="20"/>
    <cellStyle name="Normal 3_PWC Sch 7" xfId="1752"/>
    <cellStyle name="Normal 30" xfId="1753"/>
    <cellStyle name="Normal 31" xfId="1754"/>
    <cellStyle name="Normal 32" xfId="2069"/>
    <cellStyle name="Normal 33" xfId="2153"/>
    <cellStyle name="Normal 34" xfId="2157"/>
    <cellStyle name="Normal 4" xfId="6"/>
    <cellStyle name="Normal 4 2" xfId="167"/>
    <cellStyle name="Normal 4 2 2" xfId="1755"/>
    <cellStyle name="Normal 4 3" xfId="1756"/>
    <cellStyle name="Normal 4 4" xfId="1757"/>
    <cellStyle name="Normal 4 5" xfId="1758"/>
    <cellStyle name="Normal 4 6" xfId="119"/>
    <cellStyle name="Normal 4_PWC Sch 7" xfId="1759"/>
    <cellStyle name="Normal 5" xfId="11"/>
    <cellStyle name="Normal 5 2" xfId="1760"/>
    <cellStyle name="Normal 5 2 2" xfId="1761"/>
    <cellStyle name="Normal 5 2 3" xfId="1762"/>
    <cellStyle name="Normal 5 3" xfId="1763"/>
    <cellStyle name="Normal 5 3 2" xfId="1764"/>
    <cellStyle name="Normal 5 3 3" xfId="1765"/>
    <cellStyle name="Normal 5 4" xfId="1766"/>
    <cellStyle name="Normal 5 4 2" xfId="1767"/>
    <cellStyle name="Normal 5 5" xfId="1768"/>
    <cellStyle name="Normal 5 6" xfId="1769"/>
    <cellStyle name="Normal 5 7" xfId="171"/>
    <cellStyle name="Normal 5_PWC Sch 7" xfId="1770"/>
    <cellStyle name="Normal 6" xfId="1771"/>
    <cellStyle name="Normal 6 2" xfId="1772"/>
    <cellStyle name="Normal 6 2 2" xfId="1773"/>
    <cellStyle name="Normal 6 2 3" xfId="1774"/>
    <cellStyle name="Normal 6 3" xfId="1775"/>
    <cellStyle name="Normal 6 3 2" xfId="1776"/>
    <cellStyle name="Normal 6 4" xfId="1777"/>
    <cellStyle name="Normal 6 5" xfId="1778"/>
    <cellStyle name="Normal 6_PWC Sch 7" xfId="1779"/>
    <cellStyle name="Normal 7" xfId="1780"/>
    <cellStyle name="Normal 7 2" xfId="1781"/>
    <cellStyle name="Normal 8" xfId="1782"/>
    <cellStyle name="Normal 8 2" xfId="1783"/>
    <cellStyle name="Normal 9" xfId="1784"/>
    <cellStyle name="Normal 9 2" xfId="1785"/>
    <cellStyle name="Normal 9 2 2" xfId="1786"/>
    <cellStyle name="Normal 9 2 3" xfId="1787"/>
    <cellStyle name="Normal 9 3" xfId="1788"/>
    <cellStyle name="Normal 9 4" xfId="1789"/>
    <cellStyle name="Normal 9 5" xfId="1790"/>
    <cellStyle name="Normal Bold" xfId="252"/>
    <cellStyle name="Normal Bold 2" xfId="1791"/>
    <cellStyle name="Normal Bold 2 2" xfId="1792"/>
    <cellStyle name="Normal Bold 2 3" xfId="1793"/>
    <cellStyle name="Normal Bold 3" xfId="1794"/>
    <cellStyle name="Normal Bold 3 2" xfId="1795"/>
    <cellStyle name="Normal Bold 3 3" xfId="1796"/>
    <cellStyle name="Normal Bold_2011 Budget FY11" xfId="1797"/>
    <cellStyle name="Normal[PTM dec 199798" xfId="1798"/>
    <cellStyle name="Note - Style4" xfId="253"/>
    <cellStyle name="Note 10" xfId="1799"/>
    <cellStyle name="Note 11" xfId="1800"/>
    <cellStyle name="Note 12" xfId="1801"/>
    <cellStyle name="Note 13" xfId="1802"/>
    <cellStyle name="Note 14" xfId="1803"/>
    <cellStyle name="Note 15" xfId="1804"/>
    <cellStyle name="Note 16" xfId="1805"/>
    <cellStyle name="Note 17" xfId="1806"/>
    <cellStyle name="Note 18" xfId="1807"/>
    <cellStyle name="Note 19" xfId="1808"/>
    <cellStyle name="Note 2" xfId="1809"/>
    <cellStyle name="Note 2 2" xfId="1810"/>
    <cellStyle name="Note 2 2 2" xfId="1811"/>
    <cellStyle name="Note 2 3" xfId="1812"/>
    <cellStyle name="Note 20" xfId="1813"/>
    <cellStyle name="Note 21" xfId="1814"/>
    <cellStyle name="Note 22" xfId="1815"/>
    <cellStyle name="Note 23" xfId="1816"/>
    <cellStyle name="Note 24" xfId="1817"/>
    <cellStyle name="Note 25" xfId="1818"/>
    <cellStyle name="Note 26" xfId="1819"/>
    <cellStyle name="Note 26 2" xfId="1820"/>
    <cellStyle name="Note 26 2 2" xfId="1821"/>
    <cellStyle name="Note 26 3" xfId="1822"/>
    <cellStyle name="Note 27" xfId="1823"/>
    <cellStyle name="Note 28" xfId="1824"/>
    <cellStyle name="Note 29" xfId="1825"/>
    <cellStyle name="Note 3" xfId="1826"/>
    <cellStyle name="Note 3 2" xfId="1827"/>
    <cellStyle name="Note 3 2 2" xfId="1828"/>
    <cellStyle name="Note 3 3" xfId="1829"/>
    <cellStyle name="Note 30" xfId="1830"/>
    <cellStyle name="Note 31" xfId="1831"/>
    <cellStyle name="Note 32" xfId="1832"/>
    <cellStyle name="Note 33" xfId="1833"/>
    <cellStyle name="Note 34" xfId="1834"/>
    <cellStyle name="Note 35" xfId="1835"/>
    <cellStyle name="Note 36" xfId="1836"/>
    <cellStyle name="Note 37" xfId="1837"/>
    <cellStyle name="Note 38" xfId="1838"/>
    <cellStyle name="Note 39" xfId="1839"/>
    <cellStyle name="Note 4" xfId="1840"/>
    <cellStyle name="Note 4 2" xfId="1841"/>
    <cellStyle name="Note 40" xfId="1842"/>
    <cellStyle name="Note 41" xfId="1843"/>
    <cellStyle name="Note 42" xfId="1844"/>
    <cellStyle name="Note 43" xfId="1845"/>
    <cellStyle name="Note 44" xfId="1846"/>
    <cellStyle name="Note 45" xfId="1847"/>
    <cellStyle name="Note 46" xfId="1848"/>
    <cellStyle name="Note 47" xfId="1849"/>
    <cellStyle name="Note 48" xfId="1850"/>
    <cellStyle name="Note 49" xfId="1851"/>
    <cellStyle name="Note 5" xfId="1852"/>
    <cellStyle name="Note 5 2" xfId="1853"/>
    <cellStyle name="Note 5 3" xfId="1854"/>
    <cellStyle name="Note 5 3 2" xfId="1855"/>
    <cellStyle name="Note 50" xfId="1856"/>
    <cellStyle name="Note 50 2" xfId="1857"/>
    <cellStyle name="Note 51" xfId="1858"/>
    <cellStyle name="Note 51 2" xfId="1859"/>
    <cellStyle name="Note 52" xfId="1860"/>
    <cellStyle name="Note 52 2" xfId="1861"/>
    <cellStyle name="Note 53" xfId="1862"/>
    <cellStyle name="Note 53 2" xfId="1863"/>
    <cellStyle name="Note 54" xfId="1864"/>
    <cellStyle name="Note 55" xfId="1865"/>
    <cellStyle name="Note 6" xfId="1866"/>
    <cellStyle name="Note 6 2" xfId="1867"/>
    <cellStyle name="Note 6 3" xfId="1868"/>
    <cellStyle name="Note 6 3 2" xfId="1869"/>
    <cellStyle name="Note 6 3 2 2" xfId="1870"/>
    <cellStyle name="Note 6 4" xfId="1871"/>
    <cellStyle name="Note 6 4 2" xfId="1872"/>
    <cellStyle name="Note 7" xfId="1873"/>
    <cellStyle name="Note 8" xfId="1874"/>
    <cellStyle name="Note 9" xfId="1875"/>
    <cellStyle name="OLELink" xfId="254"/>
    <cellStyle name="OnOffToggle" xfId="255"/>
    <cellStyle name="OnOffToggle 2" xfId="1876"/>
    <cellStyle name="OnOffToggle 2 2" xfId="1877"/>
    <cellStyle name="OnOffToggle 2 3" xfId="1878"/>
    <cellStyle name="OnOffToggle 3" xfId="1879"/>
    <cellStyle name="OnOffToggle 3 2" xfId="1880"/>
    <cellStyle name="OnOffToggle 3 3" xfId="1881"/>
    <cellStyle name="Out-Date" xfId="256"/>
    <cellStyle name="Out-Date 2" xfId="1882"/>
    <cellStyle name="Out-Date 2 2" xfId="1883"/>
    <cellStyle name="Out-Date 2 3" xfId="1884"/>
    <cellStyle name="Out-Date 3" xfId="1885"/>
    <cellStyle name="Out-Date 3 2" xfId="1886"/>
    <cellStyle name="Out-Date 3 3" xfId="1887"/>
    <cellStyle name="Out-Date_2011 Budget FY11" xfId="1888"/>
    <cellStyle name="Output 2" xfId="1889"/>
    <cellStyle name="Output 2 2" xfId="1890"/>
    <cellStyle name="Output 2 3" xfId="1891"/>
    <cellStyle name="Output 3" xfId="1892"/>
    <cellStyle name="Output 4" xfId="1893"/>
    <cellStyle name="Output Amounts" xfId="120"/>
    <cellStyle name="Output Column Headings" xfId="121"/>
    <cellStyle name="Output Line Items" xfId="122"/>
    <cellStyle name="Output Report Heading" xfId="123"/>
    <cellStyle name="Output Report Title" xfId="124"/>
    <cellStyle name="Output-0com" xfId="257"/>
    <cellStyle name="Output-0com 2" xfId="1894"/>
    <cellStyle name="Output-0com 2 2" xfId="1895"/>
    <cellStyle name="Output-0com 2 3" xfId="1896"/>
    <cellStyle name="Output-0com 3" xfId="1897"/>
    <cellStyle name="Output-0com 3 2" xfId="1898"/>
    <cellStyle name="Output-0com 3 3" xfId="1899"/>
    <cellStyle name="Output-0com_2011 Budget FY11" xfId="1900"/>
    <cellStyle name="Output-1com" xfId="258"/>
    <cellStyle name="Output-1com 2" xfId="1901"/>
    <cellStyle name="Output-1com 2 2" xfId="1902"/>
    <cellStyle name="Output-1com 2 3" xfId="1903"/>
    <cellStyle name="Output-1com 3" xfId="1904"/>
    <cellStyle name="Output-1com 3 2" xfId="1905"/>
    <cellStyle name="Output-1com 3 3" xfId="1906"/>
    <cellStyle name="Output-1com_2011 Budget FY11" xfId="1907"/>
    <cellStyle name="Output-2per" xfId="259"/>
    <cellStyle name="Output-2per 2" xfId="1908"/>
    <cellStyle name="Output-2per 2 2" xfId="1909"/>
    <cellStyle name="Output-2per 2 3" xfId="1910"/>
    <cellStyle name="Output-2per 3" xfId="1911"/>
    <cellStyle name="Output-2per 3 2" xfId="1912"/>
    <cellStyle name="Output-2per 3 3" xfId="1913"/>
    <cellStyle name="Output-2per_2011 Budget FY11" xfId="1914"/>
    <cellStyle name="Output-3dec" xfId="260"/>
    <cellStyle name="Output-3dec 2" xfId="1915"/>
    <cellStyle name="Output-3dec 2 2" xfId="1916"/>
    <cellStyle name="Output-3dec 2 3" xfId="1917"/>
    <cellStyle name="Output-3dec 3" xfId="1918"/>
    <cellStyle name="Output-3dec 3 2" xfId="1919"/>
    <cellStyle name="Output-3dec 3 3" xfId="1920"/>
    <cellStyle name="Output-3dec_2011 Budget FY11" xfId="1921"/>
    <cellStyle name="Output-3sci" xfId="261"/>
    <cellStyle name="Output-3sci 2" xfId="1922"/>
    <cellStyle name="Output-3sci 2 2" xfId="1923"/>
    <cellStyle name="Output-3sci 2 3" xfId="1924"/>
    <cellStyle name="Output-3sci 3" xfId="1925"/>
    <cellStyle name="Output-3sci 3 2" xfId="1926"/>
    <cellStyle name="Output-3sci 3 3" xfId="1927"/>
    <cellStyle name="Output-3sci_2011 Budget FY11" xfId="1928"/>
    <cellStyle name="Output-4dec" xfId="262"/>
    <cellStyle name="Output-4dec 2" xfId="1929"/>
    <cellStyle name="Output-4dec 2 2" xfId="1930"/>
    <cellStyle name="Output-4dec 2 3" xfId="1931"/>
    <cellStyle name="Output-4dec 3" xfId="1932"/>
    <cellStyle name="Output-4dec 3 2" xfId="1933"/>
    <cellStyle name="Output-4dec 3 3" xfId="1934"/>
    <cellStyle name="Output-4dec_2011 Budget FY11" xfId="1935"/>
    <cellStyle name="Percent" xfId="2159" builtinId="5"/>
    <cellStyle name="Percent [0]" xfId="263"/>
    <cellStyle name="Percent [0] 2" xfId="1936"/>
    <cellStyle name="Percent [0] 2 2" xfId="1937"/>
    <cellStyle name="Percent [0] 2 3" xfId="1938"/>
    <cellStyle name="Percent [0] 3" xfId="1939"/>
    <cellStyle name="Percent [0] 3 2" xfId="1940"/>
    <cellStyle name="Percent [0] 3 3" xfId="1941"/>
    <cellStyle name="Percent [2]" xfId="264"/>
    <cellStyle name="Percent [2] 2" xfId="1942"/>
    <cellStyle name="Percent [2] 2 2" xfId="1943"/>
    <cellStyle name="Percent [2] 2 3" xfId="1944"/>
    <cellStyle name="Percent [2] 3" xfId="1945"/>
    <cellStyle name="Percent [2] 3 2" xfId="1946"/>
    <cellStyle name="Percent [2] 3 3" xfId="1947"/>
    <cellStyle name="Percent 10" xfId="1948"/>
    <cellStyle name="Percent 11" xfId="1949"/>
    <cellStyle name="Percent 12" xfId="1950"/>
    <cellStyle name="Percent 13" xfId="1951"/>
    <cellStyle name="Percent 14" xfId="1952"/>
    <cellStyle name="Percent 15" xfId="1953"/>
    <cellStyle name="Percent 16" xfId="1954"/>
    <cellStyle name="Percent 17" xfId="2156"/>
    <cellStyle name="Percent 18" xfId="2158"/>
    <cellStyle name="Percent 2" xfId="4"/>
    <cellStyle name="Percent 2 2" xfId="1955"/>
    <cellStyle name="Percent 2 3" xfId="1956"/>
    <cellStyle name="Percent 2 4" xfId="1957"/>
    <cellStyle name="Percent 3" xfId="14"/>
    <cellStyle name="Percent 3 2" xfId="1959"/>
    <cellStyle name="Percent 3 3" xfId="1960"/>
    <cellStyle name="Percent 3 4" xfId="1958"/>
    <cellStyle name="Percent 4" xfId="1961"/>
    <cellStyle name="Percent 4 2" xfId="1962"/>
    <cellStyle name="Percent 4 3" xfId="1963"/>
    <cellStyle name="Percent 5" xfId="1964"/>
    <cellStyle name="Percent 5 2" xfId="1965"/>
    <cellStyle name="Percent 5 3" xfId="1966"/>
    <cellStyle name="Percent 6" xfId="1967"/>
    <cellStyle name="Percent 6 2" xfId="1968"/>
    <cellStyle name="Percent 7" xfId="1969"/>
    <cellStyle name="Percent 7 2" xfId="1970"/>
    <cellStyle name="Percent 8" xfId="1971"/>
    <cellStyle name="Percent 9" xfId="1972"/>
    <cellStyle name="Period Title" xfId="125"/>
    <cellStyle name="Period Title 2" xfId="1973"/>
    <cellStyle name="Period Title 2 2" xfId="1974"/>
    <cellStyle name="PSChar" xfId="126"/>
    <cellStyle name="Ratio" xfId="265"/>
    <cellStyle name="Ratio 2" xfId="1975"/>
    <cellStyle name="Ratio 2 2" xfId="1976"/>
    <cellStyle name="Ratio 2 3" xfId="1977"/>
    <cellStyle name="Ratio 3" xfId="1978"/>
    <cellStyle name="Ratio 3 2" xfId="1979"/>
    <cellStyle name="Ratio 3 3" xfId="1980"/>
    <cellStyle name="Ratio_2011 Budget FY11" xfId="1981"/>
    <cellStyle name="Right Currency" xfId="127"/>
    <cellStyle name="Right Currency 2" xfId="1982"/>
    <cellStyle name="Right Currency 2 2" xfId="1983"/>
    <cellStyle name="Right Date" xfId="128"/>
    <cellStyle name="Right Date 2" xfId="1984"/>
    <cellStyle name="Right Date 2 2" xfId="1985"/>
    <cellStyle name="Right Multiple" xfId="129"/>
    <cellStyle name="Right Multiple 2" xfId="1986"/>
    <cellStyle name="Right Multiple 2 2" xfId="1987"/>
    <cellStyle name="Right Number" xfId="130"/>
    <cellStyle name="Right Number 2" xfId="1988"/>
    <cellStyle name="Right Number 2 2" xfId="1989"/>
    <cellStyle name="Right Percentage" xfId="131"/>
    <cellStyle name="Right Percentage 2" xfId="1990"/>
    <cellStyle name="Right Percentage 2 2" xfId="1991"/>
    <cellStyle name="Right Year" xfId="132"/>
    <cellStyle name="Right Year 2" xfId="1992"/>
    <cellStyle name="Right Year 2 2" xfId="1993"/>
    <cellStyle name="S/Head - Style1" xfId="133"/>
    <cellStyle name="S/HEAD - Style2" xfId="134"/>
    <cellStyle name="Section Number" xfId="135"/>
    <cellStyle name="Section Number 2" xfId="1994"/>
    <cellStyle name="Section Number 2 2" xfId="1995"/>
    <cellStyle name="Sheet Title" xfId="136"/>
    <cellStyle name="Sheet Title 2" xfId="1996"/>
    <cellStyle name="Sheet Title 2 2" xfId="1997"/>
    <cellStyle name="ST1" xfId="137"/>
    <cellStyle name="ST2" xfId="138"/>
    <cellStyle name="ST2 2" xfId="1998"/>
    <cellStyle name="ST2 2 2" xfId="1999"/>
    <cellStyle name="Standard_Sharp_IFRS_Leasing_Tool Lessee_eng" xfId="139"/>
    <cellStyle name="Style 1" xfId="140"/>
    <cellStyle name="Style 1 2" xfId="141"/>
    <cellStyle name="Style 1 2 2" xfId="2000"/>
    <cellStyle name="Style 1 2 3" xfId="2001"/>
    <cellStyle name="Style 1 3" xfId="2002"/>
    <cellStyle name="Style 1 3 2" xfId="2003"/>
    <cellStyle name="Style 1_201101 SAM MASTER" xfId="2004"/>
    <cellStyle name="style1" xfId="142"/>
    <cellStyle name="style1 2" xfId="2005"/>
    <cellStyle name="style1 2 2" xfId="2006"/>
    <cellStyle name="style1 2 3" xfId="2007"/>
    <cellStyle name="style1 3" xfId="2008"/>
    <cellStyle name="style1 3 2" xfId="2009"/>
    <cellStyle name="style1 3 3" xfId="2010"/>
    <cellStyle name="style1 4" xfId="2011"/>
    <cellStyle name="style1 4 2" xfId="2012"/>
    <cellStyle name="style1 5" xfId="2013"/>
    <cellStyle name="style1_2011 Budget FY11" xfId="2014"/>
    <cellStyle name="style10" xfId="143"/>
    <cellStyle name="style10 2" xfId="2015"/>
    <cellStyle name="style10 2 2" xfId="2016"/>
    <cellStyle name="style1a" xfId="144"/>
    <cellStyle name="Style2" xfId="145"/>
    <cellStyle name="Style2 2" xfId="2017"/>
    <cellStyle name="Style2 3" xfId="2018"/>
    <cellStyle name="Style3" xfId="146"/>
    <cellStyle name="Style3 2" xfId="2019"/>
    <cellStyle name="Style3 3" xfId="2020"/>
    <cellStyle name="Style4" xfId="147"/>
    <cellStyle name="Style4 2" xfId="2021"/>
    <cellStyle name="Style4 2 2" xfId="2022"/>
    <cellStyle name="Style4 3" xfId="2023"/>
    <cellStyle name="Style5" xfId="148"/>
    <cellStyle name="Style5 2" xfId="2024"/>
    <cellStyle name="Style5 2 2" xfId="2025"/>
    <cellStyle name="Style5 3" xfId="2026"/>
    <cellStyle name="Subhea - Style5" xfId="266"/>
    <cellStyle name="Subhead" xfId="267"/>
    <cellStyle name="Subhead 2" xfId="2027"/>
    <cellStyle name="Subhead 3" xfId="2028"/>
    <cellStyle name="Subhead_2011 Budget FY11" xfId="2029"/>
    <cellStyle name="Subtot - Style6" xfId="268"/>
    <cellStyle name="Subtotal" xfId="269"/>
    <cellStyle name="Subtotal 2" xfId="2030"/>
    <cellStyle name="Subtotal 3" xfId="2031"/>
    <cellStyle name="Subtotal_2011 Budget FY11" xfId="2032"/>
    <cellStyle name="swiss" xfId="149"/>
    <cellStyle name="swiss input" xfId="150"/>
    <cellStyle name="swiss input1" xfId="151"/>
    <cellStyle name="swiss input2" xfId="152"/>
    <cellStyle name="swiss spec" xfId="153"/>
    <cellStyle name="Table Header Center" xfId="154"/>
    <cellStyle name="Table Header Left" xfId="155"/>
    <cellStyle name="Table Header Right" xfId="156"/>
    <cellStyle name="table headL" xfId="157"/>
    <cellStyle name="Table Notes" xfId="158"/>
    <cellStyle name="Table Text bullet" xfId="159"/>
    <cellStyle name="Table text centre" xfId="160"/>
    <cellStyle name="Table text Left" xfId="161"/>
    <cellStyle name="Table text right" xfId="162"/>
    <cellStyle name="Table Title" xfId="270"/>
    <cellStyle name="Table Title 2" xfId="2033"/>
    <cellStyle name="Table Title 3" xfId="2034"/>
    <cellStyle name="Table Totals" xfId="163"/>
    <cellStyle name="Times New Roman" xfId="271"/>
    <cellStyle name="Title - Style7" xfId="272"/>
    <cellStyle name="Title 10" xfId="2035"/>
    <cellStyle name="Title 11" xfId="2036"/>
    <cellStyle name="Title 12" xfId="2037"/>
    <cellStyle name="Title 13" xfId="2038"/>
    <cellStyle name="Title 2" xfId="2039"/>
    <cellStyle name="Title 2 2" xfId="2040"/>
    <cellStyle name="Title 3" xfId="2041"/>
    <cellStyle name="Title 3 2" xfId="2042"/>
    <cellStyle name="Title 4" xfId="2043"/>
    <cellStyle name="Title 5" xfId="2044"/>
    <cellStyle name="Title 5 2" xfId="2045"/>
    <cellStyle name="Title 6" xfId="2046"/>
    <cellStyle name="Title 6 2" xfId="2047"/>
    <cellStyle name="Title 7" xfId="2048"/>
    <cellStyle name="Title 8" xfId="2049"/>
    <cellStyle name="Title 9" xfId="2050"/>
    <cellStyle name="Total 2" xfId="2051"/>
    <cellStyle name="Total 2 2" xfId="2052"/>
    <cellStyle name="Total 2 3" xfId="2053"/>
    <cellStyle name="Total 2 4" xfId="2054"/>
    <cellStyle name="Total 3" xfId="2055"/>
    <cellStyle name="Total 3 2" xfId="2056"/>
    <cellStyle name="Total 4" xfId="2057"/>
    <cellStyle name="Warning Text 2" xfId="2058"/>
    <cellStyle name="Warning Text 2 2" xfId="2059"/>
    <cellStyle name="Warning Text 2 3" xfId="2060"/>
    <cellStyle name="Warning Text 3" xfId="2061"/>
    <cellStyle name="Warning Text 4" xfId="2062"/>
    <cellStyle name="パーセント 2" xfId="2063"/>
    <cellStyle name="パーセント 2 2" xfId="2064"/>
    <cellStyle name="パーセント 2 3" xfId="2065"/>
    <cellStyle name="桁区切り [0.00]_Cost Sch2(for lenders)" xfId="273"/>
    <cellStyle name="桁区切り_Cost Sch2(for lenders)" xfId="274"/>
    <cellStyle name="標準 2" xfId="2066"/>
    <cellStyle name="標準 2 2" xfId="2067"/>
    <cellStyle name="標準 2 3" xfId="2068"/>
    <cellStyle name="標準_Cost Sch2(for lenders)" xfId="275"/>
    <cellStyle name="通貨 [0.00]_Cost Sch2(for lenders)" xfId="276"/>
    <cellStyle name="通貨_Cost Sch2(for lenders)" xfId="27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76" Type="http://schemas.openxmlformats.org/officeDocument/2006/relationships/externalLink" Target="externalLinks/externalLink66.xml"/><Relationship Id="rId84" Type="http://schemas.openxmlformats.org/officeDocument/2006/relationships/theme" Target="theme/theme1.xml"/><Relationship Id="rId89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66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64.xml"/><Relationship Id="rId79" Type="http://schemas.openxmlformats.org/officeDocument/2006/relationships/externalLink" Target="externalLinks/externalLink69.xml"/><Relationship Id="rId87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90" Type="http://schemas.openxmlformats.org/officeDocument/2006/relationships/customXml" Target="../customXml/item3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externalLink" Target="externalLinks/externalLink6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80" Type="http://schemas.openxmlformats.org/officeDocument/2006/relationships/externalLink" Target="externalLinks/externalLink7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externalLink" Target="externalLinks/externalLink73.xml"/><Relationship Id="rId88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81" Type="http://schemas.openxmlformats.org/officeDocument/2006/relationships/externalLink" Target="externalLinks/externalLink71.xml"/><Relationship Id="rId86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'Capex input'!$O$17</c:f>
              <c:strCache>
                <c:ptCount val="1"/>
                <c:pt idx="0">
                  <c:v>Expansion</c:v>
                </c:pt>
              </c:strCache>
            </c:strRef>
          </c:tx>
          <c:invertIfNegative val="0"/>
          <c:cat>
            <c:strRef>
              <c:f>('Capex input'!$Q$15:$U$15,'Capex input'!$P$123:$T$123)</c:f>
              <c:strCache>
                <c:ptCount val="10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2015/16E</c:v>
                </c:pt>
                <c:pt idx="5">
                  <c:v>2016/17F</c:v>
                </c:pt>
                <c:pt idx="6">
                  <c:v>2017/18F</c:v>
                </c:pt>
                <c:pt idx="7">
                  <c:v>2018/19F</c:v>
                </c:pt>
                <c:pt idx="8">
                  <c:v>2019/20F</c:v>
                </c:pt>
                <c:pt idx="9">
                  <c:v>2020/21F</c:v>
                </c:pt>
              </c:strCache>
            </c:strRef>
          </c:cat>
          <c:val>
            <c:numRef>
              <c:f>('Capex input'!$Q$22:$U$22,'Capex input'!$P$124:$T$124)</c:f>
              <c:numCache>
                <c:formatCode>#,##0</c:formatCode>
                <c:ptCount val="10"/>
                <c:pt idx="0">
                  <c:v>0</c:v>
                </c:pt>
                <c:pt idx="1">
                  <c:v>767.0442368077579</c:v>
                </c:pt>
                <c:pt idx="2">
                  <c:v>557.80465205476867</c:v>
                </c:pt>
                <c:pt idx="3">
                  <c:v>55.964191045</c:v>
                </c:pt>
                <c:pt idx="4">
                  <c:v>0</c:v>
                </c:pt>
                <c:pt idx="5" formatCode="_-* #,##0_-;\-* #,##0_-;_-* &quot;-&quot;??_-;_-@_-">
                  <c:v>0</c:v>
                </c:pt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 formatCode="_-* #,##0_-;\-* #,##0_-;_-* &quot;-&quot;??_-;_-@_-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'Capex input'!$O$18</c:f>
              <c:strCache>
                <c:ptCount val="1"/>
                <c:pt idx="0">
                  <c:v>Replacement</c:v>
                </c:pt>
              </c:strCache>
            </c:strRef>
          </c:tx>
          <c:invertIfNegative val="0"/>
          <c:cat>
            <c:strRef>
              <c:f>('Capex input'!$Q$15:$U$15,'Capex input'!$P$123:$T$123)</c:f>
              <c:strCache>
                <c:ptCount val="10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2015/16E</c:v>
                </c:pt>
                <c:pt idx="5">
                  <c:v>2016/17F</c:v>
                </c:pt>
                <c:pt idx="6">
                  <c:v>2017/18F</c:v>
                </c:pt>
                <c:pt idx="7">
                  <c:v>2018/19F</c:v>
                </c:pt>
                <c:pt idx="8">
                  <c:v>2019/20F</c:v>
                </c:pt>
                <c:pt idx="9">
                  <c:v>2020/21F</c:v>
                </c:pt>
              </c:strCache>
            </c:strRef>
          </c:cat>
          <c:val>
            <c:numRef>
              <c:f>('Capex input'!$Q$23:$U$23,'Capex input'!$P$125:$T$125)</c:f>
              <c:numCache>
                <c:formatCode>#,##0</c:formatCode>
                <c:ptCount val="10"/>
                <c:pt idx="0">
                  <c:v>4329.2886132729964</c:v>
                </c:pt>
                <c:pt idx="1">
                  <c:v>14600.480131489649</c:v>
                </c:pt>
                <c:pt idx="2">
                  <c:v>2169.8525093133853</c:v>
                </c:pt>
                <c:pt idx="3">
                  <c:v>2252.1827951000009</c:v>
                </c:pt>
                <c:pt idx="4">
                  <c:v>5430.0005340258649</c:v>
                </c:pt>
                <c:pt idx="5" formatCode="_-* #,##0_-;\-* #,##0_-;_-* &quot;-&quot;??_-;_-@_-">
                  <c:v>4703.6170827159995</c:v>
                </c:pt>
                <c:pt idx="6" formatCode="_-* #,##0_-;\-* #,##0_-;_-* &quot;-&quot;??_-;_-@_-">
                  <c:v>3708.63506221446</c:v>
                </c:pt>
                <c:pt idx="7" formatCode="_-* #,##0_-;\-* #,##0_-;_-* &quot;-&quot;??_-;_-@_-">
                  <c:v>3372.4279309803683</c:v>
                </c:pt>
                <c:pt idx="8" formatCode="_-* #,##0_-;\-* #,##0_-;_-* &quot;-&quot;??_-;_-@_-">
                  <c:v>3412.3484057143442</c:v>
                </c:pt>
                <c:pt idx="9" formatCode="_-* #,##0_-;\-* #,##0_-;_-* &quot;-&quot;??_-;_-@_-">
                  <c:v>3290.6831811541874</c:v>
                </c:pt>
              </c:numCache>
            </c:numRef>
          </c:val>
        </c:ser>
        <c:ser>
          <c:idx val="2"/>
          <c:order val="2"/>
          <c:tx>
            <c:strRef>
              <c:f>'Capex input'!$O$19</c:f>
              <c:strCache>
                <c:ptCount val="1"/>
                <c:pt idx="0">
                  <c:v>Non-system</c:v>
                </c:pt>
              </c:strCache>
            </c:strRef>
          </c:tx>
          <c:invertIfNegative val="0"/>
          <c:cat>
            <c:strRef>
              <c:f>('Capex input'!$Q$15:$U$15,'Capex input'!$P$123:$T$123)</c:f>
              <c:strCache>
                <c:ptCount val="10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2015/16E</c:v>
                </c:pt>
                <c:pt idx="5">
                  <c:v>2016/17F</c:v>
                </c:pt>
                <c:pt idx="6">
                  <c:v>2017/18F</c:v>
                </c:pt>
                <c:pt idx="7">
                  <c:v>2018/19F</c:v>
                </c:pt>
                <c:pt idx="8">
                  <c:v>2019/20F</c:v>
                </c:pt>
                <c:pt idx="9">
                  <c:v>2020/21F</c:v>
                </c:pt>
              </c:strCache>
            </c:strRef>
          </c:cat>
          <c:val>
            <c:numRef>
              <c:f>('Capex input'!$Q$24:$U$24,'Capex input'!$P$126:$T$126)</c:f>
              <c:numCache>
                <c:formatCode>#,##0</c:formatCode>
                <c:ptCount val="10"/>
                <c:pt idx="0">
                  <c:v>190.32345762408838</c:v>
                </c:pt>
                <c:pt idx="1">
                  <c:v>1609.5398463715962</c:v>
                </c:pt>
                <c:pt idx="2">
                  <c:v>1556.2907864893368</c:v>
                </c:pt>
                <c:pt idx="3">
                  <c:v>1899.072692096069</c:v>
                </c:pt>
                <c:pt idx="4">
                  <c:v>2390.0659268954996</c:v>
                </c:pt>
                <c:pt idx="5" formatCode="_-* #,##0_-;\-* #,##0_-;_-* &quot;-&quot;??_-;_-@_-">
                  <c:v>4371.8543382335502</c:v>
                </c:pt>
                <c:pt idx="6" formatCode="_-* #,##0_-;\-* #,##0_-;_-* &quot;-&quot;??_-;_-@_-">
                  <c:v>939.16803735627593</c:v>
                </c:pt>
                <c:pt idx="7" formatCode="_-* #,##0_-;\-* #,##0_-;_-* &quot;-&quot;??_-;_-@_-">
                  <c:v>1003.5534983761027</c:v>
                </c:pt>
                <c:pt idx="8" formatCode="_-* #,##0_-;\-* #,##0_-;_-* &quot;-&quot;??_-;_-@_-">
                  <c:v>1059.1900841790102</c:v>
                </c:pt>
                <c:pt idx="9" formatCode="_-* #,##0_-;\-* #,##0_-;_-* &quot;-&quot;??_-;_-@_-">
                  <c:v>1296.2048062695342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0294528"/>
        <c:axId val="450296064"/>
      </c:barChart>
      <c:catAx>
        <c:axId val="450294528"/>
        <c:scaling>
          <c:orientation val="minMax"/>
        </c:scaling>
        <c:delete val="0"/>
        <c:axPos val="b"/>
        <c:majorTickMark val="out"/>
        <c:minorTickMark val="none"/>
        <c:tickLblPos val="nextTo"/>
        <c:crossAx val="450296064"/>
        <c:crosses val="autoZero"/>
        <c:auto val="1"/>
        <c:lblAlgn val="ctr"/>
        <c:lblOffset val="100"/>
        <c:noMultiLvlLbl val="0"/>
      </c:catAx>
      <c:valAx>
        <c:axId val="4502960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450294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853965129358832"/>
          <c:y val="0.93539124510844596"/>
          <c:w val="0.73863488938882627"/>
          <c:h val="4.851217541469288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95250</xdr:rowOff>
    </xdr:from>
    <xdr:to>
      <xdr:col>18</xdr:col>
      <xdr:colOff>314325</xdr:colOff>
      <xdr:row>32</xdr:row>
      <xdr:rowOff>133350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onosp\Local%20Settings\Temporary%20Internet%20Files\OLK80\Morley%20%20Bayswater%20-%2010%20Year%20Contract%20Evaluation%20-%20PB%20-%20Final%202611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lale\AppData\Local\Microsoft\Windows\Temporary%20Internet%20Files\Content.Outlook\5VLYQIMN\actual%20report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Gas%20Trading\Gas%20pricing\Gas%20Pricing\Pricing\trowbridge\GasPricingModel_2000-02-01_GS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ESL\Commercial%20Services\Commercial%20Services%20(NEW)\Month%20End%20(AR)\200708\ADI%20Journals\05%20Nov07\MJH475%20Nov-07%20Fuel%20realloc%20of%20Oct%20charg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weinst2\Local%20Settings\Temp\wz1869\080828%202322%20Syrah%20(Equity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P%20Flinders\Cost_of_Gas0001\Master_SANSW_00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CCOUNTS\Ac\SYDNEY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mesiti1\Local%20Settings\Temp\wz2ac9\080829%20Syrah%20EQUITY%20Financial%20Model%20(FINAL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2008\05%20Nov%2007\Monthly%20Report%20Nov%20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Gas%20Trading\Gas%20pricing\Gas%20Pricing\Pricing\OE%20VIC%20Gas%20Pricing%20Model\Tariff%20V\OE%20(Tariff%20V)%20VIC%20Gas%20Pricing%20Model%2010-01-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nergy\enct\Pricing\Gas\Gas%20Pricing%20Group\4.%20Pricing%20SA\Budget\Budget%2002-03\0203%20Final%20Budget\Budget%202.1%20Submitted%20-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ek_rpt\2000\11_November_00\TEMP\July-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Financials-Budget-Suppl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M_SRV\VOL2\ACCOUNTS\BUDGET\9899\DRAFT%201%20DO%20NOT%20ADJUST\BRANCH%20BU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\Boardpapers\Phase%20%231\Boardpapers%20Liv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BEL%20Retail\Budget%2002-03\Oracle%20Budget\Natural%20Gas\GLDI%20uploads%200203\LED%20517%20P&amp;L%20GLDI%20UPLOA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ynsex\Local%20Settings\Temporary%20Internet%20Files\OLK62\NGV%20v1.3-Bayswate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Z%20Finance%20Secure\Allgas\F09\11%20May\Reports%20from%20Finance%201\CAPITAL%20JOB%20MOVEMENT%20REPORT%20to%20Ken%20Dun%20May%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Cog0304\Strat%20Plan\SA%20Strat%20Plan\Submissions\CUT2\SA%20Strat%20Plan%20DUOS%20v0.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budget%20FY2007\Pass%202\budget%20template%20NSW%20V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chnas-evs02\home$\Finance\DXM\Tax%20Package%202007%20-%20PLADMINB%20v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Financials-Budget-Suppl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holesale%20&amp;%20Trading\Strategic%20Risk%20-%20Gas\Budget%202003\Supply\OERL%20Supply%20Demand,%20ver%20%235.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FD1\jj021$\RedirectedMyDocuments\APT\Purchase%20Order%20System%20v0.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Energy%20sales%20Nov%2020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kor\Local%20Settings\Temporary%20Internet%20Files\OLK1\FY10%20QLD%20NW%20CAPEX%20REPORT%20JAN-1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kor\Local%20Settings\Temporary%20Internet%20Files\OLK1\FY10%20QLD%20NW%20CAPEX%20REPORT%20FEB-10%20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kor\Local%20Settings\Temporary%20Internet%20Files\OLK1\FY10%20QLD%20NW%20CAPEX%20REPORT%20MAR-10%20%20fin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COG0405\Strat%20plan%2004_05\Inputs\MDQ%20Balancing\MDQ%20Model%20v3.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chnas-evs02\home$\Finance\Assets\Berwyndale%20Wallumbilla%20(BWP)\BWP%20Acquisition%20Model%201003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OUNTS\ADM\199900\Amadeus\Monthly\OPCALC200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Pricing\Gas\Gas%20Pricing%20Group\4.%20Pricing%20SA\Budget\Budget%2002-03\0203%20Final%20Budget\Budget%202.1%20Submitted%20-%20fi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OUNTS\BUDGET\2004\NTGasBudget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Pricing\Gas\Gas%20Pricing%20Group\4.%20Pricing%20SA\Budget\Budget%2003-04\3rd%20Cut\SA%20Budget%200304_FEB%20110403_v9-CUT2_TGT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OUNTS\BUDGET\2005\NTGas2005\NTGasBudget20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SYDND01\group$\TEMP\SA%20cost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APA%20Reporting\DIVA's\DIVA%20Summaries\201208%20NT%20DIVA%20Summary%20with%20fc%20rework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holesale%20&amp;%20Trading\Strategic%20Risk%20-%20Gas\Budget%202003\NT%20Budget\QLD_CoG_Budget%202003%20WIP%201.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%20-%20Commercial\COM.01%20Accounting\COM.01.001%20Monthly%20Financial%20Reporting\2007_2008\SEA%20Gas%20reporting\Jun%2008\June%2008%20-%20%20Month%20End%20Reports%20-%20Partner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%20-%20Commercial\COM.01%20Accounting\COM.01.001%20Monthly%20Financial%20Reporting\2007_2008\SEA%20Gas%20reporting\Dec%2007\Dec07%20-%20Month%20End%20Reports-%20Partner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Z%20Finance%20Secure\Allgas\F08\12%20June\Journals\unearned%20rev%20Jun%2008%20KF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SYDND01\group$\energy\enct\Pricing\Gas\Gas%20Pricing%20Group\4.%20Pricing%20SA\Budget\Budget%2002-03\0203%20Final%20Budget\Budget%202.1%20Submitted%20-%20fin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nsit\Gas%20Analysis%20New\Market%20Offers\Various\Meter%20Numbers\Tariff%2003\Origin%20Metes%20Tariff%20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uceron\Local%20Settings\Temporary%20Internet%20Files\OLK59\Labour\CBC%20M8004%20Payroll%20Model%202006-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enw01\DATA\common\Management%20Accounting\Board%20Report\Performance%20Report\Capital%2099_00_May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CCOUNTS\BUDGET\2003\NTGasBudget20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Agility%20Services\2003-2004Reporting\AGL%20GN\March%202004%20AGL%20GN%20MIN%20Unit%20Cost%20Report%20per%20TM1%20cos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Energy\Energy%20Consolidated\Board%20Papers\0209%20ME\EMT%202002%2009graph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linetrust.com.au\apt\AUSDATA\f1\Account%20Codes\P%20%23s%20for%20Natural%20Accounts%20(PLD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S\BUDGET\2006\NTGas2006\NTGas_Budget_200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S\BUDGET\2007\AmadeusBud07\NTGasBudget20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S\BUDGET\2008\Amadeus2008\NTGasBudget200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P%20Flinders\Cost_of_Gas0001\Master_SANSW_00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5\Source%20Information\Qld%20-%2010TJ%20Profitability%20Maste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nergy%20Consolidated\Board%20Papers\0501%20ME\Boardpapers%20Mode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Dalmeny\Financial%20Model\081211%201200%20Dalmeny%20-%20Equity%20Model%20(FINAL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COG0405\Strat%20plan%2004_05\NSW\NSW%20Strat%20plan%2004-05%20v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Book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2009\Audit%20June%20FY%20End\Financial%20Statements\APT\Note%2038%20DRAF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%20-%20Commercial\COM.07%20Forecast%20&amp;%20Budgets\COM.07.001%20Bank%20Models\Bank%20Model%20Recalcs%20under%20CTD\20040401%20Bank%20Base%20Case%20Model%20recalc%20(copy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Gas~Pricing~Model~(Justin)6~Tariff_1999-12-13a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chnas-evs02\home$\Finance\Tax%20Returns\2006\TEARS\Tax%20Package%202006%20-%20PLADMINB%20v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andleym\Local%20Settings\Temporary%20Internet%20Files\OLKC\Tariff%20submission%200304%20V9%2020090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sommer\Local%20Settings\Temporary%20Internet%20Files\OLK93\Leasing%20tool_plant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BIEP%20Project%20Model%20-%20IM%2016%20May%2020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kor\Local%20Settings\Temporary%20Internet%20Files\OLKAA\FY10%20QLD%20NW%20CAPEX%20REPORT%20JUL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Gas%20Trading\Gas%20pricing\Gas%20Pricing\Pricing\trowbridge\GasPricingModel_2000-02-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hehub.apa.com.au/workareap/AGPAA2016/Data%20and%20models/AGP%20regulated%20capex%20for%202011%20to%202016%20(Actuals%20and%20Forecasts)%20includes%20Acc%20CWIP%20recs%20to%20Reg%20calcs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chnas-evs02\home$\Regulatory\APT%20Assets\NT%20Gas%20incl%20ABDP\AA%20revision%202015\AA%20IT%20Amadeus%20Project%20for%20submission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hehub.apa.com.au/workareap/AGPAA2016/Data%20and%20models/ABDP%202010_11%20-%20capital%20expenditure%20-%20final%20decision_V2%20(2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lale\AppData\Local\Microsoft\Windows\Temporary%20Internet%20Files\Content.Outlook\5VLYQIMN\Final%20RIN%20-%20APTNT%20-%20Regulatory%20templat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kor\Local%20Settings\Temporary%20Internet%20Files\OLKAA\QLD%20Networks%20Capex%20Jun%200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2%20June\Balance%20Sheet%20Reconciliations\unearned%20rev%20may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hicle &amp; Fuel"/>
      <sheetName val="Origin CF"/>
      <sheetName val="Evaluation"/>
      <sheetName val="Plant"/>
      <sheetName val="Cylinders Maint"/>
      <sheetName val="Cylinders Capital c-m3"/>
      <sheetName val="Cylinders Capital - Lease"/>
      <sheetName val="Loan-interest"/>
      <sheetName val="Assumptions"/>
      <sheetName val="Origin Charts"/>
      <sheetName val="Strat Plan Inf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A Types"/>
      <sheetName val="Mapping of exp types"/>
      <sheetName val="Sheet3"/>
      <sheetName val="Summary variance"/>
      <sheetName val="Capex"/>
      <sheetName val="O&amp;M Detailed Variance"/>
      <sheetName val="Admin Detailed Variance"/>
    </sheetNames>
    <sheetDataSet>
      <sheetData sheetId="0"/>
      <sheetData sheetId="1">
        <row r="1">
          <cell r="A1" t="str">
            <v>AA Types</v>
          </cell>
        </row>
        <row r="2">
          <cell r="A2" t="str">
            <v>O&amp;M</v>
          </cell>
        </row>
        <row r="3">
          <cell r="A3" t="str">
            <v>Admin</v>
          </cell>
        </row>
        <row r="4">
          <cell r="A4" t="str">
            <v>S&amp;M</v>
          </cell>
        </row>
        <row r="5">
          <cell r="A5" t="str">
            <v>Non Rout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ndledResults"/>
      <sheetName val="Assumptions"/>
      <sheetName val="Input"/>
      <sheetName val="ExecSum_NonTarget"/>
      <sheetName val="ExecSum_Target"/>
      <sheetName val="Customer info"/>
      <sheetName val="Transfer Pricing E&amp;R Margin"/>
      <sheetName val="Base Price"/>
      <sheetName val="Transfer Pricing (V)"/>
      <sheetName val="Interruptible Price Option"/>
      <sheetName val="Regulated Charges"/>
      <sheetName val="Regulated Charges (V)"/>
      <sheetName val="Transfer Pricing Energy Margin"/>
      <sheetName val="Base Price Option_old"/>
      <sheetName val="Base Price Option"/>
      <sheetName val="Base Price Option_multipleYrs"/>
      <sheetName val="Bundled Price Option"/>
      <sheetName val="AllCitiesCPI"/>
      <sheetName val="MelbCPI"/>
      <sheetName val="Weighted Cost"/>
      <sheetName val="Tariffs"/>
      <sheetName val="Postcode Zones"/>
      <sheetName val="Data input"/>
      <sheetName val="Database"/>
      <sheetName val="Workings"/>
      <sheetName val="CashFlow"/>
      <sheetName val="2PARTPRICING"/>
      <sheetName val="2PARTBasePriceOption"/>
      <sheetName val="ExecSum_2Part"/>
      <sheetName val="Dialog2"/>
      <sheetName val="Auto_Open"/>
    </sheetNames>
    <sheetDataSet>
      <sheetData sheetId="0" refreshError="1"/>
      <sheetData sheetId="1" refreshError="1"/>
      <sheetData sheetId="2" refreshError="1">
        <row r="14">
          <cell r="F14">
            <v>36770</v>
          </cell>
        </row>
        <row r="15">
          <cell r="C15">
            <v>12</v>
          </cell>
          <cell r="F15">
            <v>37134</v>
          </cell>
        </row>
        <row r="16">
          <cell r="C16">
            <v>36882</v>
          </cell>
        </row>
        <row r="22">
          <cell r="F22">
            <v>1</v>
          </cell>
        </row>
      </sheetData>
      <sheetData sheetId="3" refreshError="1"/>
      <sheetData sheetId="4" refreshError="1"/>
      <sheetData sheetId="5" refreshError="1">
        <row r="3">
          <cell r="A3" t="str">
            <v>VCPI_3187_09000601</v>
          </cell>
          <cell r="C3" t="str">
            <v>Angelo Conte</v>
          </cell>
          <cell r="D3" t="str">
            <v>(03) 9652 5503</v>
          </cell>
          <cell r="E3" t="str">
            <v>GB Galvanising Services Pty Ltd</v>
          </cell>
          <cell r="I3" t="str">
            <v>26-28 Gatwick Road BAYSWATER</v>
          </cell>
          <cell r="J3">
            <v>3153</v>
          </cell>
          <cell r="N3" t="str">
            <v>Multinet</v>
          </cell>
          <cell r="P3" t="str">
            <v>Metro</v>
          </cell>
          <cell r="Q3">
            <v>340.5</v>
          </cell>
          <cell r="R3">
            <v>82.537999999999997</v>
          </cell>
          <cell r="T3">
            <v>4</v>
          </cell>
          <cell r="U3">
            <v>23429.357</v>
          </cell>
          <cell r="AA3">
            <v>71</v>
          </cell>
          <cell r="AB3" t="str">
            <v>E&amp;R Margin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CODE"/>
      <sheetName val="Journal 1"/>
      <sheetName val="Data"/>
    </sheetNames>
    <sheetDataSet>
      <sheetData sheetId="0" refreshError="1">
        <row r="1">
          <cell r="B1">
            <v>1</v>
          </cell>
          <cell r="D1" t="str">
            <v>Ledger</v>
          </cell>
          <cell r="F1" t="str">
            <v>SEGMENT1</v>
          </cell>
        </row>
        <row r="2">
          <cell r="B2" t="str">
            <v>ENERGY</v>
          </cell>
          <cell r="D2" t="str">
            <v>Location</v>
          </cell>
          <cell r="F2" t="str">
            <v>SEGMENT2</v>
          </cell>
        </row>
        <row r="3">
          <cell r="B3">
            <v>101</v>
          </cell>
          <cell r="D3" t="str">
            <v>Department</v>
          </cell>
          <cell r="F3" t="str">
            <v>SEGMENT3</v>
          </cell>
        </row>
        <row r="4">
          <cell r="B4" t="str">
            <v>BORAL</v>
          </cell>
          <cell r="D4" t="str">
            <v>Account</v>
          </cell>
          <cell r="F4" t="str">
            <v>SEGMENT4</v>
          </cell>
        </row>
        <row r="5">
          <cell r="B5">
            <v>1</v>
          </cell>
          <cell r="D5" t="str">
            <v>Activity</v>
          </cell>
          <cell r="F5" t="str">
            <v>SEGMENT5</v>
          </cell>
        </row>
        <row r="6">
          <cell r="B6" t="str">
            <v>ENE GL Financial Accountant - Net</v>
          </cell>
          <cell r="D6" t="str">
            <v>Product Group</v>
          </cell>
          <cell r="F6" t="str">
            <v>SEGMENT6</v>
          </cell>
        </row>
        <row r="7">
          <cell r="B7">
            <v>101</v>
          </cell>
          <cell r="D7" t="str">
            <v>Spare</v>
          </cell>
          <cell r="F7" t="str">
            <v>SEGMENT7</v>
          </cell>
        </row>
        <row r="8">
          <cell r="B8">
            <v>53368</v>
          </cell>
        </row>
        <row r="9">
          <cell r="B9" t="str">
            <v>APPS</v>
          </cell>
        </row>
        <row r="11">
          <cell r="B11" t="str">
            <v>APAPROD</v>
          </cell>
        </row>
        <row r="14">
          <cell r="B14" t="str">
            <v>barrattp</v>
          </cell>
        </row>
        <row r="15">
          <cell r="B15">
            <v>1078</v>
          </cell>
        </row>
        <row r="17">
          <cell r="B17" t="str">
            <v>.</v>
          </cell>
        </row>
        <row r="18">
          <cell r="B18">
            <v>7</v>
          </cell>
        </row>
        <row r="19">
          <cell r="B19" t="str">
            <v>P</v>
          </cell>
        </row>
        <row r="20">
          <cell r="B20" t="str">
            <v>Y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19</v>
          </cell>
        </row>
        <row r="24">
          <cell r="B24">
            <v>9</v>
          </cell>
        </row>
        <row r="25">
          <cell r="B25">
            <v>18</v>
          </cell>
        </row>
        <row r="26">
          <cell r="B26">
            <v>2</v>
          </cell>
        </row>
        <row r="27">
          <cell r="B27">
            <v>20</v>
          </cell>
        </row>
        <row r="28">
          <cell r="B28">
            <v>9</v>
          </cell>
        </row>
        <row r="29">
          <cell r="B29">
            <v>10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1</v>
          </cell>
        </row>
        <row r="33">
          <cell r="B33" t="str">
            <v>AUD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Summary"/>
      <sheetName val="SwapRatesInt"/>
      <sheetName val="Ass"/>
      <sheetName val="Mth Ass"/>
      <sheetName val="An Ass"/>
      <sheetName val="Index_qtr"/>
      <sheetName val="Ctn"/>
      <sheetName val="Ops"/>
      <sheetName val="Depn"/>
      <sheetName val="Debt"/>
      <sheetName val="Tax"/>
      <sheetName val="Cash"/>
      <sheetName val="An Cash"/>
      <sheetName val="Equity"/>
      <sheetName val="Ratios"/>
      <sheetName val="Mth Chart"/>
      <sheetName val="Qtr Chart"/>
      <sheetName val="An Chart"/>
      <sheetName val="Checks"/>
      <sheetName val="Changes"/>
      <sheetName val="AssBook"/>
      <sheetName val="OpsAssBook"/>
      <sheetName val="MonthlyInterface"/>
      <sheetName val="AnInterface"/>
      <sheetName val="TCAInterface"/>
      <sheetName val="NomSwapIntSent"/>
      <sheetName val="BEISwapIntSent"/>
      <sheetName val="ANZISInt"/>
      <sheetName val="FacilityDetailsNoticeAttachment"/>
      <sheetName val="Schedules"/>
    </sheetNames>
    <sheetDataSet>
      <sheetData sheetId="0" refreshError="1"/>
      <sheetData sheetId="1" refreshError="1"/>
      <sheetData sheetId="2" refreshError="1"/>
      <sheetData sheetId="3" refreshError="1">
        <row r="26">
          <cell r="F26">
            <v>217750</v>
          </cell>
        </row>
        <row r="52">
          <cell r="F52">
            <v>217750</v>
          </cell>
        </row>
        <row r="105">
          <cell r="F105">
            <v>40193</v>
          </cell>
        </row>
        <row r="106">
          <cell r="F106">
            <v>40268</v>
          </cell>
        </row>
        <row r="108">
          <cell r="F108">
            <v>49309</v>
          </cell>
        </row>
        <row r="115">
          <cell r="F115">
            <v>40178</v>
          </cell>
        </row>
        <row r="187">
          <cell r="F187">
            <v>38168.930391058275</v>
          </cell>
        </row>
        <row r="620">
          <cell r="F620">
            <v>0</v>
          </cell>
        </row>
        <row r="851">
          <cell r="F851">
            <v>112.93707909004944</v>
          </cell>
        </row>
        <row r="857">
          <cell r="F857">
            <v>127.76720058672257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de"/>
      <sheetName val="TOP"/>
      <sheetName val="ANTS-1"/>
      <sheetName val="ANTS-2"/>
      <sheetName val="Pricing"/>
      <sheetName val="sendout"/>
      <sheetName val="B&amp;D"/>
      <sheetName val="StratPlan"/>
      <sheetName val="MoombaCosts"/>
      <sheetName val="MoombaRecharge"/>
      <sheetName val="MoombaRec"/>
      <sheetName val="SECosts"/>
      <sheetName val="SERecharge"/>
      <sheetName val="Criteria1"/>
      <sheetName val="Criteria2"/>
      <sheetName val="SERec"/>
      <sheetName val="NSWCosts"/>
      <sheetName val="NSWRecharge"/>
      <sheetName val="Vic"/>
      <sheetName val="NT"/>
      <sheetName val="Summary"/>
      <sheetName val="Summ Bud"/>
      <sheetName val="Summ var"/>
      <sheetName val="Oracle"/>
      <sheetName val="Profit&amp;Loss"/>
      <sheetName val="Budget"/>
      <sheetName val="Variance"/>
      <sheetName val="SummMIPRetail"/>
      <sheetName val="UPLOAD COG ACCRUAL"/>
      <sheetName val="UPLOAD RECHARG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"/>
      <sheetName val="TABLE"/>
      <sheetName val="Sheet3"/>
    </sheetNames>
    <sheetDataSet>
      <sheetData sheetId="0"/>
      <sheetData sheetId="1">
        <row r="3">
          <cell r="B3" t="str">
            <v>A001</v>
          </cell>
          <cell r="C3" t="str">
            <v>The Australian Gas Light Company</v>
          </cell>
        </row>
        <row r="4">
          <cell r="B4" t="str">
            <v>A002</v>
          </cell>
          <cell r="C4" t="str">
            <v>AGL Wholesale Gas Limited</v>
          </cell>
        </row>
        <row r="5">
          <cell r="B5" t="str">
            <v>A003</v>
          </cell>
          <cell r="C5" t="str">
            <v>AGL Energy Sales &amp; Marketing Limited</v>
          </cell>
        </row>
        <row r="6">
          <cell r="B6" t="str">
            <v>A004</v>
          </cell>
          <cell r="C6" t="str">
            <v>AGL Wholesale Energy Limited</v>
          </cell>
        </row>
        <row r="7">
          <cell r="B7" t="str">
            <v>A005</v>
          </cell>
          <cell r="C7" t="str">
            <v>AGL Retail Energy Limited</v>
          </cell>
        </row>
        <row r="8">
          <cell r="B8" t="str">
            <v>A006</v>
          </cell>
          <cell r="C8" t="str">
            <v>AGL Gas Networks Limited</v>
          </cell>
        </row>
        <row r="9">
          <cell r="B9" t="str">
            <v>A007</v>
          </cell>
          <cell r="C9" t="str">
            <v>AGL Gas Company (ACT) Limited</v>
          </cell>
        </row>
        <row r="10">
          <cell r="B10" t="str">
            <v>A008</v>
          </cell>
          <cell r="C10" t="str">
            <v>AGL Finance Pty Limited</v>
          </cell>
        </row>
        <row r="11">
          <cell r="B11" t="str">
            <v>A009</v>
          </cell>
          <cell r="C11" t="str">
            <v>AGL Electricity (Vic) Pty Limited</v>
          </cell>
        </row>
        <row r="12">
          <cell r="B12" t="str">
            <v>A010</v>
          </cell>
          <cell r="C12" t="str">
            <v>Victorian Energy Pty Limited</v>
          </cell>
        </row>
        <row r="13">
          <cell r="B13" t="str">
            <v>A011</v>
          </cell>
          <cell r="C13" t="str">
            <v>AGL Investments Pty Limited</v>
          </cell>
        </row>
        <row r="14">
          <cell r="B14" t="str">
            <v>A012</v>
          </cell>
          <cell r="C14" t="str">
            <v>AGL NZ Investments Pty Limited</v>
          </cell>
        </row>
        <row r="15">
          <cell r="B15" t="str">
            <v>A013</v>
          </cell>
          <cell r="C15" t="str">
            <v>HC Extractions Pty Limited</v>
          </cell>
        </row>
        <row r="16">
          <cell r="B16" t="str">
            <v>A014</v>
          </cell>
          <cell r="C16" t="str">
            <v>Industrial Pipe Systems Pty Limited</v>
          </cell>
        </row>
        <row r="17">
          <cell r="B17" t="str">
            <v>A015</v>
          </cell>
          <cell r="C17" t="str">
            <v>Goodacre Development Pty Limited</v>
          </cell>
        </row>
        <row r="18">
          <cell r="B18" t="str">
            <v>A016</v>
          </cell>
          <cell r="C18" t="str">
            <v>Retirement Management Services Pty Limited</v>
          </cell>
        </row>
        <row r="19">
          <cell r="B19" t="str">
            <v>A017</v>
          </cell>
          <cell r="C19" t="str">
            <v>Porta-Gas Pty Limited</v>
          </cell>
        </row>
        <row r="20">
          <cell r="B20" t="str">
            <v>A018</v>
          </cell>
          <cell r="C20" t="str">
            <v>Sangas Development Limited</v>
          </cell>
        </row>
        <row r="21">
          <cell r="B21" t="str">
            <v>A019</v>
          </cell>
          <cell r="C21" t="str">
            <v>Dual Fuel Systems Pty Limited</v>
          </cell>
        </row>
        <row r="22">
          <cell r="B22" t="str">
            <v>A020</v>
          </cell>
          <cell r="C22" t="str">
            <v>Central Park Ventures Pty Limited</v>
          </cell>
        </row>
        <row r="23">
          <cell r="B23" t="str">
            <v>A021</v>
          </cell>
          <cell r="C23" t="str">
            <v>Terrace Gardens Properties Pty Limited</v>
          </cell>
        </row>
        <row r="24">
          <cell r="B24" t="str">
            <v>A022</v>
          </cell>
          <cell r="C24" t="str">
            <v>Thorstone Pty Limited</v>
          </cell>
        </row>
        <row r="25">
          <cell r="B25" t="str">
            <v>A023</v>
          </cell>
          <cell r="C25" t="str">
            <v>The North Shore Gas Company Limited</v>
          </cell>
        </row>
        <row r="26">
          <cell r="B26" t="str">
            <v>A024</v>
          </cell>
          <cell r="C26" t="str">
            <v>Crofton Investments Pty Limited</v>
          </cell>
        </row>
        <row r="27">
          <cell r="B27" t="str">
            <v>A025</v>
          </cell>
          <cell r="C27" t="str">
            <v>Navham Pty Limited</v>
          </cell>
        </row>
        <row r="28">
          <cell r="B28" t="str">
            <v>A026</v>
          </cell>
          <cell r="C28" t="str">
            <v>Weldon Bridge Investments Pty Ltd</v>
          </cell>
        </row>
        <row r="29">
          <cell r="B29" t="str">
            <v>A027</v>
          </cell>
          <cell r="C29" t="str">
            <v>The North Shore Gas Property Trust</v>
          </cell>
        </row>
        <row r="30">
          <cell r="B30" t="str">
            <v>A028</v>
          </cell>
          <cell r="C30" t="str">
            <v>AGL Consultancy Pty Ltd</v>
          </cell>
        </row>
        <row r="31">
          <cell r="B31" t="str">
            <v>A029</v>
          </cell>
          <cell r="C31" t="str">
            <v>AGL Pipelines Limited</v>
          </cell>
        </row>
        <row r="32">
          <cell r="B32" t="str">
            <v>A030</v>
          </cell>
          <cell r="C32" t="str">
            <v>AGL Pipelines (NT) Pty Limited</v>
          </cell>
        </row>
        <row r="33">
          <cell r="B33" t="str">
            <v>A031</v>
          </cell>
          <cell r="C33" t="str">
            <v>AGL Petroleum Pipelines Limited</v>
          </cell>
        </row>
        <row r="34">
          <cell r="B34" t="str">
            <v>A032</v>
          </cell>
          <cell r="C34" t="str">
            <v>Sopic Pty Ltd</v>
          </cell>
        </row>
        <row r="35">
          <cell r="B35" t="str">
            <v>A033</v>
          </cell>
          <cell r="C35" t="str">
            <v>AGL Petroleum Pipelines Holdings Pty Limited</v>
          </cell>
        </row>
        <row r="36">
          <cell r="B36" t="str">
            <v>A034</v>
          </cell>
          <cell r="C36" t="str">
            <v>AGL Pipelines (QLD) Pty Limited</v>
          </cell>
        </row>
        <row r="37">
          <cell r="B37" t="str">
            <v>A035</v>
          </cell>
          <cell r="C37" t="str">
            <v>International Oil Proprietary Ltd</v>
          </cell>
        </row>
        <row r="38">
          <cell r="B38" t="str">
            <v>A036</v>
          </cell>
          <cell r="C38" t="str">
            <v>Agex Pty Ltd</v>
          </cell>
        </row>
        <row r="39">
          <cell r="B39" t="str">
            <v>A037</v>
          </cell>
          <cell r="C39" t="str">
            <v>NT Gas Pty Limited</v>
          </cell>
        </row>
        <row r="40">
          <cell r="B40" t="str">
            <v>A038</v>
          </cell>
          <cell r="C40" t="str">
            <v>Amadeus Gas Trust</v>
          </cell>
        </row>
        <row r="41">
          <cell r="B41" t="str">
            <v>A039</v>
          </cell>
          <cell r="C41" t="str">
            <v>NT Gas Distribution Pty Limited</v>
          </cell>
        </row>
        <row r="42">
          <cell r="B42" t="str">
            <v>A040</v>
          </cell>
          <cell r="C42" t="str">
            <v>AGL Pipelines Investments (NSW) Pty Limited</v>
          </cell>
        </row>
        <row r="43">
          <cell r="B43" t="str">
            <v>A041</v>
          </cell>
          <cell r="C43" t="str">
            <v>EAP Operations Pty Limited</v>
          </cell>
        </row>
        <row r="44">
          <cell r="B44" t="str">
            <v>A042</v>
          </cell>
          <cell r="C44" t="str">
            <v>AGL Pipelines Management Pty Ltd</v>
          </cell>
        </row>
        <row r="45">
          <cell r="B45" t="str">
            <v>A043</v>
          </cell>
          <cell r="C45" t="str">
            <v>NT Gas Easements Pty Limited</v>
          </cell>
        </row>
        <row r="46">
          <cell r="B46" t="str">
            <v>A044</v>
          </cell>
          <cell r="C46" t="str">
            <v>AGL Pipelines (WA) Pty Limited</v>
          </cell>
        </row>
        <row r="47">
          <cell r="B47" t="str">
            <v>A045</v>
          </cell>
          <cell r="C47" t="str">
            <v>Roverton Pty Ltd (Ballera - Mt Isa Pipeline Joint Venture)</v>
          </cell>
        </row>
        <row r="48">
          <cell r="B48" t="str">
            <v>A046</v>
          </cell>
          <cell r="C48" t="str">
            <v>AGL Power Generation Pty Limited</v>
          </cell>
        </row>
        <row r="49">
          <cell r="B49" t="str">
            <v>A047</v>
          </cell>
          <cell r="C49" t="str">
            <v>AGL Gas Trading Pty Limited</v>
          </cell>
        </row>
        <row r="50">
          <cell r="B50" t="str">
            <v>A048</v>
          </cell>
          <cell r="C50" t="str">
            <v>AGL Pipelines (NSW) Pty Limited</v>
          </cell>
        </row>
        <row r="51">
          <cell r="B51" t="str">
            <v>A049</v>
          </cell>
          <cell r="C51" t="str">
            <v>AGL Electricity</v>
          </cell>
        </row>
        <row r="52">
          <cell r="B52" t="str">
            <v>A052</v>
          </cell>
          <cell r="C52" t="str">
            <v>AGL Southern Cross (no.10) Pty Limited</v>
          </cell>
        </row>
        <row r="53">
          <cell r="B53" t="str">
            <v>A053</v>
          </cell>
          <cell r="C53" t="str">
            <v>AGL Engineering Services</v>
          </cell>
        </row>
        <row r="54">
          <cell r="B54" t="str">
            <v>A054</v>
          </cell>
          <cell r="C54" t="str">
            <v>AGL Cawse Power</v>
          </cell>
        </row>
        <row r="55">
          <cell r="B55" t="str">
            <v>A055</v>
          </cell>
          <cell r="C55" t="str">
            <v>AGL Power Generation (W.A.)</v>
          </cell>
        </row>
        <row r="56">
          <cell r="B56" t="str">
            <v>A056</v>
          </cell>
          <cell r="C56" t="str">
            <v>East Australian Pipeline Ltd</v>
          </cell>
        </row>
        <row r="57">
          <cell r="B57" t="str">
            <v>A057</v>
          </cell>
          <cell r="C57" t="str">
            <v>East Australian Pipeline Marketing P/L</v>
          </cell>
        </row>
        <row r="58">
          <cell r="B58" t="str">
            <v>A058</v>
          </cell>
          <cell r="C58" t="str">
            <v>AGL International</v>
          </cell>
        </row>
        <row r="59">
          <cell r="B59" t="str">
            <v>A059</v>
          </cell>
          <cell r="C59" t="str">
            <v>AGL Pipelines Investments (WA) Pty Limited</v>
          </cell>
        </row>
        <row r="60">
          <cell r="B60" t="str">
            <v>A060</v>
          </cell>
          <cell r="C60" t="str">
            <v>EAPL Easements Pty Limited</v>
          </cell>
        </row>
        <row r="61">
          <cell r="B61" t="str">
            <v>A061</v>
          </cell>
          <cell r="C61" t="str">
            <v>Inversiones AGL Chile Limitada</v>
          </cell>
        </row>
        <row r="62">
          <cell r="B62" t="str">
            <v>A062</v>
          </cell>
          <cell r="C62" t="str">
            <v>AGL NZ Management Pty Limited</v>
          </cell>
        </row>
        <row r="63">
          <cell r="B63" t="str">
            <v>A063</v>
          </cell>
          <cell r="C63" t="str">
            <v>AGL NZ Limited</v>
          </cell>
        </row>
        <row r="64">
          <cell r="B64" t="str">
            <v>A064</v>
          </cell>
          <cell r="C64" t="str">
            <v>AGL NZ Employement Services Limited</v>
          </cell>
        </row>
        <row r="65">
          <cell r="B65" t="str">
            <v>A065</v>
          </cell>
          <cell r="C65" t="str">
            <v>AGL Chile Operations</v>
          </cell>
        </row>
        <row r="66">
          <cell r="B66" t="str">
            <v>A066</v>
          </cell>
          <cell r="C66" t="str">
            <v>AGL Power Generation (Mid West) P/L</v>
          </cell>
        </row>
        <row r="67">
          <cell r="B67" t="str">
            <v>A067</v>
          </cell>
          <cell r="C67" t="str">
            <v>AGL Gas (Vic) No. 3 Pty Limited</v>
          </cell>
        </row>
        <row r="68">
          <cell r="B68" t="str">
            <v>A068</v>
          </cell>
          <cell r="C68" t="str">
            <v>AGL Gas (Vic) No. 5 Pty Limited</v>
          </cell>
        </row>
        <row r="69">
          <cell r="B69" t="str">
            <v>A069</v>
          </cell>
          <cell r="C69" t="str">
            <v>AGL Polska So Zoo</v>
          </cell>
        </row>
        <row r="70">
          <cell r="B70" t="str">
            <v>A070</v>
          </cell>
          <cell r="C70" t="str">
            <v>AGL Service Businesses Pty Limited</v>
          </cell>
        </row>
        <row r="71">
          <cell r="B71" t="str">
            <v>A071</v>
          </cell>
          <cell r="C71" t="str">
            <v>Nova Gas Australia Pty Limited</v>
          </cell>
        </row>
        <row r="72">
          <cell r="B72" t="str">
            <v>A072</v>
          </cell>
          <cell r="C72" t="str">
            <v>AGL South Australia</v>
          </cell>
        </row>
        <row r="73">
          <cell r="B73" t="str">
            <v>A073</v>
          </cell>
          <cell r="C73" t="str">
            <v>AGL NZ Holdings Limited</v>
          </cell>
        </row>
        <row r="74">
          <cell r="B74" t="str">
            <v>A074</v>
          </cell>
          <cell r="C74" t="str">
            <v>APT Management Services Pty Limited</v>
          </cell>
        </row>
        <row r="75">
          <cell r="B75" t="str">
            <v>A075</v>
          </cell>
          <cell r="C75" t="str">
            <v>Gaztec Sp.zO.O.</v>
          </cell>
        </row>
        <row r="76">
          <cell r="B76" t="str">
            <v>A076</v>
          </cell>
          <cell r="C76" t="str">
            <v>Gasinvest Australia P/L</v>
          </cell>
        </row>
        <row r="77">
          <cell r="B77" t="str">
            <v>A077</v>
          </cell>
          <cell r="C77" t="str">
            <v>AGL Employment Services P/L</v>
          </cell>
        </row>
        <row r="78">
          <cell r="B78" t="str">
            <v>A078</v>
          </cell>
          <cell r="C78" t="str">
            <v>AGL Technology Commerce P/L</v>
          </cell>
        </row>
        <row r="79">
          <cell r="B79" t="str">
            <v>A079</v>
          </cell>
          <cell r="C79" t="str">
            <v>AGL TransACT P/L</v>
          </cell>
        </row>
        <row r="81">
          <cell r="B81" t="str">
            <v>Joint Ventures</v>
          </cell>
        </row>
        <row r="82">
          <cell r="B82" t="str">
            <v>A900</v>
          </cell>
          <cell r="C82" t="str">
            <v>Mid West Pipeline JV</v>
          </cell>
        </row>
        <row r="83">
          <cell r="B83" t="str">
            <v>A901</v>
          </cell>
          <cell r="C83" t="str">
            <v>Roma-Brisbane Pipeline JV40</v>
          </cell>
        </row>
        <row r="84">
          <cell r="B84" t="str">
            <v>A902</v>
          </cell>
          <cell r="C84" t="str">
            <v>AGL Petroleum Pipelines Limited JV42</v>
          </cell>
        </row>
        <row r="85">
          <cell r="B85" t="str">
            <v>A903</v>
          </cell>
          <cell r="C85" t="str">
            <v>Carpentaria Gas Pipelines JV50</v>
          </cell>
        </row>
        <row r="86">
          <cell r="B86" t="str">
            <v>A904</v>
          </cell>
          <cell r="C86" t="str">
            <v>Greenstone Power Generation JV</v>
          </cell>
        </row>
      </sheetData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Summary"/>
      <sheetName val="SwapRatesInt"/>
      <sheetName val="Ass"/>
      <sheetName val="Mth Ass"/>
      <sheetName val="An Ass"/>
      <sheetName val="Index_qtr"/>
      <sheetName val="Ctn"/>
      <sheetName val="Ops"/>
      <sheetName val="Depn"/>
      <sheetName val="Debt"/>
      <sheetName val="Tax"/>
      <sheetName val="Cash"/>
      <sheetName val="An Cash"/>
      <sheetName val="Equity"/>
      <sheetName val="Ratios"/>
      <sheetName val="Mth Chart"/>
      <sheetName val="Qtr Chart"/>
      <sheetName val="An Chart"/>
      <sheetName val="Checks"/>
      <sheetName val="Changes"/>
      <sheetName val="AssBook"/>
      <sheetName val="OpsAssBook"/>
      <sheetName val="MonthlyInterface"/>
      <sheetName val="AnInterface"/>
      <sheetName val="TCAInterface"/>
      <sheetName val="NomSwapIntSent"/>
      <sheetName val="BEISwapIntSent"/>
      <sheetName val="ANZISInt"/>
      <sheetName val="FacilityDetailsNoticeAttachment"/>
      <sheetName val="Schedules"/>
    </sheetNames>
    <sheetDataSet>
      <sheetData sheetId="0" refreshError="1"/>
      <sheetData sheetId="1" refreshError="1"/>
      <sheetData sheetId="2" refreshError="1"/>
      <sheetData sheetId="3" refreshError="1">
        <row r="180">
          <cell r="F180">
            <v>1238.1781385948505</v>
          </cell>
        </row>
        <row r="353">
          <cell r="F353">
            <v>2.0000000000000001E-4</v>
          </cell>
        </row>
        <row r="418">
          <cell r="F418">
            <v>3144.3430268295656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18.237187532204828</v>
          </cell>
          <cell r="N276">
            <v>54.711562596614492</v>
          </cell>
          <cell r="O276">
            <v>54.711562596614492</v>
          </cell>
          <cell r="P276">
            <v>54.711562596614492</v>
          </cell>
          <cell r="Q276">
            <v>54.711562596614492</v>
          </cell>
          <cell r="R276">
            <v>54.711562596614492</v>
          </cell>
          <cell r="S276">
            <v>54.711562596614492</v>
          </cell>
          <cell r="T276">
            <v>54.711562596614492</v>
          </cell>
          <cell r="U276">
            <v>50.482332135585935</v>
          </cell>
          <cell r="V276">
            <v>46.245292006775678</v>
          </cell>
          <cell r="W276">
            <v>42.035980194514522</v>
          </cell>
          <cell r="X276">
            <v>37.855657597175629</v>
          </cell>
          <cell r="Y276">
            <v>33.705612985581553</v>
          </cell>
          <cell r="Z276">
            <v>29.402061058253608</v>
          </cell>
          <cell r="AA276">
            <v>25.127072890266639</v>
          </cell>
          <cell r="AB276">
            <v>20.881939010675435</v>
          </cell>
          <cell r="AC276">
            <v>16.667978483525342</v>
          </cell>
          <cell r="AD276">
            <v>12.449692166213723</v>
          </cell>
          <cell r="AE276">
            <v>8.2646639916235589</v>
          </cell>
          <cell r="AF276">
            <v>4.114290795471045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</row>
      </sheetData>
      <sheetData sheetId="11" refreshError="1"/>
      <sheetData sheetId="12" refreshError="1"/>
      <sheetData sheetId="13" refreshError="1"/>
      <sheetData sheetId="14" refreshError="1">
        <row r="248">
          <cell r="F248">
            <v>0.12499931454658508</v>
          </cell>
        </row>
        <row r="270">
          <cell r="F270">
            <v>9.5557069874519993E-2</v>
          </cell>
        </row>
        <row r="278">
          <cell r="F278">
            <v>9.7124788291333572E-2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aring Ratio"/>
      <sheetName val="Results - APA Group excl OEN"/>
      <sheetName val="Results - GasNet"/>
      <sheetName val="Results - OEN"/>
      <sheetName val="Results - APA Group"/>
      <sheetName val="Sheet1"/>
      <sheetName val="Nov 07"/>
      <sheetName val="Oct 07"/>
      <sheetName val="September 07"/>
      <sheetName val="August07"/>
      <sheetName val="Finance 1 APT Pd2"/>
      <sheetName val="CashFlow"/>
      <sheetName val="GasNet cashflow adj"/>
      <sheetName val="CashFlow Worksheet"/>
      <sheetName val="Avge securities on issue"/>
      <sheetName val="Corp OH"/>
      <sheetName val="QLD EBIT"/>
      <sheetName val="QLD CapEx"/>
      <sheetName val="Reconcile to RFF"/>
      <sheetName val="GGT System"/>
      <sheetName val="Midwest System"/>
      <sheetName val="CashFlow - Budget"/>
      <sheetName val="SPARE"/>
      <sheetName val="AGT"/>
      <sheetName val="Hyperion Macros"/>
      <sheetName val="GROUP EBIT BY ASSET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ulk Input"/>
      <sheetName val="Profile"/>
      <sheetName val="Data"/>
      <sheetName val="Pricing Input"/>
      <sheetName val="Bulk Output"/>
      <sheetName val="Bundled Calc"/>
      <sheetName val="Unbundled Calc"/>
      <sheetName val="EDD"/>
      <sheetName val="References"/>
      <sheetName val="CoG"/>
      <sheetName val="Pricing Assumptions"/>
      <sheetName val="Postcodes"/>
      <sheetName val="Regulated"/>
      <sheetName val="Assumptions"/>
      <sheetName val="Exec_Sum - Unbundled"/>
      <sheetName val="Exec_Sum - Bundled"/>
      <sheetName val="V - Unbundled"/>
      <sheetName val="V - Bundl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 Summary"/>
      <sheetName val="Rec ($M)"/>
      <sheetName val="Rec"/>
      <sheetName val="TUOS Inputs"/>
      <sheetName val="w-head inputs"/>
      <sheetName val="cust contracts"/>
      <sheetName val="exec summary_inc Katnook"/>
      <sheetName val="SA - Vols"/>
      <sheetName val="exec summary"/>
      <sheetName val="Regional Recharge Summary"/>
      <sheetName val="summary_yr"/>
      <sheetName val="Summary_mthly"/>
      <sheetName val="assumptions"/>
      <sheetName val="cost_esc"/>
      <sheetName val="SA - MDQ "/>
      <sheetName val="contracts"/>
      <sheetName val="contracted customers"/>
      <sheetName val="uncontracted customers"/>
      <sheetName val="Total Costs"/>
      <sheetName val="Total Recharge"/>
      <sheetName val="wellhead"/>
      <sheetName val="DUOS EnvAA"/>
      <sheetName val="DUOS_yr "/>
      <sheetName val="DUOS_mthly"/>
      <sheetName val="TUOS "/>
      <sheetName val="TUOS Monthly Recharge"/>
      <sheetName val="TUOS Monthly cost"/>
      <sheetName val="Unit Recharge"/>
      <sheetName val="NSW"/>
      <sheetName val="Lovell_Homebush"/>
      <sheetName val="Lovell_Carrington"/>
      <sheetName val="Wrigleys"/>
      <sheetName val="other"/>
      <sheetName val="Mild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5">
          <cell r="B65">
            <v>153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DNEY"/>
      <sheetName val="SYDN WEST"/>
      <sheetName val="BATHURST"/>
      <sheetName val="CANBERRA"/>
      <sheetName val="GOULBURN"/>
      <sheetName val="WOLLONGONG"/>
      <sheetName val="SUMMARY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7">
          <cell r="B17" t="str">
            <v>/fs~r</v>
          </cell>
        </row>
        <row r="37">
          <cell r="B37" t="str">
            <v>{SELECT SYDNEY:A56..SYDNEY:N129;SYDNEY:A56}</v>
          </cell>
        </row>
        <row r="38">
          <cell r="B38" t="str">
            <v>{PRINT "SELECTION";1;9999;1;1}</v>
          </cell>
        </row>
        <row r="40">
          <cell r="B40" t="str">
            <v>{SELECT CANBERRA:A55..CANBERRA:M128;CANBERRA:A55}</v>
          </cell>
        </row>
        <row r="41">
          <cell r="B41" t="str">
            <v>{PRINT "SELECTION";1;9999;1;1}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t&amp;Loss"/>
      <sheetName val="Balance Sheet"/>
      <sheetName val="Cashflow"/>
      <sheetName val="energy"/>
      <sheetName val="corporate"/>
      <sheetName val="product-gas&gt;100TJPa"/>
      <sheetName val="export file"/>
      <sheetName val="strat plan"/>
    </sheetNames>
    <sheetDataSet>
      <sheetData sheetId="0" refreshError="1"/>
      <sheetData sheetId="1" refreshError="1"/>
      <sheetData sheetId="2" refreshError="1"/>
      <sheetData sheetId="3" refreshError="1">
        <row r="1">
          <cell r="W1" t="str">
            <v>MIP Corporate</v>
          </cell>
          <cell r="X1" t="str">
            <v>M948</v>
          </cell>
        </row>
        <row r="2">
          <cell r="W2" t="str">
            <v>MIP Power Assets</v>
          </cell>
          <cell r="X2" t="str">
            <v>M947</v>
          </cell>
        </row>
        <row r="3">
          <cell r="W3" t="str">
            <v>MIP Gas Retail</v>
          </cell>
          <cell r="X3" t="str">
            <v>M946</v>
          </cell>
        </row>
        <row r="4">
          <cell r="W4" t="str">
            <v>MIP Electricity Retail &amp; Trading</v>
          </cell>
          <cell r="X4" t="str">
            <v>M945</v>
          </cell>
        </row>
        <row r="5">
          <cell r="W5" t="str">
            <v>MIP Power &amp; Cogen Engineering</v>
          </cell>
          <cell r="X5" t="str">
            <v>M1014</v>
          </cell>
        </row>
        <row r="6">
          <cell r="W6" t="str">
            <v>MIP Project Development</v>
          </cell>
          <cell r="X6" t="str">
            <v>M1013</v>
          </cell>
        </row>
        <row r="7">
          <cell r="W7" t="str">
            <v>MIP LPG Retail</v>
          </cell>
          <cell r="X7" t="str">
            <v>M1012</v>
          </cell>
        </row>
        <row r="8">
          <cell r="W8" t="str">
            <v>MIP Gas Supply</v>
          </cell>
          <cell r="X8" t="str">
            <v>M1011</v>
          </cell>
        </row>
        <row r="10">
          <cell r="W10" t="str">
            <v>July</v>
          </cell>
          <cell r="X10">
            <v>1</v>
          </cell>
        </row>
        <row r="11">
          <cell r="W11" t="str">
            <v>August</v>
          </cell>
          <cell r="X11">
            <v>2</v>
          </cell>
        </row>
        <row r="12">
          <cell r="W12" t="str">
            <v>September</v>
          </cell>
          <cell r="X12">
            <v>3</v>
          </cell>
        </row>
        <row r="13">
          <cell r="W13" t="str">
            <v>October</v>
          </cell>
          <cell r="X13">
            <v>4</v>
          </cell>
        </row>
        <row r="14">
          <cell r="W14" t="str">
            <v>November</v>
          </cell>
          <cell r="X14">
            <v>5</v>
          </cell>
        </row>
        <row r="15">
          <cell r="W15" t="str">
            <v>December</v>
          </cell>
          <cell r="X15">
            <v>6</v>
          </cell>
        </row>
        <row r="16">
          <cell r="W16" t="str">
            <v>January</v>
          </cell>
          <cell r="X16">
            <v>7</v>
          </cell>
        </row>
        <row r="17">
          <cell r="W17" t="str">
            <v>February</v>
          </cell>
          <cell r="X17">
            <v>8</v>
          </cell>
        </row>
        <row r="18">
          <cell r="W18" t="str">
            <v>March</v>
          </cell>
          <cell r="X18">
            <v>9</v>
          </cell>
        </row>
        <row r="19">
          <cell r="W19" t="str">
            <v>April</v>
          </cell>
          <cell r="X19">
            <v>10</v>
          </cell>
        </row>
        <row r="20">
          <cell r="W20" t="str">
            <v>May</v>
          </cell>
          <cell r="X20">
            <v>11</v>
          </cell>
        </row>
        <row r="21">
          <cell r="W21" t="str">
            <v>June</v>
          </cell>
          <cell r="X21">
            <v>12</v>
          </cell>
        </row>
      </sheetData>
      <sheetData sheetId="4" refreshError="1"/>
      <sheetData sheetId="5" refreshError="1">
        <row r="1">
          <cell r="U1" t="str">
            <v>ETHANE</v>
          </cell>
          <cell r="V1" t="str">
            <v>ETH</v>
          </cell>
        </row>
        <row r="2">
          <cell r="U2" t="str">
            <v>NG UPSTREAM</v>
          </cell>
          <cell r="V2" t="str">
            <v>NGU</v>
          </cell>
        </row>
        <row r="3">
          <cell r="U3" t="str">
            <v>LPG UPSTREAM</v>
          </cell>
          <cell r="V3" t="str">
            <v>LPGU</v>
          </cell>
        </row>
        <row r="4">
          <cell r="U4" t="str">
            <v>NAPTHA</v>
          </cell>
          <cell r="V4" t="str">
            <v>NAP</v>
          </cell>
        </row>
        <row r="5">
          <cell r="U5" t="str">
            <v>DISTILLATE</v>
          </cell>
          <cell r="V5" t="str">
            <v>DIST</v>
          </cell>
        </row>
        <row r="6">
          <cell r="U6" t="str">
            <v>CRUDE OIL</v>
          </cell>
          <cell r="V6" t="str">
            <v>CO</v>
          </cell>
        </row>
        <row r="7">
          <cell r="U7" t="str">
            <v>LPG &gt; 100 TJPA</v>
          </cell>
          <cell r="V7" t="str">
            <v>LPG100</v>
          </cell>
        </row>
        <row r="8">
          <cell r="U8" t="str">
            <v>LPG &gt; 5 TJPA</v>
          </cell>
          <cell r="V8" t="str">
            <v>LPG5</v>
          </cell>
        </row>
        <row r="9">
          <cell r="U9" t="str">
            <v>LPG Gas Co</v>
          </cell>
          <cell r="V9" t="str">
            <v>LPGBULK</v>
          </cell>
        </row>
        <row r="10">
          <cell r="U10" t="str">
            <v>LPG Bulk Other</v>
          </cell>
          <cell r="V10" t="str">
            <v>LPGOTH</v>
          </cell>
        </row>
        <row r="11">
          <cell r="U11" t="str">
            <v>Cylinders</v>
          </cell>
          <cell r="V11" t="str">
            <v>CYL</v>
          </cell>
        </row>
        <row r="12">
          <cell r="U12" t="str">
            <v>Autogas</v>
          </cell>
          <cell r="V12" t="str">
            <v>AG</v>
          </cell>
        </row>
        <row r="13">
          <cell r="U13" t="str">
            <v>NG Ind &gt; 100 TJ</v>
          </cell>
          <cell r="V13" t="str">
            <v>NG100</v>
          </cell>
        </row>
        <row r="14">
          <cell r="U14" t="str">
            <v>NG Ind Other</v>
          </cell>
          <cell r="V14" t="str">
            <v>NGOTH</v>
          </cell>
        </row>
        <row r="15">
          <cell r="U15" t="str">
            <v>NG Commercial</v>
          </cell>
          <cell r="V15" t="str">
            <v>NGC</v>
          </cell>
        </row>
        <row r="16">
          <cell r="U16" t="str">
            <v>NG Domestic</v>
          </cell>
          <cell r="V16" t="str">
            <v>NGD</v>
          </cell>
        </row>
        <row r="17">
          <cell r="U17" t="str">
            <v>Elec &gt; 100 TJPA</v>
          </cell>
          <cell r="V17" t="str">
            <v>ELE100</v>
          </cell>
        </row>
        <row r="18">
          <cell r="U18" t="str">
            <v>Elect Other Ind &amp; Com</v>
          </cell>
          <cell r="V18" t="str">
            <v>ELEIC</v>
          </cell>
        </row>
        <row r="19">
          <cell r="U19" t="str">
            <v xml:space="preserve">Electricity Other </v>
          </cell>
          <cell r="V19" t="str">
            <v>ELEOTH</v>
          </cell>
        </row>
        <row r="20">
          <cell r="U20" t="str">
            <v>Steam</v>
          </cell>
          <cell r="V20" t="str">
            <v>STE</v>
          </cell>
        </row>
        <row r="21">
          <cell r="U21" t="str">
            <v>Autogas JV/LPGD</v>
          </cell>
          <cell r="V21" t="str">
            <v>AGJV</v>
          </cell>
        </row>
        <row r="22">
          <cell r="U22" t="str">
            <v>Waterfurnace</v>
          </cell>
          <cell r="V22" t="str">
            <v>WF</v>
          </cell>
        </row>
        <row r="23">
          <cell r="U23" t="str">
            <v xml:space="preserve">Hot Water </v>
          </cell>
          <cell r="V23" t="str">
            <v>HWS</v>
          </cell>
        </row>
        <row r="24">
          <cell r="U24" t="str">
            <v>Cookers</v>
          </cell>
          <cell r="V24" t="str">
            <v>COOK</v>
          </cell>
        </row>
        <row r="25">
          <cell r="U25" t="str">
            <v>Heaters</v>
          </cell>
          <cell r="V25" t="str">
            <v>HEAT</v>
          </cell>
        </row>
        <row r="26">
          <cell r="U26" t="str">
            <v>Appliance Other</v>
          </cell>
          <cell r="V26" t="str">
            <v>AO</v>
          </cell>
        </row>
        <row r="27">
          <cell r="U27" t="str">
            <v>Installation</v>
          </cell>
          <cell r="V27" t="str">
            <v>INSTAL</v>
          </cell>
        </row>
        <row r="28">
          <cell r="U28" t="str">
            <v>Service</v>
          </cell>
          <cell r="V28" t="str">
            <v>SERV</v>
          </cell>
        </row>
        <row r="29">
          <cell r="U29" t="str">
            <v>Cylinder Rental</v>
          </cell>
          <cell r="V29" t="str">
            <v>CYLREN</v>
          </cell>
        </row>
        <row r="30">
          <cell r="U30" t="str">
            <v>General Other</v>
          </cell>
          <cell r="V30" t="str">
            <v>GO</v>
          </cell>
        </row>
        <row r="31">
          <cell r="U31" t="str">
            <v>Autogas JV Recoveries</v>
          </cell>
          <cell r="V31" t="str">
            <v>AGJVREC</v>
          </cell>
        </row>
        <row r="32">
          <cell r="U32" t="str">
            <v>Soil Remediation</v>
          </cell>
          <cell r="V32" t="str">
            <v>SR</v>
          </cell>
        </row>
        <row r="33">
          <cell r="U33" t="str">
            <v>Energy Services</v>
          </cell>
          <cell r="V33" t="str">
            <v>ES</v>
          </cell>
        </row>
      </sheetData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NCH"/>
      <sheetName val="BRANCH (2)"/>
      <sheetName val="BRANCH (3)"/>
      <sheetName val="BRANCH (4)"/>
      <sheetName val="BRANCH (5)"/>
      <sheetName val="BRANCH (11)"/>
      <sheetName val="BRANCH (6)"/>
      <sheetName val="BRANCH (7)"/>
      <sheetName val="BRANCH (8)"/>
      <sheetName val="BRANCH (9)"/>
      <sheetName val="BRANCH (10)"/>
      <sheetName val="BRANCH (15)"/>
    </sheetNames>
    <sheetDataSet>
      <sheetData sheetId="0">
        <row r="142">
          <cell r="A142" t="str">
            <v>SUMMARY.</v>
          </cell>
        </row>
        <row r="145">
          <cell r="A145" t="str">
            <v xml:space="preserve">LABOUR                        </v>
          </cell>
          <cell r="C145">
            <v>2654527.6799999997</v>
          </cell>
          <cell r="D145">
            <v>2597133</v>
          </cell>
          <cell r="E145">
            <v>-57394.680000000051</v>
          </cell>
          <cell r="F145">
            <v>-2.2099245591196158E-2</v>
          </cell>
          <cell r="G145">
            <v>220857.05666666676</v>
          </cell>
          <cell r="H145">
            <v>213274.05666666676</v>
          </cell>
          <cell r="I145">
            <v>226949.05666666676</v>
          </cell>
          <cell r="J145">
            <v>224474.05666666676</v>
          </cell>
          <cell r="K145">
            <v>216024.05666666676</v>
          </cell>
          <cell r="L145">
            <v>227987.05666666676</v>
          </cell>
          <cell r="M145">
            <v>219224.05666666676</v>
          </cell>
          <cell r="N145">
            <v>213224.05666666676</v>
          </cell>
          <cell r="O145">
            <v>228599.05666666676</v>
          </cell>
          <cell r="P145">
            <v>225824.05666666676</v>
          </cell>
          <cell r="Q145">
            <v>213858.05666666676</v>
          </cell>
          <cell r="R145">
            <v>224233.05666666676</v>
          </cell>
          <cell r="S145">
            <v>2654527.6799999997</v>
          </cell>
          <cell r="T145">
            <v>2584142</v>
          </cell>
          <cell r="U145">
            <v>-70385.679999999702</v>
          </cell>
          <cell r="V145">
            <v>-2.723754344768968E-2</v>
          </cell>
        </row>
        <row r="146">
          <cell r="A146" t="str">
            <v xml:space="preserve">TRAVEL                        </v>
          </cell>
          <cell r="C146">
            <v>519930</v>
          </cell>
          <cell r="D146">
            <v>497000</v>
          </cell>
          <cell r="E146">
            <v>-22930</v>
          </cell>
          <cell r="F146">
            <v>-4.6136820925553317E-2</v>
          </cell>
          <cell r="G146">
            <v>43004.666666666664</v>
          </cell>
          <cell r="H146">
            <v>45754.666666666664</v>
          </cell>
          <cell r="I146">
            <v>41355.666666666672</v>
          </cell>
          <cell r="J146">
            <v>42354.666666666664</v>
          </cell>
          <cell r="K146">
            <v>43205.666666666664</v>
          </cell>
          <cell r="L146">
            <v>46294.666666666664</v>
          </cell>
          <cell r="M146">
            <v>40594.666666666664</v>
          </cell>
          <cell r="N146">
            <v>41595.666666666664</v>
          </cell>
          <cell r="O146">
            <v>44045.666666666664</v>
          </cell>
          <cell r="P146">
            <v>42108.666666666664</v>
          </cell>
          <cell r="Q146">
            <v>44454.666666666664</v>
          </cell>
          <cell r="R146">
            <v>40160.666666666664</v>
          </cell>
          <cell r="S146">
            <v>514930</v>
          </cell>
          <cell r="T146">
            <v>491400</v>
          </cell>
          <cell r="U146">
            <v>-23530</v>
          </cell>
          <cell r="V146">
            <v>-4.7883597883597882E-2</v>
          </cell>
        </row>
        <row r="147">
          <cell r="A147" t="str">
            <v xml:space="preserve">ADMINISTRATION                </v>
          </cell>
          <cell r="C147">
            <v>450026</v>
          </cell>
          <cell r="D147">
            <v>406839</v>
          </cell>
          <cell r="E147">
            <v>-43187</v>
          </cell>
          <cell r="F147">
            <v>-0.10615255666246352</v>
          </cell>
          <cell r="G147">
            <v>33078.833333333336</v>
          </cell>
          <cell r="H147">
            <v>38678.500000000007</v>
          </cell>
          <cell r="I147">
            <v>48129.833333333343</v>
          </cell>
          <cell r="J147">
            <v>40178.166666666672</v>
          </cell>
          <cell r="K147">
            <v>32978.833333333336</v>
          </cell>
          <cell r="L147">
            <v>40484.500000000007</v>
          </cell>
          <cell r="M147">
            <v>35428.833333333336</v>
          </cell>
          <cell r="N147">
            <v>39128.500000000007</v>
          </cell>
          <cell r="O147">
            <v>32129.833333333332</v>
          </cell>
          <cell r="P147">
            <v>40823.166666666672</v>
          </cell>
          <cell r="Q147">
            <v>32398.833333333332</v>
          </cell>
          <cell r="R147">
            <v>36588.166666666664</v>
          </cell>
          <cell r="S147">
            <v>450026</v>
          </cell>
          <cell r="T147">
            <v>437799</v>
          </cell>
          <cell r="U147">
            <v>-12227</v>
          </cell>
          <cell r="V147">
            <v>-2.7928341544864194E-2</v>
          </cell>
        </row>
        <row r="148">
          <cell r="A148" t="str">
            <v xml:space="preserve">MATERIALS                     </v>
          </cell>
          <cell r="C148">
            <v>501481.99999999994</v>
          </cell>
          <cell r="D148">
            <v>544100</v>
          </cell>
          <cell r="E148">
            <v>42618.000000000058</v>
          </cell>
          <cell r="F148">
            <v>7.8327513324756584E-2</v>
          </cell>
          <cell r="G148">
            <v>42684.166666666664</v>
          </cell>
          <cell r="H148">
            <v>39824.833333333336</v>
          </cell>
          <cell r="I148">
            <v>64033.166666666664</v>
          </cell>
          <cell r="J148">
            <v>39900.833333333336</v>
          </cell>
          <cell r="K148">
            <v>38509.166666666672</v>
          </cell>
          <cell r="L148">
            <v>38288.833333333343</v>
          </cell>
          <cell r="M148">
            <v>35574.166666666664</v>
          </cell>
          <cell r="N148">
            <v>49024.833333333336</v>
          </cell>
          <cell r="O148">
            <v>43284.166666666664</v>
          </cell>
          <cell r="P148">
            <v>36419.833333333336</v>
          </cell>
          <cell r="Q148">
            <v>41014.166666666664</v>
          </cell>
          <cell r="R148">
            <v>32923.833333333336</v>
          </cell>
          <cell r="S148">
            <v>501481.99999999994</v>
          </cell>
          <cell r="T148">
            <v>514300</v>
          </cell>
          <cell r="U148">
            <v>12818.000000000058</v>
          </cell>
          <cell r="V148">
            <v>2.4923196577872949E-2</v>
          </cell>
        </row>
        <row r="149">
          <cell r="A149" t="str">
            <v xml:space="preserve">CONTRACTORS                   </v>
          </cell>
          <cell r="C149">
            <v>710653.96</v>
          </cell>
          <cell r="D149">
            <v>627670</v>
          </cell>
          <cell r="E149">
            <v>-82983.959999999963</v>
          </cell>
          <cell r="F149">
            <v>-0.13220953685854026</v>
          </cell>
          <cell r="G149">
            <v>35787.496666666673</v>
          </cell>
          <cell r="H149">
            <v>67170.496666666673</v>
          </cell>
          <cell r="I149">
            <v>67521.496666666673</v>
          </cell>
          <cell r="J149">
            <v>97304.496666666673</v>
          </cell>
          <cell r="K149">
            <v>60987.496666666666</v>
          </cell>
          <cell r="L149">
            <v>48488.496666666673</v>
          </cell>
          <cell r="M149">
            <v>33587.496666666673</v>
          </cell>
          <cell r="N149">
            <v>35737.496666666673</v>
          </cell>
          <cell r="O149">
            <v>59738.496666666673</v>
          </cell>
          <cell r="P149">
            <v>68737.496666666673</v>
          </cell>
          <cell r="Q149">
            <v>83254.496666666673</v>
          </cell>
          <cell r="R149">
            <v>57338.496666666666</v>
          </cell>
          <cell r="S149">
            <v>715653.96</v>
          </cell>
          <cell r="T149">
            <v>660920</v>
          </cell>
          <cell r="U149">
            <v>-54733.959999999963</v>
          </cell>
          <cell r="V149">
            <v>-8.281480360709309E-2</v>
          </cell>
        </row>
        <row r="150">
          <cell r="F150">
            <v>0</v>
          </cell>
        </row>
        <row r="151">
          <cell r="A151" t="str">
            <v>TOTAL VARIABLE EXPENSES</v>
          </cell>
          <cell r="C151">
            <v>4836619.6399999997</v>
          </cell>
          <cell r="D151">
            <v>4672742</v>
          </cell>
          <cell r="E151">
            <v>-163877.63999999996</v>
          </cell>
          <cell r="F151">
            <v>-3.5070979737379028E-2</v>
          </cell>
          <cell r="G151">
            <v>375412.22000000009</v>
          </cell>
          <cell r="H151">
            <v>404702.55333333346</v>
          </cell>
          <cell r="I151">
            <v>447989.22000000009</v>
          </cell>
          <cell r="J151">
            <v>444212.22000000009</v>
          </cell>
          <cell r="K151">
            <v>391705.22000000009</v>
          </cell>
          <cell r="L151">
            <v>401543.55333333346</v>
          </cell>
          <cell r="M151">
            <v>364409.22000000009</v>
          </cell>
          <cell r="N151">
            <v>378710.55333333346</v>
          </cell>
          <cell r="O151">
            <v>407797.22000000009</v>
          </cell>
          <cell r="P151">
            <v>413913.22000000009</v>
          </cell>
          <cell r="Q151">
            <v>414980.22000000009</v>
          </cell>
          <cell r="R151">
            <v>391244.22000000009</v>
          </cell>
          <cell r="S151">
            <v>4836619.6399999997</v>
          </cell>
          <cell r="T151">
            <v>4688561</v>
          </cell>
          <cell r="U151">
            <v>-148058.63999999961</v>
          </cell>
          <cell r="V151">
            <v>-3.1578695467543154E-2</v>
          </cell>
        </row>
        <row r="153">
          <cell r="A153" t="str">
            <v>FIELD MAINTENANCE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5">
          <cell r="A155" t="str">
            <v xml:space="preserve">CONTRACTS                     </v>
          </cell>
          <cell r="C155">
            <v>944199.2</v>
          </cell>
          <cell r="D155">
            <v>2860004</v>
          </cell>
          <cell r="E155">
            <v>1915804.8</v>
          </cell>
          <cell r="F155">
            <v>0.66986088131345267</v>
          </cell>
          <cell r="G155">
            <v>43948.266666666677</v>
          </cell>
          <cell r="H155">
            <v>44081.600000000006</v>
          </cell>
          <cell r="I155">
            <v>51248.266666666677</v>
          </cell>
          <cell r="J155">
            <v>244781.6</v>
          </cell>
          <cell r="K155">
            <v>243848.26666666669</v>
          </cell>
          <cell r="L155">
            <v>44581.600000000006</v>
          </cell>
          <cell r="M155">
            <v>43748.266666666677</v>
          </cell>
          <cell r="N155">
            <v>43781.600000000006</v>
          </cell>
          <cell r="O155">
            <v>51748.266666666677</v>
          </cell>
          <cell r="P155">
            <v>43881.600000000006</v>
          </cell>
          <cell r="Q155">
            <v>43848.266666666677</v>
          </cell>
          <cell r="R155">
            <v>44701.600000000006</v>
          </cell>
          <cell r="S155">
            <v>944199.2</v>
          </cell>
          <cell r="T155">
            <v>1908532</v>
          </cell>
          <cell r="U155">
            <v>964332.8</v>
          </cell>
          <cell r="V155">
            <v>0.5052746299249895</v>
          </cell>
        </row>
        <row r="156">
          <cell r="A156" t="str">
            <v xml:space="preserve">INSURANCE                     </v>
          </cell>
          <cell r="C156">
            <v>324000</v>
          </cell>
          <cell r="D156">
            <v>315906</v>
          </cell>
          <cell r="E156">
            <v>-8094</v>
          </cell>
          <cell r="F156">
            <v>-2.5621545649655277E-2</v>
          </cell>
          <cell r="G156">
            <v>26833.333333333328</v>
          </cell>
          <cell r="H156">
            <v>27166.666666666661</v>
          </cell>
          <cell r="I156">
            <v>26833.333333333328</v>
          </cell>
          <cell r="J156">
            <v>27166.666666666661</v>
          </cell>
          <cell r="K156">
            <v>26833.333333333328</v>
          </cell>
          <cell r="L156">
            <v>27166.666666666661</v>
          </cell>
          <cell r="M156">
            <v>26833.333333333328</v>
          </cell>
          <cell r="N156">
            <v>27166.666666666661</v>
          </cell>
          <cell r="O156">
            <v>26833.333333333328</v>
          </cell>
          <cell r="P156">
            <v>27166.666666666661</v>
          </cell>
          <cell r="Q156">
            <v>26833.333333333328</v>
          </cell>
          <cell r="R156">
            <v>27166.666666666661</v>
          </cell>
          <cell r="S156">
            <v>324000</v>
          </cell>
          <cell r="T156">
            <v>312457</v>
          </cell>
          <cell r="U156">
            <v>-11543</v>
          </cell>
          <cell r="V156">
            <v>-3.6942683313223902E-2</v>
          </cell>
        </row>
        <row r="157">
          <cell r="A157" t="str">
            <v xml:space="preserve">FEES                          </v>
          </cell>
          <cell r="C157">
            <v>535800</v>
          </cell>
          <cell r="D157">
            <v>522419</v>
          </cell>
          <cell r="E157">
            <v>-13381</v>
          </cell>
          <cell r="F157">
            <v>-2.5613540089468416E-2</v>
          </cell>
          <cell r="G157">
            <v>44649.999999999993</v>
          </cell>
          <cell r="H157">
            <v>44649.999999999993</v>
          </cell>
          <cell r="I157">
            <v>44649.999999999993</v>
          </cell>
          <cell r="J157">
            <v>44649.999999999993</v>
          </cell>
          <cell r="K157">
            <v>44649.999999999993</v>
          </cell>
          <cell r="L157">
            <v>44649.999999999993</v>
          </cell>
          <cell r="M157">
            <v>44649.999999999993</v>
          </cell>
          <cell r="N157">
            <v>44649.999999999993</v>
          </cell>
          <cell r="O157">
            <v>44649.999999999993</v>
          </cell>
          <cell r="P157">
            <v>44649.999999999993</v>
          </cell>
          <cell r="Q157">
            <v>44649.999999999993</v>
          </cell>
          <cell r="R157">
            <v>44649.999999999993</v>
          </cell>
          <cell r="S157">
            <v>535800</v>
          </cell>
          <cell r="T157">
            <v>518485</v>
          </cell>
          <cell r="U157">
            <v>-17314.999999999996</v>
          </cell>
          <cell r="V157">
            <v>-3.3395373058044103E-2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To Do"/>
      <sheetName val="Control"/>
      <sheetName val="Check Summ"/>
      <sheetName val="Check by Bu"/>
      <sheetName val="Check OPSR"/>
      <sheetName val="Check by Bu-XCEN"/>
      <sheetName val="Check OPSR-XCEN"/>
      <sheetName val="Manual Input-XCEN"/>
      <sheetName val="TCEN-Manual Input"/>
      <sheetName val="Manual Input"/>
      <sheetName val=" Perf Summary "/>
      <sheetName val="Print - CoverPage"/>
      <sheetName val="Print - Summary"/>
      <sheetName val="Summ graph data"/>
      <sheetName val="Ratios"/>
      <sheetName val="Print - PL"/>
      <sheetName val="Print - CF"/>
      <sheetName val="Print - BS"/>
      <sheetName val="Print - Segments"/>
      <sheetName val="Print - Capex Majorv1"/>
      <sheetName val="Print - DRS"/>
      <sheetName val="Print - Capex"/>
      <sheetName val="Print - Capex Major"/>
      <sheetName val="Print - Employee"/>
      <sheetName val="Print - Customers"/>
      <sheetName val="Print - Summary-XCEN"/>
      <sheetName val="Summ graph data-XCEN"/>
      <sheetName val="Print - PL-XCEN"/>
      <sheetName val="Print - CF-XCEN"/>
      <sheetName val="Print - Segments-XCEN"/>
      <sheetName val="Print - BS-XCEN"/>
      <sheetName val="Print - DRS-XCEN"/>
      <sheetName val="Print - Capex-XCEN"/>
      <sheetName val="Print - Capex Major-XCEN"/>
      <sheetName val="Print - Employee-XCEN"/>
      <sheetName val="Print - Customers-XCEN"/>
      <sheetName val="Print - PL-TCEN"/>
      <sheetName val="Print - CF-TCEN"/>
      <sheetName val="Print - BS-TCEN"/>
      <sheetName val="Print - DRS-TCEN"/>
      <sheetName val="Print - Up-PL"/>
      <sheetName val="Print - Up-Div"/>
      <sheetName val="Print - Up-Vol"/>
      <sheetName val="CP-Graph Data"/>
      <sheetName val="Print - Up-DRS"/>
      <sheetName val="TRWT Prod-NP"/>
      <sheetName val="Print - TRWT-PL"/>
      <sheetName val="Print - RT-PL"/>
      <sheetName val="Print - RT-Div"/>
      <sheetName val="Print - TOT-Vol"/>
      <sheetName val="DD Graph Data"/>
      <sheetName val="Print - Ret-Vol"/>
      <sheetName val="Risk Graph Data"/>
      <sheetName val="Print - Ret-DRS"/>
      <sheetName val="Print - Ret-NG-DRS"/>
      <sheetName val="Print - Ret-Elec-DRS"/>
      <sheetName val="Print - Ret-Oth-DRS"/>
      <sheetName val="Print - LPG-PL"/>
      <sheetName val="Print - LPG-Div"/>
      <sheetName val="Print - LPG-Vol"/>
      <sheetName val="Print - LPG-DRS"/>
      <sheetName val="Print - WT-PL"/>
      <sheetName val="Print - WT-Div"/>
      <sheetName val="Print - WT-Vol"/>
      <sheetName val="Print - WT-DRS"/>
      <sheetName val="Print - WT-TET2-DRS"/>
      <sheetName val="Print - WT-TET-DRS"/>
      <sheetName val="Print - Gen-PL"/>
      <sheetName val="Print - Gen-Div"/>
      <sheetName val="Print - Gen-Vol"/>
      <sheetName val="Print - Gen-DRS"/>
      <sheetName val="Print - Net-PL"/>
      <sheetName val="Print - Net-Div"/>
      <sheetName val="Print - Net-DRS"/>
      <sheetName val="Print - Net-Vol"/>
      <sheetName val="Print - Corp-PL"/>
      <sheetName val="Print - Corp-DRS"/>
      <sheetName val="Corp-PL2-NP"/>
      <sheetName val="OES"/>
      <sheetName val="EMT"/>
      <sheetName val="Print - OpsR-Upstream"/>
      <sheetName val="Print - OpsR-Retail Vol"/>
      <sheetName val="Print - OpsR-Retail"/>
      <sheetName val="Print - OpsR-LPG"/>
      <sheetName val="Print - OpsR-Gen"/>
      <sheetName val="Print - OpsR-Gen Vol"/>
      <sheetName val="Print - OpsR-Net"/>
      <sheetName val="Current"/>
      <sheetName val="Proposed"/>
    </sheetNames>
    <sheetDataSet>
      <sheetData sheetId="0" refreshError="1"/>
      <sheetData sheetId="1" refreshError="1"/>
      <sheetData sheetId="2" refreshError="1">
        <row r="11">
          <cell r="I11" t="str">
            <v>ActFor</v>
          </cell>
        </row>
        <row r="12">
          <cell r="I12" t="str">
            <v>BudCur</v>
          </cell>
        </row>
        <row r="13">
          <cell r="I13" t="str">
            <v>History1</v>
          </cell>
        </row>
        <row r="14">
          <cell r="I14" t="str">
            <v>FreezeSep</v>
          </cell>
        </row>
        <row r="15">
          <cell r="I15" t="str">
            <v>BudNext1</v>
          </cell>
        </row>
        <row r="16">
          <cell r="I16">
            <v>4</v>
          </cell>
        </row>
        <row r="17">
          <cell r="I17">
            <v>12</v>
          </cell>
        </row>
        <row r="18">
          <cell r="I18">
            <v>3</v>
          </cell>
        </row>
        <row r="19">
          <cell r="I19" t="str">
            <v>M.PER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Budget 1"/>
      <sheetName val="Criteria1"/>
    </sheetNames>
    <sheetDataSet>
      <sheetData sheetId="0" refreshError="1"/>
      <sheetData sheetId="1" refreshError="1"/>
      <sheetData sheetId="2" refreshError="1">
        <row r="13">
          <cell r="B13" t="str">
            <v>FINAL C21</v>
          </cell>
        </row>
        <row r="14">
          <cell r="B14" t="str">
            <v>517 OERTL-NG RETAIL-QLD</v>
          </cell>
        </row>
        <row r="16">
          <cell r="B16" t="str">
            <v>AUD</v>
          </cell>
        </row>
        <row r="17">
          <cell r="B17" t="str">
            <v>JUL-02</v>
          </cell>
        </row>
        <row r="19">
          <cell r="B19" t="str">
            <v>JUN-03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Control"/>
      <sheetName val="Assumptions"/>
      <sheetName val="Inputs"/>
      <sheetName val="Calculations"/>
      <sheetName val="Gas &amp; Elect Consumption"/>
      <sheetName val="CNG Price"/>
      <sheetName val="Cashflow"/>
      <sheetName val="CEA"/>
    </sheetNames>
    <sheetDataSet>
      <sheetData sheetId="0" refreshError="1"/>
      <sheetData sheetId="1" refreshError="1">
        <row r="5">
          <cell r="C5">
            <v>0.107</v>
          </cell>
        </row>
      </sheetData>
      <sheetData sheetId="2" refreshError="1">
        <row r="8">
          <cell r="I8">
            <v>1704247</v>
          </cell>
          <cell r="M8">
            <v>0</v>
          </cell>
        </row>
        <row r="9">
          <cell r="I9">
            <v>0</v>
          </cell>
          <cell r="M9">
            <v>0</v>
          </cell>
        </row>
        <row r="10">
          <cell r="I10">
            <v>0</v>
          </cell>
          <cell r="M10">
            <v>0</v>
          </cell>
        </row>
        <row r="11">
          <cell r="I11">
            <v>0</v>
          </cell>
          <cell r="M11">
            <v>0</v>
          </cell>
        </row>
        <row r="12">
          <cell r="I12">
            <v>0</v>
          </cell>
          <cell r="M12">
            <v>0</v>
          </cell>
        </row>
        <row r="13">
          <cell r="I13">
            <v>0</v>
          </cell>
          <cell r="M13">
            <v>0</v>
          </cell>
        </row>
        <row r="14">
          <cell r="I14">
            <v>0</v>
          </cell>
          <cell r="M14">
            <v>0</v>
          </cell>
        </row>
        <row r="15">
          <cell r="I15">
            <v>0</v>
          </cell>
          <cell r="M15">
            <v>0</v>
          </cell>
        </row>
        <row r="16">
          <cell r="I16">
            <v>0</v>
          </cell>
          <cell r="M16">
            <v>25000</v>
          </cell>
        </row>
        <row r="17">
          <cell r="I17">
            <v>0</v>
          </cell>
          <cell r="M17">
            <v>5000</v>
          </cell>
        </row>
        <row r="18">
          <cell r="I18">
            <v>0</v>
          </cell>
          <cell r="M18">
            <v>0</v>
          </cell>
        </row>
        <row r="19">
          <cell r="I19">
            <v>0</v>
          </cell>
          <cell r="M19">
            <v>0</v>
          </cell>
        </row>
        <row r="20">
          <cell r="I20">
            <v>0</v>
          </cell>
          <cell r="M20">
            <v>0</v>
          </cell>
        </row>
        <row r="21">
          <cell r="I21">
            <v>0</v>
          </cell>
          <cell r="M21">
            <v>0</v>
          </cell>
        </row>
        <row r="22">
          <cell r="I22">
            <v>0</v>
          </cell>
          <cell r="M22">
            <v>0</v>
          </cell>
        </row>
        <row r="23">
          <cell r="I23">
            <v>0</v>
          </cell>
          <cell r="M23">
            <v>0</v>
          </cell>
        </row>
        <row r="24">
          <cell r="I24">
            <v>0</v>
          </cell>
          <cell r="M24">
            <v>0</v>
          </cell>
        </row>
        <row r="25">
          <cell r="M25">
            <v>0</v>
          </cell>
        </row>
        <row r="40">
          <cell r="E40">
            <v>0.56273124301736777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09 summary"/>
      <sheetName val="Life to Date May 09"/>
      <sheetName val="SHEET1Report"/>
      <sheetName val="_defntmp_"/>
    </sheetNames>
    <sheetDataSet>
      <sheetData sheetId="0" refreshError="1"/>
      <sheetData sheetId="1" refreshError="1">
        <row r="10">
          <cell r="B10" t="str">
            <v>450000100</v>
          </cell>
          <cell r="C10" t="str">
            <v>Allgas (Reg)</v>
          </cell>
          <cell r="D10" t="str">
            <v>NA</v>
          </cell>
          <cell r="E10" t="str">
            <v>CAPEX</v>
          </cell>
          <cell r="G10">
            <v>0</v>
          </cell>
          <cell r="H10">
            <v>0</v>
          </cell>
          <cell r="I10">
            <v>127441.58</v>
          </cell>
          <cell r="J10">
            <v>351450.71</v>
          </cell>
          <cell r="K10">
            <v>351450.71</v>
          </cell>
        </row>
        <row r="11">
          <cell r="B11" t="str">
            <v>450000115</v>
          </cell>
          <cell r="C11" t="str">
            <v>Allgas (Reg)</v>
          </cell>
          <cell r="D11" t="str">
            <v>NA</v>
          </cell>
          <cell r="E11" t="str">
            <v>CAPEX</v>
          </cell>
          <cell r="G11">
            <v>0</v>
          </cell>
          <cell r="H11">
            <v>0</v>
          </cell>
          <cell r="I11">
            <v>0</v>
          </cell>
          <cell r="J11">
            <v>15120</v>
          </cell>
          <cell r="K11">
            <v>15120</v>
          </cell>
        </row>
        <row r="12">
          <cell r="B12" t="str">
            <v>450000145</v>
          </cell>
          <cell r="C12" t="str">
            <v>Moorooka  Augment. Project Stg 2 - MAP:2</v>
          </cell>
          <cell r="D12" t="str">
            <v>ANDFUR</v>
          </cell>
          <cell r="E12" t="str">
            <v>AUGMENT</v>
          </cell>
          <cell r="G12">
            <v>0</v>
          </cell>
          <cell r="H12">
            <v>142496.76</v>
          </cell>
          <cell r="I12">
            <v>0</v>
          </cell>
          <cell r="J12">
            <v>-12562.7</v>
          </cell>
          <cell r="K12">
            <v>129934.06</v>
          </cell>
        </row>
        <row r="13">
          <cell r="B13" t="str">
            <v>450000150</v>
          </cell>
          <cell r="C13" t="str">
            <v>Dom Network Augmentation - Upper Coomera</v>
          </cell>
          <cell r="D13" t="str">
            <v>PETLAT</v>
          </cell>
          <cell r="E13" t="str">
            <v>AUGMENT</v>
          </cell>
          <cell r="G13">
            <v>0</v>
          </cell>
          <cell r="H13">
            <v>1758.2</v>
          </cell>
          <cell r="I13">
            <v>0</v>
          </cell>
          <cell r="J13">
            <v>0</v>
          </cell>
          <cell r="K13">
            <v>1758.2</v>
          </cell>
        </row>
        <row r="14">
          <cell r="B14" t="str">
            <v>450000154</v>
          </cell>
          <cell r="C14" t="str">
            <v>Pimpama River Tie Ins</v>
          </cell>
          <cell r="D14" t="str">
            <v>COLMOR</v>
          </cell>
          <cell r="E14" t="str">
            <v>RENEWAL</v>
          </cell>
          <cell r="G14">
            <v>0</v>
          </cell>
          <cell r="H14">
            <v>97699.64</v>
          </cell>
          <cell r="I14">
            <v>0</v>
          </cell>
          <cell r="J14">
            <v>28117.55</v>
          </cell>
          <cell r="K14">
            <v>125817.19</v>
          </cell>
        </row>
        <row r="15">
          <cell r="B15" t="str">
            <v>450000159</v>
          </cell>
          <cell r="C15" t="str">
            <v>Allgas FRC - System</v>
          </cell>
          <cell r="D15" t="str">
            <v>NA</v>
          </cell>
          <cell r="E15" t="str">
            <v>CAPEX</v>
          </cell>
          <cell r="G15">
            <v>0</v>
          </cell>
          <cell r="H15">
            <v>2970.0000000001201</v>
          </cell>
          <cell r="I15">
            <v>0</v>
          </cell>
          <cell r="J15">
            <v>0</v>
          </cell>
          <cell r="K15">
            <v>2970.0000000001201</v>
          </cell>
        </row>
        <row r="16">
          <cell r="B16" t="str">
            <v>450000173</v>
          </cell>
          <cell r="C16" t="str">
            <v>Fish Developments - 185 Sickle</v>
          </cell>
          <cell r="D16" t="str">
            <v>PETLAT</v>
          </cell>
          <cell r="E16" t="str">
            <v>DOM_CR</v>
          </cell>
          <cell r="G16">
            <v>0</v>
          </cell>
          <cell r="H16">
            <v>68445.09</v>
          </cell>
          <cell r="I16">
            <v>0</v>
          </cell>
          <cell r="J16">
            <v>7922.56</v>
          </cell>
          <cell r="K16">
            <v>76367.649999999994</v>
          </cell>
        </row>
        <row r="17">
          <cell r="B17" t="str">
            <v>450000184</v>
          </cell>
          <cell r="C17" t="str">
            <v>Gas Domestic Connections</v>
          </cell>
          <cell r="D17" t="str">
            <v>ANDVOG</v>
          </cell>
          <cell r="E17" t="str">
            <v>DOM_CR</v>
          </cell>
          <cell r="G17">
            <v>0</v>
          </cell>
          <cell r="H17">
            <v>166700.69</v>
          </cell>
          <cell r="I17">
            <v>202723.94</v>
          </cell>
          <cell r="J17">
            <v>2022884.42</v>
          </cell>
          <cell r="K17">
            <v>2189585.11</v>
          </cell>
        </row>
        <row r="18">
          <cell r="B18" t="str">
            <v>450000185</v>
          </cell>
          <cell r="C18" t="str">
            <v>Gas Commercial &amp; Industrial Under $50k</v>
          </cell>
          <cell r="D18" t="str">
            <v>KENDUN</v>
          </cell>
          <cell r="E18" t="str">
            <v>C&amp;I_CR</v>
          </cell>
          <cell r="G18">
            <v>0</v>
          </cell>
          <cell r="H18">
            <v>116495.73</v>
          </cell>
          <cell r="I18">
            <v>6190.25</v>
          </cell>
          <cell r="J18">
            <v>1864152.36</v>
          </cell>
          <cell r="K18">
            <v>1980648.09</v>
          </cell>
        </row>
        <row r="19">
          <cell r="B19" t="str">
            <v>450000186</v>
          </cell>
          <cell r="C19" t="str">
            <v>Gas Cap Dom Internal Reticulation &lt;$50k</v>
          </cell>
          <cell r="D19" t="str">
            <v>KENDUN</v>
          </cell>
          <cell r="E19" t="str">
            <v>DOM_CR</v>
          </cell>
          <cell r="G19">
            <v>0</v>
          </cell>
          <cell r="H19">
            <v>63021.919999999896</v>
          </cell>
          <cell r="I19">
            <v>5087.96</v>
          </cell>
          <cell r="J19">
            <v>128470.3</v>
          </cell>
          <cell r="K19">
            <v>191492.22</v>
          </cell>
        </row>
        <row r="20">
          <cell r="B20" t="str">
            <v>450000187</v>
          </cell>
          <cell r="C20" t="str">
            <v>Gas Renewal &lt;$50k</v>
          </cell>
          <cell r="D20" t="str">
            <v>KENDUN</v>
          </cell>
          <cell r="E20" t="str">
            <v>RENEWAL</v>
          </cell>
          <cell r="G20">
            <v>0</v>
          </cell>
          <cell r="H20">
            <v>26086.529999999701</v>
          </cell>
          <cell r="I20">
            <v>4459.96</v>
          </cell>
          <cell r="J20">
            <v>123599.64</v>
          </cell>
          <cell r="K20">
            <v>149686.17000000001</v>
          </cell>
        </row>
        <row r="21">
          <cell r="B21" t="str">
            <v>450000189</v>
          </cell>
          <cell r="C21" t="str">
            <v>TWBA Gas network renewal 06-07</v>
          </cell>
          <cell r="D21" t="str">
            <v>KENDUN</v>
          </cell>
          <cell r="E21" t="str">
            <v>RENEWAL</v>
          </cell>
          <cell r="G21">
            <v>0</v>
          </cell>
          <cell r="H21">
            <v>12520.49</v>
          </cell>
          <cell r="I21">
            <v>0</v>
          </cell>
          <cell r="J21">
            <v>106207.31</v>
          </cell>
          <cell r="K21">
            <v>118727.8</v>
          </cell>
        </row>
        <row r="22">
          <cell r="B22" t="str">
            <v>450000190</v>
          </cell>
          <cell r="C22" t="str">
            <v>TenYearTest</v>
          </cell>
          <cell r="D22" t="str">
            <v>GREBAI</v>
          </cell>
          <cell r="E22" t="str">
            <v>RENEWAL</v>
          </cell>
          <cell r="G22">
            <v>0</v>
          </cell>
          <cell r="H22">
            <v>145.449999999976</v>
          </cell>
          <cell r="I22">
            <v>0</v>
          </cell>
          <cell r="J22">
            <v>229128.06</v>
          </cell>
          <cell r="K22">
            <v>229273.51</v>
          </cell>
        </row>
        <row r="23">
          <cell r="B23" t="str">
            <v>450000194</v>
          </cell>
          <cell r="C23" t="str">
            <v>North Coast Pipeline</v>
          </cell>
          <cell r="D23" t="str">
            <v>RODJOH</v>
          </cell>
          <cell r="E23" t="str">
            <v>AUGMENT</v>
          </cell>
          <cell r="G23">
            <v>0</v>
          </cell>
          <cell r="H23">
            <v>19492.62</v>
          </cell>
          <cell r="I23">
            <v>4445</v>
          </cell>
          <cell r="J23">
            <v>59859.43</v>
          </cell>
          <cell r="K23">
            <v>79352.05</v>
          </cell>
        </row>
        <row r="24">
          <cell r="B24" t="str">
            <v>450000196</v>
          </cell>
          <cell r="C24" t="str">
            <v>Runcorn 1 GS</v>
          </cell>
          <cell r="D24" t="str">
            <v>ALAHER</v>
          </cell>
          <cell r="E24" t="str">
            <v>RENEWAL</v>
          </cell>
          <cell r="G24">
            <v>0</v>
          </cell>
          <cell r="H24">
            <v>0</v>
          </cell>
          <cell r="I24">
            <v>0</v>
          </cell>
          <cell r="J24">
            <v>3796</v>
          </cell>
          <cell r="K24">
            <v>3796</v>
          </cell>
        </row>
        <row r="25">
          <cell r="B25" t="str">
            <v>450000201</v>
          </cell>
          <cell r="C25" t="str">
            <v>South Coast Supply Project, Stg1- SCSP:1</v>
          </cell>
          <cell r="D25" t="str">
            <v>EVAWHI</v>
          </cell>
          <cell r="E25" t="str">
            <v>AUGMENT</v>
          </cell>
          <cell r="G25">
            <v>0</v>
          </cell>
          <cell r="H25">
            <v>4961.6300000008896</v>
          </cell>
          <cell r="I25">
            <v>0</v>
          </cell>
          <cell r="J25">
            <v>5054</v>
          </cell>
          <cell r="K25">
            <v>10015.630000000891</v>
          </cell>
        </row>
        <row r="26">
          <cell r="B26" t="str">
            <v>450000204</v>
          </cell>
          <cell r="C26" t="str">
            <v>Springfield Estate Stage 2 Headworks</v>
          </cell>
          <cell r="D26" t="str">
            <v>PHIBOU</v>
          </cell>
          <cell r="E26" t="str">
            <v>DOM_CR</v>
          </cell>
          <cell r="G26">
            <v>0</v>
          </cell>
          <cell r="H26">
            <v>114293.08</v>
          </cell>
          <cell r="I26">
            <v>0</v>
          </cell>
          <cell r="J26">
            <v>0</v>
          </cell>
          <cell r="K26">
            <v>114293.08</v>
          </cell>
        </row>
        <row r="27">
          <cell r="B27" t="str">
            <v>450000205</v>
          </cell>
          <cell r="C27" t="str">
            <v>Springfield Looping Project - SLP</v>
          </cell>
          <cell r="D27" t="str">
            <v>ALAHER</v>
          </cell>
          <cell r="E27" t="str">
            <v>DOM_CR</v>
          </cell>
          <cell r="G27">
            <v>0</v>
          </cell>
          <cell r="H27">
            <v>31389.48</v>
          </cell>
          <cell r="I27">
            <v>0</v>
          </cell>
          <cell r="J27">
            <v>0</v>
          </cell>
          <cell r="K27">
            <v>31389.48</v>
          </cell>
        </row>
        <row r="28">
          <cell r="B28" t="str">
            <v>450000213</v>
          </cell>
          <cell r="C28" t="str">
            <v>Stocklands Heathwood Headworks</v>
          </cell>
          <cell r="D28" t="str">
            <v>PHIBOU</v>
          </cell>
          <cell r="E28" t="str">
            <v>DOM_CR</v>
          </cell>
          <cell r="G28">
            <v>0</v>
          </cell>
          <cell r="H28">
            <v>322.94000000001103</v>
          </cell>
          <cell r="I28">
            <v>0</v>
          </cell>
          <cell r="J28">
            <v>164.2</v>
          </cell>
          <cell r="K28">
            <v>487.14000000001101</v>
          </cell>
        </row>
        <row r="29">
          <cell r="B29" t="str">
            <v>450000214</v>
          </cell>
          <cell r="C29" t="str">
            <v>Internal reticulation Eraland Brookwater</v>
          </cell>
          <cell r="D29" t="str">
            <v>PHIBOU</v>
          </cell>
          <cell r="E29" t="str">
            <v>DOM_CR</v>
          </cell>
          <cell r="G29">
            <v>0</v>
          </cell>
          <cell r="H29">
            <v>34848.68</v>
          </cell>
          <cell r="I29">
            <v>0</v>
          </cell>
          <cell r="J29">
            <v>0</v>
          </cell>
          <cell r="K29">
            <v>34848.68</v>
          </cell>
        </row>
        <row r="30">
          <cell r="B30" t="str">
            <v>450000225</v>
          </cell>
          <cell r="C30" t="str">
            <v>Woodlands Internal Reticulation</v>
          </cell>
          <cell r="D30" t="str">
            <v>PETLAT</v>
          </cell>
          <cell r="E30" t="str">
            <v>DOM_CR</v>
          </cell>
          <cell r="G30">
            <v>0</v>
          </cell>
          <cell r="H30">
            <v>626.91999999999496</v>
          </cell>
          <cell r="I30">
            <v>0</v>
          </cell>
          <cell r="J30">
            <v>-626.91999999999996</v>
          </cell>
          <cell r="K30">
            <v>-4.9999999999999997E-12</v>
          </cell>
        </row>
        <row r="31">
          <cell r="B31" t="str">
            <v>450000228</v>
          </cell>
          <cell r="C31" t="str">
            <v>Highgate Hill Renewal Project 1 (HHRP:1)</v>
          </cell>
          <cell r="D31" t="str">
            <v>EVAWHI</v>
          </cell>
          <cell r="E31" t="str">
            <v>RENEWAL</v>
          </cell>
          <cell r="G31">
            <v>0</v>
          </cell>
          <cell r="H31">
            <v>0</v>
          </cell>
          <cell r="I31">
            <v>1047.6600000000001</v>
          </cell>
          <cell r="J31">
            <v>75361.66</v>
          </cell>
          <cell r="K31">
            <v>75361.66</v>
          </cell>
        </row>
        <row r="32">
          <cell r="B32" t="str">
            <v>450000232</v>
          </cell>
          <cell r="C32" t="str">
            <v>Highland Reserve Rose Valley Dr Upper Coomera</v>
          </cell>
          <cell r="D32" t="str">
            <v>PAUALE</v>
          </cell>
          <cell r="E32" t="str">
            <v>C&amp;I_CR</v>
          </cell>
          <cell r="G32">
            <v>0</v>
          </cell>
          <cell r="H32">
            <v>46725.57</v>
          </cell>
          <cell r="I32">
            <v>0</v>
          </cell>
          <cell r="J32">
            <v>13496.29</v>
          </cell>
          <cell r="K32">
            <v>60221.86</v>
          </cell>
        </row>
        <row r="33">
          <cell r="B33" t="str">
            <v>450000233</v>
          </cell>
          <cell r="C33" t="str">
            <v>Internal reticulation ST2 - Dom (Major)</v>
          </cell>
          <cell r="D33" t="str">
            <v>PETLAT</v>
          </cell>
          <cell r="E33" t="str">
            <v>DOM_CR</v>
          </cell>
          <cell r="G33">
            <v>0</v>
          </cell>
          <cell r="H33">
            <v>25977.02</v>
          </cell>
          <cell r="I33">
            <v>0</v>
          </cell>
          <cell r="J33">
            <v>0</v>
          </cell>
          <cell r="K33">
            <v>25977.02</v>
          </cell>
        </row>
        <row r="34">
          <cell r="B34" t="str">
            <v>450000238</v>
          </cell>
          <cell r="C34" t="str">
            <v>Augmentation &lt;$50K</v>
          </cell>
          <cell r="D34" t="str">
            <v>KENDUN</v>
          </cell>
          <cell r="E34" t="str">
            <v>AUGMENT</v>
          </cell>
          <cell r="G34">
            <v>0</v>
          </cell>
          <cell r="H34">
            <v>19294.46</v>
          </cell>
          <cell r="I34">
            <v>0</v>
          </cell>
          <cell r="J34">
            <v>2576</v>
          </cell>
          <cell r="K34">
            <v>21870.46</v>
          </cell>
        </row>
        <row r="35">
          <cell r="B35" t="str">
            <v>450000244</v>
          </cell>
          <cell r="C35" t="str">
            <v>Cocoon Reg - Gold coast hwy &amp; Hooker Blvde</v>
          </cell>
          <cell r="D35" t="str">
            <v>ANDFUR</v>
          </cell>
          <cell r="E35" t="str">
            <v>C&amp;I_CR</v>
          </cell>
          <cell r="G35">
            <v>0</v>
          </cell>
          <cell r="H35">
            <v>49930.71</v>
          </cell>
          <cell r="I35">
            <v>0</v>
          </cell>
          <cell r="J35">
            <v>0</v>
          </cell>
          <cell r="K35">
            <v>49930.71</v>
          </cell>
        </row>
        <row r="36">
          <cell r="B36" t="str">
            <v>450000249</v>
          </cell>
          <cell r="C36" t="str">
            <v>Riverlinks Estate Stage7 PE mains O/ford S/port Rd</v>
          </cell>
          <cell r="D36" t="str">
            <v>PAUALE</v>
          </cell>
          <cell r="E36" t="str">
            <v>DOM_CR</v>
          </cell>
          <cell r="G36">
            <v>0</v>
          </cell>
          <cell r="H36">
            <v>50848.62</v>
          </cell>
          <cell r="I36">
            <v>0</v>
          </cell>
          <cell r="J36">
            <v>7893.43</v>
          </cell>
          <cell r="K36">
            <v>58742.05</v>
          </cell>
        </row>
        <row r="37">
          <cell r="B37" t="str">
            <v>450000250</v>
          </cell>
          <cell r="C37" t="str">
            <v>Jacobs Ridge Stage 2 internal reticulation</v>
          </cell>
          <cell r="D37" t="str">
            <v>STEBAS</v>
          </cell>
          <cell r="E37" t="str">
            <v>DOM_CR</v>
          </cell>
          <cell r="G37">
            <v>0</v>
          </cell>
          <cell r="H37">
            <v>3442.25</v>
          </cell>
          <cell r="I37">
            <v>0</v>
          </cell>
          <cell r="J37">
            <v>0</v>
          </cell>
          <cell r="K37">
            <v>3442.25</v>
          </cell>
        </row>
        <row r="38">
          <cell r="B38" t="str">
            <v>450000251</v>
          </cell>
          <cell r="C38" t="str">
            <v>Stockland Development - Maudsland - stage 1 IR</v>
          </cell>
          <cell r="D38" t="str">
            <v>PAUALE</v>
          </cell>
          <cell r="E38" t="str">
            <v>DOM_CR</v>
          </cell>
          <cell r="G38">
            <v>0</v>
          </cell>
          <cell r="H38">
            <v>121470.66</v>
          </cell>
          <cell r="I38">
            <v>0</v>
          </cell>
          <cell r="J38">
            <v>14830.63</v>
          </cell>
          <cell r="K38">
            <v>136301.29</v>
          </cell>
        </row>
        <row r="39">
          <cell r="B39" t="str">
            <v>450000257</v>
          </cell>
          <cell r="C39" t="str">
            <v>Halcyon Waters Stage 3 Helensvale Rd Hope Island</v>
          </cell>
          <cell r="D39" t="str">
            <v>PAUALE</v>
          </cell>
          <cell r="E39" t="str">
            <v>DOM_CR</v>
          </cell>
          <cell r="G39">
            <v>0</v>
          </cell>
          <cell r="H39">
            <v>4538.33</v>
          </cell>
          <cell r="I39">
            <v>0</v>
          </cell>
          <cell r="J39">
            <v>0</v>
          </cell>
          <cell r="K39">
            <v>4538.33</v>
          </cell>
        </row>
        <row r="40">
          <cell r="B40" t="str">
            <v>450000258</v>
          </cell>
          <cell r="C40" t="str">
            <v>MP Network Feed Cnr Reis St &amp; Ipswich Rd W/gabba</v>
          </cell>
          <cell r="D40" t="str">
            <v>PAUALE</v>
          </cell>
          <cell r="E40" t="str">
            <v>AUGMENT</v>
          </cell>
          <cell r="G40">
            <v>0</v>
          </cell>
          <cell r="H40">
            <v>68564.87</v>
          </cell>
          <cell r="I40">
            <v>0</v>
          </cell>
          <cell r="J40">
            <v>0</v>
          </cell>
          <cell r="K40">
            <v>68564.87</v>
          </cell>
        </row>
        <row r="41">
          <cell r="B41" t="str">
            <v>450000261</v>
          </cell>
          <cell r="C41" t="str">
            <v>Australand Surbiton Crt Carina - Stage 3</v>
          </cell>
          <cell r="D41" t="str">
            <v>PAUALE</v>
          </cell>
          <cell r="E41" t="str">
            <v>DOM_CR</v>
          </cell>
          <cell r="G41">
            <v>0</v>
          </cell>
          <cell r="H41">
            <v>2045</v>
          </cell>
          <cell r="I41">
            <v>0</v>
          </cell>
          <cell r="J41">
            <v>0</v>
          </cell>
          <cell r="K41">
            <v>2045</v>
          </cell>
        </row>
        <row r="42">
          <cell r="B42" t="str">
            <v>450000263</v>
          </cell>
          <cell r="C42" t="str">
            <v>32-42 Crown St Toowoomba</v>
          </cell>
          <cell r="D42" t="str">
            <v>PAUALE</v>
          </cell>
          <cell r="E42" t="str">
            <v>AUGMENT</v>
          </cell>
          <cell r="G42">
            <v>0</v>
          </cell>
          <cell r="H42">
            <v>3027.3</v>
          </cell>
          <cell r="I42">
            <v>0</v>
          </cell>
          <cell r="J42">
            <v>0</v>
          </cell>
          <cell r="K42">
            <v>3027.3</v>
          </cell>
        </row>
        <row r="43">
          <cell r="B43" t="str">
            <v>450000268</v>
          </cell>
          <cell r="C43" t="str">
            <v>Seachange development 299 Napper Rd Arundell</v>
          </cell>
          <cell r="D43" t="str">
            <v>ANDFUR</v>
          </cell>
          <cell r="E43" t="str">
            <v>DOM_CR</v>
          </cell>
          <cell r="G43">
            <v>0</v>
          </cell>
          <cell r="H43">
            <v>22790.23</v>
          </cell>
          <cell r="I43">
            <v>1742</v>
          </cell>
          <cell r="J43">
            <v>6322.12</v>
          </cell>
          <cell r="K43">
            <v>29112.35</v>
          </cell>
        </row>
        <row r="44">
          <cell r="B44" t="str">
            <v>450000270</v>
          </cell>
          <cell r="C44" t="str">
            <v>Riverwood Estate Coomera</v>
          </cell>
          <cell r="D44" t="str">
            <v>PAUALE</v>
          </cell>
          <cell r="E44" t="str">
            <v>DOM_CR</v>
          </cell>
          <cell r="G44">
            <v>0</v>
          </cell>
          <cell r="H44">
            <v>0</v>
          </cell>
          <cell r="I44">
            <v>0</v>
          </cell>
          <cell r="J44">
            <v>7235.21</v>
          </cell>
          <cell r="K44">
            <v>7235.21</v>
          </cell>
        </row>
        <row r="45">
          <cell r="B45" t="str">
            <v>450000274</v>
          </cell>
          <cell r="C45" t="str">
            <v>Gold Coast Stadium - Replace 45195</v>
          </cell>
          <cell r="D45" t="str">
            <v>PAUALE</v>
          </cell>
          <cell r="E45" t="str">
            <v>C&amp;I_CR</v>
          </cell>
          <cell r="G45">
            <v>0</v>
          </cell>
          <cell r="H45">
            <v>39105.47</v>
          </cell>
          <cell r="I45">
            <v>0</v>
          </cell>
          <cell r="J45">
            <v>0</v>
          </cell>
          <cell r="K45">
            <v>39105.47</v>
          </cell>
        </row>
        <row r="46">
          <cell r="B46" t="str">
            <v>450000280</v>
          </cell>
          <cell r="C46" t="str">
            <v>Cova Australand-Prendraat Pd Hope Is. Stg 1a,2a/b/c</v>
          </cell>
          <cell r="D46" t="str">
            <v>PAUALE</v>
          </cell>
          <cell r="E46" t="str">
            <v>DOM_CR</v>
          </cell>
          <cell r="G46">
            <v>0</v>
          </cell>
          <cell r="H46">
            <v>13445.16</v>
          </cell>
          <cell r="I46">
            <v>0</v>
          </cell>
          <cell r="J46">
            <v>12561.13</v>
          </cell>
          <cell r="K46">
            <v>26006.29</v>
          </cell>
        </row>
        <row r="47">
          <cell r="B47" t="str">
            <v>450000286</v>
          </cell>
          <cell r="C47" t="str">
            <v>Marina Quays Precinct 1 - Sickle Ave Hope Island</v>
          </cell>
          <cell r="D47" t="str">
            <v>ANDFUR</v>
          </cell>
          <cell r="E47" t="str">
            <v>DOM_CR</v>
          </cell>
          <cell r="G47">
            <v>0</v>
          </cell>
          <cell r="H47">
            <v>157.13999999999999</v>
          </cell>
          <cell r="I47">
            <v>0</v>
          </cell>
          <cell r="J47">
            <v>-157.13999999999999</v>
          </cell>
          <cell r="K47">
            <v>0</v>
          </cell>
        </row>
        <row r="48">
          <cell r="B48" t="str">
            <v>450000307</v>
          </cell>
          <cell r="C48" t="str">
            <v>Alberi Park Stage 2 - 40PE Int Reticulation</v>
          </cell>
          <cell r="D48" t="str">
            <v>STEBAS</v>
          </cell>
          <cell r="E48" t="str">
            <v>DOM_CR</v>
          </cell>
          <cell r="G48">
            <v>0</v>
          </cell>
          <cell r="H48">
            <v>1252.54</v>
          </cell>
          <cell r="I48">
            <v>0</v>
          </cell>
          <cell r="J48">
            <v>7210.4</v>
          </cell>
          <cell r="K48">
            <v>8462.94</v>
          </cell>
        </row>
        <row r="49">
          <cell r="B49" t="str">
            <v>450000308</v>
          </cell>
          <cell r="C49" t="str">
            <v>Alberi Park Stage 3 - 40PE Int Reticulation</v>
          </cell>
          <cell r="D49" t="str">
            <v>STEBAS</v>
          </cell>
          <cell r="E49" t="str">
            <v>DOM_CR</v>
          </cell>
          <cell r="G49">
            <v>0</v>
          </cell>
          <cell r="H49">
            <v>8936.84</v>
          </cell>
          <cell r="I49">
            <v>0</v>
          </cell>
          <cell r="J49">
            <v>0</v>
          </cell>
          <cell r="K49">
            <v>8936.84</v>
          </cell>
        </row>
        <row r="50">
          <cell r="B50" t="str">
            <v>450000309</v>
          </cell>
          <cell r="C50" t="str">
            <v>Alberi Park Stage 4 - 40PE Int Reticulation</v>
          </cell>
          <cell r="D50" t="str">
            <v>STEBAS</v>
          </cell>
          <cell r="E50" t="str">
            <v>DOM_CR</v>
          </cell>
          <cell r="G50">
            <v>0</v>
          </cell>
          <cell r="H50">
            <v>0</v>
          </cell>
          <cell r="I50">
            <v>0</v>
          </cell>
          <cell r="J50">
            <v>511</v>
          </cell>
          <cell r="K50">
            <v>511</v>
          </cell>
        </row>
        <row r="51">
          <cell r="B51" t="str">
            <v>450000310</v>
          </cell>
          <cell r="C51" t="str">
            <v>Alberi Park - Open lay 110PE Teys Rd</v>
          </cell>
          <cell r="D51" t="str">
            <v>STEBAS</v>
          </cell>
          <cell r="E51" t="str">
            <v>DOM_CR</v>
          </cell>
          <cell r="G51">
            <v>0</v>
          </cell>
          <cell r="H51">
            <v>118704.76</v>
          </cell>
          <cell r="I51">
            <v>0</v>
          </cell>
          <cell r="J51">
            <v>0</v>
          </cell>
          <cell r="K51">
            <v>118704.76</v>
          </cell>
        </row>
        <row r="52">
          <cell r="B52" t="str">
            <v>450000311</v>
          </cell>
          <cell r="C52" t="str">
            <v>Delfin Springfield Estate - Wild flower</v>
          </cell>
          <cell r="D52" t="str">
            <v>PHIBOU</v>
          </cell>
          <cell r="E52" t="str">
            <v>MNS_CR</v>
          </cell>
          <cell r="G52">
            <v>0</v>
          </cell>
          <cell r="H52">
            <v>21143.55</v>
          </cell>
          <cell r="I52">
            <v>0</v>
          </cell>
          <cell r="J52">
            <v>19802.400000000001</v>
          </cell>
          <cell r="K52">
            <v>40945.949999999997</v>
          </cell>
        </row>
        <row r="53">
          <cell r="B53" t="str">
            <v>450000312</v>
          </cell>
          <cell r="C53" t="str">
            <v>Delfin Springfield Estate - Park Edge</v>
          </cell>
          <cell r="D53" t="str">
            <v>PHIBOU</v>
          </cell>
          <cell r="E53" t="str">
            <v>MNS_CR</v>
          </cell>
          <cell r="G53">
            <v>0</v>
          </cell>
          <cell r="H53">
            <v>30559.32</v>
          </cell>
          <cell r="I53">
            <v>0</v>
          </cell>
          <cell r="J53">
            <v>1705.6</v>
          </cell>
          <cell r="K53">
            <v>32264.92</v>
          </cell>
        </row>
        <row r="54">
          <cell r="B54" t="str">
            <v>450000313</v>
          </cell>
          <cell r="C54" t="str">
            <v>JF&amp;P Dev Wakerley Stage 44</v>
          </cell>
          <cell r="D54" t="str">
            <v>STEBAS</v>
          </cell>
          <cell r="E54" t="str">
            <v>DOM_CR</v>
          </cell>
          <cell r="G54">
            <v>0</v>
          </cell>
          <cell r="H54">
            <v>962.77</v>
          </cell>
          <cell r="I54">
            <v>0</v>
          </cell>
          <cell r="J54">
            <v>13738.73</v>
          </cell>
          <cell r="K54">
            <v>14701.5</v>
          </cell>
        </row>
        <row r="55">
          <cell r="B55" t="str">
            <v>450000314</v>
          </cell>
          <cell r="C55" t="str">
            <v>JF&amp;P Dev Wakerley Stage 44 - Hwks - New Clev Rd</v>
          </cell>
          <cell r="D55" t="str">
            <v>STEBAS</v>
          </cell>
          <cell r="E55" t="str">
            <v>DOM_CR</v>
          </cell>
          <cell r="G55">
            <v>0</v>
          </cell>
          <cell r="H55">
            <v>0</v>
          </cell>
          <cell r="I55">
            <v>0</v>
          </cell>
          <cell r="J55">
            <v>2761.52</v>
          </cell>
          <cell r="K55">
            <v>2761.52</v>
          </cell>
        </row>
        <row r="56">
          <cell r="B56" t="str">
            <v>450000315</v>
          </cell>
          <cell r="C56" t="str">
            <v>State Tennis Centre Tennyson Memorial Ave, Yeerongpilly</v>
          </cell>
          <cell r="D56" t="str">
            <v>STEBAS</v>
          </cell>
          <cell r="E56" t="str">
            <v>C&amp;I_CR</v>
          </cell>
          <cell r="G56">
            <v>0</v>
          </cell>
          <cell r="H56">
            <v>24831.26</v>
          </cell>
          <cell r="I56">
            <v>0</v>
          </cell>
          <cell r="J56">
            <v>13805.86</v>
          </cell>
          <cell r="K56">
            <v>38637.120000000003</v>
          </cell>
        </row>
        <row r="57">
          <cell r="B57" t="str">
            <v>450000316</v>
          </cell>
          <cell r="C57" t="str">
            <v>Sunland Group - The Parc Stage 1A</v>
          </cell>
          <cell r="D57" t="str">
            <v>CHRARM</v>
          </cell>
          <cell r="E57" t="str">
            <v>DOM_CR</v>
          </cell>
          <cell r="G57">
            <v>0</v>
          </cell>
          <cell r="H57">
            <v>3559.98</v>
          </cell>
          <cell r="I57">
            <v>0</v>
          </cell>
          <cell r="J57">
            <v>13862.64</v>
          </cell>
          <cell r="K57">
            <v>17422.62</v>
          </cell>
        </row>
        <row r="58">
          <cell r="B58" t="str">
            <v>450000317</v>
          </cell>
          <cell r="C58" t="str">
            <v>Sunland Group - The Parc Headworks</v>
          </cell>
          <cell r="D58" t="str">
            <v>CHRARM</v>
          </cell>
          <cell r="E58" t="str">
            <v>DOM_CR</v>
          </cell>
          <cell r="G58">
            <v>0</v>
          </cell>
          <cell r="H58">
            <v>96126.23</v>
          </cell>
          <cell r="I58">
            <v>0</v>
          </cell>
          <cell r="J58">
            <v>857.02</v>
          </cell>
          <cell r="K58">
            <v>96983.25</v>
          </cell>
        </row>
        <row r="59">
          <cell r="B59" t="str">
            <v>450000318</v>
          </cell>
          <cell r="C59" t="str">
            <v>Brookwater Development Stage 8A</v>
          </cell>
          <cell r="D59" t="str">
            <v>PHIBOU</v>
          </cell>
          <cell r="E59" t="str">
            <v>DOM_CR</v>
          </cell>
          <cell r="G59">
            <v>0</v>
          </cell>
          <cell r="H59">
            <v>3992.7</v>
          </cell>
          <cell r="I59">
            <v>0</v>
          </cell>
          <cell r="J59">
            <v>0</v>
          </cell>
          <cell r="K59">
            <v>3992.7</v>
          </cell>
        </row>
        <row r="60">
          <cell r="B60" t="str">
            <v>450000320</v>
          </cell>
          <cell r="C60" t="str">
            <v>Delfin Springfield Estate - Headworks</v>
          </cell>
          <cell r="D60" t="str">
            <v>PHIBOU</v>
          </cell>
          <cell r="E60" t="str">
            <v>MNS_CR</v>
          </cell>
          <cell r="G60">
            <v>0</v>
          </cell>
          <cell r="H60">
            <v>150277.23000000001</v>
          </cell>
          <cell r="I60">
            <v>0</v>
          </cell>
          <cell r="J60">
            <v>39892.17</v>
          </cell>
          <cell r="K60">
            <v>190169.4</v>
          </cell>
        </row>
        <row r="61">
          <cell r="B61" t="str">
            <v>450000321</v>
          </cell>
          <cell r="C61" t="str">
            <v>FRH Astec, Burnside Rd Ormeau</v>
          </cell>
          <cell r="D61" t="str">
            <v>EVAWHI</v>
          </cell>
          <cell r="E61" t="str">
            <v>C&amp;I_CR</v>
          </cell>
          <cell r="G61">
            <v>0</v>
          </cell>
          <cell r="H61">
            <v>485326.73</v>
          </cell>
          <cell r="I61">
            <v>0</v>
          </cell>
          <cell r="J61">
            <v>9173.66</v>
          </cell>
          <cell r="K61">
            <v>494500.39</v>
          </cell>
        </row>
        <row r="62">
          <cell r="B62" t="str">
            <v>450000322</v>
          </cell>
          <cell r="C62" t="str">
            <v>Headworks, Eggersdorf Rd, Riverside Sanctuary</v>
          </cell>
          <cell r="D62" t="str">
            <v>STEBAS</v>
          </cell>
          <cell r="E62" t="str">
            <v>MNS_CR</v>
          </cell>
          <cell r="G62">
            <v>0</v>
          </cell>
          <cell r="H62">
            <v>43845.45</v>
          </cell>
          <cell r="I62">
            <v>0</v>
          </cell>
          <cell r="J62">
            <v>0</v>
          </cell>
          <cell r="K62">
            <v>43845.45</v>
          </cell>
        </row>
        <row r="63">
          <cell r="B63" t="str">
            <v>450000323</v>
          </cell>
          <cell r="C63" t="str">
            <v>Eggersdorf Rd, Riverside Sanctuary</v>
          </cell>
          <cell r="D63" t="str">
            <v>STEBAS</v>
          </cell>
          <cell r="E63" t="str">
            <v>MNS_CR</v>
          </cell>
          <cell r="G63">
            <v>0</v>
          </cell>
          <cell r="H63">
            <v>21082.15</v>
          </cell>
          <cell r="I63">
            <v>0</v>
          </cell>
          <cell r="J63">
            <v>2209.69</v>
          </cell>
          <cell r="K63">
            <v>23291.84</v>
          </cell>
        </row>
        <row r="64">
          <cell r="B64" t="str">
            <v>450000324</v>
          </cell>
          <cell r="C64" t="str">
            <v>Headworks, Village 5, Jarvis Rd, Waterford</v>
          </cell>
          <cell r="D64" t="str">
            <v>STEBAS</v>
          </cell>
          <cell r="E64" t="str">
            <v>MNS_CR</v>
          </cell>
          <cell r="G64">
            <v>0</v>
          </cell>
          <cell r="H64">
            <v>1761.55</v>
          </cell>
          <cell r="I64">
            <v>0</v>
          </cell>
          <cell r="J64">
            <v>344.56</v>
          </cell>
          <cell r="K64">
            <v>2106.11</v>
          </cell>
        </row>
        <row r="65">
          <cell r="B65" t="str">
            <v>450000325</v>
          </cell>
          <cell r="C65" t="str">
            <v>Village 5, Jarvis Rd, Waterford</v>
          </cell>
          <cell r="D65" t="str">
            <v>STEBAS</v>
          </cell>
          <cell r="E65" t="str">
            <v>MNS_CR</v>
          </cell>
          <cell r="G65">
            <v>0</v>
          </cell>
          <cell r="H65">
            <v>8744.1299999999992</v>
          </cell>
          <cell r="I65">
            <v>0</v>
          </cell>
          <cell r="J65">
            <v>15443.56</v>
          </cell>
          <cell r="K65">
            <v>24187.69</v>
          </cell>
        </row>
        <row r="66">
          <cell r="B66" t="str">
            <v>450000326</v>
          </cell>
          <cell r="C66" t="str">
            <v>Headworks, Victor St, Tingalpa</v>
          </cell>
          <cell r="D66" t="str">
            <v>STEBAS</v>
          </cell>
          <cell r="E66" t="str">
            <v>DOM_CR</v>
          </cell>
          <cell r="G66">
            <v>0</v>
          </cell>
          <cell r="H66">
            <v>64675.02</v>
          </cell>
          <cell r="I66">
            <v>0</v>
          </cell>
          <cell r="J66">
            <v>0</v>
          </cell>
          <cell r="K66">
            <v>64675.02</v>
          </cell>
        </row>
        <row r="67">
          <cell r="B67" t="str">
            <v>450000329</v>
          </cell>
          <cell r="C67" t="str">
            <v>Tennyson State Tennis Centre, Hwks, Fairfield Rd</v>
          </cell>
          <cell r="D67" t="str">
            <v>STEBAS</v>
          </cell>
          <cell r="E67" t="str">
            <v>C&amp;I_CR</v>
          </cell>
          <cell r="G67">
            <v>0</v>
          </cell>
          <cell r="H67">
            <v>15647.78</v>
          </cell>
          <cell r="I67">
            <v>268</v>
          </cell>
          <cell r="J67">
            <v>3375.1</v>
          </cell>
          <cell r="K67">
            <v>19022.88</v>
          </cell>
        </row>
        <row r="68">
          <cell r="B68" t="str">
            <v>450000330</v>
          </cell>
          <cell r="C68" t="str">
            <v>5 Christensen Rd, Yatala</v>
          </cell>
          <cell r="D68" t="str">
            <v>CHRARM</v>
          </cell>
          <cell r="E68" t="str">
            <v>C&amp;I_CR</v>
          </cell>
          <cell r="G68">
            <v>0</v>
          </cell>
          <cell r="H68">
            <v>72730.929999999993</v>
          </cell>
          <cell r="I68">
            <v>0</v>
          </cell>
          <cell r="J68">
            <v>22355.75</v>
          </cell>
          <cell r="K68">
            <v>95086.68</v>
          </cell>
        </row>
        <row r="69">
          <cell r="B69" t="str">
            <v>450000331</v>
          </cell>
          <cell r="C69" t="str">
            <v>Coomera Waters Estate Stage 23</v>
          </cell>
          <cell r="D69" t="str">
            <v>CHRARM</v>
          </cell>
          <cell r="E69" t="str">
            <v>DOM_CR</v>
          </cell>
          <cell r="G69">
            <v>0</v>
          </cell>
          <cell r="H69">
            <v>2189.88</v>
          </cell>
          <cell r="I69">
            <v>0</v>
          </cell>
          <cell r="J69">
            <v>24411.74</v>
          </cell>
          <cell r="K69">
            <v>26601.62</v>
          </cell>
        </row>
        <row r="70">
          <cell r="B70" t="str">
            <v>450000333</v>
          </cell>
          <cell r="C70" t="str">
            <v>Peter Beaconsfield, Foxwell Road, Coomera</v>
          </cell>
          <cell r="D70" t="str">
            <v>CHRARM</v>
          </cell>
          <cell r="E70" t="str">
            <v>DOM_CR</v>
          </cell>
          <cell r="G70">
            <v>0</v>
          </cell>
          <cell r="H70">
            <v>3993.39</v>
          </cell>
          <cell r="I70">
            <v>0</v>
          </cell>
          <cell r="J70">
            <v>0</v>
          </cell>
          <cell r="K70">
            <v>3993.39</v>
          </cell>
        </row>
        <row r="71">
          <cell r="B71" t="str">
            <v>450000334</v>
          </cell>
          <cell r="C71" t="str">
            <v>Southlink Business Park</v>
          </cell>
          <cell r="D71" t="str">
            <v>PHIBOU</v>
          </cell>
          <cell r="E71" t="str">
            <v>C&amp;I_CR</v>
          </cell>
          <cell r="G71">
            <v>0</v>
          </cell>
          <cell r="H71">
            <v>46313.96</v>
          </cell>
          <cell r="I71">
            <v>0</v>
          </cell>
          <cell r="J71">
            <v>137434.85999999999</v>
          </cell>
          <cell r="K71">
            <v>183748.82</v>
          </cell>
        </row>
        <row r="72">
          <cell r="B72" t="str">
            <v>450000336</v>
          </cell>
          <cell r="C72" t="str">
            <v>Hope Island Resort East, Peter Senior Drive</v>
          </cell>
          <cell r="D72" t="str">
            <v>ANDFUR</v>
          </cell>
          <cell r="E72" t="str">
            <v>C&amp;I_CR</v>
          </cell>
          <cell r="G72">
            <v>0</v>
          </cell>
          <cell r="H72">
            <v>6786.31</v>
          </cell>
          <cell r="I72">
            <v>0</v>
          </cell>
          <cell r="J72">
            <v>25324.080000000002</v>
          </cell>
          <cell r="K72">
            <v>32110.39</v>
          </cell>
        </row>
        <row r="73">
          <cell r="B73" t="str">
            <v>450000337</v>
          </cell>
          <cell r="C73" t="str">
            <v>Big Sky Coomera Stage 1</v>
          </cell>
          <cell r="D73" t="str">
            <v>CHRARM</v>
          </cell>
          <cell r="E73" t="str">
            <v>DOM_CR</v>
          </cell>
          <cell r="G73">
            <v>0</v>
          </cell>
          <cell r="H73">
            <v>34820.120000000003</v>
          </cell>
          <cell r="I73">
            <v>0</v>
          </cell>
          <cell r="J73">
            <v>3800.1</v>
          </cell>
          <cell r="K73">
            <v>38620.22</v>
          </cell>
        </row>
        <row r="74">
          <cell r="B74" t="str">
            <v>450000338</v>
          </cell>
          <cell r="C74" t="str">
            <v>Big Sky Coomera Stage 2</v>
          </cell>
          <cell r="D74" t="str">
            <v>CHRARM</v>
          </cell>
          <cell r="E74" t="str">
            <v>DOM_CR</v>
          </cell>
          <cell r="G74">
            <v>0</v>
          </cell>
          <cell r="H74">
            <v>3187.54</v>
          </cell>
          <cell r="I74">
            <v>0</v>
          </cell>
          <cell r="J74">
            <v>15671.04</v>
          </cell>
          <cell r="K74">
            <v>18858.580000000002</v>
          </cell>
        </row>
        <row r="75">
          <cell r="B75" t="str">
            <v>450000339</v>
          </cell>
          <cell r="C75" t="str">
            <v>Jensen's Bower, Jacob Cres Ormeau</v>
          </cell>
          <cell r="D75" t="str">
            <v>STEBAS</v>
          </cell>
          <cell r="E75" t="str">
            <v>DOM_CR</v>
          </cell>
          <cell r="G75">
            <v>0</v>
          </cell>
          <cell r="H75">
            <v>13070.01</v>
          </cell>
          <cell r="I75">
            <v>0</v>
          </cell>
          <cell r="J75">
            <v>0</v>
          </cell>
          <cell r="K75">
            <v>13070.01</v>
          </cell>
        </row>
        <row r="76">
          <cell r="B76" t="str">
            <v>450000340</v>
          </cell>
          <cell r="C76" t="str">
            <v>Woodlands Village &amp; Waterford Stages 14 &amp; 15</v>
          </cell>
          <cell r="D76" t="str">
            <v>STEBAS</v>
          </cell>
          <cell r="E76" t="str">
            <v>DOM_CR</v>
          </cell>
          <cell r="G76">
            <v>0</v>
          </cell>
          <cell r="H76">
            <v>9056.42</v>
          </cell>
          <cell r="I76">
            <v>0</v>
          </cell>
          <cell r="J76">
            <v>1628.64</v>
          </cell>
          <cell r="K76">
            <v>10685.06</v>
          </cell>
        </row>
        <row r="77">
          <cell r="B77" t="str">
            <v>450000341</v>
          </cell>
          <cell r="C77" t="str">
            <v>Woodlands Village &amp; Waterford Stages 13 &amp; 16</v>
          </cell>
          <cell r="D77" t="str">
            <v>STEBAS</v>
          </cell>
          <cell r="E77" t="str">
            <v>DOM_CR</v>
          </cell>
          <cell r="G77">
            <v>0</v>
          </cell>
          <cell r="H77">
            <v>0</v>
          </cell>
          <cell r="I77">
            <v>0</v>
          </cell>
          <cell r="J77">
            <v>6022.76</v>
          </cell>
          <cell r="K77">
            <v>6022.76</v>
          </cell>
        </row>
        <row r="78">
          <cell r="B78" t="str">
            <v>450000342</v>
          </cell>
          <cell r="C78" t="str">
            <v>Delfin, The Promeneade Stage 7 &amp; 8 , Waterside Drive</v>
          </cell>
          <cell r="D78" t="str">
            <v>PHIBOU</v>
          </cell>
          <cell r="E78" t="str">
            <v>DOM_CR</v>
          </cell>
          <cell r="G78">
            <v>0</v>
          </cell>
          <cell r="H78">
            <v>3657.9</v>
          </cell>
          <cell r="I78">
            <v>0</v>
          </cell>
          <cell r="J78">
            <v>9296.02</v>
          </cell>
          <cell r="K78">
            <v>12953.92</v>
          </cell>
        </row>
        <row r="79">
          <cell r="B79" t="str">
            <v>450000343</v>
          </cell>
          <cell r="C79" t="str">
            <v>Mirvac, Melaleuca Drive, Brookwater - Stage 1</v>
          </cell>
          <cell r="D79" t="str">
            <v>PHIBOU</v>
          </cell>
          <cell r="E79" t="str">
            <v>DOM_CR</v>
          </cell>
          <cell r="G79">
            <v>0</v>
          </cell>
          <cell r="H79">
            <v>11406.17</v>
          </cell>
          <cell r="I79">
            <v>0</v>
          </cell>
          <cell r="J79">
            <v>4213.07</v>
          </cell>
          <cell r="K79">
            <v>15619.24</v>
          </cell>
        </row>
        <row r="80">
          <cell r="B80" t="str">
            <v>450000344</v>
          </cell>
          <cell r="C80" t="str">
            <v>Delfin Lend Lease, Park Edge Stage 5-8,</v>
          </cell>
          <cell r="D80" t="str">
            <v>PHIBOU</v>
          </cell>
          <cell r="E80" t="str">
            <v>DOM_CR</v>
          </cell>
          <cell r="G80">
            <v>0</v>
          </cell>
          <cell r="H80">
            <v>11592.94</v>
          </cell>
          <cell r="I80">
            <v>0</v>
          </cell>
          <cell r="J80">
            <v>22775.55</v>
          </cell>
          <cell r="K80">
            <v>34368.49</v>
          </cell>
        </row>
        <row r="81">
          <cell r="B81" t="str">
            <v>450000345</v>
          </cell>
          <cell r="C81" t="str">
            <v>Finegan Way - Coomera Properties Stage 1</v>
          </cell>
          <cell r="D81" t="str">
            <v>CHRARM</v>
          </cell>
          <cell r="E81" t="str">
            <v>CUST_SER</v>
          </cell>
          <cell r="G81">
            <v>0</v>
          </cell>
          <cell r="H81">
            <v>14171.04</v>
          </cell>
          <cell r="I81">
            <v>0</v>
          </cell>
          <cell r="J81">
            <v>146</v>
          </cell>
          <cell r="K81">
            <v>14317.04</v>
          </cell>
        </row>
        <row r="82">
          <cell r="B82" t="str">
            <v>450000348</v>
          </cell>
          <cell r="C82" t="str">
            <v>Finegan Way - Coomera Properties Head Works</v>
          </cell>
          <cell r="D82" t="str">
            <v>CHRARM</v>
          </cell>
          <cell r="E82" t="str">
            <v>CUST_SER</v>
          </cell>
          <cell r="G82">
            <v>0</v>
          </cell>
          <cell r="H82">
            <v>37863.25</v>
          </cell>
          <cell r="I82">
            <v>0</v>
          </cell>
          <cell r="J82">
            <v>36547.870000000003</v>
          </cell>
          <cell r="K82">
            <v>74411.12</v>
          </cell>
        </row>
        <row r="83">
          <cell r="B83" t="str">
            <v>450000349</v>
          </cell>
          <cell r="C83" t="str">
            <v>Sequana Retirment Village, Upper Coomera</v>
          </cell>
          <cell r="D83" t="str">
            <v>CHRARM</v>
          </cell>
          <cell r="E83" t="str">
            <v>CUST_SER</v>
          </cell>
          <cell r="G83">
            <v>0</v>
          </cell>
          <cell r="H83">
            <v>5045.1099999999997</v>
          </cell>
          <cell r="I83">
            <v>0</v>
          </cell>
          <cell r="J83">
            <v>3916.22</v>
          </cell>
          <cell r="K83">
            <v>8961.33</v>
          </cell>
        </row>
        <row r="84">
          <cell r="B84" t="str">
            <v>450000350</v>
          </cell>
          <cell r="C84" t="str">
            <v>P &amp; J Powser Coating, 39 Container St, Tingalpa</v>
          </cell>
          <cell r="D84" t="str">
            <v>ANDFUR</v>
          </cell>
          <cell r="E84" t="str">
            <v>C&amp;I_CR</v>
          </cell>
          <cell r="G84">
            <v>0</v>
          </cell>
          <cell r="H84">
            <v>33873.800000000003</v>
          </cell>
          <cell r="I84">
            <v>0</v>
          </cell>
          <cell r="J84">
            <v>3107.96</v>
          </cell>
          <cell r="K84">
            <v>36981.760000000002</v>
          </cell>
        </row>
        <row r="85">
          <cell r="B85" t="str">
            <v>450000351</v>
          </cell>
          <cell r="C85" t="str">
            <v>Delfin, The Promenade Stage 9, Waterside Drive</v>
          </cell>
          <cell r="D85" t="str">
            <v>PHIBOU</v>
          </cell>
          <cell r="E85" t="str">
            <v>DOM_CR</v>
          </cell>
          <cell r="G85">
            <v>0</v>
          </cell>
          <cell r="H85">
            <v>7204.74</v>
          </cell>
          <cell r="I85">
            <v>0</v>
          </cell>
          <cell r="J85">
            <v>73</v>
          </cell>
          <cell r="K85">
            <v>7277.74</v>
          </cell>
        </row>
        <row r="86">
          <cell r="B86" t="str">
            <v>450000352</v>
          </cell>
          <cell r="C86" t="str">
            <v>20 Airy St, Wacol. Wagners Dowstress P/L</v>
          </cell>
          <cell r="D86" t="str">
            <v>ANDFUR</v>
          </cell>
          <cell r="E86" t="str">
            <v>C&amp;I_CR</v>
          </cell>
          <cell r="G86">
            <v>0</v>
          </cell>
          <cell r="H86">
            <v>25990.11</v>
          </cell>
          <cell r="I86">
            <v>0</v>
          </cell>
          <cell r="J86">
            <v>612</v>
          </cell>
          <cell r="K86">
            <v>26602.11</v>
          </cell>
        </row>
        <row r="87">
          <cell r="B87" t="str">
            <v>450000353</v>
          </cell>
          <cell r="C87" t="str">
            <v>The Summit, Stage 20 &amp; 21, Ridge Top Terrace</v>
          </cell>
          <cell r="D87" t="str">
            <v>PHIBOU</v>
          </cell>
          <cell r="E87" t="str">
            <v>DOM_CR</v>
          </cell>
          <cell r="G87">
            <v>0</v>
          </cell>
          <cell r="H87">
            <v>11148.09</v>
          </cell>
          <cell r="I87">
            <v>0</v>
          </cell>
          <cell r="J87">
            <v>146</v>
          </cell>
          <cell r="K87">
            <v>11294.09</v>
          </cell>
        </row>
        <row r="88">
          <cell r="B88" t="str">
            <v>450000354</v>
          </cell>
          <cell r="C88" t="str">
            <v>Tweed Heads Memorial Gardens - H/works</v>
          </cell>
          <cell r="D88" t="str">
            <v>STEBAS</v>
          </cell>
          <cell r="E88" t="str">
            <v>C&amp;I_CR</v>
          </cell>
          <cell r="G88">
            <v>0</v>
          </cell>
          <cell r="H88">
            <v>77154.490000000005</v>
          </cell>
          <cell r="I88">
            <v>0</v>
          </cell>
          <cell r="J88">
            <v>0</v>
          </cell>
          <cell r="K88">
            <v>77154.490000000005</v>
          </cell>
        </row>
        <row r="89">
          <cell r="B89" t="str">
            <v>450000355</v>
          </cell>
          <cell r="C89" t="str">
            <v>Tweed Heads Memorial Gardens - Service</v>
          </cell>
          <cell r="D89" t="str">
            <v>STEBAS</v>
          </cell>
          <cell r="E89" t="str">
            <v>C&amp;I_CR</v>
          </cell>
          <cell r="G89">
            <v>0</v>
          </cell>
          <cell r="H89">
            <v>10316.69</v>
          </cell>
          <cell r="I89">
            <v>0</v>
          </cell>
          <cell r="J89">
            <v>0</v>
          </cell>
          <cell r="K89">
            <v>10316.69</v>
          </cell>
        </row>
        <row r="90">
          <cell r="B90" t="str">
            <v>450000356</v>
          </cell>
          <cell r="C90" t="str">
            <v>Tweed Heads Memorial Gardens - Meter Set</v>
          </cell>
          <cell r="D90" t="str">
            <v>STEBAS</v>
          </cell>
          <cell r="E90" t="str">
            <v>C&amp;I_CR</v>
          </cell>
          <cell r="G90">
            <v>0</v>
          </cell>
          <cell r="H90">
            <v>6236.77</v>
          </cell>
          <cell r="I90">
            <v>0</v>
          </cell>
          <cell r="J90">
            <v>0</v>
          </cell>
          <cell r="K90">
            <v>6236.77</v>
          </cell>
        </row>
        <row r="91">
          <cell r="B91" t="str">
            <v>450000357</v>
          </cell>
          <cell r="C91" t="str">
            <v>Allgas Maximo Development</v>
          </cell>
          <cell r="D91" t="str">
            <v>KERMAL</v>
          </cell>
          <cell r="E91" t="str">
            <v>CAPEX</v>
          </cell>
          <cell r="G91">
            <v>0</v>
          </cell>
          <cell r="H91">
            <v>23062.55</v>
          </cell>
          <cell r="I91">
            <v>0</v>
          </cell>
          <cell r="J91">
            <v>-23062.55</v>
          </cell>
          <cell r="K91">
            <v>0</v>
          </cell>
        </row>
        <row r="92">
          <cell r="B92" t="str">
            <v>450000358</v>
          </cell>
          <cell r="C92" t="str">
            <v>The Glades, Highfield Drive,Robina</v>
          </cell>
          <cell r="D92" t="str">
            <v>CHRARM</v>
          </cell>
          <cell r="E92" t="str">
            <v>DOM_CR</v>
          </cell>
          <cell r="G92">
            <v>0</v>
          </cell>
          <cell r="H92">
            <v>0</v>
          </cell>
          <cell r="I92">
            <v>0</v>
          </cell>
          <cell r="J92">
            <v>491.58</v>
          </cell>
          <cell r="K92">
            <v>491.58</v>
          </cell>
        </row>
        <row r="93">
          <cell r="B93" t="str">
            <v>450000359</v>
          </cell>
          <cell r="C93" t="str">
            <v>Coomera Resort, Edwardson Drive, Coomera</v>
          </cell>
          <cell r="D93" t="str">
            <v>CHRARM</v>
          </cell>
          <cell r="E93" t="str">
            <v>DOM_CR</v>
          </cell>
          <cell r="G93">
            <v>0</v>
          </cell>
          <cell r="H93">
            <v>0</v>
          </cell>
          <cell r="I93">
            <v>0</v>
          </cell>
          <cell r="J93">
            <v>350</v>
          </cell>
          <cell r="K93">
            <v>350</v>
          </cell>
        </row>
        <row r="94">
          <cell r="B94" t="str">
            <v>450000360</v>
          </cell>
          <cell r="C94" t="str">
            <v>Tamborine Oxenford, Tamborine Oxenford Rd</v>
          </cell>
          <cell r="D94" t="str">
            <v>CHRARM</v>
          </cell>
          <cell r="E94" t="str">
            <v>DOM_CR</v>
          </cell>
          <cell r="G94">
            <v>0</v>
          </cell>
          <cell r="H94">
            <v>0</v>
          </cell>
          <cell r="I94">
            <v>0</v>
          </cell>
          <cell r="J94">
            <v>22190.959999999999</v>
          </cell>
          <cell r="K94">
            <v>22190.959999999999</v>
          </cell>
        </row>
        <row r="95">
          <cell r="B95" t="str">
            <v>450000361</v>
          </cell>
          <cell r="C95" t="str">
            <v>Seachange development 299 Napper Rd Arundell - Headworks</v>
          </cell>
          <cell r="D95" t="str">
            <v>ANDFUR</v>
          </cell>
          <cell r="E95" t="str">
            <v>DOM_CR</v>
          </cell>
          <cell r="G95">
            <v>0</v>
          </cell>
          <cell r="H95">
            <v>25469.58</v>
          </cell>
          <cell r="I95">
            <v>0</v>
          </cell>
          <cell r="J95">
            <v>207434.3</v>
          </cell>
          <cell r="K95">
            <v>232903.88</v>
          </cell>
        </row>
        <row r="96">
          <cell r="B96" t="str">
            <v>450000362</v>
          </cell>
          <cell r="C96" t="str">
            <v>Seachange development 299 Napper Rd Arundell - Regulator ins</v>
          </cell>
          <cell r="D96" t="str">
            <v>ANDFUR</v>
          </cell>
          <cell r="E96" t="str">
            <v>DOM_CR</v>
          </cell>
          <cell r="G96">
            <v>0</v>
          </cell>
          <cell r="H96">
            <v>42998.09</v>
          </cell>
          <cell r="I96">
            <v>0</v>
          </cell>
          <cell r="J96">
            <v>46055.23</v>
          </cell>
          <cell r="K96">
            <v>89053.32</v>
          </cell>
        </row>
        <row r="97">
          <cell r="B97" t="str">
            <v>450000365</v>
          </cell>
          <cell r="C97" t="str">
            <v>Woodlands Village - Stage 1, Outlook Drive, Waterford</v>
          </cell>
          <cell r="D97" t="str">
            <v>STEBAS</v>
          </cell>
          <cell r="E97" t="str">
            <v>CUST_SER</v>
          </cell>
          <cell r="G97">
            <v>0</v>
          </cell>
          <cell r="H97">
            <v>671.7</v>
          </cell>
          <cell r="I97">
            <v>0</v>
          </cell>
          <cell r="J97">
            <v>9353.17</v>
          </cell>
          <cell r="K97">
            <v>10024.870000000001</v>
          </cell>
        </row>
        <row r="98">
          <cell r="B98" t="str">
            <v>450000366</v>
          </cell>
          <cell r="C98" t="str">
            <v>Woodlands Village - Stage 3, Outlook Drive, Waterford</v>
          </cell>
          <cell r="D98" t="str">
            <v>STEBAS</v>
          </cell>
          <cell r="E98" t="str">
            <v>CUST_SER</v>
          </cell>
          <cell r="G98">
            <v>0</v>
          </cell>
          <cell r="H98">
            <v>0</v>
          </cell>
          <cell r="I98">
            <v>0</v>
          </cell>
          <cell r="J98">
            <v>5676.96</v>
          </cell>
          <cell r="K98">
            <v>5676.96</v>
          </cell>
        </row>
        <row r="99">
          <cell r="B99" t="str">
            <v>450000368</v>
          </cell>
          <cell r="C99" t="str">
            <v>Woodlands Village Stage 2, Outlook Drive</v>
          </cell>
          <cell r="D99" t="str">
            <v>STEBAS</v>
          </cell>
          <cell r="E99" t="str">
            <v>DOM_CR</v>
          </cell>
          <cell r="G99">
            <v>0</v>
          </cell>
          <cell r="H99">
            <v>0</v>
          </cell>
          <cell r="I99">
            <v>0</v>
          </cell>
          <cell r="J99">
            <v>4642.87</v>
          </cell>
          <cell r="K99">
            <v>4642.87</v>
          </cell>
        </row>
        <row r="100">
          <cell r="B100" t="str">
            <v>450000369</v>
          </cell>
          <cell r="C100" t="str">
            <v>Seaforth At Manly, 57 Moss St, Wakerly</v>
          </cell>
          <cell r="D100" t="str">
            <v>STEBAS</v>
          </cell>
          <cell r="E100" t="str">
            <v>DOM_CR</v>
          </cell>
          <cell r="G100">
            <v>0</v>
          </cell>
          <cell r="H100">
            <v>5161.5600000000004</v>
          </cell>
          <cell r="I100">
            <v>0</v>
          </cell>
          <cell r="J100">
            <v>9436.1200000000008</v>
          </cell>
          <cell r="K100">
            <v>14597.68</v>
          </cell>
        </row>
        <row r="101">
          <cell r="B101" t="str">
            <v>450000370</v>
          </cell>
          <cell r="C101" t="str">
            <v>BCC Willawong Bus Depot</v>
          </cell>
          <cell r="D101" t="str">
            <v>EVAWHI</v>
          </cell>
          <cell r="E101" t="str">
            <v>C&amp;I_CR</v>
          </cell>
          <cell r="G101">
            <v>0</v>
          </cell>
          <cell r="H101">
            <v>14816.12</v>
          </cell>
          <cell r="I101">
            <v>3320.2</v>
          </cell>
          <cell r="J101">
            <v>1252931.71</v>
          </cell>
          <cell r="K101">
            <v>1267747.83</v>
          </cell>
        </row>
        <row r="102">
          <cell r="B102" t="str">
            <v>450000371</v>
          </cell>
          <cell r="C102" t="str">
            <v>Currumbin Park Estate Stage 23 - retic</v>
          </cell>
          <cell r="D102" t="str">
            <v>CHRARM</v>
          </cell>
          <cell r="E102" t="str">
            <v>DOM_CR</v>
          </cell>
          <cell r="G102">
            <v>0</v>
          </cell>
          <cell r="H102">
            <v>31310.36</v>
          </cell>
          <cell r="I102">
            <v>0</v>
          </cell>
          <cell r="J102">
            <v>1065.78</v>
          </cell>
          <cell r="K102">
            <v>32376.14</v>
          </cell>
        </row>
        <row r="103">
          <cell r="B103" t="str">
            <v>450000372</v>
          </cell>
          <cell r="C103" t="str">
            <v>Currumbin Park Estate Stage 23 - Headworks</v>
          </cell>
          <cell r="D103" t="str">
            <v>CHRARM</v>
          </cell>
          <cell r="E103" t="str">
            <v>DOM_CR</v>
          </cell>
          <cell r="G103">
            <v>0</v>
          </cell>
          <cell r="H103">
            <v>24497.42</v>
          </cell>
          <cell r="I103">
            <v>0</v>
          </cell>
          <cell r="J103">
            <v>268819.90000000002</v>
          </cell>
          <cell r="K103">
            <v>293317.32</v>
          </cell>
        </row>
        <row r="104">
          <cell r="B104" t="str">
            <v>450000373</v>
          </cell>
          <cell r="C104" t="str">
            <v>Parkwood Estate, Stage 7, Gardenia Crt,</v>
          </cell>
          <cell r="D104" t="str">
            <v>PHIBOU</v>
          </cell>
          <cell r="E104" t="str">
            <v>DOM_CR</v>
          </cell>
          <cell r="G104">
            <v>0</v>
          </cell>
          <cell r="H104">
            <v>1129.3900000000001</v>
          </cell>
          <cell r="I104">
            <v>0</v>
          </cell>
          <cell r="J104">
            <v>1440.2</v>
          </cell>
          <cell r="K104">
            <v>2569.59</v>
          </cell>
        </row>
        <row r="105">
          <cell r="B105" t="str">
            <v>450000374</v>
          </cell>
          <cell r="C105" t="str">
            <v>Parkwood Estate Stage 8, Boxwood Close,</v>
          </cell>
          <cell r="D105" t="str">
            <v>PHIBOU</v>
          </cell>
          <cell r="E105" t="str">
            <v>DOM_CR</v>
          </cell>
          <cell r="G105">
            <v>0</v>
          </cell>
          <cell r="H105">
            <v>5636.94</v>
          </cell>
          <cell r="I105">
            <v>0</v>
          </cell>
          <cell r="J105">
            <v>0</v>
          </cell>
          <cell r="K105">
            <v>5636.94</v>
          </cell>
        </row>
        <row r="106">
          <cell r="B106" t="str">
            <v>450000375</v>
          </cell>
          <cell r="C106" t="str">
            <v>Augustine Heights, Stage 10B, Trinity Crt</v>
          </cell>
          <cell r="D106" t="str">
            <v>PHIBOU</v>
          </cell>
          <cell r="E106" t="str">
            <v>DOM_CR</v>
          </cell>
          <cell r="G106">
            <v>0</v>
          </cell>
          <cell r="H106">
            <v>5860.08</v>
          </cell>
          <cell r="I106">
            <v>0</v>
          </cell>
          <cell r="J106">
            <v>9347.83</v>
          </cell>
          <cell r="K106">
            <v>15207.91</v>
          </cell>
        </row>
        <row r="107">
          <cell r="B107" t="str">
            <v>450000376</v>
          </cell>
          <cell r="C107" t="str">
            <v>Augustine Heights, Stage 11, Trinity Crt</v>
          </cell>
          <cell r="D107" t="str">
            <v>PHIBOU</v>
          </cell>
          <cell r="E107" t="str">
            <v>DOM_CR</v>
          </cell>
          <cell r="G107">
            <v>0</v>
          </cell>
          <cell r="H107">
            <v>256.08999999999997</v>
          </cell>
          <cell r="I107">
            <v>0</v>
          </cell>
          <cell r="J107">
            <v>11240.26</v>
          </cell>
          <cell r="K107">
            <v>11496.35</v>
          </cell>
        </row>
        <row r="108">
          <cell r="B108" t="str">
            <v>450000377</v>
          </cell>
          <cell r="C108" t="str">
            <v>Seagreen Estate Stage 3, Seashell Avenue</v>
          </cell>
          <cell r="D108" t="str">
            <v>CHRARM</v>
          </cell>
          <cell r="E108" t="str">
            <v>DOM_CR</v>
          </cell>
          <cell r="G108">
            <v>0</v>
          </cell>
          <cell r="H108">
            <v>20761.38</v>
          </cell>
          <cell r="I108">
            <v>0</v>
          </cell>
          <cell r="J108">
            <v>0</v>
          </cell>
          <cell r="K108">
            <v>20761.38</v>
          </cell>
        </row>
        <row r="109">
          <cell r="B109" t="str">
            <v>450000378</v>
          </cell>
          <cell r="C109" t="str">
            <v>Heathwood Gas Main Relocation</v>
          </cell>
          <cell r="D109" t="str">
            <v>COLMOR</v>
          </cell>
          <cell r="E109" t="str">
            <v>RENEWAL</v>
          </cell>
          <cell r="G109">
            <v>0</v>
          </cell>
          <cell r="H109">
            <v>15310.94</v>
          </cell>
          <cell r="I109">
            <v>0</v>
          </cell>
          <cell r="J109">
            <v>19250.3</v>
          </cell>
          <cell r="K109">
            <v>34561.24</v>
          </cell>
        </row>
        <row r="110">
          <cell r="B110" t="str">
            <v>450000379</v>
          </cell>
          <cell r="C110" t="str">
            <v>Viking Home Gordon Ave Toowoomba</v>
          </cell>
          <cell r="D110" t="str">
            <v>PETYOU</v>
          </cell>
          <cell r="E110" t="str">
            <v>DOM_CR</v>
          </cell>
          <cell r="G110">
            <v>0</v>
          </cell>
          <cell r="H110">
            <v>7455.08</v>
          </cell>
          <cell r="I110">
            <v>0</v>
          </cell>
          <cell r="J110">
            <v>1342.24</v>
          </cell>
          <cell r="K110">
            <v>8797.32</v>
          </cell>
        </row>
        <row r="111">
          <cell r="B111" t="str">
            <v>450000381</v>
          </cell>
          <cell r="C111" t="str">
            <v>Mulpha Sanctuary Cove - Internal Reticulation</v>
          </cell>
          <cell r="D111" t="str">
            <v>PAUALE</v>
          </cell>
          <cell r="E111" t="str">
            <v>DOM_CR</v>
          </cell>
          <cell r="G111">
            <v>0</v>
          </cell>
          <cell r="H111">
            <v>8896.7099999999991</v>
          </cell>
          <cell r="I111">
            <v>73</v>
          </cell>
          <cell r="J111">
            <v>625.09</v>
          </cell>
          <cell r="K111">
            <v>9521.7999999999993</v>
          </cell>
        </row>
        <row r="112">
          <cell r="B112" t="str">
            <v>450000383</v>
          </cell>
          <cell r="C112" t="str">
            <v>Brisbane Housing Company</v>
          </cell>
          <cell r="D112" t="str">
            <v>PHIBOU</v>
          </cell>
          <cell r="E112" t="str">
            <v>DOM_CR</v>
          </cell>
          <cell r="G112">
            <v>0</v>
          </cell>
          <cell r="H112">
            <v>6777.4</v>
          </cell>
          <cell r="I112">
            <v>1457.04</v>
          </cell>
          <cell r="J112">
            <v>16141.54</v>
          </cell>
          <cell r="K112">
            <v>22918.94</v>
          </cell>
        </row>
        <row r="113">
          <cell r="B113" t="str">
            <v>450000384</v>
          </cell>
          <cell r="C113" t="str">
            <v>Emerald Lakes Town Centre Development</v>
          </cell>
          <cell r="D113" t="str">
            <v>CHRARM</v>
          </cell>
          <cell r="E113" t="str">
            <v>DOM_CR</v>
          </cell>
          <cell r="G113">
            <v>0</v>
          </cell>
          <cell r="H113">
            <v>6198.24</v>
          </cell>
          <cell r="I113">
            <v>0</v>
          </cell>
          <cell r="J113">
            <v>3913</v>
          </cell>
          <cell r="K113">
            <v>10111.24</v>
          </cell>
        </row>
        <row r="114">
          <cell r="B114" t="str">
            <v>450000385</v>
          </cell>
          <cell r="C114" t="str">
            <v>Rockfield Rd Estate 58-72 Rockfield Rd Doolandella</v>
          </cell>
          <cell r="D114" t="str">
            <v>PHIBOU</v>
          </cell>
          <cell r="E114" t="str">
            <v>DOM_CR</v>
          </cell>
          <cell r="G114">
            <v>0</v>
          </cell>
          <cell r="H114">
            <v>7353.32</v>
          </cell>
          <cell r="I114">
            <v>0</v>
          </cell>
          <cell r="J114">
            <v>3120.5</v>
          </cell>
          <cell r="K114">
            <v>10473.82</v>
          </cell>
        </row>
        <row r="115">
          <cell r="B115" t="str">
            <v>450000387</v>
          </cell>
          <cell r="C115" t="str">
            <v>PRA Development Stage 14 Doolandella</v>
          </cell>
          <cell r="D115" t="str">
            <v>PHIBOU</v>
          </cell>
          <cell r="E115" t="str">
            <v>DOM_CR</v>
          </cell>
          <cell r="G115">
            <v>0</v>
          </cell>
          <cell r="H115">
            <v>9946.1200000000008</v>
          </cell>
          <cell r="I115">
            <v>0</v>
          </cell>
          <cell r="J115">
            <v>2231</v>
          </cell>
          <cell r="K115">
            <v>12177.12</v>
          </cell>
        </row>
        <row r="116">
          <cell r="B116" t="str">
            <v>450000388</v>
          </cell>
          <cell r="C116" t="str">
            <v>Hogg Street 2 Toowoomba</v>
          </cell>
          <cell r="D116" t="str">
            <v>CHRARM</v>
          </cell>
          <cell r="E116" t="str">
            <v>DOM_CR</v>
          </cell>
          <cell r="G116">
            <v>0</v>
          </cell>
          <cell r="H116">
            <v>4090.84</v>
          </cell>
          <cell r="I116">
            <v>0</v>
          </cell>
          <cell r="J116">
            <v>8666.34</v>
          </cell>
          <cell r="K116">
            <v>12757.18</v>
          </cell>
        </row>
        <row r="117">
          <cell r="B117" t="str">
            <v>450000389</v>
          </cell>
          <cell r="C117" t="str">
            <v>Telford Building Supplies Yatala</v>
          </cell>
          <cell r="D117" t="str">
            <v>PHIBOU</v>
          </cell>
          <cell r="E117" t="str">
            <v>C&amp;I_CR</v>
          </cell>
          <cell r="G117">
            <v>0</v>
          </cell>
          <cell r="H117">
            <v>105023.39</v>
          </cell>
          <cell r="I117">
            <v>0</v>
          </cell>
          <cell r="J117">
            <v>2005</v>
          </cell>
          <cell r="K117">
            <v>107028.39</v>
          </cell>
        </row>
        <row r="118">
          <cell r="B118" t="str">
            <v>450000390</v>
          </cell>
          <cell r="C118" t="str">
            <v>PRA Development Stage 10, 14 and 1-4 Doolandella</v>
          </cell>
          <cell r="D118" t="str">
            <v>PHIBOU</v>
          </cell>
          <cell r="E118" t="str">
            <v>DOM_CR</v>
          </cell>
          <cell r="G118">
            <v>0</v>
          </cell>
          <cell r="H118">
            <v>12498.21</v>
          </cell>
          <cell r="I118">
            <v>0</v>
          </cell>
          <cell r="J118">
            <v>117251.73</v>
          </cell>
          <cell r="K118">
            <v>129749.94</v>
          </cell>
        </row>
        <row r="119">
          <cell r="B119" t="str">
            <v>450000392</v>
          </cell>
          <cell r="C119" t="str">
            <v>PRA Development Stage 1-4 Doolandella</v>
          </cell>
          <cell r="D119" t="str">
            <v>PHIBOU</v>
          </cell>
          <cell r="E119" t="str">
            <v>DOM_CR</v>
          </cell>
          <cell r="G119">
            <v>0</v>
          </cell>
          <cell r="H119">
            <v>0</v>
          </cell>
          <cell r="I119">
            <v>5977.92</v>
          </cell>
          <cell r="J119">
            <v>9950.86</v>
          </cell>
          <cell r="K119">
            <v>9950.86</v>
          </cell>
        </row>
        <row r="120">
          <cell r="B120" t="str">
            <v>450000393</v>
          </cell>
          <cell r="C120" t="str">
            <v>Springfield Land Corporation Site</v>
          </cell>
          <cell r="D120" t="str">
            <v>PHIBOU</v>
          </cell>
          <cell r="E120" t="str">
            <v>C&amp;I_CR</v>
          </cell>
          <cell r="G120">
            <v>0</v>
          </cell>
          <cell r="H120">
            <v>10423.51</v>
          </cell>
          <cell r="I120">
            <v>0</v>
          </cell>
          <cell r="J120">
            <v>711.46</v>
          </cell>
          <cell r="K120">
            <v>11134.97</v>
          </cell>
        </row>
        <row r="121">
          <cell r="B121" t="str">
            <v>450000394</v>
          </cell>
          <cell r="C121" t="str">
            <v>Mira Mar Devt - Alpine Drive /Tor St Toowoomba</v>
          </cell>
          <cell r="D121" t="str">
            <v>CHRARM</v>
          </cell>
          <cell r="E121" t="str">
            <v>DOM_CR</v>
          </cell>
          <cell r="G121">
            <v>0</v>
          </cell>
          <cell r="H121">
            <v>9116.48</v>
          </cell>
          <cell r="I121">
            <v>0</v>
          </cell>
          <cell r="J121">
            <v>4216.03</v>
          </cell>
          <cell r="K121">
            <v>13332.51</v>
          </cell>
        </row>
        <row r="122">
          <cell r="B122" t="str">
            <v>450000395</v>
          </cell>
          <cell r="C122" t="str">
            <v>Mira Mar Devt - Alpine Drive /Tor St Toowoomba</v>
          </cell>
          <cell r="D122" t="str">
            <v>CHRARM</v>
          </cell>
          <cell r="E122" t="str">
            <v>DOM_CR</v>
          </cell>
          <cell r="G122">
            <v>0</v>
          </cell>
          <cell r="H122">
            <v>2237.02</v>
          </cell>
          <cell r="I122">
            <v>0</v>
          </cell>
          <cell r="J122">
            <v>0</v>
          </cell>
          <cell r="K122">
            <v>2237.02</v>
          </cell>
        </row>
        <row r="123">
          <cell r="B123" t="str">
            <v>450000396</v>
          </cell>
          <cell r="C123" t="str">
            <v>CHH Partnership Pty 41-43 Dixon St, Coolangatta</v>
          </cell>
          <cell r="D123" t="str">
            <v>COLMOR</v>
          </cell>
          <cell r="E123" t="str">
            <v>DOM_CR</v>
          </cell>
          <cell r="G123">
            <v>0</v>
          </cell>
          <cell r="H123">
            <v>1681.11</v>
          </cell>
          <cell r="I123">
            <v>0</v>
          </cell>
          <cell r="J123">
            <v>405.01</v>
          </cell>
          <cell r="K123">
            <v>2086.12</v>
          </cell>
        </row>
        <row r="124">
          <cell r="B124" t="str">
            <v>450000397</v>
          </cell>
          <cell r="C124" t="str">
            <v>Parkwood Estate Stages 9-15 Wadeville St</v>
          </cell>
          <cell r="D124" t="str">
            <v>PHIBOU</v>
          </cell>
          <cell r="E124" t="str">
            <v>DOM_CR</v>
          </cell>
          <cell r="G124">
            <v>0</v>
          </cell>
          <cell r="H124">
            <v>266.36</v>
          </cell>
          <cell r="I124">
            <v>0</v>
          </cell>
          <cell r="J124">
            <v>0</v>
          </cell>
          <cell r="K124">
            <v>266.36</v>
          </cell>
        </row>
        <row r="125">
          <cell r="B125" t="str">
            <v>450000398</v>
          </cell>
          <cell r="C125" t="str">
            <v>Parkwood Estate Stages 9-15 Wadeville St</v>
          </cell>
          <cell r="D125" t="str">
            <v>PHIBOU</v>
          </cell>
          <cell r="E125" t="str">
            <v>DOM_CR</v>
          </cell>
          <cell r="G125">
            <v>0</v>
          </cell>
          <cell r="H125">
            <v>266.36</v>
          </cell>
          <cell r="I125">
            <v>0</v>
          </cell>
          <cell r="J125">
            <v>0</v>
          </cell>
          <cell r="K125">
            <v>266.36</v>
          </cell>
        </row>
        <row r="126">
          <cell r="B126" t="str">
            <v>450000399</v>
          </cell>
          <cell r="C126" t="str">
            <v>Parkwood Estate Stages 9-15 Wadeville St</v>
          </cell>
          <cell r="D126" t="str">
            <v>PHIBOU</v>
          </cell>
          <cell r="E126" t="str">
            <v>DOM_CR</v>
          </cell>
          <cell r="G126">
            <v>0</v>
          </cell>
          <cell r="H126">
            <v>266.36</v>
          </cell>
          <cell r="I126">
            <v>0</v>
          </cell>
          <cell r="J126">
            <v>0</v>
          </cell>
          <cell r="K126">
            <v>266.36</v>
          </cell>
        </row>
        <row r="127">
          <cell r="B127" t="str">
            <v>450000400</v>
          </cell>
          <cell r="C127" t="str">
            <v>Parkwood Estate Stages 9-15 Wadeville St</v>
          </cell>
          <cell r="D127" t="str">
            <v>PHIBOU</v>
          </cell>
          <cell r="E127" t="str">
            <v>DOM_CR</v>
          </cell>
          <cell r="G127">
            <v>0</v>
          </cell>
          <cell r="H127">
            <v>266.36</v>
          </cell>
          <cell r="I127">
            <v>0</v>
          </cell>
          <cell r="J127">
            <v>0</v>
          </cell>
          <cell r="K127">
            <v>266.36</v>
          </cell>
        </row>
        <row r="128">
          <cell r="B128" t="str">
            <v>450000401</v>
          </cell>
          <cell r="C128" t="str">
            <v>Parkwood Estate Stages 9-15 Wadeville St</v>
          </cell>
          <cell r="D128" t="str">
            <v>PHIBOU</v>
          </cell>
          <cell r="E128" t="str">
            <v>DOM_CR</v>
          </cell>
          <cell r="G128">
            <v>0</v>
          </cell>
          <cell r="H128">
            <v>133.18</v>
          </cell>
          <cell r="I128">
            <v>292</v>
          </cell>
          <cell r="J128">
            <v>474.5</v>
          </cell>
          <cell r="K128">
            <v>607.67999999999995</v>
          </cell>
        </row>
        <row r="129">
          <cell r="B129" t="str">
            <v>450000402</v>
          </cell>
          <cell r="C129" t="str">
            <v>Parkwood Estate Stages 9-15 Wadeville St</v>
          </cell>
          <cell r="D129" t="str">
            <v>PHIBOU</v>
          </cell>
          <cell r="E129" t="str">
            <v>DOM_CR</v>
          </cell>
          <cell r="G129">
            <v>0</v>
          </cell>
          <cell r="H129">
            <v>133.18</v>
          </cell>
          <cell r="I129">
            <v>0</v>
          </cell>
          <cell r="J129">
            <v>0</v>
          </cell>
          <cell r="K129">
            <v>133.18</v>
          </cell>
        </row>
        <row r="130">
          <cell r="B130" t="str">
            <v>450000403</v>
          </cell>
          <cell r="C130" t="str">
            <v>Parkwood Estate Stages 9-15 Wadeville St</v>
          </cell>
          <cell r="D130" t="str">
            <v>PHIBOU</v>
          </cell>
          <cell r="E130" t="str">
            <v>DOM_CR</v>
          </cell>
          <cell r="G130">
            <v>0</v>
          </cell>
          <cell r="H130">
            <v>266.36</v>
          </cell>
          <cell r="I130">
            <v>0</v>
          </cell>
          <cell r="J130">
            <v>0</v>
          </cell>
          <cell r="K130">
            <v>266.36</v>
          </cell>
        </row>
        <row r="131">
          <cell r="B131" t="str">
            <v>450000404</v>
          </cell>
          <cell r="C131" t="str">
            <v>Lend Lease Residential 50 Coriander Place, Forest Lake</v>
          </cell>
          <cell r="D131" t="str">
            <v>PHIBOU</v>
          </cell>
          <cell r="E131" t="str">
            <v>DOM_CR</v>
          </cell>
          <cell r="G131">
            <v>0</v>
          </cell>
          <cell r="H131">
            <v>919.56</v>
          </cell>
          <cell r="I131">
            <v>0</v>
          </cell>
          <cell r="J131">
            <v>22105.02</v>
          </cell>
          <cell r="K131">
            <v>23024.58</v>
          </cell>
        </row>
        <row r="132">
          <cell r="B132" t="str">
            <v>450000405</v>
          </cell>
          <cell r="C132" t="str">
            <v>Allissee Developments Stage 2, Bayview Tce, Hollywell</v>
          </cell>
          <cell r="D132" t="str">
            <v>CHRARM</v>
          </cell>
          <cell r="E132" t="str">
            <v>DOM_CR</v>
          </cell>
          <cell r="G132">
            <v>0</v>
          </cell>
          <cell r="H132">
            <v>11003.5</v>
          </cell>
          <cell r="I132">
            <v>0</v>
          </cell>
          <cell r="J132">
            <v>1215.82</v>
          </cell>
          <cell r="K132">
            <v>12219.32</v>
          </cell>
        </row>
        <row r="133">
          <cell r="B133" t="str">
            <v>450000406</v>
          </cell>
          <cell r="C133" t="str">
            <v>Ipswich Motorway Upgrade Item 6 (SAFElink Alliance), Centena</v>
          </cell>
          <cell r="D133" t="str">
            <v>EVAWHI</v>
          </cell>
          <cell r="E133" t="str">
            <v>RECOV</v>
          </cell>
          <cell r="G133">
            <v>0</v>
          </cell>
          <cell r="H133">
            <v>222.63</v>
          </cell>
          <cell r="I133">
            <v>0</v>
          </cell>
          <cell r="J133">
            <v>-222.63</v>
          </cell>
          <cell r="K133">
            <v>0</v>
          </cell>
        </row>
        <row r="134">
          <cell r="B134" t="str">
            <v>450000407</v>
          </cell>
          <cell r="C134" t="str">
            <v>Waterville Properties P/L 115 Government Rd, Richlands</v>
          </cell>
          <cell r="D134" t="str">
            <v>PHIBOU</v>
          </cell>
          <cell r="E134" t="str">
            <v>DOM_CR</v>
          </cell>
          <cell r="G134">
            <v>0</v>
          </cell>
          <cell r="H134">
            <v>532.72</v>
          </cell>
          <cell r="I134">
            <v>0</v>
          </cell>
          <cell r="J134">
            <v>0</v>
          </cell>
          <cell r="K134">
            <v>532.72</v>
          </cell>
        </row>
        <row r="135">
          <cell r="B135" t="str">
            <v>450000408</v>
          </cell>
          <cell r="C135" t="str">
            <v>Genesis Stage 3 - Community centre, Amity Rd, Coomera</v>
          </cell>
          <cell r="D135" t="str">
            <v>CHRARM</v>
          </cell>
          <cell r="E135" t="str">
            <v>DOM_CR</v>
          </cell>
          <cell r="G135">
            <v>0</v>
          </cell>
          <cell r="H135">
            <v>4383.55</v>
          </cell>
          <cell r="I135">
            <v>0</v>
          </cell>
          <cell r="J135">
            <v>0</v>
          </cell>
          <cell r="K135">
            <v>4383.55</v>
          </cell>
        </row>
        <row r="136">
          <cell r="B136" t="str">
            <v>450000409</v>
          </cell>
          <cell r="C136" t="str">
            <v>Sherwood Parklands (Headworks)</v>
          </cell>
          <cell r="D136" t="str">
            <v>STEBAS</v>
          </cell>
          <cell r="E136" t="str">
            <v>DOM_CR</v>
          </cell>
          <cell r="G136">
            <v>0</v>
          </cell>
          <cell r="H136">
            <v>651.62</v>
          </cell>
          <cell r="I136">
            <v>0</v>
          </cell>
          <cell r="J136">
            <v>20989.17</v>
          </cell>
          <cell r="K136">
            <v>21640.79</v>
          </cell>
        </row>
        <row r="137">
          <cell r="B137" t="str">
            <v>450000410</v>
          </cell>
          <cell r="C137" t="str">
            <v>Sherwood Parklands (Internal reticulation)</v>
          </cell>
          <cell r="D137" t="str">
            <v>STEBAS</v>
          </cell>
          <cell r="E137" t="str">
            <v>DOM_CR</v>
          </cell>
          <cell r="G137">
            <v>0</v>
          </cell>
          <cell r="H137">
            <v>2200.2399999999998</v>
          </cell>
          <cell r="I137">
            <v>0</v>
          </cell>
          <cell r="J137">
            <v>12483.45</v>
          </cell>
          <cell r="K137">
            <v>14683.69</v>
          </cell>
        </row>
        <row r="138">
          <cell r="B138" t="str">
            <v>450000413</v>
          </cell>
          <cell r="C138" t="str">
            <v>Park Edge Estate, stage 10-13, Grand Canyon Dr, Springfield</v>
          </cell>
          <cell r="D138" t="str">
            <v>PHIBOU</v>
          </cell>
          <cell r="E138" t="str">
            <v>DOM_CR</v>
          </cell>
          <cell r="G138">
            <v>0</v>
          </cell>
          <cell r="H138">
            <v>1076.7</v>
          </cell>
          <cell r="I138">
            <v>0</v>
          </cell>
          <cell r="J138">
            <v>28204.91</v>
          </cell>
          <cell r="K138">
            <v>29281.61</v>
          </cell>
        </row>
        <row r="139">
          <cell r="B139" t="str">
            <v>450000414</v>
          </cell>
          <cell r="C139" t="str">
            <v>Abandon Pit Regulator, Activity Crescent, Molendinar</v>
          </cell>
          <cell r="D139" t="str">
            <v>PHIBOU</v>
          </cell>
          <cell r="E139" t="str">
            <v>AUGMENT</v>
          </cell>
          <cell r="G139">
            <v>0</v>
          </cell>
          <cell r="H139">
            <v>1709.66</v>
          </cell>
          <cell r="I139">
            <v>0</v>
          </cell>
          <cell r="J139">
            <v>26079.39</v>
          </cell>
          <cell r="K139">
            <v>27789.05</v>
          </cell>
        </row>
        <row r="140">
          <cell r="B140" t="str">
            <v>450000416</v>
          </cell>
          <cell r="C140" t="str">
            <v>Genesis Stage 3 - Internal, Amity Rd Coomera</v>
          </cell>
          <cell r="D140" t="str">
            <v>CHRARM</v>
          </cell>
          <cell r="E140" t="str">
            <v>DOM_CR</v>
          </cell>
          <cell r="G140">
            <v>0</v>
          </cell>
          <cell r="H140">
            <v>7086.74</v>
          </cell>
          <cell r="I140">
            <v>2130.17</v>
          </cell>
          <cell r="J140">
            <v>3267.56</v>
          </cell>
          <cell r="K140">
            <v>10354.299999999999</v>
          </cell>
        </row>
        <row r="141">
          <cell r="B141" t="str">
            <v>450000417</v>
          </cell>
          <cell r="C141" t="str">
            <v>Romanza Properties (Strawberry Fields), Attenborough Bvd, Pi</v>
          </cell>
          <cell r="D141" t="str">
            <v>CHRARM</v>
          </cell>
          <cell r="E141" t="str">
            <v>DOM_CR</v>
          </cell>
          <cell r="G141">
            <v>0</v>
          </cell>
          <cell r="H141">
            <v>325.64</v>
          </cell>
          <cell r="I141">
            <v>0</v>
          </cell>
          <cell r="J141">
            <v>24983.22</v>
          </cell>
          <cell r="K141">
            <v>25308.86</v>
          </cell>
        </row>
        <row r="142">
          <cell r="B142" t="str">
            <v>450000419</v>
          </cell>
          <cell r="C142" t="str">
            <v>Pimpama Headworks, Yawalpah Rd, Pimpama</v>
          </cell>
          <cell r="D142" t="str">
            <v>STEBAS</v>
          </cell>
          <cell r="E142" t="str">
            <v>DOM_CR</v>
          </cell>
          <cell r="G142">
            <v>0</v>
          </cell>
          <cell r="H142">
            <v>753.43</v>
          </cell>
          <cell r="I142">
            <v>4267.87</v>
          </cell>
          <cell r="J142">
            <v>498904.91</v>
          </cell>
          <cell r="K142">
            <v>499658.34</v>
          </cell>
        </row>
        <row r="143">
          <cell r="B143" t="str">
            <v>450000420</v>
          </cell>
          <cell r="C143" t="str">
            <v>Eastern Manor Estate Stage 26, Dianthus St, Wakerley</v>
          </cell>
          <cell r="D143" t="str">
            <v>STEBAS</v>
          </cell>
          <cell r="E143" t="str">
            <v>DOM_CR</v>
          </cell>
          <cell r="G143">
            <v>0</v>
          </cell>
          <cell r="H143">
            <v>120.47</v>
          </cell>
          <cell r="I143">
            <v>36</v>
          </cell>
          <cell r="J143">
            <v>17668.62</v>
          </cell>
          <cell r="K143">
            <v>17789.09</v>
          </cell>
        </row>
        <row r="144">
          <cell r="B144" t="str">
            <v>450000421</v>
          </cell>
          <cell r="C144" t="str">
            <v>Boggo Road Gaol, Annerley Rd, Annerley</v>
          </cell>
          <cell r="D144" t="str">
            <v>STEBAS</v>
          </cell>
          <cell r="E144" t="str">
            <v>DOM_CR</v>
          </cell>
          <cell r="G144">
            <v>0</v>
          </cell>
          <cell r="H144">
            <v>0</v>
          </cell>
          <cell r="I144">
            <v>0</v>
          </cell>
          <cell r="J144">
            <v>22765.9</v>
          </cell>
          <cell r="K144">
            <v>22765.9</v>
          </cell>
        </row>
        <row r="145">
          <cell r="B145" t="str">
            <v>450000422</v>
          </cell>
          <cell r="C145" t="str">
            <v>Drake Trailers, 19 Formation St, Wacol</v>
          </cell>
          <cell r="D145" t="str">
            <v>COLMOR</v>
          </cell>
          <cell r="E145" t="str">
            <v>C&amp;I_CR</v>
          </cell>
          <cell r="G145">
            <v>0</v>
          </cell>
          <cell r="H145">
            <v>391.27</v>
          </cell>
          <cell r="I145">
            <v>0</v>
          </cell>
          <cell r="J145">
            <v>25480.18</v>
          </cell>
          <cell r="K145">
            <v>25871.45</v>
          </cell>
        </row>
        <row r="146">
          <cell r="B146" t="str">
            <v>450000423</v>
          </cell>
          <cell r="C146" t="str">
            <v>Bridge St Stage 5, 530 Bridge St, Toowoomba</v>
          </cell>
          <cell r="D146" t="str">
            <v>CHRARM</v>
          </cell>
          <cell r="E146" t="str">
            <v>DOM_CR</v>
          </cell>
          <cell r="G146">
            <v>0</v>
          </cell>
          <cell r="H146">
            <v>1763.85</v>
          </cell>
          <cell r="I146">
            <v>0</v>
          </cell>
          <cell r="J146">
            <v>152.68</v>
          </cell>
          <cell r="K146">
            <v>1916.53</v>
          </cell>
        </row>
        <row r="147">
          <cell r="B147" t="str">
            <v>450000424</v>
          </cell>
          <cell r="C147" t="str">
            <v>Greenhampton Estate, Bellara Drive, Toowoomba</v>
          </cell>
          <cell r="D147" t="str">
            <v>CHRARM</v>
          </cell>
          <cell r="E147" t="str">
            <v>DOM_CR</v>
          </cell>
          <cell r="G147">
            <v>0</v>
          </cell>
          <cell r="H147">
            <v>2630.25</v>
          </cell>
          <cell r="I147">
            <v>0</v>
          </cell>
          <cell r="J147">
            <v>7183.03</v>
          </cell>
          <cell r="K147">
            <v>9813.2800000000007</v>
          </cell>
        </row>
        <row r="148">
          <cell r="B148" t="str">
            <v>450000425</v>
          </cell>
          <cell r="C148" t="str">
            <v>Nuplex Industries, 7A Industrial Ave, Wacol</v>
          </cell>
          <cell r="D148" t="str">
            <v>COLMOR</v>
          </cell>
          <cell r="E148" t="str">
            <v>C&amp;I_CR</v>
          </cell>
          <cell r="G148">
            <v>0</v>
          </cell>
          <cell r="H148">
            <v>0</v>
          </cell>
          <cell r="I148">
            <v>0</v>
          </cell>
          <cell r="J148">
            <v>150266.41</v>
          </cell>
          <cell r="K148">
            <v>150266.41</v>
          </cell>
        </row>
        <row r="149">
          <cell r="B149" t="str">
            <v>450000426</v>
          </cell>
          <cell r="C149" t="str">
            <v>Mossvale on Manly Stage 9, Tilley Rd, Wakerley</v>
          </cell>
          <cell r="D149" t="str">
            <v>STEBAS</v>
          </cell>
          <cell r="E149" t="str">
            <v>DOM_CR</v>
          </cell>
          <cell r="G149">
            <v>0</v>
          </cell>
          <cell r="H149">
            <v>0</v>
          </cell>
          <cell r="I149">
            <v>2293.7399999999998</v>
          </cell>
          <cell r="J149">
            <v>4314.57</v>
          </cell>
          <cell r="K149">
            <v>4314.57</v>
          </cell>
        </row>
        <row r="150">
          <cell r="B150" t="str">
            <v>450000427</v>
          </cell>
          <cell r="C150" t="str">
            <v>Palm Beach Swimming Pool Thrower Dr Palm Beach</v>
          </cell>
          <cell r="D150" t="str">
            <v>PAUALE</v>
          </cell>
          <cell r="E150" t="str">
            <v>C&amp;I_CR</v>
          </cell>
          <cell r="G150">
            <v>0</v>
          </cell>
          <cell r="H150">
            <v>76800.67</v>
          </cell>
          <cell r="I150">
            <v>0</v>
          </cell>
          <cell r="J150">
            <v>0</v>
          </cell>
          <cell r="K150">
            <v>76800.67</v>
          </cell>
        </row>
        <row r="151">
          <cell r="B151" t="str">
            <v>450000429</v>
          </cell>
          <cell r="C151" t="str">
            <v>New Domestic Meter Set</v>
          </cell>
          <cell r="D151" t="str">
            <v>MARHOL</v>
          </cell>
          <cell r="E151" t="str">
            <v>DOM_CR</v>
          </cell>
          <cell r="G151">
            <v>0</v>
          </cell>
          <cell r="H151">
            <v>0</v>
          </cell>
          <cell r="I151">
            <v>4477.6000000000004</v>
          </cell>
          <cell r="J151">
            <v>21599.85</v>
          </cell>
          <cell r="K151">
            <v>21599.85</v>
          </cell>
        </row>
        <row r="152">
          <cell r="B152" t="str">
            <v>450000430</v>
          </cell>
          <cell r="C152" t="str">
            <v>New Domestic Service - Estate</v>
          </cell>
          <cell r="D152" t="str">
            <v>MARHOL</v>
          </cell>
          <cell r="E152" t="str">
            <v>DOM_CR</v>
          </cell>
          <cell r="G152">
            <v>0</v>
          </cell>
          <cell r="H152">
            <v>0</v>
          </cell>
          <cell r="I152">
            <v>1128</v>
          </cell>
          <cell r="J152">
            <v>11562</v>
          </cell>
          <cell r="K152">
            <v>11562</v>
          </cell>
        </row>
        <row r="153">
          <cell r="B153" t="str">
            <v>450000433</v>
          </cell>
          <cell r="C153" t="str">
            <v>New Main - Existing Domestic</v>
          </cell>
          <cell r="D153" t="str">
            <v>MARHOL</v>
          </cell>
          <cell r="E153" t="str">
            <v>DOM_CR</v>
          </cell>
          <cell r="G153">
            <v>0</v>
          </cell>
          <cell r="H153">
            <v>0</v>
          </cell>
          <cell r="I153">
            <v>0</v>
          </cell>
          <cell r="J153">
            <v>1771</v>
          </cell>
          <cell r="K153">
            <v>1771</v>
          </cell>
        </row>
        <row r="154">
          <cell r="B154" t="str">
            <v>450000434</v>
          </cell>
          <cell r="C154" t="str">
            <v>Industrial and Commercial Meter Station &lt; 10TJ/Annum</v>
          </cell>
          <cell r="D154" t="str">
            <v>MARHOL</v>
          </cell>
          <cell r="E154" t="str">
            <v>C&amp;I_CR</v>
          </cell>
          <cell r="G154">
            <v>0</v>
          </cell>
          <cell r="H154">
            <v>0</v>
          </cell>
          <cell r="I154">
            <v>65473.34</v>
          </cell>
          <cell r="J154">
            <v>557658.1</v>
          </cell>
          <cell r="K154">
            <v>557658.1</v>
          </cell>
        </row>
        <row r="155">
          <cell r="B155" t="str">
            <v>450000435</v>
          </cell>
          <cell r="C155" t="str">
            <v>New Industrial and Commercial Service &lt; 10TJ/Annum</v>
          </cell>
          <cell r="D155" t="str">
            <v>MARHOL</v>
          </cell>
          <cell r="E155" t="str">
            <v>C&amp;I_CR</v>
          </cell>
          <cell r="G155">
            <v>0</v>
          </cell>
          <cell r="H155">
            <v>0</v>
          </cell>
          <cell r="I155">
            <v>29618.1</v>
          </cell>
          <cell r="J155">
            <v>126624.55</v>
          </cell>
          <cell r="K155">
            <v>126624.55</v>
          </cell>
        </row>
        <row r="156">
          <cell r="B156" t="str">
            <v>450000436</v>
          </cell>
          <cell r="C156" t="str">
            <v>New Main - Industrial and Commercial &lt;10TJ/annum</v>
          </cell>
          <cell r="D156" t="str">
            <v>MARHOL</v>
          </cell>
          <cell r="E156" t="str">
            <v>C&amp;I_CR</v>
          </cell>
          <cell r="G156">
            <v>0</v>
          </cell>
          <cell r="H156">
            <v>0</v>
          </cell>
          <cell r="I156">
            <v>0</v>
          </cell>
          <cell r="J156">
            <v>12351.5</v>
          </cell>
          <cell r="K156">
            <v>12351.5</v>
          </cell>
        </row>
        <row r="157">
          <cell r="B157" t="str">
            <v>450000437</v>
          </cell>
          <cell r="C157" t="str">
            <v>Minor Network Augmentation</v>
          </cell>
          <cell r="D157" t="str">
            <v>MARHOL</v>
          </cell>
          <cell r="E157" t="str">
            <v>AUGMENT</v>
          </cell>
          <cell r="G157">
            <v>0</v>
          </cell>
          <cell r="H157">
            <v>0</v>
          </cell>
          <cell r="I157">
            <v>2820</v>
          </cell>
          <cell r="J157">
            <v>36660</v>
          </cell>
          <cell r="K157">
            <v>36660</v>
          </cell>
        </row>
        <row r="158">
          <cell r="B158" t="str">
            <v>450000438</v>
          </cell>
          <cell r="C158" t="str">
            <v>Meter Change - Meters Domestic</v>
          </cell>
          <cell r="D158" t="str">
            <v>MARHOL</v>
          </cell>
          <cell r="E158" t="str">
            <v>RENEWAL</v>
          </cell>
          <cell r="G158">
            <v>0</v>
          </cell>
          <cell r="H158">
            <v>0</v>
          </cell>
          <cell r="I158">
            <v>41509.21</v>
          </cell>
          <cell r="J158">
            <v>304673.83</v>
          </cell>
          <cell r="K158">
            <v>304673.83</v>
          </cell>
        </row>
        <row r="159">
          <cell r="B159" t="str">
            <v>450000439</v>
          </cell>
          <cell r="C159" t="str">
            <v>Meter Change - Meters Industrial and Commercial &lt; 10TJ/annum</v>
          </cell>
          <cell r="D159" t="str">
            <v>MARHOL</v>
          </cell>
          <cell r="E159" t="str">
            <v>RENEWAL</v>
          </cell>
          <cell r="G159">
            <v>0</v>
          </cell>
          <cell r="H159">
            <v>0</v>
          </cell>
          <cell r="I159">
            <v>2457.1999999999998</v>
          </cell>
          <cell r="J159">
            <v>51564.03</v>
          </cell>
          <cell r="K159">
            <v>51564.03</v>
          </cell>
        </row>
        <row r="160">
          <cell r="B160" t="str">
            <v>450000440</v>
          </cell>
          <cell r="C160" t="str">
            <v>Meter Change - Meters Industrial and Commercial &gt; 10TJ/annum</v>
          </cell>
          <cell r="D160" t="str">
            <v>MARHOL</v>
          </cell>
          <cell r="E160" t="str">
            <v>RENEWAL</v>
          </cell>
          <cell r="G160">
            <v>0</v>
          </cell>
          <cell r="H160">
            <v>0</v>
          </cell>
          <cell r="I160">
            <v>5359.2</v>
          </cell>
          <cell r="J160">
            <v>30887.51</v>
          </cell>
          <cell r="K160">
            <v>30887.51</v>
          </cell>
        </row>
        <row r="161">
          <cell r="B161" t="str">
            <v>450000441</v>
          </cell>
          <cell r="C161" t="str">
            <v>Mains Renewal - Block</v>
          </cell>
          <cell r="D161" t="str">
            <v>DUNCRA</v>
          </cell>
          <cell r="E161" t="str">
            <v>RENEWAL</v>
          </cell>
          <cell r="G161">
            <v>0</v>
          </cell>
          <cell r="H161">
            <v>0</v>
          </cell>
          <cell r="I161">
            <v>0</v>
          </cell>
          <cell r="J161">
            <v>5640</v>
          </cell>
          <cell r="K161">
            <v>5640</v>
          </cell>
        </row>
        <row r="162">
          <cell r="B162" t="str">
            <v>450000442</v>
          </cell>
          <cell r="C162" t="str">
            <v>Mains Renewal - Piece</v>
          </cell>
          <cell r="D162" t="str">
            <v>DUNCRA</v>
          </cell>
          <cell r="E162" t="str">
            <v>RENEWAL</v>
          </cell>
          <cell r="G162">
            <v>0</v>
          </cell>
          <cell r="H162">
            <v>0</v>
          </cell>
          <cell r="I162">
            <v>0</v>
          </cell>
          <cell r="J162">
            <v>67357.89</v>
          </cell>
          <cell r="K162">
            <v>67357.89</v>
          </cell>
        </row>
        <row r="163">
          <cell r="B163" t="str">
            <v>450000443</v>
          </cell>
          <cell r="C163" t="str">
            <v>Service Renewal</v>
          </cell>
          <cell r="D163" t="str">
            <v>DUNCRA</v>
          </cell>
          <cell r="E163" t="str">
            <v>RENEWAL</v>
          </cell>
          <cell r="G163">
            <v>0</v>
          </cell>
          <cell r="H163">
            <v>0</v>
          </cell>
          <cell r="I163">
            <v>6812.8</v>
          </cell>
          <cell r="J163">
            <v>37634.93</v>
          </cell>
          <cell r="K163">
            <v>37634.93</v>
          </cell>
        </row>
        <row r="164">
          <cell r="B164" t="str">
            <v>450000444</v>
          </cell>
          <cell r="C164" t="str">
            <v>30/12/2009</v>
          </cell>
          <cell r="D164" t="str">
            <v>CHRARM</v>
          </cell>
          <cell r="E164" t="str">
            <v>DOM_CR</v>
          </cell>
          <cell r="G164">
            <v>0</v>
          </cell>
          <cell r="H164">
            <v>0</v>
          </cell>
          <cell r="I164">
            <v>134</v>
          </cell>
          <cell r="J164">
            <v>4673.6499999999996</v>
          </cell>
          <cell r="K164">
            <v>4673.6499999999996</v>
          </cell>
        </row>
        <row r="165">
          <cell r="B165" t="str">
            <v>450000445</v>
          </cell>
          <cell r="C165" t="str">
            <v>Brookwater stage 11C, Brookwater Drive, Brookwater</v>
          </cell>
          <cell r="D165" t="str">
            <v>PHIBOU</v>
          </cell>
          <cell r="E165" t="str">
            <v>DOM_CR</v>
          </cell>
          <cell r="G165">
            <v>0</v>
          </cell>
          <cell r="H165">
            <v>0</v>
          </cell>
          <cell r="I165">
            <v>0</v>
          </cell>
          <cell r="J165">
            <v>401.5</v>
          </cell>
          <cell r="K165">
            <v>401.5</v>
          </cell>
        </row>
        <row r="166">
          <cell r="B166" t="str">
            <v>450000459</v>
          </cell>
          <cell r="C166" t="str">
            <v>Cova stage 1, Pendraat Parade, Hope Island</v>
          </cell>
          <cell r="D166" t="str">
            <v>CHRARM</v>
          </cell>
          <cell r="E166" t="str">
            <v>DOM_CR</v>
          </cell>
          <cell r="G166">
            <v>0</v>
          </cell>
          <cell r="H166">
            <v>0</v>
          </cell>
          <cell r="I166">
            <v>0</v>
          </cell>
          <cell r="J166">
            <v>3411.98</v>
          </cell>
          <cell r="K166">
            <v>3411.98</v>
          </cell>
        </row>
        <row r="167">
          <cell r="B167" t="str">
            <v>450000460</v>
          </cell>
          <cell r="C167" t="str">
            <v>Hope Island Harbour Village, Glengallon Way, Hope Island</v>
          </cell>
          <cell r="D167" t="str">
            <v>CHRARM</v>
          </cell>
          <cell r="E167" t="str">
            <v>DOM_CR</v>
          </cell>
          <cell r="G167">
            <v>0</v>
          </cell>
          <cell r="H167">
            <v>0</v>
          </cell>
          <cell r="I167">
            <v>0</v>
          </cell>
          <cell r="J167">
            <v>3625.65</v>
          </cell>
          <cell r="K167">
            <v>3625.65</v>
          </cell>
        </row>
        <row r="168">
          <cell r="B168" t="str">
            <v>450000461</v>
          </cell>
          <cell r="C168" t="str">
            <v>Brisbane land developers, 79-91 Green Camp Rd, Wakerley</v>
          </cell>
          <cell r="D168" t="str">
            <v>STEBAS</v>
          </cell>
          <cell r="E168" t="str">
            <v>DOM_CR</v>
          </cell>
          <cell r="G168">
            <v>0</v>
          </cell>
          <cell r="H168">
            <v>0</v>
          </cell>
          <cell r="I168">
            <v>0</v>
          </cell>
          <cell r="J168">
            <v>736</v>
          </cell>
          <cell r="K168">
            <v>736</v>
          </cell>
        </row>
        <row r="169">
          <cell r="B169" t="str">
            <v>450000462</v>
          </cell>
          <cell r="C169" t="str">
            <v>Gold Cob Smallgoods, 625 Progress Rd, Wacol</v>
          </cell>
          <cell r="D169" t="str">
            <v>ANDFUR</v>
          </cell>
          <cell r="E169" t="str">
            <v>C&amp;I_CR</v>
          </cell>
          <cell r="G169">
            <v>0</v>
          </cell>
          <cell r="H169">
            <v>0</v>
          </cell>
          <cell r="I169">
            <v>0</v>
          </cell>
          <cell r="J169">
            <v>86239.02</v>
          </cell>
          <cell r="K169">
            <v>86239.02</v>
          </cell>
        </row>
        <row r="170">
          <cell r="B170" t="str">
            <v>450000463</v>
          </cell>
          <cell r="C170" t="str">
            <v>Gainsbourough Greens Estate,Yawalpha Rd, Pimpana</v>
          </cell>
          <cell r="D170" t="str">
            <v>CHRARM</v>
          </cell>
          <cell r="E170" t="str">
            <v>DOM_CR</v>
          </cell>
          <cell r="G170">
            <v>0</v>
          </cell>
          <cell r="H170">
            <v>0</v>
          </cell>
          <cell r="I170">
            <v>2648.26</v>
          </cell>
          <cell r="J170">
            <v>36655.4</v>
          </cell>
          <cell r="K170">
            <v>36655.4</v>
          </cell>
        </row>
        <row r="171">
          <cell r="B171" t="str">
            <v>450000464</v>
          </cell>
          <cell r="C171" t="str">
            <v>Ormeau Hills Stage 7, Sir Charles Holm Drive, Ormeau Hills</v>
          </cell>
          <cell r="D171" t="str">
            <v>STEBAS</v>
          </cell>
          <cell r="E171" t="str">
            <v>DOM_CR</v>
          </cell>
          <cell r="G171">
            <v>0</v>
          </cell>
          <cell r="H171">
            <v>0</v>
          </cell>
          <cell r="I171">
            <v>0</v>
          </cell>
          <cell r="J171">
            <v>1507</v>
          </cell>
          <cell r="K171">
            <v>1507</v>
          </cell>
        </row>
        <row r="172">
          <cell r="B172" t="str">
            <v>450000465</v>
          </cell>
          <cell r="C172" t="str">
            <v>Stocklands Development,197 Eggersdorf Rd, Ormeau</v>
          </cell>
          <cell r="D172" t="str">
            <v>STEBAS</v>
          </cell>
          <cell r="E172" t="str">
            <v>DOM_CR</v>
          </cell>
          <cell r="G172">
            <v>0</v>
          </cell>
          <cell r="H172">
            <v>0</v>
          </cell>
          <cell r="I172">
            <v>1007.75</v>
          </cell>
          <cell r="J172">
            <v>2710.91</v>
          </cell>
          <cell r="K172">
            <v>2710.91</v>
          </cell>
        </row>
        <row r="173">
          <cell r="B173" t="str">
            <v>450000466</v>
          </cell>
          <cell r="C173" t="str">
            <v>Jacobs Ridge Stage 24, Maidenwell Rd, Ormeau</v>
          </cell>
          <cell r="D173" t="str">
            <v>STEBAS</v>
          </cell>
          <cell r="E173" t="str">
            <v>DOM_CR</v>
          </cell>
          <cell r="G173">
            <v>0</v>
          </cell>
          <cell r="H173">
            <v>0</v>
          </cell>
          <cell r="I173">
            <v>6293.16</v>
          </cell>
          <cell r="J173">
            <v>7754.01</v>
          </cell>
          <cell r="K173">
            <v>7754.01</v>
          </cell>
        </row>
        <row r="174">
          <cell r="B174" t="str">
            <v>450000467</v>
          </cell>
          <cell r="C174" t="str">
            <v>FRC Interval Metering</v>
          </cell>
          <cell r="D174" t="str">
            <v>DAVLUN</v>
          </cell>
          <cell r="E174" t="str">
            <v>CAPEX</v>
          </cell>
          <cell r="G174">
            <v>0</v>
          </cell>
          <cell r="H174">
            <v>0</v>
          </cell>
          <cell r="I174">
            <v>80696.88</v>
          </cell>
          <cell r="J174">
            <v>556956.14</v>
          </cell>
          <cell r="K174">
            <v>556956.14</v>
          </cell>
        </row>
        <row r="175">
          <cell r="B175" t="str">
            <v>450000468</v>
          </cell>
          <cell r="C175" t="str">
            <v>Moss Rd Development, Cnr Moss and Manly roads, Wakerley</v>
          </cell>
          <cell r="D175" t="str">
            <v>STEBAS</v>
          </cell>
          <cell r="E175" t="str">
            <v>DOM_CR</v>
          </cell>
          <cell r="G175">
            <v>0</v>
          </cell>
          <cell r="H175">
            <v>0</v>
          </cell>
          <cell r="I175">
            <v>0</v>
          </cell>
          <cell r="J175">
            <v>276</v>
          </cell>
          <cell r="K175">
            <v>276</v>
          </cell>
        </row>
        <row r="176">
          <cell r="B176" t="str">
            <v>450000469</v>
          </cell>
          <cell r="C176" t="str">
            <v>Michael Ossipow, 20 Cornwall St, Woollongabba</v>
          </cell>
          <cell r="D176" t="str">
            <v>STEBAS</v>
          </cell>
          <cell r="E176" t="str">
            <v>C&amp;I_CR</v>
          </cell>
          <cell r="G176">
            <v>0</v>
          </cell>
          <cell r="H176">
            <v>0</v>
          </cell>
          <cell r="I176">
            <v>67963.92</v>
          </cell>
          <cell r="J176">
            <v>73588.399999999994</v>
          </cell>
          <cell r="K176">
            <v>73588.399999999994</v>
          </cell>
        </row>
        <row r="177">
          <cell r="B177" t="str">
            <v>450000470</v>
          </cell>
          <cell r="C177" t="str">
            <v>Currumbin Ridge, (Headworks) Mitchell St, Currumbin Valley</v>
          </cell>
          <cell r="D177" t="str">
            <v>CHRARM</v>
          </cell>
          <cell r="E177" t="str">
            <v>DOM_CR</v>
          </cell>
          <cell r="G177">
            <v>0</v>
          </cell>
          <cell r="H177">
            <v>0</v>
          </cell>
          <cell r="I177">
            <v>2395.9899999999998</v>
          </cell>
          <cell r="J177">
            <v>4295.49</v>
          </cell>
          <cell r="K177">
            <v>4295.49</v>
          </cell>
        </row>
        <row r="178">
          <cell r="B178" t="str">
            <v>450000471</v>
          </cell>
          <cell r="C178" t="str">
            <v>Replace stations with no over pressure protection devices -</v>
          </cell>
          <cell r="D178" t="str">
            <v>MARHOL</v>
          </cell>
          <cell r="E178" t="str">
            <v>CAPEX</v>
          </cell>
          <cell r="G178">
            <v>0</v>
          </cell>
          <cell r="H178">
            <v>0</v>
          </cell>
          <cell r="I178">
            <v>16293.99</v>
          </cell>
          <cell r="J178">
            <v>175550.03</v>
          </cell>
          <cell r="K178">
            <v>175550.03</v>
          </cell>
        </row>
        <row r="179">
          <cell r="B179" t="str">
            <v>450000472</v>
          </cell>
          <cell r="C179" t="str">
            <v>Replace non compliant service regulators - Brisbane</v>
          </cell>
          <cell r="D179" t="str">
            <v>MARHOL</v>
          </cell>
          <cell r="E179" t="str">
            <v>CAPEX</v>
          </cell>
          <cell r="G179">
            <v>0</v>
          </cell>
          <cell r="H179">
            <v>0</v>
          </cell>
          <cell r="I179">
            <v>13394.38</v>
          </cell>
          <cell r="J179">
            <v>13394.38</v>
          </cell>
          <cell r="K179">
            <v>13394.38</v>
          </cell>
        </row>
        <row r="180">
          <cell r="B180" t="str">
            <v>450000473</v>
          </cell>
          <cell r="C180" t="str">
            <v>Replace two district regulator Stations, Toowoomba</v>
          </cell>
          <cell r="D180" t="str">
            <v>MARHOL</v>
          </cell>
          <cell r="E180" t="str">
            <v>CAPEX</v>
          </cell>
          <cell r="G180">
            <v>0</v>
          </cell>
          <cell r="H180">
            <v>0</v>
          </cell>
          <cell r="I180">
            <v>713.88</v>
          </cell>
          <cell r="J180">
            <v>9356</v>
          </cell>
          <cell r="K180">
            <v>9356</v>
          </cell>
        </row>
        <row r="181">
          <cell r="B181" t="str">
            <v>450000475</v>
          </cell>
          <cell r="C181" t="str">
            <v>Jacobs Ridge St 22, Lynbrook Ave, Ormeau</v>
          </cell>
          <cell r="D181" t="str">
            <v>STEBAS</v>
          </cell>
          <cell r="E181" t="str">
            <v>DOM_CR</v>
          </cell>
          <cell r="G181">
            <v>0</v>
          </cell>
          <cell r="H181">
            <v>0</v>
          </cell>
          <cell r="I181">
            <v>0</v>
          </cell>
          <cell r="J181">
            <v>7637.19</v>
          </cell>
          <cell r="K181">
            <v>7637.19</v>
          </cell>
        </row>
        <row r="182">
          <cell r="B182" t="str">
            <v>450000476</v>
          </cell>
          <cell r="C182" t="str">
            <v>Jacobs Ridge St 23, Carrington St, Ormeau</v>
          </cell>
          <cell r="D182" t="str">
            <v>STEBAS</v>
          </cell>
          <cell r="E182" t="str">
            <v>DOM_CR</v>
          </cell>
          <cell r="G182">
            <v>0</v>
          </cell>
          <cell r="H182">
            <v>0</v>
          </cell>
          <cell r="I182">
            <v>0</v>
          </cell>
          <cell r="J182">
            <v>15279.28</v>
          </cell>
          <cell r="K182">
            <v>15279.28</v>
          </cell>
        </row>
        <row r="183">
          <cell r="B183" t="str">
            <v>450000478</v>
          </cell>
          <cell r="C183" t="str">
            <v>Ormeau Hills Stage 8, Ormeau Ridge Rd, Ormeau Hills</v>
          </cell>
          <cell r="D183" t="str">
            <v>STEBAS</v>
          </cell>
          <cell r="E183" t="str">
            <v>DOM_CR</v>
          </cell>
          <cell r="G183">
            <v>0</v>
          </cell>
          <cell r="H183">
            <v>0</v>
          </cell>
          <cell r="I183">
            <v>0</v>
          </cell>
          <cell r="J183">
            <v>184</v>
          </cell>
          <cell r="K183">
            <v>184</v>
          </cell>
        </row>
        <row r="184">
          <cell r="B184" t="str">
            <v>450000479</v>
          </cell>
          <cell r="C184" t="str">
            <v>Woodlands Village 1, Stage 4, Outlook Dr, Waterford</v>
          </cell>
          <cell r="D184" t="str">
            <v>STEBAS</v>
          </cell>
          <cell r="E184" t="str">
            <v>DOM_CR</v>
          </cell>
          <cell r="G184">
            <v>0</v>
          </cell>
          <cell r="H184">
            <v>0</v>
          </cell>
          <cell r="I184">
            <v>0</v>
          </cell>
          <cell r="J184">
            <v>1894.53</v>
          </cell>
          <cell r="K184">
            <v>1894.53</v>
          </cell>
        </row>
        <row r="185">
          <cell r="B185" t="str">
            <v>450000480</v>
          </cell>
          <cell r="C185" t="str">
            <v>Woodlands Village 1, Stage 5, Outlook Dr, Waterford</v>
          </cell>
          <cell r="D185" t="str">
            <v>STEBAS</v>
          </cell>
          <cell r="E185" t="str">
            <v>DOM_CR</v>
          </cell>
          <cell r="G185">
            <v>0</v>
          </cell>
          <cell r="H185">
            <v>0</v>
          </cell>
          <cell r="I185">
            <v>0</v>
          </cell>
          <cell r="J185">
            <v>2511.83</v>
          </cell>
          <cell r="K185">
            <v>2511.83</v>
          </cell>
        </row>
        <row r="186">
          <cell r="B186" t="str">
            <v>450000481</v>
          </cell>
          <cell r="C186" t="str">
            <v>Woodlands Village 1, Stage 6, Outlook Dr, Waterford</v>
          </cell>
          <cell r="D186" t="str">
            <v>STEBAS</v>
          </cell>
          <cell r="E186" t="str">
            <v>DOM_CR</v>
          </cell>
          <cell r="G186">
            <v>0</v>
          </cell>
          <cell r="H186">
            <v>0</v>
          </cell>
          <cell r="I186">
            <v>0</v>
          </cell>
          <cell r="J186">
            <v>2334.59</v>
          </cell>
          <cell r="K186">
            <v>2334.59</v>
          </cell>
        </row>
        <row r="187">
          <cell r="B187" t="str">
            <v>450000482</v>
          </cell>
          <cell r="C187" t="str">
            <v>FKP Development, (Headworks) Gardner Road, Rochedale</v>
          </cell>
          <cell r="D187" t="str">
            <v>STEBAS</v>
          </cell>
          <cell r="E187" t="str">
            <v>DOM_CR</v>
          </cell>
          <cell r="G187">
            <v>0</v>
          </cell>
          <cell r="H187">
            <v>0</v>
          </cell>
          <cell r="I187">
            <v>0</v>
          </cell>
          <cell r="J187">
            <v>15012</v>
          </cell>
          <cell r="K187">
            <v>15012</v>
          </cell>
        </row>
        <row r="188">
          <cell r="B188" t="str">
            <v>450000483</v>
          </cell>
          <cell r="C188" t="str">
            <v>Mulpha Group - Tristania Way, Sanctuary Cove, Hope Island</v>
          </cell>
          <cell r="D188" t="str">
            <v>CHRARM</v>
          </cell>
          <cell r="E188" t="str">
            <v>DOM_CR</v>
          </cell>
          <cell r="G188">
            <v>0</v>
          </cell>
          <cell r="H188">
            <v>0</v>
          </cell>
          <cell r="I188">
            <v>0</v>
          </cell>
          <cell r="J188">
            <v>6458.15</v>
          </cell>
          <cell r="K188">
            <v>6458.15</v>
          </cell>
        </row>
        <row r="189">
          <cell r="B189" t="str">
            <v>450000484</v>
          </cell>
          <cell r="C189" t="str">
            <v>Mulpha Group - Hillcrest Place, Sanctuary Cove, Hope Island</v>
          </cell>
          <cell r="D189" t="str">
            <v>CHRARM</v>
          </cell>
          <cell r="E189" t="str">
            <v>DOM_CR</v>
          </cell>
          <cell r="G189">
            <v>0</v>
          </cell>
          <cell r="H189">
            <v>0</v>
          </cell>
          <cell r="I189">
            <v>0</v>
          </cell>
          <cell r="J189">
            <v>17715.23</v>
          </cell>
          <cell r="K189">
            <v>17715.23</v>
          </cell>
        </row>
        <row r="190">
          <cell r="B190" t="str">
            <v>450000487</v>
          </cell>
          <cell r="C190" t="str">
            <v>Hope Island Harbour Village (Headworks), Glengallon Way, Hop</v>
          </cell>
          <cell r="D190" t="str">
            <v>CHRARM</v>
          </cell>
          <cell r="E190" t="str">
            <v>DOM_CR</v>
          </cell>
          <cell r="G190">
            <v>0</v>
          </cell>
          <cell r="H190">
            <v>0</v>
          </cell>
          <cell r="I190">
            <v>0</v>
          </cell>
          <cell r="J190">
            <v>368</v>
          </cell>
          <cell r="K190">
            <v>368</v>
          </cell>
        </row>
        <row r="191">
          <cell r="B191" t="str">
            <v>450000490</v>
          </cell>
          <cell r="C191" t="str">
            <v>Big Sky Coomera Stage 5</v>
          </cell>
          <cell r="D191" t="str">
            <v>CHRARM</v>
          </cell>
          <cell r="E191" t="str">
            <v>DOM_CR</v>
          </cell>
          <cell r="G191">
            <v>0</v>
          </cell>
          <cell r="H191">
            <v>0</v>
          </cell>
          <cell r="I191">
            <v>0</v>
          </cell>
          <cell r="J191">
            <v>1102.5</v>
          </cell>
          <cell r="K191">
            <v>1102.5</v>
          </cell>
        </row>
        <row r="192">
          <cell r="B192" t="str">
            <v>450000491</v>
          </cell>
          <cell r="C192" t="str">
            <v>Willawong Gate Station, BCC Willawong Extension</v>
          </cell>
          <cell r="D192" t="str">
            <v>MARHOL</v>
          </cell>
          <cell r="E192" t="str">
            <v>C&amp;I_CR</v>
          </cell>
          <cell r="G192">
            <v>0</v>
          </cell>
          <cell r="H192">
            <v>0</v>
          </cell>
          <cell r="I192">
            <v>75254.83</v>
          </cell>
          <cell r="J192">
            <v>896870.44</v>
          </cell>
          <cell r="K192">
            <v>896870.44</v>
          </cell>
        </row>
        <row r="193">
          <cell r="B193" t="str">
            <v>450000492</v>
          </cell>
          <cell r="C193" t="str">
            <v>Hillcroft at Belmont, Lot 15 Dairy Swamp Rd, Belmont</v>
          </cell>
          <cell r="D193" t="str">
            <v>STEBAS</v>
          </cell>
          <cell r="E193" t="str">
            <v>DOM_CR</v>
          </cell>
          <cell r="G193">
            <v>0</v>
          </cell>
          <cell r="H193">
            <v>0</v>
          </cell>
          <cell r="I193">
            <v>0</v>
          </cell>
          <cell r="J193">
            <v>5580.22</v>
          </cell>
          <cell r="K193">
            <v>5580.22</v>
          </cell>
        </row>
        <row r="194">
          <cell r="B194" t="str">
            <v>450000493</v>
          </cell>
          <cell r="C194" t="str">
            <v>Village 6, Stages 5 &amp; 6 Woodlands, Conondale Way, Waterford</v>
          </cell>
          <cell r="D194" t="str">
            <v>STEBAS</v>
          </cell>
          <cell r="E194" t="str">
            <v>DOM_CR</v>
          </cell>
          <cell r="G194">
            <v>0</v>
          </cell>
          <cell r="H194">
            <v>0</v>
          </cell>
          <cell r="I194">
            <v>0</v>
          </cell>
          <cell r="J194">
            <v>328.5</v>
          </cell>
          <cell r="K194">
            <v>328.5</v>
          </cell>
        </row>
        <row r="195">
          <cell r="B195" t="str">
            <v>450000494</v>
          </cell>
          <cell r="C195" t="str">
            <v>Australia Post, 38 Pearson Road, Yatala</v>
          </cell>
          <cell r="D195" t="str">
            <v>STEBAS</v>
          </cell>
          <cell r="E195" t="str">
            <v>C&amp;I_CR</v>
          </cell>
          <cell r="G195">
            <v>0</v>
          </cell>
          <cell r="H195">
            <v>0</v>
          </cell>
          <cell r="I195">
            <v>0</v>
          </cell>
          <cell r="J195">
            <v>28562.94</v>
          </cell>
          <cell r="K195">
            <v>28562.94</v>
          </cell>
        </row>
        <row r="196">
          <cell r="B196" t="str">
            <v>450000495</v>
          </cell>
          <cell r="C196" t="str">
            <v>Steve Paul &amp; Partners, 1112 Gold Coast Highway, Palm Beach</v>
          </cell>
          <cell r="D196" t="str">
            <v>CHRARM</v>
          </cell>
          <cell r="E196" t="str">
            <v>C&amp;I_CR</v>
          </cell>
          <cell r="G196">
            <v>0</v>
          </cell>
          <cell r="H196">
            <v>0</v>
          </cell>
          <cell r="I196">
            <v>0</v>
          </cell>
          <cell r="J196">
            <v>38644.620000000003</v>
          </cell>
          <cell r="K196">
            <v>38644.620000000003</v>
          </cell>
        </row>
        <row r="197">
          <cell r="B197" t="str">
            <v>450000496</v>
          </cell>
          <cell r="C197" t="str">
            <v>FKP, Commerce Rd, Browns Plains</v>
          </cell>
          <cell r="D197" t="str">
            <v>STEBAS</v>
          </cell>
          <cell r="E197" t="str">
            <v>C&amp;I_CR</v>
          </cell>
          <cell r="G197">
            <v>0</v>
          </cell>
          <cell r="H197">
            <v>0</v>
          </cell>
          <cell r="I197">
            <v>4362.1499999999996</v>
          </cell>
          <cell r="J197">
            <v>40652.769999999997</v>
          </cell>
          <cell r="K197">
            <v>40652.769999999997</v>
          </cell>
        </row>
        <row r="198">
          <cell r="B198" t="str">
            <v>450000497</v>
          </cell>
          <cell r="C198" t="str">
            <v>Garden City Powdercoating, 503 Boundary Rd, Toowoomba</v>
          </cell>
          <cell r="D198" t="str">
            <v>ANDFUR</v>
          </cell>
          <cell r="E198" t="str">
            <v>C&amp;I_CR</v>
          </cell>
          <cell r="G198">
            <v>0</v>
          </cell>
          <cell r="H198">
            <v>0</v>
          </cell>
          <cell r="I198">
            <v>0</v>
          </cell>
          <cell r="J198">
            <v>57404.07</v>
          </cell>
          <cell r="K198">
            <v>57404.07</v>
          </cell>
        </row>
        <row r="199">
          <cell r="B199" t="str">
            <v>450000498</v>
          </cell>
          <cell r="C199" t="str">
            <v>Gold Coast Main Encroachment, Yatala</v>
          </cell>
          <cell r="D199" t="str">
            <v>PETLAT</v>
          </cell>
          <cell r="E199" t="str">
            <v>RENEWAL</v>
          </cell>
          <cell r="G199">
            <v>0</v>
          </cell>
          <cell r="H199">
            <v>0</v>
          </cell>
          <cell r="I199">
            <v>1768</v>
          </cell>
          <cell r="J199">
            <v>8242.68</v>
          </cell>
          <cell r="K199">
            <v>8242.68</v>
          </cell>
        </row>
        <row r="200">
          <cell r="B200" t="str">
            <v>450000499</v>
          </cell>
          <cell r="C200" t="str">
            <v>Superior Care Group, 50 MacAdle Way, Merrimac</v>
          </cell>
          <cell r="D200" t="str">
            <v>CHRARM</v>
          </cell>
          <cell r="E200" t="str">
            <v>C&amp;I_CR</v>
          </cell>
          <cell r="G200">
            <v>0</v>
          </cell>
          <cell r="H200">
            <v>0</v>
          </cell>
          <cell r="I200">
            <v>0</v>
          </cell>
          <cell r="J200">
            <v>58292.12</v>
          </cell>
          <cell r="K200">
            <v>58292.12</v>
          </cell>
        </row>
        <row r="201">
          <cell r="B201" t="str">
            <v>450000500</v>
          </cell>
          <cell r="C201" t="str">
            <v>BCC Willawong, Richie Rd, RBP Connection</v>
          </cell>
          <cell r="D201" t="str">
            <v>ALAHER</v>
          </cell>
          <cell r="E201" t="str">
            <v>C&amp;I_CR</v>
          </cell>
          <cell r="G201">
            <v>0</v>
          </cell>
          <cell r="H201">
            <v>0</v>
          </cell>
          <cell r="I201">
            <v>-3571.04</v>
          </cell>
          <cell r="J201">
            <v>24168.99</v>
          </cell>
          <cell r="K201">
            <v>24168.99</v>
          </cell>
        </row>
        <row r="202">
          <cell r="B202" t="str">
            <v>450000501</v>
          </cell>
          <cell r="C202" t="str">
            <v>Stage 45A &amp; 45B, 259 Green Camp Rd, Wakerley</v>
          </cell>
          <cell r="D202" t="str">
            <v>STEBAS</v>
          </cell>
          <cell r="E202" t="str">
            <v>DOM_CR</v>
          </cell>
          <cell r="G202">
            <v>0</v>
          </cell>
          <cell r="H202">
            <v>0</v>
          </cell>
          <cell r="I202">
            <v>0</v>
          </cell>
          <cell r="J202">
            <v>368</v>
          </cell>
          <cell r="K202">
            <v>368</v>
          </cell>
        </row>
        <row r="203">
          <cell r="B203" t="str">
            <v>450000502</v>
          </cell>
          <cell r="C203" t="str">
            <v>Woodlands Village 6, Stages 7,8,9, Grand Terrace, Waterford</v>
          </cell>
          <cell r="D203" t="str">
            <v>STEBAS</v>
          </cell>
          <cell r="E203" t="str">
            <v>DOM_CR</v>
          </cell>
          <cell r="G203">
            <v>0</v>
          </cell>
          <cell r="H203">
            <v>0</v>
          </cell>
          <cell r="I203">
            <v>0</v>
          </cell>
          <cell r="J203">
            <v>622</v>
          </cell>
          <cell r="K203">
            <v>622</v>
          </cell>
        </row>
        <row r="204">
          <cell r="B204" t="str">
            <v>450000503</v>
          </cell>
          <cell r="C204" t="str">
            <v>Woodlands Village 5, Stages 3,9,10, Grand Terrace Waterford</v>
          </cell>
          <cell r="D204" t="str">
            <v>STEBAS</v>
          </cell>
          <cell r="E204" t="str">
            <v>DOM_CR</v>
          </cell>
          <cell r="G204">
            <v>0</v>
          </cell>
          <cell r="H204">
            <v>0</v>
          </cell>
          <cell r="I204">
            <v>0</v>
          </cell>
          <cell r="J204">
            <v>804.5</v>
          </cell>
          <cell r="K204">
            <v>804.5</v>
          </cell>
        </row>
        <row r="205">
          <cell r="B205" t="str">
            <v>450000504</v>
          </cell>
          <cell r="C205" t="str">
            <v>Park Edge Stage 14-16, Park Edge Drive, Springfield Lake</v>
          </cell>
          <cell r="D205" t="str">
            <v>PHIBOU</v>
          </cell>
          <cell r="E205" t="str">
            <v>DOM_CR</v>
          </cell>
          <cell r="G205">
            <v>0</v>
          </cell>
          <cell r="H205">
            <v>0</v>
          </cell>
          <cell r="I205">
            <v>1029.22</v>
          </cell>
          <cell r="J205">
            <v>7051.88</v>
          </cell>
          <cell r="K205">
            <v>7051.88</v>
          </cell>
        </row>
        <row r="206">
          <cell r="B206" t="str">
            <v>450000505</v>
          </cell>
          <cell r="C206" t="str">
            <v>Analog Monita Integration, 463 Tuffnell Rd, Banyo</v>
          </cell>
          <cell r="D206" t="str">
            <v>MARHOL</v>
          </cell>
          <cell r="E206" t="str">
            <v>CAPEX</v>
          </cell>
          <cell r="G206">
            <v>0</v>
          </cell>
          <cell r="H206">
            <v>0</v>
          </cell>
          <cell r="I206">
            <v>3237.13</v>
          </cell>
          <cell r="J206">
            <v>4203.13</v>
          </cell>
          <cell r="K206">
            <v>4203.13</v>
          </cell>
        </row>
        <row r="207">
          <cell r="B207" t="str">
            <v>450000506</v>
          </cell>
          <cell r="C207" t="str">
            <v>Elster Datalogger Integration, 463 Tuffnell Rd, Banyo</v>
          </cell>
          <cell r="D207" t="str">
            <v>MARHOL</v>
          </cell>
          <cell r="E207" t="str">
            <v>CAPEX</v>
          </cell>
          <cell r="G207">
            <v>0</v>
          </cell>
          <cell r="H207">
            <v>0</v>
          </cell>
          <cell r="I207">
            <v>4508.21</v>
          </cell>
          <cell r="J207">
            <v>9868.2099999999991</v>
          </cell>
          <cell r="K207">
            <v>9868.2099999999991</v>
          </cell>
        </row>
        <row r="208">
          <cell r="B208" t="str">
            <v>450000507</v>
          </cell>
          <cell r="C208" t="str">
            <v>Elster Flow Computer Integration, 463 Tuffnell Rd, Banyo</v>
          </cell>
          <cell r="D208" t="str">
            <v>MARHOL</v>
          </cell>
          <cell r="E208" t="str">
            <v>CAPEX</v>
          </cell>
          <cell r="G208">
            <v>0</v>
          </cell>
          <cell r="H208">
            <v>0</v>
          </cell>
          <cell r="I208">
            <v>59114.76</v>
          </cell>
          <cell r="J208">
            <v>59114.76</v>
          </cell>
          <cell r="K208">
            <v>59114.76</v>
          </cell>
        </row>
        <row r="209">
          <cell r="B209" t="str">
            <v>450000508</v>
          </cell>
          <cell r="C209" t="str">
            <v>Odourant Plant Update, 463 Tuffnell Rd, Banyo</v>
          </cell>
          <cell r="D209" t="str">
            <v>MARHOL</v>
          </cell>
          <cell r="E209" t="str">
            <v>CAPEX</v>
          </cell>
          <cell r="G209">
            <v>0</v>
          </cell>
          <cell r="H209">
            <v>0</v>
          </cell>
          <cell r="I209">
            <v>16412.849999999999</v>
          </cell>
          <cell r="J209">
            <v>16412.849999999999</v>
          </cell>
          <cell r="K209">
            <v>16412.849999999999</v>
          </cell>
        </row>
        <row r="210">
          <cell r="B210" t="str">
            <v>450000509</v>
          </cell>
          <cell r="C210" t="str">
            <v>APA Networks SCADA system, Historian relocation</v>
          </cell>
          <cell r="D210" t="str">
            <v>MARHOL</v>
          </cell>
          <cell r="E210" t="str">
            <v>CAPEX</v>
          </cell>
          <cell r="G210">
            <v>0</v>
          </cell>
          <cell r="H210">
            <v>0</v>
          </cell>
          <cell r="I210">
            <v>11029.23</v>
          </cell>
          <cell r="J210">
            <v>11029.23</v>
          </cell>
          <cell r="K210">
            <v>11029.23</v>
          </cell>
        </row>
        <row r="211">
          <cell r="B211" t="str">
            <v>450000510</v>
          </cell>
          <cell r="C211" t="str">
            <v>Upgrade of Runcorn Gate Station</v>
          </cell>
          <cell r="D211" t="str">
            <v>MARHOL</v>
          </cell>
          <cell r="E211" t="str">
            <v>CAPEX</v>
          </cell>
          <cell r="G211">
            <v>0</v>
          </cell>
          <cell r="H211">
            <v>0</v>
          </cell>
          <cell r="I211">
            <v>20318.34</v>
          </cell>
          <cell r="J211">
            <v>326667.12</v>
          </cell>
          <cell r="K211">
            <v>326667.12</v>
          </cell>
        </row>
        <row r="212">
          <cell r="B212" t="str">
            <v>450000511</v>
          </cell>
          <cell r="C212" t="str">
            <v>Mercury service regulators - replacement</v>
          </cell>
          <cell r="D212" t="str">
            <v>MARHOL</v>
          </cell>
          <cell r="E212" t="str">
            <v>CAPEX</v>
          </cell>
          <cell r="G212">
            <v>0</v>
          </cell>
          <cell r="H212">
            <v>0</v>
          </cell>
          <cell r="I212">
            <v>68885.899999999994</v>
          </cell>
          <cell r="J212">
            <v>202402.11</v>
          </cell>
          <cell r="K212">
            <v>202402.11</v>
          </cell>
        </row>
        <row r="213">
          <cell r="B213" t="str">
            <v>450000512</v>
          </cell>
          <cell r="C213" t="str">
            <v>Big Sky Coomera Stage 6</v>
          </cell>
          <cell r="D213" t="str">
            <v>CHRARM</v>
          </cell>
          <cell r="E213" t="str">
            <v>DOM_CR</v>
          </cell>
          <cell r="G213">
            <v>0</v>
          </cell>
          <cell r="H213">
            <v>0</v>
          </cell>
          <cell r="I213">
            <v>0</v>
          </cell>
          <cell r="J213">
            <v>1174</v>
          </cell>
          <cell r="K213">
            <v>1174</v>
          </cell>
        </row>
        <row r="214">
          <cell r="B214" t="str">
            <v>450000514</v>
          </cell>
          <cell r="C214" t="str">
            <v>PRA Developers, 784 Blunder Rd, Doolandella</v>
          </cell>
          <cell r="D214" t="str">
            <v>PHIBOU</v>
          </cell>
          <cell r="E214" t="str">
            <v>DOM_CR</v>
          </cell>
          <cell r="G214">
            <v>0</v>
          </cell>
          <cell r="H214">
            <v>0</v>
          </cell>
          <cell r="I214">
            <v>0</v>
          </cell>
          <cell r="J214">
            <v>8048.41</v>
          </cell>
          <cell r="K214">
            <v>8048.41</v>
          </cell>
        </row>
        <row r="215">
          <cell r="B215" t="str">
            <v>450000515</v>
          </cell>
          <cell r="C215" t="str">
            <v>Tarlington Estate, Lot 1-3 Ramsay St, Toowoomba</v>
          </cell>
          <cell r="D215" t="str">
            <v>CHRARM</v>
          </cell>
          <cell r="E215" t="str">
            <v>DOM_CR</v>
          </cell>
          <cell r="G215">
            <v>0</v>
          </cell>
          <cell r="H215">
            <v>0</v>
          </cell>
          <cell r="I215">
            <v>2074.4899999999998</v>
          </cell>
          <cell r="J215">
            <v>19693.32</v>
          </cell>
          <cell r="K215">
            <v>19693.32</v>
          </cell>
        </row>
        <row r="216">
          <cell r="B216" t="str">
            <v>450000516</v>
          </cell>
          <cell r="C216" t="str">
            <v>District Regulator Stations x 25</v>
          </cell>
          <cell r="D216" t="str">
            <v>MARHOL</v>
          </cell>
          <cell r="E216" t="str">
            <v>CAPEX</v>
          </cell>
          <cell r="G216">
            <v>0</v>
          </cell>
          <cell r="H216">
            <v>0</v>
          </cell>
          <cell r="I216">
            <v>356518.93</v>
          </cell>
          <cell r="J216">
            <v>396350.19</v>
          </cell>
          <cell r="K216">
            <v>396350.19</v>
          </cell>
        </row>
        <row r="217">
          <cell r="B217" t="str">
            <v>450000518</v>
          </cell>
          <cell r="C217" t="str">
            <v>1541 Creek Road, Carina</v>
          </cell>
          <cell r="D217" t="str">
            <v>EVAWHI</v>
          </cell>
          <cell r="E217" t="str">
            <v>C&amp;I_CR</v>
          </cell>
          <cell r="G217">
            <v>0</v>
          </cell>
          <cell r="H217">
            <v>0</v>
          </cell>
          <cell r="I217">
            <v>0</v>
          </cell>
          <cell r="J217">
            <v>12060.95</v>
          </cell>
          <cell r="K217">
            <v>12060.95</v>
          </cell>
        </row>
        <row r="218">
          <cell r="B218" t="str">
            <v>450000519</v>
          </cell>
          <cell r="C218" t="str">
            <v>Devine Yawalapha, Lot 8-11 Yawalapha Rd, Pimpama</v>
          </cell>
          <cell r="D218" t="str">
            <v>CHRARM</v>
          </cell>
          <cell r="E218" t="str">
            <v>DOM_CR</v>
          </cell>
          <cell r="G218">
            <v>0</v>
          </cell>
          <cell r="H218">
            <v>0</v>
          </cell>
          <cell r="I218">
            <v>474.5</v>
          </cell>
          <cell r="J218">
            <v>474.5</v>
          </cell>
          <cell r="K218">
            <v>474.5</v>
          </cell>
        </row>
        <row r="219">
          <cell r="B219" t="str">
            <v>450000523</v>
          </cell>
          <cell r="C219" t="str">
            <v>Highgate Hill and Norman Park - Mains replacement</v>
          </cell>
          <cell r="D219" t="str">
            <v>DANMOR</v>
          </cell>
          <cell r="E219" t="str">
            <v>RENEWAL</v>
          </cell>
          <cell r="G219">
            <v>0</v>
          </cell>
          <cell r="H219">
            <v>0</v>
          </cell>
          <cell r="I219">
            <v>886446.54</v>
          </cell>
          <cell r="J219">
            <v>1636573.15</v>
          </cell>
          <cell r="K219">
            <v>1636573.15</v>
          </cell>
        </row>
        <row r="220">
          <cell r="B220" t="str">
            <v>450000524</v>
          </cell>
          <cell r="C220" t="str">
            <v>Relocate DN 100 steel gas, Old Goombungee Rd, Harlaxton</v>
          </cell>
          <cell r="D220" t="str">
            <v>COLMOR</v>
          </cell>
          <cell r="E220" t="str">
            <v>RENEWAL</v>
          </cell>
          <cell r="G220">
            <v>0</v>
          </cell>
          <cell r="H220">
            <v>0</v>
          </cell>
          <cell r="I220">
            <v>6131.8</v>
          </cell>
          <cell r="J220">
            <v>10606.32</v>
          </cell>
          <cell r="K220">
            <v>10606.32</v>
          </cell>
        </row>
        <row r="221">
          <cell r="B221" t="str">
            <v>450000525</v>
          </cell>
          <cell r="C221" t="str">
            <v>Pro Coast (Bldg 2), Lot 2 Johnson Rd, Heathwood</v>
          </cell>
          <cell r="D221" t="str">
            <v>COLMOR</v>
          </cell>
          <cell r="E221" t="str">
            <v>C&amp;I_CR</v>
          </cell>
          <cell r="G221">
            <v>0</v>
          </cell>
          <cell r="H221">
            <v>0</v>
          </cell>
          <cell r="I221">
            <v>72143.03</v>
          </cell>
          <cell r="J221">
            <v>105461.04</v>
          </cell>
          <cell r="K221">
            <v>105461.04</v>
          </cell>
        </row>
        <row r="222">
          <cell r="B222" t="str">
            <v>450000526</v>
          </cell>
          <cell r="C222" t="str">
            <v>Highland Reserve, Stage 6b, Reserve Rd, Upper Coomera</v>
          </cell>
          <cell r="D222" t="str">
            <v>STEBAS</v>
          </cell>
          <cell r="E222" t="str">
            <v>GRDMNEST</v>
          </cell>
          <cell r="G222">
            <v>0</v>
          </cell>
          <cell r="H222">
            <v>0</v>
          </cell>
          <cell r="I222">
            <v>5303.2</v>
          </cell>
          <cell r="J222">
            <v>16821.48</v>
          </cell>
          <cell r="K222">
            <v>16821.48</v>
          </cell>
        </row>
        <row r="223">
          <cell r="B223" t="str">
            <v>450000527</v>
          </cell>
          <cell r="C223" t="str">
            <v>Woodlands Village 5, Stage 7, Frankland St, Waterford</v>
          </cell>
          <cell r="D223" t="str">
            <v>STEBAS</v>
          </cell>
          <cell r="E223" t="str">
            <v>GRDMNEST</v>
          </cell>
          <cell r="G223">
            <v>0</v>
          </cell>
          <cell r="H223">
            <v>0</v>
          </cell>
          <cell r="I223">
            <v>0</v>
          </cell>
          <cell r="J223">
            <v>182.5</v>
          </cell>
          <cell r="K223">
            <v>182.5</v>
          </cell>
        </row>
        <row r="224">
          <cell r="B224" t="str">
            <v>450000528</v>
          </cell>
          <cell r="C224" t="str">
            <v>Woodlands Village 5, Stage 11, Frankland St, Waterford</v>
          </cell>
          <cell r="D224" t="str">
            <v>STEBAS</v>
          </cell>
          <cell r="E224" t="str">
            <v>GRDMNEST</v>
          </cell>
          <cell r="G224">
            <v>0</v>
          </cell>
          <cell r="H224">
            <v>0</v>
          </cell>
          <cell r="I224">
            <v>134</v>
          </cell>
          <cell r="J224">
            <v>280</v>
          </cell>
          <cell r="K224">
            <v>280</v>
          </cell>
        </row>
        <row r="225">
          <cell r="B225" t="str">
            <v>450000529</v>
          </cell>
          <cell r="C225" t="str">
            <v>Woodlands Village 5, Stage 14, Frankland St, Waterford</v>
          </cell>
          <cell r="D225" t="str">
            <v>STEBAS</v>
          </cell>
          <cell r="E225" t="str">
            <v>GRDMNEST</v>
          </cell>
          <cell r="G225">
            <v>0</v>
          </cell>
          <cell r="H225">
            <v>0</v>
          </cell>
          <cell r="I225">
            <v>134</v>
          </cell>
          <cell r="J225">
            <v>280</v>
          </cell>
          <cell r="K225">
            <v>280</v>
          </cell>
        </row>
        <row r="226">
          <cell r="B226" t="str">
            <v>450000530</v>
          </cell>
          <cell r="C226" t="str">
            <v>Woodlands Village 5, Stage 15, Frankland St, Waterford</v>
          </cell>
          <cell r="D226" t="str">
            <v>STEBAS</v>
          </cell>
          <cell r="E226" t="str">
            <v>GRDMNEST</v>
          </cell>
          <cell r="G226">
            <v>0</v>
          </cell>
          <cell r="H226">
            <v>0</v>
          </cell>
          <cell r="I226">
            <v>134</v>
          </cell>
          <cell r="J226">
            <v>280</v>
          </cell>
          <cell r="K226">
            <v>280</v>
          </cell>
        </row>
        <row r="227">
          <cell r="B227" t="str">
            <v>450000537</v>
          </cell>
          <cell r="C227" t="str">
            <v>Woodlands Village 5, Stage 4, Frankland St, Waterford</v>
          </cell>
          <cell r="D227" t="str">
            <v>STEBAS</v>
          </cell>
          <cell r="E227" t="str">
            <v>GRDMNEST</v>
          </cell>
          <cell r="G227">
            <v>0</v>
          </cell>
          <cell r="H227">
            <v>0</v>
          </cell>
          <cell r="I227">
            <v>0</v>
          </cell>
          <cell r="J227">
            <v>182.5</v>
          </cell>
          <cell r="K227">
            <v>182.5</v>
          </cell>
        </row>
        <row r="228">
          <cell r="B228" t="str">
            <v>450000538</v>
          </cell>
          <cell r="C228" t="str">
            <v>Mansfield Office Air Conditioning System</v>
          </cell>
          <cell r="D228" t="str">
            <v>MICCIN</v>
          </cell>
          <cell r="E228" t="str">
            <v>CAPEX</v>
          </cell>
          <cell r="G228">
            <v>83171</v>
          </cell>
          <cell r="H228">
            <v>0</v>
          </cell>
          <cell r="I228">
            <v>0</v>
          </cell>
          <cell r="J228">
            <v>3772.73</v>
          </cell>
          <cell r="K228">
            <v>3772.73</v>
          </cell>
        </row>
        <row r="229">
          <cell r="B229" t="str">
            <v>450000539</v>
          </cell>
          <cell r="C229" t="str">
            <v>Wynnum Augmentation, Sibley Rd, Wynnum</v>
          </cell>
          <cell r="D229" t="str">
            <v>STEBAS</v>
          </cell>
          <cell r="E229" t="str">
            <v>AUGMENT</v>
          </cell>
          <cell r="G229">
            <v>702383</v>
          </cell>
          <cell r="H229">
            <v>0</v>
          </cell>
          <cell r="I229">
            <v>7516.72</v>
          </cell>
          <cell r="J229">
            <v>15393.22</v>
          </cell>
          <cell r="K229">
            <v>15393.22</v>
          </cell>
        </row>
        <row r="230">
          <cell r="B230" t="str">
            <v>450000542</v>
          </cell>
          <cell r="C230" t="str">
            <v>Development Mgt Solutions, 462 Manly Rd, Wakerley</v>
          </cell>
          <cell r="D230" t="str">
            <v>STEBAS</v>
          </cell>
          <cell r="E230" t="str">
            <v>DOM_CR</v>
          </cell>
          <cell r="G230">
            <v>11453</v>
          </cell>
          <cell r="H230">
            <v>0</v>
          </cell>
          <cell r="I230">
            <v>0</v>
          </cell>
          <cell r="J230">
            <v>2978.58</v>
          </cell>
          <cell r="K230">
            <v>2978.58</v>
          </cell>
        </row>
        <row r="231">
          <cell r="B231" t="str">
            <v>450000548</v>
          </cell>
          <cell r="C231" t="str">
            <v>Nirvana on Kirra, Cnr Musgrave &amp; Douglas Sts</v>
          </cell>
          <cell r="D231" t="str">
            <v>CHRARM</v>
          </cell>
          <cell r="E231" t="str">
            <v>C&amp;I_CR</v>
          </cell>
          <cell r="G231">
            <v>62696</v>
          </cell>
          <cell r="H231">
            <v>0</v>
          </cell>
          <cell r="I231">
            <v>536</v>
          </cell>
          <cell r="J231">
            <v>1059.5</v>
          </cell>
          <cell r="K231">
            <v>1059.5</v>
          </cell>
        </row>
        <row r="232">
          <cell r="B232" t="str">
            <v>450000549</v>
          </cell>
          <cell r="C232" t="str">
            <v>Hope Island Villas - John Lund Dr  Hope Island</v>
          </cell>
          <cell r="D232" t="str">
            <v>CHRARM</v>
          </cell>
          <cell r="E232" t="str">
            <v>DOM_CR</v>
          </cell>
          <cell r="G232">
            <v>19687</v>
          </cell>
          <cell r="H232">
            <v>0</v>
          </cell>
          <cell r="I232">
            <v>0</v>
          </cell>
          <cell r="J232">
            <v>615</v>
          </cell>
          <cell r="K232">
            <v>615</v>
          </cell>
        </row>
        <row r="233">
          <cell r="B233" t="str">
            <v>450000550</v>
          </cell>
          <cell r="C233" t="str">
            <v>Little Beach Paradise (Headworks) Killowill Ave Paradise poi</v>
          </cell>
          <cell r="D233" t="str">
            <v>STEBAS</v>
          </cell>
          <cell r="E233" t="str">
            <v>C&amp;I_CR</v>
          </cell>
          <cell r="G233">
            <v>146000</v>
          </cell>
          <cell r="H233">
            <v>0</v>
          </cell>
          <cell r="I233">
            <v>536</v>
          </cell>
          <cell r="J233">
            <v>1047.5</v>
          </cell>
          <cell r="K233">
            <v>1047.5</v>
          </cell>
        </row>
        <row r="234">
          <cell r="B234" t="str">
            <v>450000551</v>
          </cell>
          <cell r="C234" t="str">
            <v>Little Beach Paradise (Common Trench) Killowill Ave Paradise</v>
          </cell>
          <cell r="D234" t="str">
            <v>STEBAS</v>
          </cell>
          <cell r="E234" t="str">
            <v>C&amp;I_CR</v>
          </cell>
          <cell r="G234">
            <v>48258</v>
          </cell>
          <cell r="H234">
            <v>0</v>
          </cell>
          <cell r="I234">
            <v>755</v>
          </cell>
          <cell r="J234">
            <v>864.5</v>
          </cell>
          <cell r="K234">
            <v>864.5</v>
          </cell>
        </row>
        <row r="235">
          <cell r="B235" t="str">
            <v>450000552</v>
          </cell>
          <cell r="C235" t="str">
            <v>Dolandella Headwork, Gooderham Rd,Camden Rd,Willawong</v>
          </cell>
          <cell r="D235" t="str">
            <v>EVAWHI</v>
          </cell>
          <cell r="E235" t="str">
            <v>GRDMNEXI</v>
          </cell>
          <cell r="G235">
            <v>291460.65999999997</v>
          </cell>
          <cell r="H235">
            <v>0</v>
          </cell>
          <cell r="I235">
            <v>0</v>
          </cell>
          <cell r="J235">
            <v>208516.52</v>
          </cell>
          <cell r="K235">
            <v>208516.52</v>
          </cell>
        </row>
        <row r="236">
          <cell r="B236" t="str">
            <v>450000553</v>
          </cell>
          <cell r="C236" t="str">
            <v>Doolandella Headwork,Anala Avenue, King Avenue, Blunder Rd,</v>
          </cell>
          <cell r="D236" t="str">
            <v>PHIBOU</v>
          </cell>
          <cell r="E236" t="str">
            <v>GRDMNEXI</v>
          </cell>
          <cell r="G236">
            <v>513408</v>
          </cell>
          <cell r="H236">
            <v>0</v>
          </cell>
          <cell r="I236">
            <v>5780</v>
          </cell>
          <cell r="J236">
            <v>14259.61</v>
          </cell>
          <cell r="K236">
            <v>14259.61</v>
          </cell>
        </row>
        <row r="237">
          <cell r="B237" t="str">
            <v>450000554</v>
          </cell>
          <cell r="C237" t="str">
            <v>Head works for Amity Rd and Kerkin Rd South  Pimpama</v>
          </cell>
          <cell r="D237" t="str">
            <v>CHRARM</v>
          </cell>
          <cell r="E237" t="str">
            <v>GRDMNEXI</v>
          </cell>
          <cell r="G237">
            <v>95977</v>
          </cell>
          <cell r="H237">
            <v>0</v>
          </cell>
          <cell r="I237">
            <v>78808.52</v>
          </cell>
          <cell r="J237">
            <v>109401.4</v>
          </cell>
          <cell r="K237">
            <v>109401.4</v>
          </cell>
        </row>
        <row r="238">
          <cell r="B238" t="str">
            <v>450000555</v>
          </cell>
          <cell r="C238" t="str">
            <v>Highland Reserve Stage 6c, Heatherdale Dr Upp Coomera</v>
          </cell>
          <cell r="D238" t="str">
            <v>CHRARM</v>
          </cell>
          <cell r="E238" t="str">
            <v>GRDMNEST</v>
          </cell>
          <cell r="G238">
            <v>11175</v>
          </cell>
          <cell r="H238">
            <v>0</v>
          </cell>
          <cell r="I238">
            <v>310.45</v>
          </cell>
          <cell r="J238">
            <v>1180.95</v>
          </cell>
          <cell r="K238">
            <v>1180.95</v>
          </cell>
        </row>
        <row r="239">
          <cell r="B239" t="str">
            <v>450000556</v>
          </cell>
          <cell r="C239" t="str">
            <v>Sanctuary Cove Block 6</v>
          </cell>
          <cell r="D239" t="str">
            <v>CHRARM</v>
          </cell>
          <cell r="E239" t="str">
            <v>DOM_CR</v>
          </cell>
          <cell r="G239">
            <v>32625</v>
          </cell>
          <cell r="H239">
            <v>0</v>
          </cell>
          <cell r="I239">
            <v>5201.76</v>
          </cell>
          <cell r="J239">
            <v>5201.76</v>
          </cell>
          <cell r="K239">
            <v>5201.76</v>
          </cell>
        </row>
        <row r="240">
          <cell r="B240" t="str">
            <v>450000557</v>
          </cell>
          <cell r="C240" t="str">
            <v>Sequana Retirement Village St 4</v>
          </cell>
          <cell r="D240" t="str">
            <v>CHRARM</v>
          </cell>
          <cell r="E240" t="str">
            <v>DOM_CR</v>
          </cell>
          <cell r="G240">
            <v>4083</v>
          </cell>
          <cell r="H240">
            <v>0</v>
          </cell>
          <cell r="I240">
            <v>292</v>
          </cell>
          <cell r="J240">
            <v>986</v>
          </cell>
          <cell r="K240">
            <v>986</v>
          </cell>
        </row>
        <row r="241">
          <cell r="B241" t="str">
            <v>450000558</v>
          </cell>
          <cell r="C241" t="str">
            <v>Delfin - Woodlands Village 5 stage 8</v>
          </cell>
          <cell r="D241" t="str">
            <v>STEBAS</v>
          </cell>
          <cell r="E241" t="str">
            <v>DOM_CR</v>
          </cell>
          <cell r="G241">
            <v>10646</v>
          </cell>
          <cell r="H241">
            <v>0</v>
          </cell>
          <cell r="I241">
            <v>134</v>
          </cell>
          <cell r="J241">
            <v>134</v>
          </cell>
          <cell r="K241">
            <v>134</v>
          </cell>
        </row>
        <row r="242">
          <cell r="B242" t="str">
            <v>450000559</v>
          </cell>
          <cell r="C242" t="str">
            <v>Delfin - Woodlands Village 5 stage 12</v>
          </cell>
          <cell r="D242" t="str">
            <v>STEBAS</v>
          </cell>
          <cell r="E242" t="str">
            <v>DOM_CR</v>
          </cell>
          <cell r="G242">
            <v>10646</v>
          </cell>
          <cell r="H242">
            <v>0</v>
          </cell>
          <cell r="I242">
            <v>134</v>
          </cell>
          <cell r="J242">
            <v>134</v>
          </cell>
          <cell r="K242">
            <v>134</v>
          </cell>
        </row>
        <row r="243">
          <cell r="B243" t="str">
            <v>450000560</v>
          </cell>
          <cell r="C243" t="str">
            <v>Delfin - Woodlands Village 5 stage 13</v>
          </cell>
          <cell r="D243" t="str">
            <v>STEBAS</v>
          </cell>
          <cell r="E243" t="str">
            <v>DOM_CR</v>
          </cell>
          <cell r="G243">
            <v>10646</v>
          </cell>
          <cell r="H243">
            <v>0</v>
          </cell>
          <cell r="I243">
            <v>134</v>
          </cell>
          <cell r="J243">
            <v>134</v>
          </cell>
          <cell r="K243">
            <v>134</v>
          </cell>
        </row>
        <row r="244">
          <cell r="B244" t="str">
            <v>450000561</v>
          </cell>
          <cell r="C244" t="str">
            <v>QM Properties 152-164 Pascoe St Ormeau</v>
          </cell>
          <cell r="D244" t="str">
            <v>STEBAS</v>
          </cell>
          <cell r="E244" t="str">
            <v>DOM_CR</v>
          </cell>
          <cell r="G244">
            <v>15568</v>
          </cell>
          <cell r="H244">
            <v>0</v>
          </cell>
          <cell r="I244">
            <v>134</v>
          </cell>
          <cell r="J244">
            <v>134</v>
          </cell>
          <cell r="K244">
            <v>134</v>
          </cell>
        </row>
        <row r="245">
          <cell r="B245" t="str">
            <v>450000562</v>
          </cell>
          <cell r="C245" t="str">
            <v>Delfin - Woodlands Village 4 stage 1</v>
          </cell>
          <cell r="D245" t="str">
            <v>STEBAS</v>
          </cell>
          <cell r="E245" t="str">
            <v>DOM_CR</v>
          </cell>
          <cell r="G245">
            <v>17064</v>
          </cell>
          <cell r="H245">
            <v>0</v>
          </cell>
          <cell r="I245">
            <v>134</v>
          </cell>
          <cell r="J245">
            <v>134</v>
          </cell>
          <cell r="K245">
            <v>134</v>
          </cell>
        </row>
        <row r="246">
          <cell r="B246" t="str">
            <v>450000569</v>
          </cell>
          <cell r="C246" t="str">
            <v>Northview  Parade Benowa</v>
          </cell>
          <cell r="D246" t="str">
            <v>CHRARM</v>
          </cell>
          <cell r="E246" t="str">
            <v>DOM_CR</v>
          </cell>
          <cell r="G246">
            <v>6275</v>
          </cell>
          <cell r="H246">
            <v>0</v>
          </cell>
          <cell r="I246">
            <v>347</v>
          </cell>
          <cell r="J246">
            <v>347</v>
          </cell>
          <cell r="K246">
            <v>347</v>
          </cell>
        </row>
        <row r="247">
          <cell r="B247" t="str">
            <v>450000570</v>
          </cell>
          <cell r="C247" t="str">
            <v>Ludowici Pty Ltd, 18 Antiminy St, Carole Park</v>
          </cell>
          <cell r="D247" t="str">
            <v>PHIBOU</v>
          </cell>
          <cell r="E247" t="str">
            <v>C&amp;I_CR</v>
          </cell>
          <cell r="G247">
            <v>56936</v>
          </cell>
          <cell r="H247">
            <v>0</v>
          </cell>
          <cell r="I247">
            <v>1999.63</v>
          </cell>
          <cell r="J247">
            <v>1999.63</v>
          </cell>
          <cell r="K247">
            <v>1999.63</v>
          </cell>
        </row>
        <row r="248">
          <cell r="B248" t="str">
            <v>450000571</v>
          </cell>
          <cell r="C248" t="str">
            <v>OZ Care 100 Usher Av Labradore.</v>
          </cell>
          <cell r="D248" t="str">
            <v>CHRARM</v>
          </cell>
          <cell r="E248" t="str">
            <v>C&amp;I_CR</v>
          </cell>
          <cell r="G248">
            <v>55858</v>
          </cell>
          <cell r="H248">
            <v>0</v>
          </cell>
          <cell r="I248">
            <v>1236</v>
          </cell>
          <cell r="J248">
            <v>1236</v>
          </cell>
          <cell r="K248">
            <v>1236</v>
          </cell>
        </row>
        <row r="249">
          <cell r="B249" t="str">
            <v>450000572</v>
          </cell>
          <cell r="C249" t="str">
            <v>Robina Hospital Baulderstone</v>
          </cell>
          <cell r="D249" t="str">
            <v>ANDFUR</v>
          </cell>
          <cell r="E249" t="str">
            <v>RENEWAL</v>
          </cell>
          <cell r="G249">
            <v>46819</v>
          </cell>
          <cell r="H249">
            <v>0</v>
          </cell>
          <cell r="I249">
            <v>625.29999999999995</v>
          </cell>
          <cell r="J249">
            <v>625.29999999999995</v>
          </cell>
          <cell r="K249">
            <v>625.29999999999995</v>
          </cell>
        </row>
        <row r="250">
          <cell r="B250" t="str">
            <v>451000100</v>
          </cell>
          <cell r="C250" t="str">
            <v>Allgas (UnReg)</v>
          </cell>
          <cell r="D250" t="str">
            <v>ANTCRO</v>
          </cell>
          <cell r="E250" t="str">
            <v>NA</v>
          </cell>
          <cell r="G250">
            <v>0</v>
          </cell>
          <cell r="H250">
            <v>0</v>
          </cell>
          <cell r="I250">
            <v>0</v>
          </cell>
          <cell r="J250">
            <v>5844.1</v>
          </cell>
          <cell r="K250">
            <v>5844.1</v>
          </cell>
        </row>
        <row r="251">
          <cell r="B251" t="str">
            <v>451000115</v>
          </cell>
          <cell r="C251" t="str">
            <v>Allgas (UnReg)</v>
          </cell>
          <cell r="D251" t="str">
            <v>ANTCRO</v>
          </cell>
          <cell r="E251" t="str">
            <v>CAPEX</v>
          </cell>
          <cell r="G251">
            <v>0</v>
          </cell>
          <cell r="H251">
            <v>876</v>
          </cell>
          <cell r="I251">
            <v>0</v>
          </cell>
          <cell r="J251">
            <v>0</v>
          </cell>
          <cell r="K251">
            <v>876</v>
          </cell>
        </row>
        <row r="252">
          <cell r="B252" t="str">
            <v>451000142</v>
          </cell>
          <cell r="C252" t="str">
            <v>QNP Moura - Metering Upgrade</v>
          </cell>
          <cell r="D252" t="str">
            <v>MARHOL</v>
          </cell>
          <cell r="E252" t="str">
            <v>UNC_NW</v>
          </cell>
          <cell r="G252">
            <v>0</v>
          </cell>
          <cell r="H252">
            <v>128266.83</v>
          </cell>
          <cell r="I252">
            <v>0</v>
          </cell>
          <cell r="J252">
            <v>0</v>
          </cell>
          <cell r="K252">
            <v>128266.83</v>
          </cell>
        </row>
        <row r="253">
          <cell r="B253" t="str">
            <v>451000143</v>
          </cell>
          <cell r="C253" t="str">
            <v>Gatton to Gympie Pipeline</v>
          </cell>
          <cell r="D253" t="str">
            <v>PAUALE</v>
          </cell>
          <cell r="E253" t="str">
            <v>UNC_NW</v>
          </cell>
          <cell r="G253">
            <v>0</v>
          </cell>
          <cell r="H253">
            <v>72645.75</v>
          </cell>
          <cell r="I253">
            <v>0</v>
          </cell>
          <cell r="J253">
            <v>21880</v>
          </cell>
          <cell r="K253">
            <v>94525.75</v>
          </cell>
        </row>
        <row r="254">
          <cell r="B254" t="str">
            <v>451000144</v>
          </cell>
          <cell r="C254" t="str">
            <v>Gatton Lateral &amp; Meter Station - Prefeasibility study</v>
          </cell>
          <cell r="D254" t="str">
            <v>RODJOH</v>
          </cell>
          <cell r="E254" t="str">
            <v>CAPEX</v>
          </cell>
          <cell r="G254">
            <v>0</v>
          </cell>
          <cell r="H254">
            <v>111.05</v>
          </cell>
          <cell r="I254">
            <v>0</v>
          </cell>
          <cell r="J254">
            <v>0</v>
          </cell>
          <cell r="K254">
            <v>111.05</v>
          </cell>
        </row>
      </sheetData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Rates (2)"/>
      <sheetName val="Total DUOS"/>
      <sheetName val="Mildura TUOS"/>
      <sheetName val="DUOS V_AA"/>
      <sheetName val="DUOS V_RL"/>
      <sheetName val="DUOS V_Mildura"/>
      <sheetName val="Tariff V_Mildura Costs"/>
      <sheetName val="DUOS D 0304"/>
      <sheetName val="DUOS D 0405"/>
      <sheetName val="DUOS D 0506"/>
      <sheetName val="DUOS D 0607"/>
      <sheetName val="DUOS D 0708"/>
      <sheetName val="Term Sheets"/>
      <sheetName val="Scenarios"/>
      <sheetName val="Assumptions"/>
      <sheetName val="SE TUOS"/>
      <sheetName val="ADL INPUTS"/>
      <sheetName val="SE INPUTS"/>
      <sheetName val="CODE"/>
      <sheetName val="CRITERIA1"/>
      <sheetName val="CRITERIA2"/>
      <sheetName val="Mildura Costs"/>
      <sheetName val="Cost 03_04"/>
      <sheetName val="Cost 04_05"/>
      <sheetName val="Cost 05_06"/>
      <sheetName val="Cost 06_07"/>
      <sheetName val="Cost 07_08"/>
      <sheetName val="Rchg 03_04"/>
      <sheetName val="Rchg 04_05"/>
      <sheetName val="Rchg 05_06"/>
      <sheetName val="Rchg 06_07"/>
      <sheetName val="Rchg 07_08"/>
      <sheetName val="COST Summary"/>
      <sheetName val="RECHARGE Summary"/>
      <sheetName val="P&amp;L"/>
      <sheetName val="ExecSumm"/>
      <sheetName val="Changes"/>
      <sheetName val="Price"/>
      <sheetName val="#REF"/>
    </sheetNames>
    <sheetDataSet>
      <sheetData sheetId="0" refreshError="1">
        <row r="9">
          <cell r="B9">
            <v>2003</v>
          </cell>
          <cell r="C9">
            <v>2004</v>
          </cell>
          <cell r="D9">
            <v>2005</v>
          </cell>
          <cell r="E9">
            <v>2006</v>
          </cell>
          <cell r="F9">
            <v>2007</v>
          </cell>
        </row>
        <row r="10">
          <cell r="B10" t="str">
            <v>03/04</v>
          </cell>
          <cell r="C10" t="str">
            <v>04/05</v>
          </cell>
          <cell r="D10" t="str">
            <v>05/06</v>
          </cell>
          <cell r="E10" t="str">
            <v>06/07</v>
          </cell>
          <cell r="F10" t="str">
            <v>07/08</v>
          </cell>
        </row>
        <row r="11">
          <cell r="B11">
            <v>307672.91450711002</v>
          </cell>
          <cell r="C11">
            <v>284474.06257316546</v>
          </cell>
          <cell r="D11">
            <v>265884.27313513547</v>
          </cell>
          <cell r="E11">
            <v>251180.95113588418</v>
          </cell>
          <cell r="F11">
            <v>239814.23340444372</v>
          </cell>
        </row>
        <row r="12">
          <cell r="B12">
            <v>4495.4067285465553</v>
          </cell>
          <cell r="C12">
            <v>4156.448470730852</v>
          </cell>
          <cell r="D12">
            <v>3884.8331917068272</v>
          </cell>
          <cell r="E12">
            <v>3670.0030603210071</v>
          </cell>
          <cell r="F12">
            <v>3503.9240297593933</v>
          </cell>
        </row>
        <row r="13">
          <cell r="B13">
            <v>2871.1921762744901</v>
          </cell>
          <cell r="C13">
            <v>2654.7013542663253</v>
          </cell>
          <cell r="D13">
            <v>2481.222131766132</v>
          </cell>
          <cell r="E13">
            <v>2344.0112786199438</v>
          </cell>
          <cell r="F13">
            <v>2237.9374922006382</v>
          </cell>
        </row>
        <row r="14">
          <cell r="B14">
            <v>34.294266206331002</v>
          </cell>
          <cell r="C14">
            <v>31.708443514793533</v>
          </cell>
          <cell r="D14">
            <v>29.636362555932568</v>
          </cell>
          <cell r="E14">
            <v>27.997480434743853</v>
          </cell>
          <cell r="F14">
            <v>26.73050753789747</v>
          </cell>
        </row>
        <row r="15">
          <cell r="B15">
            <v>5534.7135182995307</v>
          </cell>
          <cell r="C15">
            <v>5117.3904672486224</v>
          </cell>
          <cell r="D15">
            <v>4782.9796236102275</v>
          </cell>
          <cell r="E15">
            <v>4518.482259051716</v>
          </cell>
          <cell r="F15">
            <v>4314.0069109773412</v>
          </cell>
        </row>
        <row r="16">
          <cell r="B16">
            <v>10.478803563045584</v>
          </cell>
          <cell r="C16">
            <v>9.6886910739646908</v>
          </cell>
          <cell r="D16">
            <v>9.0555552254238396</v>
          </cell>
          <cell r="E16">
            <v>8.5547856883939559</v>
          </cell>
          <cell r="F16">
            <v>8.1676550810242272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21">
          <cell r="B21">
            <v>2003</v>
          </cell>
          <cell r="C21">
            <v>2004</v>
          </cell>
          <cell r="D21">
            <v>2005</v>
          </cell>
          <cell r="E21">
            <v>2006</v>
          </cell>
          <cell r="F21">
            <v>2007</v>
          </cell>
        </row>
        <row r="22">
          <cell r="B22" t="str">
            <v>03/04</v>
          </cell>
          <cell r="C22" t="str">
            <v>04/05</v>
          </cell>
          <cell r="D22" t="str">
            <v>05/06</v>
          </cell>
          <cell r="E22" t="str">
            <v>06/07</v>
          </cell>
          <cell r="F22" t="str">
            <v>07/08</v>
          </cell>
        </row>
        <row r="23">
          <cell r="B23">
            <v>5282.3598020470135</v>
          </cell>
          <cell r="C23">
            <v>4490.0058317399616</v>
          </cell>
          <cell r="D23">
            <v>4265.5055401529635</v>
          </cell>
          <cell r="E23">
            <v>4052.2302631453149</v>
          </cell>
          <cell r="F23">
            <v>3849.6187499880489</v>
          </cell>
        </row>
        <row r="24">
          <cell r="B24">
            <v>99.151501518389395</v>
          </cell>
          <cell r="C24">
            <v>84.278776290630987</v>
          </cell>
          <cell r="D24">
            <v>80.064837476099427</v>
          </cell>
          <cell r="E24">
            <v>76.061595602294446</v>
          </cell>
          <cell r="F24">
            <v>72.258515822179717</v>
          </cell>
        </row>
        <row r="25">
          <cell r="B25">
            <v>70.550106849623219</v>
          </cell>
          <cell r="C25">
            <v>59.967590822179737</v>
          </cell>
          <cell r="D25">
            <v>56.969211281070748</v>
          </cell>
          <cell r="E25">
            <v>54.120750717017209</v>
          </cell>
          <cell r="F25">
            <v>51.414713181166348</v>
          </cell>
        </row>
        <row r="26">
          <cell r="B26">
            <v>8.2626251265324484</v>
          </cell>
          <cell r="C26">
            <v>7.0232313575525813</v>
          </cell>
          <cell r="D26">
            <v>6.6720697896749517</v>
          </cell>
          <cell r="E26">
            <v>6.3384663001912038</v>
          </cell>
          <cell r="F26">
            <v>6.0215429851816431</v>
          </cell>
        </row>
        <row r="27">
          <cell r="B27">
            <v>185.5912720728827</v>
          </cell>
          <cell r="C27">
            <v>157.7525812619503</v>
          </cell>
          <cell r="D27">
            <v>149.86495219885276</v>
          </cell>
          <cell r="E27">
            <v>142.37170458891012</v>
          </cell>
          <cell r="F27">
            <v>135.25311935946462</v>
          </cell>
        </row>
        <row r="28">
          <cell r="B28">
            <v>5.0846923855584301</v>
          </cell>
          <cell r="C28">
            <v>4.321988527724665</v>
          </cell>
          <cell r="D28">
            <v>4.1058891013384313</v>
          </cell>
          <cell r="E28">
            <v>3.9005946462715095</v>
          </cell>
          <cell r="F28">
            <v>3.7055649139579341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133">
          <cell r="B133">
            <v>2003</v>
          </cell>
          <cell r="C133">
            <v>2004</v>
          </cell>
          <cell r="D133">
            <v>2005</v>
          </cell>
          <cell r="E133">
            <v>2006</v>
          </cell>
          <cell r="F133">
            <v>2007</v>
          </cell>
        </row>
        <row r="134">
          <cell r="B134" t="str">
            <v>03/04</v>
          </cell>
          <cell r="C134" t="str">
            <v>04/05</v>
          </cell>
          <cell r="D134" t="str">
            <v>05/06</v>
          </cell>
          <cell r="E134" t="str">
            <v>06/07</v>
          </cell>
          <cell r="F134" t="str">
            <v>07/08</v>
          </cell>
        </row>
        <row r="135">
          <cell r="B135">
            <v>1149</v>
          </cell>
          <cell r="C135">
            <v>1149</v>
          </cell>
          <cell r="D135">
            <v>1149</v>
          </cell>
          <cell r="E135">
            <v>1149</v>
          </cell>
          <cell r="F135">
            <v>1149</v>
          </cell>
        </row>
        <row r="136">
          <cell r="B136">
            <v>106</v>
          </cell>
          <cell r="C136">
            <v>106</v>
          </cell>
          <cell r="D136">
            <v>106</v>
          </cell>
          <cell r="E136">
            <v>106</v>
          </cell>
          <cell r="F136">
            <v>106</v>
          </cell>
        </row>
        <row r="139">
          <cell r="B139">
            <v>3.5999999999999997E-2</v>
          </cell>
        </row>
        <row r="184">
          <cell r="B184">
            <v>2003</v>
          </cell>
          <cell r="C184">
            <v>2004</v>
          </cell>
          <cell r="D184">
            <v>2005</v>
          </cell>
          <cell r="E184">
            <v>2006</v>
          </cell>
          <cell r="F184">
            <v>2007</v>
          </cell>
        </row>
        <row r="185">
          <cell r="B185" t="str">
            <v>03/04</v>
          </cell>
          <cell r="C185" t="str">
            <v>04/05</v>
          </cell>
          <cell r="D185" t="str">
            <v>05/06</v>
          </cell>
          <cell r="E185" t="str">
            <v>06/07</v>
          </cell>
          <cell r="F185" t="str">
            <v>07/08</v>
          </cell>
        </row>
        <row r="186">
          <cell r="B186">
            <v>229.46844088004013</v>
          </cell>
          <cell r="C186">
            <v>254.92956357263355</v>
          </cell>
          <cell r="D186">
            <v>244.78423471172368</v>
          </cell>
          <cell r="E186">
            <v>228.35983194433427</v>
          </cell>
          <cell r="F186">
            <v>246.3684616760884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R"/>
      <sheetName val="NSW Asset Total (DNL)"/>
      <sheetName val="Depn Adj"/>
      <sheetName val="CWP"/>
      <sheetName val="MSP total (DNL)"/>
      <sheetName val="MSP (DNL)"/>
      <sheetName val="MSP Unreg"/>
      <sheetName val="MSP Reg "/>
      <sheetName val="MSP Interconnect"/>
      <sheetName val="MSP reg - costs"/>
      <sheetName val="MSP Unreg - costs "/>
      <sheetName val="MSP total Unreg (DNL)"/>
      <sheetName val="MSP Total Reg (DNL)"/>
      <sheetName val="Not Used 1"/>
      <sheetName val="Not used 2"/>
      <sheetName val="Not Used 3"/>
      <sheetName val="Not Used 4"/>
      <sheetName val="Not Used 5"/>
      <sheetName val="Not used"/>
      <sheetName val="## Office (DNL)"/>
      <sheetName val="## Admin"/>
      <sheetName val="## Reg"/>
      <sheetName val="## Comm"/>
      <sheetName val="## St Mgr"/>
      <sheetName val="Asset"/>
      <sheetName val="App - Lookups"/>
      <sheetName val="AssetEnt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1">
          <cell r="O1" t="str">
            <v>Metrics</v>
          </cell>
        </row>
        <row r="2">
          <cell r="A2" t="str">
            <v>AGL</v>
          </cell>
          <cell r="B2" t="str">
            <v>00</v>
          </cell>
          <cell r="O2" t="str">
            <v>Throughput</v>
          </cell>
        </row>
        <row r="3">
          <cell r="A3" t="str">
            <v>AGL Corp Dev</v>
          </cell>
          <cell r="B3" t="str">
            <v>00</v>
          </cell>
          <cell r="O3" t="str">
            <v>Megawatts</v>
          </cell>
          <cell r="P3" t="str">
            <v>Z910</v>
          </cell>
        </row>
        <row r="4">
          <cell r="A4" t="str">
            <v>AGL Energy</v>
          </cell>
          <cell r="B4" t="str">
            <v>00</v>
          </cell>
        </row>
        <row r="5">
          <cell r="A5" t="str">
            <v>AGL Energy Sale</v>
          </cell>
          <cell r="B5" t="str">
            <v>00</v>
          </cell>
        </row>
        <row r="6">
          <cell r="A6" t="str">
            <v>AGL Gas NetBD</v>
          </cell>
          <cell r="B6" t="str">
            <v>00</v>
          </cell>
        </row>
        <row r="7">
          <cell r="A7" t="str">
            <v>AGL Gas Network</v>
          </cell>
          <cell r="B7" t="str">
            <v>00</v>
          </cell>
        </row>
        <row r="8">
          <cell r="A8" t="str">
            <v>AGL Gas Trading</v>
          </cell>
          <cell r="B8" t="str">
            <v>00</v>
          </cell>
        </row>
        <row r="9">
          <cell r="A9" t="str">
            <v>AGL Gas Trading</v>
          </cell>
          <cell r="B9" t="str">
            <v>00</v>
          </cell>
        </row>
        <row r="10">
          <cell r="A10" t="str">
            <v>AGL PipelinesWA</v>
          </cell>
          <cell r="B10" t="str">
            <v>00</v>
          </cell>
        </row>
        <row r="11">
          <cell r="A11" t="str">
            <v>AGL Victoria</v>
          </cell>
          <cell r="B11" t="str">
            <v>00</v>
          </cell>
        </row>
        <row r="12">
          <cell r="A12" t="str">
            <v>AGL Wholesale G</v>
          </cell>
          <cell r="B12" t="str">
            <v>00</v>
          </cell>
        </row>
        <row r="13">
          <cell r="A13" t="str">
            <v>AGL/Clough Luca</v>
          </cell>
          <cell r="B13" t="str">
            <v>00</v>
          </cell>
        </row>
        <row r="14">
          <cell r="A14" t="str">
            <v>AGL/Western Pow</v>
          </cell>
          <cell r="B14" t="str">
            <v>00</v>
          </cell>
        </row>
        <row r="15">
          <cell r="A15" t="str">
            <v>AGL</v>
          </cell>
          <cell r="B15" t="str">
            <v>00</v>
          </cell>
        </row>
        <row r="16">
          <cell r="A16" t="str">
            <v>Agility Services Pty Ltd</v>
          </cell>
          <cell r="B16" t="str">
            <v>00</v>
          </cell>
        </row>
        <row r="17">
          <cell r="A17" t="str">
            <v>AGL - Fletchers</v>
          </cell>
          <cell r="B17" t="str">
            <v>00</v>
          </cell>
        </row>
        <row r="18">
          <cell r="A18" t="str">
            <v>AGL - Macquarie Area Health</v>
          </cell>
          <cell r="B18" t="str">
            <v>00</v>
          </cell>
        </row>
        <row r="19">
          <cell r="A19" t="str">
            <v>AGL - Bestcare Foods</v>
          </cell>
          <cell r="B19" t="str">
            <v>00</v>
          </cell>
        </row>
        <row r="20">
          <cell r="A20" t="str">
            <v>AGINCOURT RESOU</v>
          </cell>
          <cell r="B20" t="str">
            <v>00</v>
          </cell>
        </row>
        <row r="21">
          <cell r="A21" t="str">
            <v>ARROW ENERGY NL</v>
          </cell>
          <cell r="B21" t="str">
            <v>00</v>
          </cell>
        </row>
        <row r="22">
          <cell r="A22" t="str">
            <v>Arrow Generatio</v>
          </cell>
          <cell r="B22" t="str">
            <v>00</v>
          </cell>
        </row>
        <row r="23">
          <cell r="A23" t="str">
            <v>BHP</v>
          </cell>
          <cell r="B23" t="str">
            <v>00</v>
          </cell>
        </row>
        <row r="24">
          <cell r="A24" t="str">
            <v>BHP Minerals Pt</v>
          </cell>
          <cell r="B24" t="str">
            <v>00</v>
          </cell>
        </row>
        <row r="25">
          <cell r="A25" t="str">
            <v>BHP Petroleum</v>
          </cell>
          <cell r="B25" t="str">
            <v>00</v>
          </cell>
        </row>
        <row r="26">
          <cell r="A26" t="str">
            <v>BHP (WMC)</v>
          </cell>
          <cell r="B26" t="str">
            <v>00</v>
          </cell>
        </row>
        <row r="27">
          <cell r="A27" t="str">
            <v>BraemerPowerPro</v>
          </cell>
          <cell r="B27" t="str">
            <v>00</v>
          </cell>
        </row>
        <row r="28">
          <cell r="A28" t="str">
            <v>Country Energy</v>
          </cell>
          <cell r="B28" t="str">
            <v>00</v>
          </cell>
        </row>
        <row r="29">
          <cell r="A29" t="str">
            <v>Alinta Sales Pty Ltd</v>
          </cell>
          <cell r="B29" t="str">
            <v>00</v>
          </cell>
        </row>
        <row r="30">
          <cell r="A30" t="str">
            <v>Alinta Ltd</v>
          </cell>
          <cell r="B30" t="str">
            <v>00</v>
          </cell>
        </row>
        <row r="31">
          <cell r="A31" t="str">
            <v>Alinta Devap Pty Ltd</v>
          </cell>
          <cell r="B31" t="str">
            <v>00</v>
          </cell>
        </row>
        <row r="32">
          <cell r="A32" t="str">
            <v>Alinta Devap Pty Ltd</v>
          </cell>
          <cell r="B32" t="str">
            <v>00</v>
          </cell>
        </row>
        <row r="33">
          <cell r="A33" t="str">
            <v>Alinta Network Services Pty Ltd</v>
          </cell>
          <cell r="B33" t="str">
            <v>00</v>
          </cell>
        </row>
        <row r="34">
          <cell r="A34" t="str">
            <v>Alinta DOA Pty Ltd</v>
          </cell>
          <cell r="B34" t="str">
            <v>00</v>
          </cell>
        </row>
        <row r="35">
          <cell r="A35" t="str">
            <v>CS ENERGY</v>
          </cell>
          <cell r="B35" t="str">
            <v>00</v>
          </cell>
        </row>
        <row r="36">
          <cell r="A36" t="str">
            <v>Delhi Petroleum</v>
          </cell>
          <cell r="B36" t="str">
            <v>00</v>
          </cell>
        </row>
        <row r="37">
          <cell r="A37" t="str">
            <v>Duke Energy Aus</v>
          </cell>
          <cell r="B37" t="str">
            <v>00</v>
          </cell>
        </row>
        <row r="38">
          <cell r="A38" t="str">
            <v>Energex Retail</v>
          </cell>
          <cell r="B38" t="str">
            <v>00</v>
          </cell>
        </row>
        <row r="39">
          <cell r="A39" t="str">
            <v>Energy Aust</v>
          </cell>
          <cell r="B39" t="str">
            <v>00</v>
          </cell>
        </row>
        <row r="40">
          <cell r="A40" t="str">
            <v>GPU Gasnet P/L</v>
          </cell>
          <cell r="B40" t="str">
            <v>00</v>
          </cell>
        </row>
        <row r="41">
          <cell r="A41" t="str">
            <v>Mount Isa Mines (Xstrata)</v>
          </cell>
          <cell r="B41" t="str">
            <v>00</v>
          </cell>
        </row>
        <row r="42">
          <cell r="A42" t="str">
            <v>NT Pwr Gen CONT</v>
          </cell>
          <cell r="B42" t="str">
            <v>00</v>
          </cell>
        </row>
        <row r="43">
          <cell r="A43" t="str">
            <v>NT Pwr Gen Pty</v>
          </cell>
          <cell r="B43" t="str">
            <v>00</v>
          </cell>
        </row>
        <row r="44">
          <cell r="A44" t="str">
            <v>OilCompAU Moura</v>
          </cell>
          <cell r="B44" t="str">
            <v>00</v>
          </cell>
        </row>
        <row r="45">
          <cell r="A45" t="str">
            <v>Oil CompAU Ltd</v>
          </cell>
          <cell r="B45" t="str">
            <v>00</v>
          </cell>
        </row>
        <row r="46">
          <cell r="A46" t="str">
            <v>Orica</v>
          </cell>
          <cell r="B46" t="str">
            <v>00</v>
          </cell>
        </row>
        <row r="47">
          <cell r="A47" t="str">
            <v>Origin Energy</v>
          </cell>
          <cell r="B47" t="str">
            <v>00</v>
          </cell>
        </row>
        <row r="48">
          <cell r="A48" t="str">
            <v>Origin EnergyCSG</v>
          </cell>
          <cell r="B48" t="str">
            <v>00</v>
          </cell>
        </row>
        <row r="49">
          <cell r="A49" t="str">
            <v>Origin EnergyLtd</v>
          </cell>
          <cell r="B49" t="str">
            <v>00</v>
          </cell>
        </row>
        <row r="50">
          <cell r="A50" t="str">
            <v>Origin EnergyRes</v>
          </cell>
          <cell r="B50" t="str">
            <v>00</v>
          </cell>
        </row>
        <row r="51">
          <cell r="A51" t="str">
            <v>Origin EnergyRet</v>
          </cell>
          <cell r="B51" t="str">
            <v>00</v>
          </cell>
        </row>
        <row r="52">
          <cell r="A52" t="str">
            <v>Origin EnergyRet</v>
          </cell>
          <cell r="B52" t="str">
            <v>00</v>
          </cell>
        </row>
        <row r="53">
          <cell r="A53" t="str">
            <v>Origin Energy Services Ltd</v>
          </cell>
          <cell r="B53" t="str">
            <v>00</v>
          </cell>
        </row>
        <row r="54">
          <cell r="A54" t="str">
            <v>Origin Energy Develop</v>
          </cell>
          <cell r="B54" t="str">
            <v>00</v>
          </cell>
        </row>
        <row r="55">
          <cell r="A55" t="str">
            <v>Origin BP</v>
          </cell>
          <cell r="B55" t="str">
            <v>00</v>
          </cell>
        </row>
        <row r="56">
          <cell r="A56" t="str">
            <v>Pasminco Centur</v>
          </cell>
          <cell r="B56" t="str">
            <v>00</v>
          </cell>
        </row>
        <row r="57">
          <cell r="A57" t="str">
            <v>Pegasus Gold Au</v>
          </cell>
          <cell r="B57" t="str">
            <v>00</v>
          </cell>
        </row>
        <row r="58">
          <cell r="A58" t="str">
            <v>Petronas Austra</v>
          </cell>
          <cell r="B58" t="str">
            <v>00</v>
          </cell>
        </row>
        <row r="59">
          <cell r="A59" t="str">
            <v>Queensland Gas</v>
          </cell>
          <cell r="B59" t="str">
            <v>00</v>
          </cell>
        </row>
        <row r="60">
          <cell r="A60" t="str">
            <v>Queensland Powe</v>
          </cell>
          <cell r="B60" t="str">
            <v>00</v>
          </cell>
        </row>
        <row r="61">
          <cell r="A61" t="str">
            <v>Santos AUHydroc</v>
          </cell>
          <cell r="B61" t="str">
            <v>00</v>
          </cell>
        </row>
        <row r="62">
          <cell r="A62" t="str">
            <v>Santos Limited</v>
          </cell>
          <cell r="B62" t="str">
            <v>00</v>
          </cell>
        </row>
        <row r="63">
          <cell r="A63" t="str">
            <v>Santos Petroleu</v>
          </cell>
          <cell r="B63" t="str">
            <v>00</v>
          </cell>
        </row>
        <row r="64">
          <cell r="A64" t="str">
            <v>Sun Retail Ltd</v>
          </cell>
          <cell r="B64" t="str">
            <v>00</v>
          </cell>
        </row>
        <row r="65">
          <cell r="A65" t="str">
            <v>SYNERGY</v>
          </cell>
          <cell r="B65" t="str">
            <v>00</v>
          </cell>
        </row>
        <row r="66">
          <cell r="A66" t="str">
            <v>Verve Energy</v>
          </cell>
          <cell r="B66" t="str">
            <v>00</v>
          </cell>
        </row>
        <row r="67">
          <cell r="A67" t="str">
            <v>TRUenergy Pty L</v>
          </cell>
          <cell r="B67" t="str">
            <v>00</v>
          </cell>
        </row>
        <row r="68">
          <cell r="A68" t="str">
            <v>Vamgas Pty Ltd</v>
          </cell>
          <cell r="B68" t="str">
            <v>00</v>
          </cell>
        </row>
        <row r="69">
          <cell r="A69" t="str">
            <v>Alcoa of Australia Ltd</v>
          </cell>
          <cell r="B69" t="str">
            <v>00</v>
          </cell>
        </row>
        <row r="70">
          <cell r="A70" t="str">
            <v>Arc Energy  Ltd</v>
          </cell>
          <cell r="B70" t="str">
            <v>00</v>
          </cell>
        </row>
        <row r="71">
          <cell r="A71" t="str">
            <v>Dept of Industry &amp; Resources</v>
          </cell>
          <cell r="B71" t="str">
            <v>00</v>
          </cell>
        </row>
        <row r="72">
          <cell r="A72" t="str">
            <v>East Spar Joint Venture</v>
          </cell>
          <cell r="B72" t="str">
            <v>00</v>
          </cell>
        </row>
        <row r="73">
          <cell r="A73" t="str">
            <v>Eneabba Gas Limited</v>
          </cell>
          <cell r="B73" t="str">
            <v>00</v>
          </cell>
        </row>
        <row r="74">
          <cell r="A74" t="str">
            <v>Fero Industries Pty Ltd</v>
          </cell>
          <cell r="B74" t="str">
            <v>00</v>
          </cell>
        </row>
        <row r="75">
          <cell r="A75" t="str">
            <v>Hismelt ( Operations ) Pty Ltd</v>
          </cell>
          <cell r="B75" t="str">
            <v>00</v>
          </cell>
        </row>
        <row r="76">
          <cell r="A76" t="str">
            <v>Leighton Contractors Pty Ltd</v>
          </cell>
          <cell r="B76" t="str">
            <v>00</v>
          </cell>
        </row>
        <row r="77">
          <cell r="A77" t="str">
            <v>Main Roads Western Austarlia</v>
          </cell>
          <cell r="B77" t="str">
            <v>00</v>
          </cell>
        </row>
        <row r="78">
          <cell r="A78" t="str">
            <v>Midland Brick Company</v>
          </cell>
          <cell r="B78" t="str">
            <v>00</v>
          </cell>
        </row>
        <row r="79">
          <cell r="A79" t="str">
            <v>National Power Services Pty Ltd</v>
          </cell>
          <cell r="B79" t="str">
            <v>00</v>
          </cell>
        </row>
        <row r="80">
          <cell r="A80" t="str">
            <v>Public Transport Authority WA</v>
          </cell>
          <cell r="B80" t="str">
            <v>00</v>
          </cell>
        </row>
        <row r="81">
          <cell r="A81" t="str">
            <v>Rail Link Joint Venture</v>
          </cell>
          <cell r="B81" t="str">
            <v>00</v>
          </cell>
        </row>
        <row r="82">
          <cell r="A82" t="str">
            <v>Roc Oil (WA ) Pty Ltd</v>
          </cell>
          <cell r="B82" t="str">
            <v>00</v>
          </cell>
        </row>
        <row r="83">
          <cell r="A83" t="str">
            <v>Rocla Concrete Materials</v>
          </cell>
          <cell r="B83" t="str">
            <v>00</v>
          </cell>
        </row>
        <row r="84">
          <cell r="A84" t="str">
            <v>Roe7Alliance</v>
          </cell>
          <cell r="B84" t="str">
            <v>00</v>
          </cell>
        </row>
        <row r="85">
          <cell r="A85" t="str">
            <v>Rosen Australia Pty Ltd</v>
          </cell>
          <cell r="B85" t="str">
            <v>00</v>
          </cell>
        </row>
        <row r="86">
          <cell r="A86" t="str">
            <v>Smorgen Steel Recycling WA</v>
          </cell>
          <cell r="B86" t="str">
            <v>00</v>
          </cell>
        </row>
        <row r="87">
          <cell r="A87" t="str">
            <v>Cawse Nickel Operations</v>
          </cell>
          <cell r="B87" t="str">
            <v>00</v>
          </cell>
        </row>
        <row r="88">
          <cell r="A88" t="str">
            <v>Esperance Power Station P/L</v>
          </cell>
          <cell r="B88" t="str">
            <v>00</v>
          </cell>
        </row>
        <row r="89">
          <cell r="A89" t="str">
            <v>Goldfields Power</v>
          </cell>
          <cell r="B89" t="str">
            <v>00</v>
          </cell>
        </row>
        <row r="90">
          <cell r="A90" t="str">
            <v>Lionore Australia (Wildara) N/L</v>
          </cell>
          <cell r="B90" t="str">
            <v>00</v>
          </cell>
        </row>
        <row r="91">
          <cell r="A91" t="str">
            <v>Lions Australia</v>
          </cell>
          <cell r="B91" t="str">
            <v>00</v>
          </cell>
        </row>
        <row r="92">
          <cell r="A92" t="str">
            <v>Mina Resources Ltd</v>
          </cell>
          <cell r="B92" t="str">
            <v>00</v>
          </cell>
        </row>
        <row r="93">
          <cell r="A93" t="str">
            <v>OMG Cowse P/L</v>
          </cell>
          <cell r="B93" t="str">
            <v>00</v>
          </cell>
        </row>
        <row r="94">
          <cell r="A94" t="str">
            <v>Associated Petr</v>
          </cell>
          <cell r="B94" t="str">
            <v>00</v>
          </cell>
        </row>
        <row r="95">
          <cell r="A95" t="str">
            <v>Verve Energy</v>
          </cell>
          <cell r="B95" t="str">
            <v>00</v>
          </cell>
        </row>
        <row r="96">
          <cell r="A96" t="str">
            <v>VENCorp</v>
          </cell>
          <cell r="B96" t="str">
            <v>00</v>
          </cell>
        </row>
        <row r="97">
          <cell r="A97" t="str">
            <v>ElectraNet</v>
          </cell>
          <cell r="B97" t="str">
            <v>00</v>
          </cell>
        </row>
        <row r="98">
          <cell r="A98" t="str">
            <v>SWQP</v>
          </cell>
          <cell r="B98" t="str">
            <v>00</v>
          </cell>
        </row>
        <row r="99">
          <cell r="A99" t="str">
            <v>APL</v>
          </cell>
          <cell r="B99" t="str">
            <v>00</v>
          </cell>
        </row>
        <row r="100">
          <cell r="A100" t="str">
            <v>Allgas</v>
          </cell>
          <cell r="B100" t="str">
            <v>00</v>
          </cell>
        </row>
        <row r="101">
          <cell r="A101" t="str">
            <v>Plutonic</v>
          </cell>
          <cell r="B101" t="str">
            <v>00</v>
          </cell>
        </row>
        <row r="102">
          <cell r="A102" t="str">
            <v>Minara resources</v>
          </cell>
          <cell r="B102" t="str">
            <v>00</v>
          </cell>
        </row>
        <row r="103">
          <cell r="A103" t="str">
            <v>Newmont</v>
          </cell>
          <cell r="B103" t="str">
            <v>00</v>
          </cell>
        </row>
        <row r="104">
          <cell r="A104" t="str">
            <v>Newmont (Yandal)</v>
          </cell>
          <cell r="B104" t="str">
            <v>00</v>
          </cell>
        </row>
        <row r="105">
          <cell r="A105" t="str">
            <v>Pilbara Iron (Rio Tinto )</v>
          </cell>
          <cell r="B105" t="str">
            <v>00</v>
          </cell>
        </row>
        <row r="106">
          <cell r="A106" t="str">
            <v>Magellan Lead</v>
          </cell>
          <cell r="B106" t="str">
            <v>00</v>
          </cell>
        </row>
        <row r="107">
          <cell r="A107" t="str">
            <v>Apache</v>
          </cell>
          <cell r="B107" t="str">
            <v>00</v>
          </cell>
        </row>
        <row r="108">
          <cell r="A108" t="str">
            <v>Boral</v>
          </cell>
          <cell r="B108" t="str">
            <v>00</v>
          </cell>
        </row>
        <row r="109">
          <cell r="A109" t="str">
            <v>Newman</v>
          </cell>
          <cell r="B109" t="str">
            <v>00</v>
          </cell>
        </row>
        <row r="110">
          <cell r="A110" t="str">
            <v>Power and Water Corporation</v>
          </cell>
          <cell r="B110" t="str">
            <v>00</v>
          </cell>
        </row>
        <row r="111">
          <cell r="A111" t="str">
            <v>Central Ranges Pipeline (CRP)</v>
          </cell>
          <cell r="B111" t="str">
            <v>00</v>
          </cell>
        </row>
        <row r="112">
          <cell r="A112" t="str">
            <v>Sundry</v>
          </cell>
          <cell r="B112" t="str">
            <v>00</v>
          </cell>
        </row>
      </sheetData>
      <sheetData sheetId="2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LARATION"/>
      <sheetName val="Company Details"/>
      <sheetName val="CHECKLIST"/>
      <sheetName val="PRINT-GOTO"/>
      <sheetName val="GUIDANCE NOTES"/>
      <sheetName val="BALANCE SHEET"/>
      <sheetName val="PROFIT AND LOSS"/>
      <sheetName val="SCHEDULE A"/>
      <sheetName val="SCHEDULE A LOAD"/>
      <sheetName val="RETURN 1 "/>
      <sheetName val="RETURN 2"/>
      <sheetName val="RETURN 3"/>
      <sheetName val="RETURN 4"/>
      <sheetName val="Cap Sch 1"/>
      <sheetName val="Cap Sch 2"/>
      <sheetName val="CGT Sch 1"/>
      <sheetName val="CGT Sch 2"/>
      <sheetName val="CGT Sch 3"/>
      <sheetName val="CGT Sch 4"/>
      <sheetName val="R&amp;D Sch 1 "/>
      <sheetName val="R&amp;D Sch 2"/>
      <sheetName val="Div&amp;Int Sch 1"/>
      <sheetName val="Div&amp;Int Sch 2"/>
      <sheetName val="W 1"/>
      <sheetName val="W 1A"/>
      <sheetName val="W 2"/>
      <sheetName val="W 2A"/>
      <sheetName val="W 3A"/>
      <sheetName val="W 3A Load"/>
      <sheetName val="W 3B"/>
      <sheetName val="W 3B2"/>
      <sheetName val="W 3S"/>
      <sheetName val="W 3DV"/>
      <sheetName val="W 3PC"/>
      <sheetName val="W 3TR"/>
      <sheetName val="W 3REC"/>
      <sheetName val="W 4A"/>
      <sheetName val="W 5"/>
      <sheetName val="W 6A"/>
      <sheetName val="W 6B"/>
      <sheetName val="W 6C"/>
      <sheetName val="W 7"/>
      <sheetName val="W 8"/>
      <sheetName val="W 9"/>
      <sheetName val="W 9A"/>
      <sheetName val="W 10"/>
      <sheetName val="W 11"/>
      <sheetName val="W 12"/>
      <sheetName val="W 13"/>
      <sheetName val="W 15"/>
      <sheetName val="W 17"/>
      <sheetName val="W 18"/>
      <sheetName val="W 19"/>
      <sheetName val="W 19A"/>
      <sheetName val="W 20"/>
      <sheetName val="W 21"/>
      <sheetName val="W 21A"/>
      <sheetName val="W 21B"/>
      <sheetName val="W 22"/>
      <sheetName val="W 22A"/>
      <sheetName val="W 23"/>
      <sheetName val="W 24"/>
      <sheetName val="W 25"/>
      <sheetName val="W 26"/>
      <sheetName val="W 27"/>
      <sheetName val="W 29"/>
      <sheetName val="W 30"/>
      <sheetName val="W 31"/>
      <sheetName val="W 32"/>
      <sheetName val="W 33"/>
      <sheetName val="W 33A"/>
      <sheetName val="W 34"/>
      <sheetName val="W 35A"/>
      <sheetName val="W 35B"/>
      <sheetName val="W 36"/>
      <sheetName val="W 37"/>
      <sheetName val="W 38"/>
      <sheetName val="W 39"/>
      <sheetName val="W 40"/>
      <sheetName val="W 41"/>
      <sheetName val="W 42"/>
      <sheetName val="W 44"/>
      <sheetName val="W 45"/>
      <sheetName val="W 45A"/>
      <sheetName val="W 46"/>
      <sheetName val="W 46A"/>
      <sheetName val="W 47"/>
      <sheetName val="W 48A"/>
      <sheetName val="W 48B"/>
      <sheetName val="W 48C"/>
      <sheetName val="W 49"/>
      <sheetName val="W50"/>
      <sheetName val="W 51"/>
      <sheetName val="W 52"/>
      <sheetName val="W 55"/>
      <sheetName val="W 55A"/>
      <sheetName val="W 57"/>
      <sheetName val="W 58"/>
      <sheetName val="TEARS"/>
      <sheetName val="APT Company 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8">
          <cell r="N18" t="str">
            <v>APT PIPELINES LIMITED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>
        <row r="43">
          <cell r="D43">
            <v>0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t&amp;Loss"/>
      <sheetName val="Balance Sheet"/>
      <sheetName val="Cashflow"/>
      <sheetName val="energy"/>
      <sheetName val="corporate"/>
      <sheetName val="product-gas&gt;100TJPa"/>
      <sheetName val="export file"/>
      <sheetName val="strat plan"/>
    </sheetNames>
    <sheetDataSet>
      <sheetData sheetId="0" refreshError="1"/>
      <sheetData sheetId="1" refreshError="1"/>
      <sheetData sheetId="2" refreshError="1"/>
      <sheetData sheetId="3" refreshError="1">
        <row r="1">
          <cell r="W1" t="str">
            <v>MIP Corporate</v>
          </cell>
          <cell r="X1" t="str">
            <v>M948</v>
          </cell>
        </row>
        <row r="2">
          <cell r="W2" t="str">
            <v>MIP Power Assets</v>
          </cell>
          <cell r="X2" t="str">
            <v>M947</v>
          </cell>
        </row>
        <row r="3">
          <cell r="W3" t="str">
            <v>MIP Gas Retail</v>
          </cell>
          <cell r="X3" t="str">
            <v>M946</v>
          </cell>
        </row>
        <row r="4">
          <cell r="W4" t="str">
            <v>MIP Electricity Retail &amp; Trading</v>
          </cell>
          <cell r="X4" t="str">
            <v>M945</v>
          </cell>
        </row>
        <row r="5">
          <cell r="W5" t="str">
            <v>MIP Power &amp; Cogen Engineering</v>
          </cell>
          <cell r="X5" t="str">
            <v>M1014</v>
          </cell>
        </row>
        <row r="6">
          <cell r="W6" t="str">
            <v>MIP Project Development</v>
          </cell>
          <cell r="X6" t="str">
            <v>M1013</v>
          </cell>
        </row>
        <row r="7">
          <cell r="W7" t="str">
            <v>MIP LPG Retail</v>
          </cell>
          <cell r="X7" t="str">
            <v>M1012</v>
          </cell>
        </row>
        <row r="8">
          <cell r="W8" t="str">
            <v>MIP Gas Supply</v>
          </cell>
          <cell r="X8" t="str">
            <v>M1011</v>
          </cell>
        </row>
      </sheetData>
      <sheetData sheetId="4" refreshError="1"/>
      <sheetData sheetId="5" refreshError="1">
        <row r="1">
          <cell r="U1" t="str">
            <v>ETHANE</v>
          </cell>
          <cell r="V1" t="str">
            <v>ETH</v>
          </cell>
        </row>
        <row r="2">
          <cell r="U2" t="str">
            <v>NG UPSTREAM</v>
          </cell>
          <cell r="V2" t="str">
            <v>NGU</v>
          </cell>
        </row>
        <row r="3">
          <cell r="U3" t="str">
            <v>LPG UPSTREAM</v>
          </cell>
          <cell r="V3" t="str">
            <v>LPGU</v>
          </cell>
        </row>
        <row r="4">
          <cell r="U4" t="str">
            <v>NAPTHA</v>
          </cell>
          <cell r="V4" t="str">
            <v>NAP</v>
          </cell>
        </row>
        <row r="5">
          <cell r="U5" t="str">
            <v>DISTILLATE</v>
          </cell>
          <cell r="V5" t="str">
            <v>DIST</v>
          </cell>
        </row>
        <row r="6">
          <cell r="U6" t="str">
            <v>CRUDE OIL</v>
          </cell>
          <cell r="V6" t="str">
            <v>CO</v>
          </cell>
        </row>
        <row r="7">
          <cell r="U7" t="str">
            <v>LPG &gt; 100 TJPA</v>
          </cell>
          <cell r="V7" t="str">
            <v>LPG100</v>
          </cell>
        </row>
        <row r="8">
          <cell r="U8" t="str">
            <v>LPG &gt; 5 TJPA</v>
          </cell>
          <cell r="V8" t="str">
            <v>LPG5</v>
          </cell>
        </row>
        <row r="9">
          <cell r="U9" t="str">
            <v>LPG Gas Co</v>
          </cell>
          <cell r="V9" t="str">
            <v>LPGBULK</v>
          </cell>
        </row>
        <row r="10">
          <cell r="U10" t="str">
            <v>LPG Bulk Other</v>
          </cell>
          <cell r="V10" t="str">
            <v>LPGOTH</v>
          </cell>
        </row>
        <row r="11">
          <cell r="U11" t="str">
            <v>Cylinders</v>
          </cell>
          <cell r="V11" t="str">
            <v>CYL</v>
          </cell>
        </row>
        <row r="12">
          <cell r="U12" t="str">
            <v>Autogas</v>
          </cell>
          <cell r="V12" t="str">
            <v>AG</v>
          </cell>
        </row>
        <row r="13">
          <cell r="U13" t="str">
            <v>NG Ind &gt; 100 TJ</v>
          </cell>
          <cell r="V13" t="str">
            <v>NG100</v>
          </cell>
        </row>
        <row r="14">
          <cell r="U14" t="str">
            <v>NG Ind Other</v>
          </cell>
          <cell r="V14" t="str">
            <v>NGOTH</v>
          </cell>
        </row>
        <row r="15">
          <cell r="U15" t="str">
            <v>NG Commercial</v>
          </cell>
          <cell r="V15" t="str">
            <v>NGC</v>
          </cell>
        </row>
        <row r="16">
          <cell r="U16" t="str">
            <v>NG Domestic</v>
          </cell>
          <cell r="V16" t="str">
            <v>NGD</v>
          </cell>
        </row>
        <row r="17">
          <cell r="U17" t="str">
            <v>Elec &gt; 100 TJPA</v>
          </cell>
          <cell r="V17" t="str">
            <v>ELE100</v>
          </cell>
        </row>
        <row r="18">
          <cell r="U18" t="str">
            <v>Elect Other Ind &amp; Com</v>
          </cell>
          <cell r="V18" t="str">
            <v>ELEIC</v>
          </cell>
        </row>
        <row r="19">
          <cell r="U19" t="str">
            <v xml:space="preserve">Electricity Other </v>
          </cell>
          <cell r="V19" t="str">
            <v>ELEOTH</v>
          </cell>
        </row>
        <row r="20">
          <cell r="U20" t="str">
            <v>Steam</v>
          </cell>
          <cell r="V20" t="str">
            <v>STE</v>
          </cell>
        </row>
        <row r="21">
          <cell r="U21" t="str">
            <v>Autogas JV/LPGD</v>
          </cell>
          <cell r="V21" t="str">
            <v>AGJV</v>
          </cell>
        </row>
        <row r="22">
          <cell r="U22" t="str">
            <v>Waterfurnace</v>
          </cell>
          <cell r="V22" t="str">
            <v>WF</v>
          </cell>
        </row>
        <row r="23">
          <cell r="U23" t="str">
            <v xml:space="preserve">Hot Water </v>
          </cell>
          <cell r="V23" t="str">
            <v>HWS</v>
          </cell>
        </row>
        <row r="24">
          <cell r="U24" t="str">
            <v>Cookers</v>
          </cell>
          <cell r="V24" t="str">
            <v>COOK</v>
          </cell>
        </row>
        <row r="25">
          <cell r="U25" t="str">
            <v>Heaters</v>
          </cell>
          <cell r="V25" t="str">
            <v>HEAT</v>
          </cell>
        </row>
        <row r="26">
          <cell r="U26" t="str">
            <v>Appliance Other</v>
          </cell>
          <cell r="V26" t="str">
            <v>AO</v>
          </cell>
        </row>
        <row r="27">
          <cell r="U27" t="str">
            <v>Installation</v>
          </cell>
          <cell r="V27" t="str">
            <v>INSTAL</v>
          </cell>
        </row>
        <row r="28">
          <cell r="U28" t="str">
            <v>Service</v>
          </cell>
          <cell r="V28" t="str">
            <v>SERV</v>
          </cell>
        </row>
        <row r="29">
          <cell r="U29" t="str">
            <v>Cylinder Rental</v>
          </cell>
          <cell r="V29" t="str">
            <v>CYLREN</v>
          </cell>
        </row>
        <row r="30">
          <cell r="U30" t="str">
            <v>General Other</v>
          </cell>
          <cell r="V30" t="str">
            <v>GO</v>
          </cell>
        </row>
        <row r="31">
          <cell r="U31" t="str">
            <v>Autogas JV Recoveries</v>
          </cell>
          <cell r="V31" t="str">
            <v>AGJVREC</v>
          </cell>
        </row>
        <row r="32">
          <cell r="U32" t="str">
            <v>Soil Remediation</v>
          </cell>
          <cell r="V32" t="str">
            <v>SR</v>
          </cell>
        </row>
        <row r="33">
          <cell r="U33" t="str">
            <v>Energy Services</v>
          </cell>
          <cell r="V33" t="str">
            <v>ES</v>
          </cell>
        </row>
      </sheetData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-04 Budget Forecasts"/>
      <sheetName val="Full ACQ Chart"/>
      <sheetName val="GSA Summary"/>
      <sheetName val="Demand Summary"/>
      <sheetName val="SWQP Costs"/>
      <sheetName val="GSA Preformance"/>
      <sheetName val="Gas Cost"/>
      <sheetName val="GTA Costs"/>
      <sheetName val="Cust Sales Cost"/>
      <sheetName val="Cust Req't"/>
      <sheetName val="Allgas Loads"/>
      <sheetName val="RBP Status"/>
      <sheetName val="SWQ-B"/>
      <sheetName val="SWQ-W"/>
      <sheetName val="OCA-BP"/>
      <sheetName val="OCA-ACI"/>
      <sheetName val="OCA-SEQ"/>
      <sheetName val="DELS"/>
      <sheetName val="Energex-Fairview"/>
      <sheetName val="Mosaic"/>
      <sheetName val="Anglo-Firm"/>
      <sheetName val="Anglo As-Avail"/>
      <sheetName val="Tri-Star"/>
      <sheetName val="3"/>
      <sheetName val="4"/>
      <sheetName val="5"/>
      <sheetName val="6"/>
      <sheetName val="7"/>
      <sheetName val="Rocky loads"/>
      <sheetName val="Gladstone loads"/>
      <sheetName val="Wide Bay loads"/>
      <sheetName val="SEQ loads"/>
      <sheetName val="Sheet3"/>
      <sheetName val="Sheet2"/>
      <sheetName val="Sheet1"/>
      <sheetName val="li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1">
          <cell r="G11" t="str">
            <v>Brisbane</v>
          </cell>
        </row>
        <row r="12">
          <cell r="G12" t="str">
            <v>8 cities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Order Data"/>
      <sheetName val="Order Form"/>
      <sheetName val="Suppliers"/>
      <sheetName val="Contacts"/>
    </sheetNames>
    <sheetDataSet>
      <sheetData sheetId="0"/>
      <sheetData sheetId="1" refreshError="1">
        <row r="1">
          <cell r="A1" t="str">
            <v>PO Number</v>
          </cell>
          <cell r="B1" t="str">
            <v>Confirmation</v>
          </cell>
          <cell r="C1" t="str">
            <v>Supplier Number</v>
          </cell>
          <cell r="D1" t="str">
            <v>Supplier</v>
          </cell>
          <cell r="E1" t="str">
            <v>Supplier Address 1</v>
          </cell>
          <cell r="F1" t="str">
            <v>Supplier Address 2</v>
          </cell>
          <cell r="G1" t="str">
            <v>Supplier Fax</v>
          </cell>
          <cell r="H1" t="str">
            <v>Date</v>
          </cell>
          <cell r="I1" t="str">
            <v>Item 1 -Qty</v>
          </cell>
          <cell r="J1" t="str">
            <v>Item 1 - Description</v>
          </cell>
          <cell r="K1" t="str">
            <v>Item 1 - Price</v>
          </cell>
          <cell r="L1" t="str">
            <v>Item 2 -Qty</v>
          </cell>
          <cell r="M1" t="str">
            <v>Item 2 - Description</v>
          </cell>
          <cell r="N1" t="str">
            <v>Item 2 - Price</v>
          </cell>
          <cell r="O1" t="str">
            <v>Item 3 -Qty</v>
          </cell>
          <cell r="P1" t="str">
            <v>Item 3 - Description</v>
          </cell>
          <cell r="Q1" t="str">
            <v>Item 3 - Price</v>
          </cell>
          <cell r="R1" t="str">
            <v>Item 4 -Qty</v>
          </cell>
          <cell r="S1" t="str">
            <v>Item 4 - Description</v>
          </cell>
          <cell r="T1" t="str">
            <v>Item 4 - Price</v>
          </cell>
          <cell r="U1" t="str">
            <v>Item 5 -Qty</v>
          </cell>
          <cell r="V1" t="str">
            <v>Item 5 - Description</v>
          </cell>
          <cell r="W1" t="str">
            <v>Item 5 - Price</v>
          </cell>
          <cell r="X1" t="str">
            <v>Item 6 -Qty</v>
          </cell>
          <cell r="Y1" t="str">
            <v>Item 6 - Description</v>
          </cell>
          <cell r="Z1" t="str">
            <v>Item 6 - Price</v>
          </cell>
          <cell r="AA1" t="str">
            <v>Contact</v>
          </cell>
          <cell r="AB1" t="str">
            <v>Contact Ph</v>
          </cell>
          <cell r="AC1" t="str">
            <v>Contact fax</v>
          </cell>
          <cell r="AD1" t="str">
            <v>Contact Email</v>
          </cell>
          <cell r="AE1" t="str">
            <v>Delivery Address 1</v>
          </cell>
          <cell r="AF1" t="str">
            <v>Delivery Address 2</v>
          </cell>
          <cell r="AG1" t="str">
            <v>Delivery Address 3</v>
          </cell>
        </row>
        <row r="2">
          <cell r="A2" t="str">
            <v>AEPL0001</v>
          </cell>
          <cell r="B2" t="str">
            <v>Y</v>
          </cell>
          <cell r="C2">
            <v>1</v>
          </cell>
          <cell r="D2" t="str">
            <v>Vinidex</v>
          </cell>
          <cell r="E2">
            <v>0</v>
          </cell>
          <cell r="F2">
            <v>0</v>
          </cell>
          <cell r="G2">
            <v>0</v>
          </cell>
          <cell r="H2">
            <v>39020</v>
          </cell>
          <cell r="I2">
            <v>120</v>
          </cell>
          <cell r="J2" t="str">
            <v>MDPE 110mmx12m LG (SDR11)</v>
          </cell>
          <cell r="K2">
            <v>11.35</v>
          </cell>
          <cell r="AA2" t="str">
            <v>Roy Carlton</v>
          </cell>
          <cell r="AB2">
            <v>0</v>
          </cell>
          <cell r="AC2" t="str">
            <v>07 3426 1665</v>
          </cell>
          <cell r="AD2" t="str">
            <v>roycarlton@allgas.com.au</v>
          </cell>
          <cell r="AE2" t="str">
            <v>Cnr Ferny Av &amp; Cavill Av</v>
          </cell>
          <cell r="AF2" t="str">
            <v xml:space="preserve">Surfers Paradise </v>
          </cell>
          <cell r="AG2" t="str">
            <v>Ph Jim 0419 484302</v>
          </cell>
        </row>
        <row r="3">
          <cell r="A3" t="str">
            <v>AEPL0002</v>
          </cell>
          <cell r="B3" t="str">
            <v>Y</v>
          </cell>
          <cell r="C3">
            <v>2</v>
          </cell>
          <cell r="D3" t="str">
            <v>Ampy Email</v>
          </cell>
          <cell r="E3">
            <v>0</v>
          </cell>
          <cell r="F3">
            <v>0</v>
          </cell>
          <cell r="G3">
            <v>0</v>
          </cell>
          <cell r="H3">
            <v>39014</v>
          </cell>
          <cell r="I3">
            <v>27</v>
          </cell>
          <cell r="J3" t="str">
            <v>widgets</v>
          </cell>
          <cell r="K3">
            <v>45.67</v>
          </cell>
          <cell r="AA3" t="str">
            <v>Vic McLeod</v>
          </cell>
          <cell r="AB3" t="str">
            <v>07 3426 1650</v>
          </cell>
          <cell r="AC3" t="str">
            <v>07 3426 1665</v>
          </cell>
          <cell r="AD3" t="str">
            <v>vicmcleod@allgas.com.au</v>
          </cell>
          <cell r="AE3" t="str">
            <v>11 Dividend Street</v>
          </cell>
          <cell r="AF3" t="str">
            <v>Mansfield QLD 4122</v>
          </cell>
        </row>
        <row r="4">
          <cell r="A4" t="str">
            <v>AEPL0003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AB4" t="e">
            <v>#N/A</v>
          </cell>
          <cell r="AC4" t="e">
            <v>#N/A</v>
          </cell>
          <cell r="AD4" t="e">
            <v>#N/A</v>
          </cell>
          <cell r="AE4" t="str">
            <v>11 Dividend Street</v>
          </cell>
          <cell r="AF4" t="str">
            <v>Mansfield QLD 4122</v>
          </cell>
        </row>
        <row r="5">
          <cell r="A5" t="str">
            <v>AEPL0004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str">
            <v>11 Dividend Street</v>
          </cell>
          <cell r="AF5" t="str">
            <v>Mansfield QLD 4122</v>
          </cell>
        </row>
        <row r="6">
          <cell r="A6" t="str">
            <v>AEPL0005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AB6" t="e">
            <v>#N/A</v>
          </cell>
          <cell r="AC6" t="e">
            <v>#N/A</v>
          </cell>
          <cell r="AD6" t="e">
            <v>#N/A</v>
          </cell>
          <cell r="AE6" t="str">
            <v>11 Dividend Street</v>
          </cell>
          <cell r="AF6" t="str">
            <v>Mansfield QLD 4122</v>
          </cell>
        </row>
        <row r="7">
          <cell r="A7" t="str">
            <v>AEPL0006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str">
            <v>11 Dividend Street</v>
          </cell>
          <cell r="AF7" t="str">
            <v>Mansfield QLD 4122</v>
          </cell>
        </row>
        <row r="8">
          <cell r="A8" t="str">
            <v>AEPL0007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str">
            <v>11 Dividend Street</v>
          </cell>
          <cell r="AF8" t="str">
            <v>Mansfield QLD 4122</v>
          </cell>
        </row>
        <row r="9">
          <cell r="A9" t="str">
            <v>AEPL0008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str">
            <v>11 Dividend Street</v>
          </cell>
          <cell r="AF9" t="str">
            <v>Mansfield QLD 4122</v>
          </cell>
        </row>
        <row r="10">
          <cell r="A10" t="str">
            <v>AEPL0009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str">
            <v>11 Dividend Street</v>
          </cell>
          <cell r="AF10" t="str">
            <v>Mansfield QLD 4122</v>
          </cell>
        </row>
        <row r="11">
          <cell r="A11" t="str">
            <v>AEPL0010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str">
            <v>11 Dividend Street</v>
          </cell>
          <cell r="AF11" t="str">
            <v>Mansfield QLD 4122</v>
          </cell>
        </row>
        <row r="12">
          <cell r="A12" t="str">
            <v>AEPL0011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str">
            <v>11 Dividend Street</v>
          </cell>
          <cell r="AF12" t="str">
            <v>Mansfield QLD 4122</v>
          </cell>
        </row>
        <row r="13">
          <cell r="A13" t="str">
            <v>AEPL0012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str">
            <v>11 Dividend Street</v>
          </cell>
          <cell r="AF13" t="str">
            <v>Mansfield QLD 4122</v>
          </cell>
        </row>
        <row r="14">
          <cell r="A14" t="str">
            <v>AEPL0013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str">
            <v>11 Dividend Street</v>
          </cell>
          <cell r="AF14" t="str">
            <v>Mansfield QLD 4122</v>
          </cell>
        </row>
        <row r="15">
          <cell r="A15" t="str">
            <v>AEPL0014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str">
            <v>11 Dividend Street</v>
          </cell>
          <cell r="AF15" t="str">
            <v>Mansfield QLD 4122</v>
          </cell>
        </row>
        <row r="16">
          <cell r="A16" t="str">
            <v>AEPL0015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str">
            <v>11 Dividend Street</v>
          </cell>
          <cell r="AF16" t="str">
            <v>Mansfield QLD 4122</v>
          </cell>
        </row>
        <row r="17">
          <cell r="A17" t="str">
            <v>AEPL0016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str">
            <v>11 Dividend Street</v>
          </cell>
          <cell r="AF17" t="str">
            <v>Mansfield QLD 4122</v>
          </cell>
        </row>
        <row r="18">
          <cell r="A18" t="str">
            <v>AEPL0017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str">
            <v>11 Dividend Street</v>
          </cell>
          <cell r="AF18" t="str">
            <v>Mansfield QLD 4122</v>
          </cell>
        </row>
        <row r="19">
          <cell r="A19" t="str">
            <v>AEPL0018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str">
            <v>11 Dividend Street</v>
          </cell>
          <cell r="AF19" t="str">
            <v>Mansfield QLD 4122</v>
          </cell>
        </row>
        <row r="20">
          <cell r="A20" t="str">
            <v>AEPL0019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str">
            <v>11 Dividend Street</v>
          </cell>
          <cell r="AF20" t="str">
            <v>Mansfield QLD 4122</v>
          </cell>
        </row>
        <row r="21">
          <cell r="A21" t="str">
            <v>AEPL0020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str">
            <v>11 Dividend Street</v>
          </cell>
          <cell r="AF21" t="str">
            <v>Mansfield QLD 4122</v>
          </cell>
        </row>
        <row r="22">
          <cell r="A22" t="str">
            <v>AEPL0021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str">
            <v>11 Dividend Street</v>
          </cell>
          <cell r="AF22" t="str">
            <v>Mansfield QLD 4122</v>
          </cell>
        </row>
        <row r="23">
          <cell r="A23" t="str">
            <v>AEPL0022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str">
            <v>11 Dividend Street</v>
          </cell>
          <cell r="AF23" t="str">
            <v>Mansfield QLD 4122</v>
          </cell>
        </row>
        <row r="24">
          <cell r="A24" t="str">
            <v>AEPL0023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str">
            <v>11 Dividend Street</v>
          </cell>
          <cell r="AF24" t="str">
            <v>Mansfield QLD 4122</v>
          </cell>
        </row>
        <row r="25">
          <cell r="A25" t="str">
            <v>AEPL0024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str">
            <v>11 Dividend Street</v>
          </cell>
          <cell r="AF25" t="str">
            <v>Mansfield QLD 4122</v>
          </cell>
        </row>
        <row r="26">
          <cell r="A26" t="str">
            <v>AEPL0025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str">
            <v>11 Dividend Street</v>
          </cell>
          <cell r="AF26" t="str">
            <v>Mansfield QLD 4122</v>
          </cell>
        </row>
        <row r="27">
          <cell r="A27" t="str">
            <v>AEPL0026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str">
            <v>11 Dividend Street</v>
          </cell>
          <cell r="AF27" t="str">
            <v>Mansfield QLD 4122</v>
          </cell>
        </row>
        <row r="28">
          <cell r="A28" t="str">
            <v>AEPL0027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str">
            <v>11 Dividend Street</v>
          </cell>
          <cell r="AF28" t="str">
            <v>Mansfield QLD 4122</v>
          </cell>
        </row>
        <row r="29">
          <cell r="A29" t="str">
            <v>AEPL0028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str">
            <v>11 Dividend Street</v>
          </cell>
          <cell r="AF29" t="str">
            <v>Mansfield QLD 4122</v>
          </cell>
        </row>
        <row r="30">
          <cell r="A30" t="str">
            <v>AEPL0029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str">
            <v>11 Dividend Street</v>
          </cell>
          <cell r="AF30" t="str">
            <v>Mansfield QLD 4122</v>
          </cell>
        </row>
        <row r="31">
          <cell r="A31" t="str">
            <v>AEPL0030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str">
            <v>11 Dividend Street</v>
          </cell>
          <cell r="AF31" t="str">
            <v>Mansfield QLD 4122</v>
          </cell>
        </row>
        <row r="32">
          <cell r="A32" t="str">
            <v>AEPL0031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str">
            <v>11 Dividend Street</v>
          </cell>
          <cell r="AF32" t="str">
            <v>Mansfield QLD 4122</v>
          </cell>
        </row>
        <row r="33">
          <cell r="A33" t="str">
            <v>AEPL0032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str">
            <v>11 Dividend Street</v>
          </cell>
          <cell r="AF33" t="str">
            <v>Mansfield QLD 4122</v>
          </cell>
        </row>
        <row r="34">
          <cell r="A34" t="str">
            <v>AEPL0033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str">
            <v>11 Dividend Street</v>
          </cell>
          <cell r="AF34" t="str">
            <v>Mansfield QLD 4122</v>
          </cell>
        </row>
        <row r="35">
          <cell r="A35" t="str">
            <v>AEPL0034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str">
            <v>11 Dividend Street</v>
          </cell>
          <cell r="AF35" t="str">
            <v>Mansfield QLD 4122</v>
          </cell>
        </row>
        <row r="36">
          <cell r="A36" t="str">
            <v>AEPL0035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str">
            <v>11 Dividend Street</v>
          </cell>
          <cell r="AF36" t="str">
            <v>Mansfield QLD 4122</v>
          </cell>
        </row>
        <row r="37">
          <cell r="A37" t="str">
            <v>AEPL0036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str">
            <v>11 Dividend Street</v>
          </cell>
          <cell r="AF37" t="str">
            <v>Mansfield QLD 4122</v>
          </cell>
        </row>
        <row r="38">
          <cell r="A38" t="str">
            <v>AEPL0037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str">
            <v>11 Dividend Street</v>
          </cell>
          <cell r="AF38" t="str">
            <v>Mansfield QLD 4122</v>
          </cell>
        </row>
        <row r="39">
          <cell r="A39" t="str">
            <v>AEPL0038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str">
            <v>11 Dividend Street</v>
          </cell>
          <cell r="AF39" t="str">
            <v>Mansfield QLD 4122</v>
          </cell>
        </row>
        <row r="40">
          <cell r="A40" t="str">
            <v>AEPL0039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str">
            <v>11 Dividend Street</v>
          </cell>
          <cell r="AF40" t="str">
            <v>Mansfield QLD 4122</v>
          </cell>
        </row>
        <row r="41">
          <cell r="A41" t="str">
            <v>AEPL0040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str">
            <v>11 Dividend Street</v>
          </cell>
          <cell r="AF41" t="str">
            <v>Mansfield QLD 4122</v>
          </cell>
        </row>
        <row r="42">
          <cell r="A42" t="str">
            <v>AEPL0041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str">
            <v>11 Dividend Street</v>
          </cell>
          <cell r="AF42" t="str">
            <v>Mansfield QLD 4122</v>
          </cell>
        </row>
        <row r="43">
          <cell r="A43" t="str">
            <v>AEPL0042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str">
            <v>11 Dividend Street</v>
          </cell>
          <cell r="AF43" t="str">
            <v>Mansfield QLD 4122</v>
          </cell>
        </row>
        <row r="44">
          <cell r="A44" t="str">
            <v>AEPL0043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str">
            <v>11 Dividend Street</v>
          </cell>
          <cell r="AF44" t="str">
            <v>Mansfield QLD 4122</v>
          </cell>
        </row>
        <row r="45">
          <cell r="A45" t="str">
            <v>AEPL0044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str">
            <v>11 Dividend Street</v>
          </cell>
          <cell r="AF45" t="str">
            <v>Mansfield QLD 4122</v>
          </cell>
        </row>
        <row r="46">
          <cell r="A46" t="str">
            <v>AEPL0045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str">
            <v>11 Dividend Street</v>
          </cell>
          <cell r="AF46" t="str">
            <v>Mansfield QLD 4122</v>
          </cell>
        </row>
        <row r="47">
          <cell r="A47" t="str">
            <v>AEPL0046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str">
            <v>11 Dividend Street</v>
          </cell>
          <cell r="AF47" t="str">
            <v>Mansfield QLD 4122</v>
          </cell>
        </row>
        <row r="48">
          <cell r="A48" t="str">
            <v>AEPL0047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str">
            <v>11 Dividend Street</v>
          </cell>
          <cell r="AF48" t="str">
            <v>Mansfield QLD 4122</v>
          </cell>
        </row>
        <row r="49">
          <cell r="A49" t="str">
            <v>AEPL0048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str">
            <v>11 Dividend Street</v>
          </cell>
          <cell r="AF49" t="str">
            <v>Mansfield QLD 4122</v>
          </cell>
        </row>
        <row r="50">
          <cell r="A50" t="str">
            <v>AEPL0049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str">
            <v>11 Dividend Street</v>
          </cell>
          <cell r="AF50" t="str">
            <v>Mansfield QLD 4122</v>
          </cell>
        </row>
        <row r="51">
          <cell r="A51" t="str">
            <v>AEPL0050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str">
            <v>11 Dividend Street</v>
          </cell>
          <cell r="AF51" t="str">
            <v>Mansfield QLD 4122</v>
          </cell>
        </row>
        <row r="52">
          <cell r="A52" t="str">
            <v>AEPL0051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str">
            <v>11 Dividend Street</v>
          </cell>
          <cell r="AF52" t="str">
            <v>Mansfield QLD 4122</v>
          </cell>
        </row>
        <row r="53">
          <cell r="A53" t="str">
            <v>AEPL0052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str">
            <v>11 Dividend Street</v>
          </cell>
          <cell r="AF53" t="str">
            <v>Mansfield QLD 4122</v>
          </cell>
        </row>
        <row r="54">
          <cell r="A54" t="str">
            <v>AEPL0053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str">
            <v>11 Dividend Street</v>
          </cell>
          <cell r="AF54" t="str">
            <v>Mansfield QLD 4122</v>
          </cell>
        </row>
        <row r="55">
          <cell r="A55" t="str">
            <v>AEPL0054</v>
          </cell>
          <cell r="D55" t="e">
            <v>#N/A</v>
          </cell>
          <cell r="E55" t="e">
            <v>#N/A</v>
          </cell>
          <cell r="F55" t="e">
            <v>#N/A</v>
          </cell>
          <cell r="G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str">
            <v>11 Dividend Street</v>
          </cell>
          <cell r="AF55" t="str">
            <v>Mansfield QLD 4122</v>
          </cell>
        </row>
        <row r="56">
          <cell r="A56" t="str">
            <v>AEPL0055</v>
          </cell>
          <cell r="D56" t="e">
            <v>#N/A</v>
          </cell>
          <cell r="E56" t="e">
            <v>#N/A</v>
          </cell>
          <cell r="F56" t="e">
            <v>#N/A</v>
          </cell>
          <cell r="G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str">
            <v>11 Dividend Street</v>
          </cell>
          <cell r="AF56" t="str">
            <v>Mansfield QLD 4122</v>
          </cell>
        </row>
        <row r="57">
          <cell r="A57" t="str">
            <v>AEPL0056</v>
          </cell>
          <cell r="D57" t="e">
            <v>#N/A</v>
          </cell>
          <cell r="E57" t="e">
            <v>#N/A</v>
          </cell>
          <cell r="F57" t="e">
            <v>#N/A</v>
          </cell>
          <cell r="G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str">
            <v>11 Dividend Street</v>
          </cell>
          <cell r="AF57" t="str">
            <v>Mansfield QLD 4122</v>
          </cell>
        </row>
        <row r="58">
          <cell r="A58" t="str">
            <v>AEPL0057</v>
          </cell>
          <cell r="D58" t="e">
            <v>#N/A</v>
          </cell>
          <cell r="E58" t="e">
            <v>#N/A</v>
          </cell>
          <cell r="F58" t="e">
            <v>#N/A</v>
          </cell>
          <cell r="G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str">
            <v>11 Dividend Street</v>
          </cell>
          <cell r="AF58" t="str">
            <v>Mansfield QLD 4122</v>
          </cell>
        </row>
        <row r="59">
          <cell r="A59" t="str">
            <v>AEPL0058</v>
          </cell>
          <cell r="D59" t="e">
            <v>#N/A</v>
          </cell>
          <cell r="E59" t="e">
            <v>#N/A</v>
          </cell>
          <cell r="F59" t="e">
            <v>#N/A</v>
          </cell>
          <cell r="G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str">
            <v>11 Dividend Street</v>
          </cell>
          <cell r="AF59" t="str">
            <v>Mansfield QLD 4122</v>
          </cell>
        </row>
        <row r="60">
          <cell r="A60" t="str">
            <v>AEPL0059</v>
          </cell>
          <cell r="D60" t="e">
            <v>#N/A</v>
          </cell>
          <cell r="E60" t="e">
            <v>#N/A</v>
          </cell>
          <cell r="F60" t="e">
            <v>#N/A</v>
          </cell>
          <cell r="G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str">
            <v>11 Dividend Street</v>
          </cell>
          <cell r="AF60" t="str">
            <v>Mansfield QLD 4122</v>
          </cell>
        </row>
        <row r="61">
          <cell r="A61" t="str">
            <v>AEPL0060</v>
          </cell>
          <cell r="D61" t="e">
            <v>#N/A</v>
          </cell>
          <cell r="E61" t="e">
            <v>#N/A</v>
          </cell>
          <cell r="F61" t="e">
            <v>#N/A</v>
          </cell>
          <cell r="G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str">
            <v>11 Dividend Street</v>
          </cell>
          <cell r="AF61" t="str">
            <v>Mansfield QLD 4122</v>
          </cell>
        </row>
        <row r="62">
          <cell r="A62" t="str">
            <v>AEPL0061</v>
          </cell>
          <cell r="D62" t="e">
            <v>#N/A</v>
          </cell>
          <cell r="E62" t="e">
            <v>#N/A</v>
          </cell>
          <cell r="F62" t="e">
            <v>#N/A</v>
          </cell>
          <cell r="G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str">
            <v>11 Dividend Street</v>
          </cell>
          <cell r="AF62" t="str">
            <v>Mansfield QLD 4122</v>
          </cell>
        </row>
        <row r="63">
          <cell r="A63" t="str">
            <v>AEPL0062</v>
          </cell>
          <cell r="D63" t="e">
            <v>#N/A</v>
          </cell>
          <cell r="E63" t="e">
            <v>#N/A</v>
          </cell>
          <cell r="F63" t="e">
            <v>#N/A</v>
          </cell>
          <cell r="G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str">
            <v>11 Dividend Street</v>
          </cell>
          <cell r="AF63" t="str">
            <v>Mansfield QLD 4122</v>
          </cell>
        </row>
        <row r="64">
          <cell r="A64" t="str">
            <v>AEPL0063</v>
          </cell>
          <cell r="D64" t="e">
            <v>#N/A</v>
          </cell>
          <cell r="E64" t="e">
            <v>#N/A</v>
          </cell>
          <cell r="F64" t="e">
            <v>#N/A</v>
          </cell>
          <cell r="G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str">
            <v>11 Dividend Street</v>
          </cell>
          <cell r="AF64" t="str">
            <v>Mansfield QLD 4122</v>
          </cell>
        </row>
        <row r="65">
          <cell r="A65" t="str">
            <v>AEPL0064</v>
          </cell>
          <cell r="D65" t="e">
            <v>#N/A</v>
          </cell>
          <cell r="E65" t="e">
            <v>#N/A</v>
          </cell>
          <cell r="F65" t="e">
            <v>#N/A</v>
          </cell>
          <cell r="G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str">
            <v>11 Dividend Street</v>
          </cell>
          <cell r="AF65" t="str">
            <v>Mansfield QLD 4122</v>
          </cell>
        </row>
        <row r="66">
          <cell r="A66" t="str">
            <v>AEPL0065</v>
          </cell>
          <cell r="D66" t="e">
            <v>#N/A</v>
          </cell>
          <cell r="E66" t="e">
            <v>#N/A</v>
          </cell>
          <cell r="F66" t="e">
            <v>#N/A</v>
          </cell>
          <cell r="G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str">
            <v>11 Dividend Street</v>
          </cell>
          <cell r="AF66" t="str">
            <v>Mansfield QLD 4122</v>
          </cell>
        </row>
        <row r="67">
          <cell r="A67" t="str">
            <v>AEPL0066</v>
          </cell>
          <cell r="D67" t="e">
            <v>#N/A</v>
          </cell>
          <cell r="E67" t="e">
            <v>#N/A</v>
          </cell>
          <cell r="F67" t="e">
            <v>#N/A</v>
          </cell>
          <cell r="G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str">
            <v>11 Dividend Street</v>
          </cell>
          <cell r="AF67" t="str">
            <v>Mansfield QLD 4122</v>
          </cell>
        </row>
        <row r="68">
          <cell r="A68" t="str">
            <v>AEPL0067</v>
          </cell>
          <cell r="D68" t="e">
            <v>#N/A</v>
          </cell>
          <cell r="E68" t="e">
            <v>#N/A</v>
          </cell>
          <cell r="F68" t="e">
            <v>#N/A</v>
          </cell>
          <cell r="G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str">
            <v>11 Dividend Street</v>
          </cell>
          <cell r="AF68" t="str">
            <v>Mansfield QLD 4122</v>
          </cell>
        </row>
        <row r="69">
          <cell r="A69" t="str">
            <v>AEPL0068</v>
          </cell>
          <cell r="D69" t="e">
            <v>#N/A</v>
          </cell>
          <cell r="E69" t="e">
            <v>#N/A</v>
          </cell>
          <cell r="F69" t="e">
            <v>#N/A</v>
          </cell>
          <cell r="G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str">
            <v>11 Dividend Street</v>
          </cell>
          <cell r="AF69" t="str">
            <v>Mansfield QLD 4122</v>
          </cell>
        </row>
        <row r="70">
          <cell r="A70" t="str">
            <v>AEPL0069</v>
          </cell>
          <cell r="D70" t="e">
            <v>#N/A</v>
          </cell>
          <cell r="E70" t="e">
            <v>#N/A</v>
          </cell>
          <cell r="F70" t="e">
            <v>#N/A</v>
          </cell>
          <cell r="G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str">
            <v>11 Dividend Street</v>
          </cell>
          <cell r="AF70" t="str">
            <v>Mansfield QLD 4122</v>
          </cell>
        </row>
        <row r="71">
          <cell r="A71" t="str">
            <v>AEPL0070</v>
          </cell>
          <cell r="D71" t="e">
            <v>#N/A</v>
          </cell>
          <cell r="E71" t="e">
            <v>#N/A</v>
          </cell>
          <cell r="F71" t="e">
            <v>#N/A</v>
          </cell>
          <cell r="G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str">
            <v>11 Dividend Street</v>
          </cell>
          <cell r="AF71" t="str">
            <v>Mansfield QLD 4122</v>
          </cell>
        </row>
        <row r="72">
          <cell r="A72" t="str">
            <v>AEPL0071</v>
          </cell>
          <cell r="D72" t="e">
            <v>#N/A</v>
          </cell>
          <cell r="E72" t="e">
            <v>#N/A</v>
          </cell>
          <cell r="F72" t="e">
            <v>#N/A</v>
          </cell>
          <cell r="G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str">
            <v>11 Dividend Street</v>
          </cell>
          <cell r="AF72" t="str">
            <v>Mansfield QLD 4122</v>
          </cell>
        </row>
        <row r="73">
          <cell r="A73" t="str">
            <v>AEPL0072</v>
          </cell>
          <cell r="D73" t="e">
            <v>#N/A</v>
          </cell>
          <cell r="E73" t="e">
            <v>#N/A</v>
          </cell>
          <cell r="F73" t="e">
            <v>#N/A</v>
          </cell>
          <cell r="G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str">
            <v>11 Dividend Street</v>
          </cell>
          <cell r="AF73" t="str">
            <v>Mansfield QLD 4122</v>
          </cell>
        </row>
        <row r="74">
          <cell r="A74" t="str">
            <v>AEPL0073</v>
          </cell>
          <cell r="D74" t="e">
            <v>#N/A</v>
          </cell>
          <cell r="E74" t="e">
            <v>#N/A</v>
          </cell>
          <cell r="F74" t="e">
            <v>#N/A</v>
          </cell>
          <cell r="G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str">
            <v>11 Dividend Street</v>
          </cell>
          <cell r="AF74" t="str">
            <v>Mansfield QLD 4122</v>
          </cell>
        </row>
        <row r="75">
          <cell r="A75" t="str">
            <v>AEPL0074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str">
            <v>11 Dividend Street</v>
          </cell>
          <cell r="AF75" t="str">
            <v>Mansfield QLD 4122</v>
          </cell>
        </row>
        <row r="76">
          <cell r="A76" t="str">
            <v>AEPL0075</v>
          </cell>
          <cell r="D76" t="e">
            <v>#N/A</v>
          </cell>
          <cell r="E76" t="e">
            <v>#N/A</v>
          </cell>
          <cell r="F76" t="e">
            <v>#N/A</v>
          </cell>
          <cell r="G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str">
            <v>11 Dividend Street</v>
          </cell>
          <cell r="AF76" t="str">
            <v>Mansfield QLD 4122</v>
          </cell>
        </row>
        <row r="77">
          <cell r="A77" t="str">
            <v>AEPL0076</v>
          </cell>
          <cell r="D77" t="e">
            <v>#N/A</v>
          </cell>
          <cell r="E77" t="e">
            <v>#N/A</v>
          </cell>
          <cell r="F77" t="e">
            <v>#N/A</v>
          </cell>
          <cell r="G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str">
            <v>11 Dividend Street</v>
          </cell>
          <cell r="AF77" t="str">
            <v>Mansfield QLD 4122</v>
          </cell>
        </row>
        <row r="78">
          <cell r="A78" t="str">
            <v>AEPL0077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str">
            <v>11 Dividend Street</v>
          </cell>
          <cell r="AF78" t="str">
            <v>Mansfield QLD 4122</v>
          </cell>
        </row>
        <row r="79">
          <cell r="A79" t="str">
            <v>AEPL0078</v>
          </cell>
          <cell r="D79" t="e">
            <v>#N/A</v>
          </cell>
          <cell r="E79" t="e">
            <v>#N/A</v>
          </cell>
          <cell r="F79" t="e">
            <v>#N/A</v>
          </cell>
          <cell r="G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str">
            <v>11 Dividend Street</v>
          </cell>
          <cell r="AF79" t="str">
            <v>Mansfield QLD 4122</v>
          </cell>
        </row>
        <row r="80">
          <cell r="A80" t="str">
            <v>AEPL0079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str">
            <v>11 Dividend Street</v>
          </cell>
          <cell r="AF80" t="str">
            <v>Mansfield QLD 4122</v>
          </cell>
        </row>
        <row r="81">
          <cell r="A81" t="str">
            <v>AEPL0080</v>
          </cell>
          <cell r="D81" t="e">
            <v>#N/A</v>
          </cell>
          <cell r="E81" t="e">
            <v>#N/A</v>
          </cell>
          <cell r="F81" t="e">
            <v>#N/A</v>
          </cell>
          <cell r="G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str">
            <v>11 Dividend Street</v>
          </cell>
          <cell r="AF81" t="str">
            <v>Mansfield QLD 4122</v>
          </cell>
        </row>
        <row r="82">
          <cell r="A82" t="str">
            <v>AEPL0081</v>
          </cell>
          <cell r="D82" t="e">
            <v>#N/A</v>
          </cell>
          <cell r="E82" t="e">
            <v>#N/A</v>
          </cell>
          <cell r="F82" t="e">
            <v>#N/A</v>
          </cell>
          <cell r="G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str">
            <v>11 Dividend Street</v>
          </cell>
          <cell r="AF82" t="str">
            <v>Mansfield QLD 4122</v>
          </cell>
        </row>
        <row r="83">
          <cell r="A83" t="str">
            <v>AEPL0082</v>
          </cell>
          <cell r="D83" t="e">
            <v>#N/A</v>
          </cell>
          <cell r="E83" t="e">
            <v>#N/A</v>
          </cell>
          <cell r="F83" t="e">
            <v>#N/A</v>
          </cell>
          <cell r="G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str">
            <v>11 Dividend Street</v>
          </cell>
          <cell r="AF83" t="str">
            <v>Mansfield QLD 4122</v>
          </cell>
        </row>
        <row r="84">
          <cell r="A84" t="str">
            <v>AEPL0083</v>
          </cell>
          <cell r="D84" t="e">
            <v>#N/A</v>
          </cell>
          <cell r="E84" t="e">
            <v>#N/A</v>
          </cell>
          <cell r="F84" t="e">
            <v>#N/A</v>
          </cell>
          <cell r="G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str">
            <v>11 Dividend Street</v>
          </cell>
          <cell r="AF84" t="str">
            <v>Mansfield QLD 4122</v>
          </cell>
        </row>
        <row r="85">
          <cell r="A85" t="str">
            <v>AEPL0084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str">
            <v>11 Dividend Street</v>
          </cell>
          <cell r="AF85" t="str">
            <v>Mansfield QLD 4122</v>
          </cell>
        </row>
        <row r="86">
          <cell r="A86" t="str">
            <v>AEPL0085</v>
          </cell>
          <cell r="D86" t="e">
            <v>#N/A</v>
          </cell>
          <cell r="E86" t="e">
            <v>#N/A</v>
          </cell>
          <cell r="F86" t="e">
            <v>#N/A</v>
          </cell>
          <cell r="G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str">
            <v>11 Dividend Street</v>
          </cell>
          <cell r="AF86" t="str">
            <v>Mansfield QLD 4122</v>
          </cell>
        </row>
        <row r="87">
          <cell r="A87" t="str">
            <v>AEPL0086</v>
          </cell>
          <cell r="D87" t="e">
            <v>#N/A</v>
          </cell>
          <cell r="E87" t="e">
            <v>#N/A</v>
          </cell>
          <cell r="F87" t="e">
            <v>#N/A</v>
          </cell>
          <cell r="G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str">
            <v>11 Dividend Street</v>
          </cell>
          <cell r="AF87" t="str">
            <v>Mansfield QLD 4122</v>
          </cell>
        </row>
        <row r="88">
          <cell r="A88" t="str">
            <v>AEPL0087</v>
          </cell>
          <cell r="D88" t="e">
            <v>#N/A</v>
          </cell>
          <cell r="E88" t="e">
            <v>#N/A</v>
          </cell>
          <cell r="F88" t="e">
            <v>#N/A</v>
          </cell>
          <cell r="G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str">
            <v>11 Dividend Street</v>
          </cell>
          <cell r="AF88" t="str">
            <v>Mansfield QLD 4122</v>
          </cell>
        </row>
        <row r="89">
          <cell r="A89" t="str">
            <v>AEPL0088</v>
          </cell>
          <cell r="D89" t="e">
            <v>#N/A</v>
          </cell>
          <cell r="E89" t="e">
            <v>#N/A</v>
          </cell>
          <cell r="F89" t="e">
            <v>#N/A</v>
          </cell>
          <cell r="G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str">
            <v>11 Dividend Street</v>
          </cell>
          <cell r="AF89" t="str">
            <v>Mansfield QLD 4122</v>
          </cell>
        </row>
        <row r="90">
          <cell r="A90" t="str">
            <v>AEPL0089</v>
          </cell>
          <cell r="D90" t="e">
            <v>#N/A</v>
          </cell>
          <cell r="E90" t="e">
            <v>#N/A</v>
          </cell>
          <cell r="F90" t="e">
            <v>#N/A</v>
          </cell>
          <cell r="G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str">
            <v>11 Dividend Street</v>
          </cell>
          <cell r="AF90" t="str">
            <v>Mansfield QLD 4122</v>
          </cell>
        </row>
        <row r="91">
          <cell r="A91" t="str">
            <v>AEPL0090</v>
          </cell>
          <cell r="D91" t="e">
            <v>#N/A</v>
          </cell>
          <cell r="E91" t="e">
            <v>#N/A</v>
          </cell>
          <cell r="F91" t="e">
            <v>#N/A</v>
          </cell>
          <cell r="G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str">
            <v>11 Dividend Street</v>
          </cell>
          <cell r="AF91" t="str">
            <v>Mansfield QLD 4122</v>
          </cell>
        </row>
        <row r="92">
          <cell r="A92" t="str">
            <v>AEPL0091</v>
          </cell>
          <cell r="D92" t="e">
            <v>#N/A</v>
          </cell>
          <cell r="E92" t="e">
            <v>#N/A</v>
          </cell>
          <cell r="F92" t="e">
            <v>#N/A</v>
          </cell>
          <cell r="G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str">
            <v>11 Dividend Street</v>
          </cell>
          <cell r="AF92" t="str">
            <v>Mansfield QLD 4122</v>
          </cell>
        </row>
        <row r="93">
          <cell r="A93" t="str">
            <v>AEPL0092</v>
          </cell>
          <cell r="D93" t="e">
            <v>#N/A</v>
          </cell>
          <cell r="E93" t="e">
            <v>#N/A</v>
          </cell>
          <cell r="F93" t="e">
            <v>#N/A</v>
          </cell>
          <cell r="G93" t="e">
            <v>#N/A</v>
          </cell>
          <cell r="AB93" t="e">
            <v>#N/A</v>
          </cell>
          <cell r="AC93" t="e">
            <v>#N/A</v>
          </cell>
          <cell r="AD93" t="e">
            <v>#N/A</v>
          </cell>
          <cell r="AE93" t="str">
            <v>11 Dividend Street</v>
          </cell>
          <cell r="AF93" t="str">
            <v>Mansfield QLD 4122</v>
          </cell>
        </row>
        <row r="94">
          <cell r="A94" t="str">
            <v>AEPL0093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AB94" t="e">
            <v>#N/A</v>
          </cell>
          <cell r="AC94" t="e">
            <v>#N/A</v>
          </cell>
          <cell r="AD94" t="e">
            <v>#N/A</v>
          </cell>
          <cell r="AE94" t="str">
            <v>11 Dividend Street</v>
          </cell>
          <cell r="AF94" t="str">
            <v>Mansfield QLD 4122</v>
          </cell>
        </row>
        <row r="95">
          <cell r="A95" t="str">
            <v>AEPL0094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AB95" t="e">
            <v>#N/A</v>
          </cell>
          <cell r="AC95" t="e">
            <v>#N/A</v>
          </cell>
          <cell r="AD95" t="e">
            <v>#N/A</v>
          </cell>
          <cell r="AE95" t="str">
            <v>11 Dividend Street</v>
          </cell>
          <cell r="AF95" t="str">
            <v>Mansfield QLD 4122</v>
          </cell>
        </row>
        <row r="96">
          <cell r="A96" t="str">
            <v>AEPL0095</v>
          </cell>
          <cell r="D96" t="e">
            <v>#N/A</v>
          </cell>
          <cell r="E96" t="e">
            <v>#N/A</v>
          </cell>
          <cell r="F96" t="e">
            <v>#N/A</v>
          </cell>
          <cell r="G96" t="e">
            <v>#N/A</v>
          </cell>
          <cell r="AB96" t="e">
            <v>#N/A</v>
          </cell>
          <cell r="AC96" t="e">
            <v>#N/A</v>
          </cell>
          <cell r="AD96" t="e">
            <v>#N/A</v>
          </cell>
          <cell r="AE96" t="str">
            <v>11 Dividend Street</v>
          </cell>
          <cell r="AF96" t="str">
            <v>Mansfield QLD 4122</v>
          </cell>
        </row>
        <row r="97">
          <cell r="A97" t="str">
            <v>AEPL0096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AB97" t="e">
            <v>#N/A</v>
          </cell>
          <cell r="AC97" t="e">
            <v>#N/A</v>
          </cell>
          <cell r="AD97" t="e">
            <v>#N/A</v>
          </cell>
          <cell r="AE97" t="str">
            <v>11 Dividend Street</v>
          </cell>
          <cell r="AF97" t="str">
            <v>Mansfield QLD 4122</v>
          </cell>
        </row>
        <row r="98">
          <cell r="A98" t="str">
            <v>AEPL0097</v>
          </cell>
          <cell r="D98" t="e">
            <v>#N/A</v>
          </cell>
          <cell r="E98" t="e">
            <v>#N/A</v>
          </cell>
          <cell r="F98" t="e">
            <v>#N/A</v>
          </cell>
          <cell r="G98" t="e">
            <v>#N/A</v>
          </cell>
          <cell r="AB98" t="e">
            <v>#N/A</v>
          </cell>
          <cell r="AC98" t="e">
            <v>#N/A</v>
          </cell>
          <cell r="AD98" t="e">
            <v>#N/A</v>
          </cell>
          <cell r="AE98" t="str">
            <v>11 Dividend Street</v>
          </cell>
          <cell r="AF98" t="str">
            <v>Mansfield QLD 4122</v>
          </cell>
        </row>
        <row r="99">
          <cell r="A99" t="str">
            <v>AEPL0098</v>
          </cell>
          <cell r="D99" t="e">
            <v>#N/A</v>
          </cell>
          <cell r="E99" t="e">
            <v>#N/A</v>
          </cell>
          <cell r="F99" t="e">
            <v>#N/A</v>
          </cell>
          <cell r="G99" t="e">
            <v>#N/A</v>
          </cell>
          <cell r="AB99" t="e">
            <v>#N/A</v>
          </cell>
          <cell r="AC99" t="e">
            <v>#N/A</v>
          </cell>
          <cell r="AD99" t="e">
            <v>#N/A</v>
          </cell>
          <cell r="AE99" t="str">
            <v>11 Dividend Street</v>
          </cell>
          <cell r="AF99" t="str">
            <v>Mansfield QLD 4122</v>
          </cell>
        </row>
        <row r="100">
          <cell r="A100" t="str">
            <v>AEPL0099</v>
          </cell>
          <cell r="D100" t="e">
            <v>#N/A</v>
          </cell>
          <cell r="E100" t="e">
            <v>#N/A</v>
          </cell>
          <cell r="F100" t="e">
            <v>#N/A</v>
          </cell>
          <cell r="G100" t="e">
            <v>#N/A</v>
          </cell>
          <cell r="AB100" t="e">
            <v>#N/A</v>
          </cell>
          <cell r="AC100" t="e">
            <v>#N/A</v>
          </cell>
          <cell r="AD100" t="e">
            <v>#N/A</v>
          </cell>
          <cell r="AE100" t="str">
            <v>11 Dividend Street</v>
          </cell>
          <cell r="AF100" t="str">
            <v>Mansfield QLD 4122</v>
          </cell>
        </row>
        <row r="101">
          <cell r="A101" t="str">
            <v>AEPL0100</v>
          </cell>
          <cell r="D101" t="e">
            <v>#N/A</v>
          </cell>
          <cell r="E101" t="e">
            <v>#N/A</v>
          </cell>
          <cell r="F101" t="e">
            <v>#N/A</v>
          </cell>
          <cell r="G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str">
            <v>11 Dividend Street</v>
          </cell>
          <cell r="AF101" t="str">
            <v>Mansfield QLD 4122</v>
          </cell>
        </row>
        <row r="102">
          <cell r="A102" t="str">
            <v>AEPL0101</v>
          </cell>
          <cell r="D102" t="e">
            <v>#N/A</v>
          </cell>
          <cell r="E102" t="e">
            <v>#N/A</v>
          </cell>
          <cell r="F102" t="e">
            <v>#N/A</v>
          </cell>
          <cell r="G102" t="e">
            <v>#N/A</v>
          </cell>
          <cell r="AB102" t="e">
            <v>#N/A</v>
          </cell>
          <cell r="AC102" t="e">
            <v>#N/A</v>
          </cell>
          <cell r="AD102" t="e">
            <v>#N/A</v>
          </cell>
          <cell r="AE102" t="str">
            <v>11 Dividend Street</v>
          </cell>
          <cell r="AF102" t="str">
            <v>Mansfield QLD 4122</v>
          </cell>
        </row>
        <row r="103">
          <cell r="A103" t="str">
            <v>AEPL0102</v>
          </cell>
          <cell r="D103" t="e">
            <v>#N/A</v>
          </cell>
          <cell r="E103" t="e">
            <v>#N/A</v>
          </cell>
          <cell r="F103" t="e">
            <v>#N/A</v>
          </cell>
          <cell r="G103" t="e">
            <v>#N/A</v>
          </cell>
          <cell r="AB103" t="e">
            <v>#N/A</v>
          </cell>
          <cell r="AC103" t="e">
            <v>#N/A</v>
          </cell>
          <cell r="AD103" t="e">
            <v>#N/A</v>
          </cell>
          <cell r="AE103" t="str">
            <v>11 Dividend Street</v>
          </cell>
          <cell r="AF103" t="str">
            <v>Mansfield QLD 4122</v>
          </cell>
        </row>
        <row r="104">
          <cell r="A104" t="str">
            <v>AEPL0103</v>
          </cell>
          <cell r="D104" t="e">
            <v>#N/A</v>
          </cell>
          <cell r="E104" t="e">
            <v>#N/A</v>
          </cell>
          <cell r="F104" t="e">
            <v>#N/A</v>
          </cell>
          <cell r="G104" t="e">
            <v>#N/A</v>
          </cell>
          <cell r="AB104" t="e">
            <v>#N/A</v>
          </cell>
          <cell r="AC104" t="e">
            <v>#N/A</v>
          </cell>
          <cell r="AD104" t="e">
            <v>#N/A</v>
          </cell>
          <cell r="AE104" t="str">
            <v>11 Dividend Street</v>
          </cell>
          <cell r="AF104" t="str">
            <v>Mansfield QLD 4122</v>
          </cell>
        </row>
        <row r="105">
          <cell r="A105" t="str">
            <v>AEPL0104</v>
          </cell>
          <cell r="D105" t="e">
            <v>#N/A</v>
          </cell>
          <cell r="E105" t="e">
            <v>#N/A</v>
          </cell>
          <cell r="F105" t="e">
            <v>#N/A</v>
          </cell>
          <cell r="G105" t="e">
            <v>#N/A</v>
          </cell>
          <cell r="AB105" t="e">
            <v>#N/A</v>
          </cell>
          <cell r="AC105" t="e">
            <v>#N/A</v>
          </cell>
          <cell r="AD105" t="e">
            <v>#N/A</v>
          </cell>
          <cell r="AE105" t="str">
            <v>11 Dividend Street</v>
          </cell>
          <cell r="AF105" t="str">
            <v>Mansfield QLD 4122</v>
          </cell>
        </row>
        <row r="106">
          <cell r="A106" t="str">
            <v>AEPL0105</v>
          </cell>
          <cell r="D106" t="e">
            <v>#N/A</v>
          </cell>
          <cell r="E106" t="e">
            <v>#N/A</v>
          </cell>
          <cell r="F106" t="e">
            <v>#N/A</v>
          </cell>
          <cell r="G106" t="e">
            <v>#N/A</v>
          </cell>
          <cell r="AB106" t="e">
            <v>#N/A</v>
          </cell>
          <cell r="AC106" t="e">
            <v>#N/A</v>
          </cell>
          <cell r="AD106" t="e">
            <v>#N/A</v>
          </cell>
          <cell r="AE106" t="str">
            <v>11 Dividend Street</v>
          </cell>
          <cell r="AF106" t="str">
            <v>Mansfield QLD 4122</v>
          </cell>
        </row>
        <row r="107">
          <cell r="A107" t="str">
            <v>AEPL0106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AB107" t="e">
            <v>#N/A</v>
          </cell>
          <cell r="AC107" t="e">
            <v>#N/A</v>
          </cell>
          <cell r="AD107" t="e">
            <v>#N/A</v>
          </cell>
          <cell r="AE107" t="str">
            <v>11 Dividend Street</v>
          </cell>
          <cell r="AF107" t="str">
            <v>Mansfield QLD 4122</v>
          </cell>
        </row>
        <row r="108">
          <cell r="A108" t="str">
            <v>AEPL0107</v>
          </cell>
          <cell r="D108" t="e">
            <v>#N/A</v>
          </cell>
          <cell r="E108" t="e">
            <v>#N/A</v>
          </cell>
          <cell r="F108" t="e">
            <v>#N/A</v>
          </cell>
          <cell r="G108" t="e">
            <v>#N/A</v>
          </cell>
          <cell r="AB108" t="e">
            <v>#N/A</v>
          </cell>
          <cell r="AC108" t="e">
            <v>#N/A</v>
          </cell>
          <cell r="AD108" t="e">
            <v>#N/A</v>
          </cell>
          <cell r="AE108" t="str">
            <v>11 Dividend Street</v>
          </cell>
          <cell r="AF108" t="str">
            <v>Mansfield QLD 4122</v>
          </cell>
        </row>
        <row r="109">
          <cell r="A109" t="str">
            <v>AEPL0108</v>
          </cell>
          <cell r="D109" t="e">
            <v>#N/A</v>
          </cell>
          <cell r="E109" t="e">
            <v>#N/A</v>
          </cell>
          <cell r="F109" t="e">
            <v>#N/A</v>
          </cell>
          <cell r="G109" t="e">
            <v>#N/A</v>
          </cell>
          <cell r="AB109" t="e">
            <v>#N/A</v>
          </cell>
          <cell r="AC109" t="e">
            <v>#N/A</v>
          </cell>
          <cell r="AD109" t="e">
            <v>#N/A</v>
          </cell>
          <cell r="AE109" t="str">
            <v>11 Dividend Street</v>
          </cell>
          <cell r="AF109" t="str">
            <v>Mansfield QLD 4122</v>
          </cell>
        </row>
        <row r="110">
          <cell r="A110" t="str">
            <v>AEPL0109</v>
          </cell>
          <cell r="D110" t="e">
            <v>#N/A</v>
          </cell>
          <cell r="E110" t="e">
            <v>#N/A</v>
          </cell>
          <cell r="F110" t="e">
            <v>#N/A</v>
          </cell>
          <cell r="G110" t="e">
            <v>#N/A</v>
          </cell>
          <cell r="AB110" t="e">
            <v>#N/A</v>
          </cell>
          <cell r="AC110" t="e">
            <v>#N/A</v>
          </cell>
          <cell r="AD110" t="e">
            <v>#N/A</v>
          </cell>
          <cell r="AE110" t="str">
            <v>11 Dividend Street</v>
          </cell>
          <cell r="AF110" t="str">
            <v>Mansfield QLD 4122</v>
          </cell>
        </row>
        <row r="111">
          <cell r="A111" t="str">
            <v>AEPL0110</v>
          </cell>
          <cell r="D111" t="e">
            <v>#N/A</v>
          </cell>
          <cell r="E111" t="e">
            <v>#N/A</v>
          </cell>
          <cell r="F111" t="e">
            <v>#N/A</v>
          </cell>
          <cell r="G111" t="e">
            <v>#N/A</v>
          </cell>
          <cell r="AB111" t="e">
            <v>#N/A</v>
          </cell>
          <cell r="AC111" t="e">
            <v>#N/A</v>
          </cell>
          <cell r="AD111" t="e">
            <v>#N/A</v>
          </cell>
          <cell r="AE111" t="str">
            <v>11 Dividend Street</v>
          </cell>
          <cell r="AF111" t="str">
            <v>Mansfield QLD 4122</v>
          </cell>
        </row>
        <row r="112">
          <cell r="A112" t="str">
            <v>AEPL0111</v>
          </cell>
          <cell r="D112" t="e">
            <v>#N/A</v>
          </cell>
          <cell r="E112" t="e">
            <v>#N/A</v>
          </cell>
          <cell r="F112" t="e">
            <v>#N/A</v>
          </cell>
          <cell r="G112" t="e">
            <v>#N/A</v>
          </cell>
          <cell r="AB112" t="e">
            <v>#N/A</v>
          </cell>
          <cell r="AC112" t="e">
            <v>#N/A</v>
          </cell>
          <cell r="AD112" t="e">
            <v>#N/A</v>
          </cell>
          <cell r="AE112" t="str">
            <v>11 Dividend Street</v>
          </cell>
          <cell r="AF112" t="str">
            <v>Mansfield QLD 4122</v>
          </cell>
        </row>
        <row r="113">
          <cell r="A113" t="str">
            <v>AEPL0112</v>
          </cell>
          <cell r="D113" t="e">
            <v>#N/A</v>
          </cell>
          <cell r="E113" t="e">
            <v>#N/A</v>
          </cell>
          <cell r="F113" t="e">
            <v>#N/A</v>
          </cell>
          <cell r="G113" t="e">
            <v>#N/A</v>
          </cell>
          <cell r="AB113" t="e">
            <v>#N/A</v>
          </cell>
          <cell r="AC113" t="e">
            <v>#N/A</v>
          </cell>
          <cell r="AD113" t="e">
            <v>#N/A</v>
          </cell>
          <cell r="AE113" t="str">
            <v>11 Dividend Street</v>
          </cell>
          <cell r="AF113" t="str">
            <v>Mansfield QLD 4122</v>
          </cell>
        </row>
        <row r="114">
          <cell r="A114" t="str">
            <v>AEPL0113</v>
          </cell>
          <cell r="D114" t="e">
            <v>#N/A</v>
          </cell>
          <cell r="E114" t="e">
            <v>#N/A</v>
          </cell>
          <cell r="F114" t="e">
            <v>#N/A</v>
          </cell>
          <cell r="G114" t="e">
            <v>#N/A</v>
          </cell>
          <cell r="AB114" t="e">
            <v>#N/A</v>
          </cell>
          <cell r="AC114" t="e">
            <v>#N/A</v>
          </cell>
          <cell r="AD114" t="e">
            <v>#N/A</v>
          </cell>
          <cell r="AE114" t="str">
            <v>11 Dividend Street</v>
          </cell>
          <cell r="AF114" t="str">
            <v>Mansfield QLD 4122</v>
          </cell>
        </row>
        <row r="115">
          <cell r="A115" t="str">
            <v>AEPL0114</v>
          </cell>
          <cell r="D115" t="e">
            <v>#N/A</v>
          </cell>
          <cell r="E115" t="e">
            <v>#N/A</v>
          </cell>
          <cell r="F115" t="e">
            <v>#N/A</v>
          </cell>
          <cell r="G115" t="e">
            <v>#N/A</v>
          </cell>
          <cell r="AB115" t="e">
            <v>#N/A</v>
          </cell>
          <cell r="AC115" t="e">
            <v>#N/A</v>
          </cell>
          <cell r="AD115" t="e">
            <v>#N/A</v>
          </cell>
          <cell r="AE115" t="str">
            <v>11 Dividend Street</v>
          </cell>
          <cell r="AF115" t="str">
            <v>Mansfield QLD 4122</v>
          </cell>
        </row>
        <row r="116">
          <cell r="A116" t="str">
            <v>AEPL0115</v>
          </cell>
          <cell r="D116" t="e">
            <v>#N/A</v>
          </cell>
          <cell r="E116" t="e">
            <v>#N/A</v>
          </cell>
          <cell r="F116" t="e">
            <v>#N/A</v>
          </cell>
          <cell r="G116" t="e">
            <v>#N/A</v>
          </cell>
          <cell r="AB116" t="e">
            <v>#N/A</v>
          </cell>
          <cell r="AC116" t="e">
            <v>#N/A</v>
          </cell>
          <cell r="AD116" t="e">
            <v>#N/A</v>
          </cell>
          <cell r="AE116" t="str">
            <v>11 Dividend Street</v>
          </cell>
          <cell r="AF116" t="str">
            <v>Mansfield QLD 4122</v>
          </cell>
        </row>
        <row r="117">
          <cell r="A117" t="str">
            <v>AEPL0116</v>
          </cell>
          <cell r="D117" t="e">
            <v>#N/A</v>
          </cell>
          <cell r="E117" t="e">
            <v>#N/A</v>
          </cell>
          <cell r="F117" t="e">
            <v>#N/A</v>
          </cell>
          <cell r="G117" t="e">
            <v>#N/A</v>
          </cell>
          <cell r="AB117" t="e">
            <v>#N/A</v>
          </cell>
          <cell r="AC117" t="e">
            <v>#N/A</v>
          </cell>
          <cell r="AD117" t="e">
            <v>#N/A</v>
          </cell>
          <cell r="AE117" t="str">
            <v>11 Dividend Street</v>
          </cell>
          <cell r="AF117" t="str">
            <v>Mansfield QLD 4122</v>
          </cell>
        </row>
        <row r="118">
          <cell r="A118" t="str">
            <v>AEPL0117</v>
          </cell>
          <cell r="D118" t="e">
            <v>#N/A</v>
          </cell>
          <cell r="E118" t="e">
            <v>#N/A</v>
          </cell>
          <cell r="F118" t="e">
            <v>#N/A</v>
          </cell>
          <cell r="G118" t="e">
            <v>#N/A</v>
          </cell>
          <cell r="AB118" t="e">
            <v>#N/A</v>
          </cell>
          <cell r="AC118" t="e">
            <v>#N/A</v>
          </cell>
          <cell r="AD118" t="e">
            <v>#N/A</v>
          </cell>
          <cell r="AE118" t="str">
            <v>11 Dividend Street</v>
          </cell>
          <cell r="AF118" t="str">
            <v>Mansfield QLD 4122</v>
          </cell>
        </row>
        <row r="119">
          <cell r="A119" t="str">
            <v>AEPL0118</v>
          </cell>
          <cell r="D119" t="e">
            <v>#N/A</v>
          </cell>
          <cell r="E119" t="e">
            <v>#N/A</v>
          </cell>
          <cell r="F119" t="e">
            <v>#N/A</v>
          </cell>
          <cell r="G119" t="e">
            <v>#N/A</v>
          </cell>
          <cell r="AB119" t="e">
            <v>#N/A</v>
          </cell>
          <cell r="AC119" t="e">
            <v>#N/A</v>
          </cell>
          <cell r="AD119" t="e">
            <v>#N/A</v>
          </cell>
          <cell r="AE119" t="str">
            <v>11 Dividend Street</v>
          </cell>
          <cell r="AF119" t="str">
            <v>Mansfield QLD 4122</v>
          </cell>
        </row>
        <row r="120">
          <cell r="A120" t="str">
            <v>AEPL0119</v>
          </cell>
          <cell r="D120" t="e">
            <v>#N/A</v>
          </cell>
          <cell r="E120" t="e">
            <v>#N/A</v>
          </cell>
          <cell r="F120" t="e">
            <v>#N/A</v>
          </cell>
          <cell r="G120" t="e">
            <v>#N/A</v>
          </cell>
          <cell r="AB120" t="e">
            <v>#N/A</v>
          </cell>
          <cell r="AC120" t="e">
            <v>#N/A</v>
          </cell>
          <cell r="AD120" t="e">
            <v>#N/A</v>
          </cell>
          <cell r="AE120" t="str">
            <v>11 Dividend Street</v>
          </cell>
          <cell r="AF120" t="str">
            <v>Mansfield QLD 4122</v>
          </cell>
        </row>
        <row r="121">
          <cell r="A121" t="str">
            <v>AEPL0120</v>
          </cell>
          <cell r="D121" t="e">
            <v>#N/A</v>
          </cell>
          <cell r="E121" t="e">
            <v>#N/A</v>
          </cell>
          <cell r="F121" t="e">
            <v>#N/A</v>
          </cell>
          <cell r="G121" t="e">
            <v>#N/A</v>
          </cell>
          <cell r="AB121" t="e">
            <v>#N/A</v>
          </cell>
          <cell r="AC121" t="e">
            <v>#N/A</v>
          </cell>
          <cell r="AD121" t="e">
            <v>#N/A</v>
          </cell>
          <cell r="AE121" t="str">
            <v>11 Dividend Street</v>
          </cell>
          <cell r="AF121" t="str">
            <v>Mansfield QLD 4122</v>
          </cell>
        </row>
        <row r="122">
          <cell r="A122" t="str">
            <v>AEPL0121</v>
          </cell>
          <cell r="D122" t="e">
            <v>#N/A</v>
          </cell>
          <cell r="E122" t="e">
            <v>#N/A</v>
          </cell>
          <cell r="F122" t="e">
            <v>#N/A</v>
          </cell>
          <cell r="G122" t="e">
            <v>#N/A</v>
          </cell>
          <cell r="AB122" t="e">
            <v>#N/A</v>
          </cell>
          <cell r="AC122" t="e">
            <v>#N/A</v>
          </cell>
          <cell r="AD122" t="e">
            <v>#N/A</v>
          </cell>
          <cell r="AE122" t="str">
            <v>11 Dividend Street</v>
          </cell>
          <cell r="AF122" t="str">
            <v>Mansfield QLD 4122</v>
          </cell>
        </row>
        <row r="123">
          <cell r="A123" t="str">
            <v>AEPL0122</v>
          </cell>
          <cell r="D123" t="e">
            <v>#N/A</v>
          </cell>
          <cell r="E123" t="e">
            <v>#N/A</v>
          </cell>
          <cell r="F123" t="e">
            <v>#N/A</v>
          </cell>
          <cell r="G123" t="e">
            <v>#N/A</v>
          </cell>
          <cell r="AB123" t="e">
            <v>#N/A</v>
          </cell>
          <cell r="AC123" t="e">
            <v>#N/A</v>
          </cell>
          <cell r="AD123" t="e">
            <v>#N/A</v>
          </cell>
          <cell r="AE123" t="str">
            <v>11 Dividend Street</v>
          </cell>
          <cell r="AF123" t="str">
            <v>Mansfield QLD 4122</v>
          </cell>
        </row>
        <row r="124">
          <cell r="A124" t="str">
            <v>AEPL0123</v>
          </cell>
          <cell r="D124" t="e">
            <v>#N/A</v>
          </cell>
          <cell r="E124" t="e">
            <v>#N/A</v>
          </cell>
          <cell r="F124" t="e">
            <v>#N/A</v>
          </cell>
          <cell r="G124" t="e">
            <v>#N/A</v>
          </cell>
          <cell r="AB124" t="e">
            <v>#N/A</v>
          </cell>
          <cell r="AC124" t="e">
            <v>#N/A</v>
          </cell>
          <cell r="AD124" t="e">
            <v>#N/A</v>
          </cell>
          <cell r="AE124" t="str">
            <v>11 Dividend Street</v>
          </cell>
          <cell r="AF124" t="str">
            <v>Mansfield QLD 4122</v>
          </cell>
        </row>
        <row r="125">
          <cell r="A125" t="str">
            <v>AEPL0124</v>
          </cell>
          <cell r="D125" t="e">
            <v>#N/A</v>
          </cell>
          <cell r="E125" t="e">
            <v>#N/A</v>
          </cell>
          <cell r="F125" t="e">
            <v>#N/A</v>
          </cell>
          <cell r="G125" t="e">
            <v>#N/A</v>
          </cell>
          <cell r="AB125" t="e">
            <v>#N/A</v>
          </cell>
          <cell r="AC125" t="e">
            <v>#N/A</v>
          </cell>
          <cell r="AD125" t="e">
            <v>#N/A</v>
          </cell>
          <cell r="AE125" t="str">
            <v>11 Dividend Street</v>
          </cell>
          <cell r="AF125" t="str">
            <v>Mansfield QLD 4122</v>
          </cell>
        </row>
        <row r="126">
          <cell r="A126" t="str">
            <v>AEPL0125</v>
          </cell>
          <cell r="D126" t="e">
            <v>#N/A</v>
          </cell>
          <cell r="E126" t="e">
            <v>#N/A</v>
          </cell>
          <cell r="F126" t="e">
            <v>#N/A</v>
          </cell>
          <cell r="G126" t="e">
            <v>#N/A</v>
          </cell>
          <cell r="AB126" t="e">
            <v>#N/A</v>
          </cell>
          <cell r="AC126" t="e">
            <v>#N/A</v>
          </cell>
          <cell r="AD126" t="e">
            <v>#N/A</v>
          </cell>
          <cell r="AE126" t="str">
            <v>11 Dividend Street</v>
          </cell>
          <cell r="AF126" t="str">
            <v>Mansfield QLD 4122</v>
          </cell>
        </row>
        <row r="127">
          <cell r="A127" t="str">
            <v>AEPL0126</v>
          </cell>
          <cell r="D127" t="e">
            <v>#N/A</v>
          </cell>
          <cell r="E127" t="e">
            <v>#N/A</v>
          </cell>
          <cell r="F127" t="e">
            <v>#N/A</v>
          </cell>
          <cell r="G127" t="e">
            <v>#N/A</v>
          </cell>
          <cell r="AB127" t="e">
            <v>#N/A</v>
          </cell>
          <cell r="AC127" t="e">
            <v>#N/A</v>
          </cell>
          <cell r="AD127" t="e">
            <v>#N/A</v>
          </cell>
          <cell r="AE127" t="str">
            <v>11 Dividend Street</v>
          </cell>
          <cell r="AF127" t="str">
            <v>Mansfield QLD 4122</v>
          </cell>
        </row>
        <row r="128">
          <cell r="A128" t="str">
            <v>AEPL0127</v>
          </cell>
          <cell r="D128" t="e">
            <v>#N/A</v>
          </cell>
          <cell r="E128" t="e">
            <v>#N/A</v>
          </cell>
          <cell r="F128" t="e">
            <v>#N/A</v>
          </cell>
          <cell r="G128" t="e">
            <v>#N/A</v>
          </cell>
          <cell r="AB128" t="e">
            <v>#N/A</v>
          </cell>
          <cell r="AC128" t="e">
            <v>#N/A</v>
          </cell>
          <cell r="AD128" t="e">
            <v>#N/A</v>
          </cell>
          <cell r="AE128" t="str">
            <v>11 Dividend Street</v>
          </cell>
          <cell r="AF128" t="str">
            <v>Mansfield QLD 4122</v>
          </cell>
        </row>
        <row r="129">
          <cell r="A129" t="str">
            <v>AEPL0128</v>
          </cell>
          <cell r="D129" t="e">
            <v>#N/A</v>
          </cell>
          <cell r="E129" t="e">
            <v>#N/A</v>
          </cell>
          <cell r="F129" t="e">
            <v>#N/A</v>
          </cell>
          <cell r="G129" t="e">
            <v>#N/A</v>
          </cell>
          <cell r="AB129" t="e">
            <v>#N/A</v>
          </cell>
          <cell r="AC129" t="e">
            <v>#N/A</v>
          </cell>
          <cell r="AD129" t="e">
            <v>#N/A</v>
          </cell>
          <cell r="AE129" t="str">
            <v>11 Dividend Street</v>
          </cell>
          <cell r="AF129" t="str">
            <v>Mansfield QLD 4122</v>
          </cell>
        </row>
        <row r="130">
          <cell r="A130" t="str">
            <v>AEPL0129</v>
          </cell>
          <cell r="D130" t="e">
            <v>#N/A</v>
          </cell>
          <cell r="E130" t="e">
            <v>#N/A</v>
          </cell>
          <cell r="F130" t="e">
            <v>#N/A</v>
          </cell>
          <cell r="G130" t="e">
            <v>#N/A</v>
          </cell>
          <cell r="AB130" t="e">
            <v>#N/A</v>
          </cell>
          <cell r="AC130" t="e">
            <v>#N/A</v>
          </cell>
          <cell r="AD130" t="e">
            <v>#N/A</v>
          </cell>
          <cell r="AE130" t="str">
            <v>11 Dividend Street</v>
          </cell>
          <cell r="AF130" t="str">
            <v>Mansfield QLD 4122</v>
          </cell>
        </row>
        <row r="131">
          <cell r="A131" t="str">
            <v>AEPL0130</v>
          </cell>
          <cell r="D131" t="e">
            <v>#N/A</v>
          </cell>
          <cell r="E131" t="e">
            <v>#N/A</v>
          </cell>
          <cell r="F131" t="e">
            <v>#N/A</v>
          </cell>
          <cell r="G131" t="e">
            <v>#N/A</v>
          </cell>
          <cell r="AB131" t="e">
            <v>#N/A</v>
          </cell>
          <cell r="AC131" t="e">
            <v>#N/A</v>
          </cell>
          <cell r="AD131" t="e">
            <v>#N/A</v>
          </cell>
          <cell r="AE131" t="str">
            <v>11 Dividend Street</v>
          </cell>
          <cell r="AF131" t="str">
            <v>Mansfield QLD 4122</v>
          </cell>
        </row>
        <row r="132">
          <cell r="A132" t="str">
            <v>AEPL0131</v>
          </cell>
          <cell r="D132" t="e">
            <v>#N/A</v>
          </cell>
          <cell r="E132" t="e">
            <v>#N/A</v>
          </cell>
          <cell r="F132" t="e">
            <v>#N/A</v>
          </cell>
          <cell r="G132" t="e">
            <v>#N/A</v>
          </cell>
          <cell r="AB132" t="e">
            <v>#N/A</v>
          </cell>
          <cell r="AC132" t="e">
            <v>#N/A</v>
          </cell>
          <cell r="AD132" t="e">
            <v>#N/A</v>
          </cell>
          <cell r="AE132" t="str">
            <v>11 Dividend Street</v>
          </cell>
          <cell r="AF132" t="str">
            <v>Mansfield QLD 4122</v>
          </cell>
        </row>
        <row r="133">
          <cell r="A133" t="str">
            <v>AEPL0132</v>
          </cell>
          <cell r="D133" t="e">
            <v>#N/A</v>
          </cell>
          <cell r="E133" t="e">
            <v>#N/A</v>
          </cell>
          <cell r="F133" t="e">
            <v>#N/A</v>
          </cell>
          <cell r="G133" t="e">
            <v>#N/A</v>
          </cell>
          <cell r="AB133" t="e">
            <v>#N/A</v>
          </cell>
          <cell r="AC133" t="e">
            <v>#N/A</v>
          </cell>
          <cell r="AD133" t="e">
            <v>#N/A</v>
          </cell>
          <cell r="AE133" t="str">
            <v>11 Dividend Street</v>
          </cell>
          <cell r="AF133" t="str">
            <v>Mansfield QLD 4122</v>
          </cell>
        </row>
        <row r="134">
          <cell r="A134" t="str">
            <v>AEPL0133</v>
          </cell>
          <cell r="D134" t="e">
            <v>#N/A</v>
          </cell>
          <cell r="E134" t="e">
            <v>#N/A</v>
          </cell>
          <cell r="F134" t="e">
            <v>#N/A</v>
          </cell>
          <cell r="G134" t="e">
            <v>#N/A</v>
          </cell>
          <cell r="AB134" t="e">
            <v>#N/A</v>
          </cell>
          <cell r="AC134" t="e">
            <v>#N/A</v>
          </cell>
          <cell r="AD134" t="e">
            <v>#N/A</v>
          </cell>
          <cell r="AE134" t="str">
            <v>11 Dividend Street</v>
          </cell>
          <cell r="AF134" t="str">
            <v>Mansfield QLD 4122</v>
          </cell>
        </row>
        <row r="135">
          <cell r="A135" t="str">
            <v>AEPL0134</v>
          </cell>
          <cell r="D135" t="e">
            <v>#N/A</v>
          </cell>
          <cell r="E135" t="e">
            <v>#N/A</v>
          </cell>
          <cell r="F135" t="e">
            <v>#N/A</v>
          </cell>
          <cell r="G135" t="e">
            <v>#N/A</v>
          </cell>
          <cell r="AB135" t="e">
            <v>#N/A</v>
          </cell>
          <cell r="AC135" t="e">
            <v>#N/A</v>
          </cell>
          <cell r="AD135" t="e">
            <v>#N/A</v>
          </cell>
          <cell r="AE135" t="str">
            <v>11 Dividend Street</v>
          </cell>
          <cell r="AF135" t="str">
            <v>Mansfield QLD 4122</v>
          </cell>
        </row>
        <row r="136">
          <cell r="A136" t="str">
            <v>AEPL0135</v>
          </cell>
          <cell r="D136" t="e">
            <v>#N/A</v>
          </cell>
          <cell r="E136" t="e">
            <v>#N/A</v>
          </cell>
          <cell r="F136" t="e">
            <v>#N/A</v>
          </cell>
          <cell r="G136" t="e">
            <v>#N/A</v>
          </cell>
          <cell r="AB136" t="e">
            <v>#N/A</v>
          </cell>
          <cell r="AC136" t="e">
            <v>#N/A</v>
          </cell>
          <cell r="AD136" t="e">
            <v>#N/A</v>
          </cell>
          <cell r="AE136" t="str">
            <v>11 Dividend Street</v>
          </cell>
          <cell r="AF136" t="str">
            <v>Mansfield QLD 4122</v>
          </cell>
        </row>
        <row r="137">
          <cell r="A137" t="str">
            <v>AEPL0136</v>
          </cell>
          <cell r="D137" t="e">
            <v>#N/A</v>
          </cell>
          <cell r="E137" t="e">
            <v>#N/A</v>
          </cell>
          <cell r="F137" t="e">
            <v>#N/A</v>
          </cell>
          <cell r="G137" t="e">
            <v>#N/A</v>
          </cell>
          <cell r="AB137" t="e">
            <v>#N/A</v>
          </cell>
          <cell r="AC137" t="e">
            <v>#N/A</v>
          </cell>
          <cell r="AD137" t="e">
            <v>#N/A</v>
          </cell>
          <cell r="AE137" t="str">
            <v>11 Dividend Street</v>
          </cell>
          <cell r="AF137" t="str">
            <v>Mansfield QLD 4122</v>
          </cell>
        </row>
        <row r="138">
          <cell r="A138" t="str">
            <v>AEPL0137</v>
          </cell>
          <cell r="D138" t="e">
            <v>#N/A</v>
          </cell>
          <cell r="E138" t="e">
            <v>#N/A</v>
          </cell>
          <cell r="F138" t="e">
            <v>#N/A</v>
          </cell>
          <cell r="G138" t="e">
            <v>#N/A</v>
          </cell>
          <cell r="AB138" t="e">
            <v>#N/A</v>
          </cell>
          <cell r="AC138" t="e">
            <v>#N/A</v>
          </cell>
          <cell r="AD138" t="e">
            <v>#N/A</v>
          </cell>
          <cell r="AE138" t="str">
            <v>11 Dividend Street</v>
          </cell>
          <cell r="AF138" t="str">
            <v>Mansfield QLD 4122</v>
          </cell>
        </row>
        <row r="139">
          <cell r="A139" t="str">
            <v>AEPL0138</v>
          </cell>
          <cell r="D139" t="e">
            <v>#N/A</v>
          </cell>
          <cell r="E139" t="e">
            <v>#N/A</v>
          </cell>
          <cell r="F139" t="e">
            <v>#N/A</v>
          </cell>
          <cell r="G139" t="e">
            <v>#N/A</v>
          </cell>
          <cell r="AB139" t="e">
            <v>#N/A</v>
          </cell>
          <cell r="AC139" t="e">
            <v>#N/A</v>
          </cell>
          <cell r="AD139" t="e">
            <v>#N/A</v>
          </cell>
          <cell r="AE139" t="str">
            <v>11 Dividend Street</v>
          </cell>
          <cell r="AF139" t="str">
            <v>Mansfield QLD 4122</v>
          </cell>
        </row>
        <row r="140">
          <cell r="A140" t="str">
            <v>AEPL0139</v>
          </cell>
          <cell r="D140" t="e">
            <v>#N/A</v>
          </cell>
          <cell r="E140" t="e">
            <v>#N/A</v>
          </cell>
          <cell r="F140" t="e">
            <v>#N/A</v>
          </cell>
          <cell r="G140" t="e">
            <v>#N/A</v>
          </cell>
          <cell r="AB140" t="e">
            <v>#N/A</v>
          </cell>
          <cell r="AC140" t="e">
            <v>#N/A</v>
          </cell>
          <cell r="AD140" t="e">
            <v>#N/A</v>
          </cell>
          <cell r="AE140" t="str">
            <v>11 Dividend Street</v>
          </cell>
          <cell r="AF140" t="str">
            <v>Mansfield QLD 4122</v>
          </cell>
        </row>
        <row r="141">
          <cell r="A141" t="str">
            <v>AEPL0140</v>
          </cell>
          <cell r="D141" t="e">
            <v>#N/A</v>
          </cell>
          <cell r="E141" t="e">
            <v>#N/A</v>
          </cell>
          <cell r="F141" t="e">
            <v>#N/A</v>
          </cell>
          <cell r="G141" t="e">
            <v>#N/A</v>
          </cell>
          <cell r="AB141" t="e">
            <v>#N/A</v>
          </cell>
          <cell r="AC141" t="e">
            <v>#N/A</v>
          </cell>
          <cell r="AD141" t="e">
            <v>#N/A</v>
          </cell>
          <cell r="AE141" t="str">
            <v>11 Dividend Street</v>
          </cell>
          <cell r="AF141" t="str">
            <v>Mansfield QLD 4122</v>
          </cell>
        </row>
        <row r="142">
          <cell r="A142" t="str">
            <v>AEPL0141</v>
          </cell>
          <cell r="D142" t="e">
            <v>#N/A</v>
          </cell>
          <cell r="E142" t="e">
            <v>#N/A</v>
          </cell>
          <cell r="F142" t="e">
            <v>#N/A</v>
          </cell>
          <cell r="G142" t="e">
            <v>#N/A</v>
          </cell>
          <cell r="AB142" t="e">
            <v>#N/A</v>
          </cell>
          <cell r="AC142" t="e">
            <v>#N/A</v>
          </cell>
          <cell r="AD142" t="e">
            <v>#N/A</v>
          </cell>
          <cell r="AE142" t="str">
            <v>11 Dividend Street</v>
          </cell>
          <cell r="AF142" t="str">
            <v>Mansfield QLD 4122</v>
          </cell>
        </row>
        <row r="143">
          <cell r="A143" t="str">
            <v>AEPL0142</v>
          </cell>
          <cell r="D143" t="e">
            <v>#N/A</v>
          </cell>
          <cell r="E143" t="e">
            <v>#N/A</v>
          </cell>
          <cell r="F143" t="e">
            <v>#N/A</v>
          </cell>
          <cell r="G143" t="e">
            <v>#N/A</v>
          </cell>
          <cell r="AB143" t="e">
            <v>#N/A</v>
          </cell>
          <cell r="AC143" t="e">
            <v>#N/A</v>
          </cell>
          <cell r="AD143" t="e">
            <v>#N/A</v>
          </cell>
          <cell r="AE143" t="str">
            <v>11 Dividend Street</v>
          </cell>
          <cell r="AF143" t="str">
            <v>Mansfield QLD 4122</v>
          </cell>
        </row>
        <row r="144">
          <cell r="A144" t="str">
            <v>AEPL0143</v>
          </cell>
          <cell r="D144" t="e">
            <v>#N/A</v>
          </cell>
          <cell r="E144" t="e">
            <v>#N/A</v>
          </cell>
          <cell r="F144" t="e">
            <v>#N/A</v>
          </cell>
          <cell r="G144" t="e">
            <v>#N/A</v>
          </cell>
          <cell r="AB144" t="e">
            <v>#N/A</v>
          </cell>
          <cell r="AC144" t="e">
            <v>#N/A</v>
          </cell>
          <cell r="AD144" t="e">
            <v>#N/A</v>
          </cell>
          <cell r="AE144" t="str">
            <v>11 Dividend Street</v>
          </cell>
          <cell r="AF144" t="str">
            <v>Mansfield QLD 4122</v>
          </cell>
        </row>
        <row r="145">
          <cell r="A145" t="str">
            <v>AEPL0144</v>
          </cell>
          <cell r="D145" t="e">
            <v>#N/A</v>
          </cell>
          <cell r="E145" t="e">
            <v>#N/A</v>
          </cell>
          <cell r="F145" t="e">
            <v>#N/A</v>
          </cell>
          <cell r="G145" t="e">
            <v>#N/A</v>
          </cell>
          <cell r="AB145" t="e">
            <v>#N/A</v>
          </cell>
          <cell r="AC145" t="e">
            <v>#N/A</v>
          </cell>
          <cell r="AD145" t="e">
            <v>#N/A</v>
          </cell>
          <cell r="AE145" t="str">
            <v>11 Dividend Street</v>
          </cell>
          <cell r="AF145" t="str">
            <v>Mansfield QLD 4122</v>
          </cell>
        </row>
        <row r="146">
          <cell r="A146" t="str">
            <v>AEPL0145</v>
          </cell>
          <cell r="D146" t="e">
            <v>#N/A</v>
          </cell>
          <cell r="E146" t="e">
            <v>#N/A</v>
          </cell>
          <cell r="F146" t="e">
            <v>#N/A</v>
          </cell>
          <cell r="G146" t="e">
            <v>#N/A</v>
          </cell>
          <cell r="AB146" t="e">
            <v>#N/A</v>
          </cell>
          <cell r="AC146" t="e">
            <v>#N/A</v>
          </cell>
          <cell r="AD146" t="e">
            <v>#N/A</v>
          </cell>
          <cell r="AE146" t="str">
            <v>11 Dividend Street</v>
          </cell>
          <cell r="AF146" t="str">
            <v>Mansfield QLD 4122</v>
          </cell>
        </row>
        <row r="147">
          <cell r="A147" t="str">
            <v>AEPL0146</v>
          </cell>
          <cell r="D147" t="e">
            <v>#N/A</v>
          </cell>
          <cell r="E147" t="e">
            <v>#N/A</v>
          </cell>
          <cell r="F147" t="e">
            <v>#N/A</v>
          </cell>
          <cell r="G147" t="e">
            <v>#N/A</v>
          </cell>
          <cell r="AB147" t="e">
            <v>#N/A</v>
          </cell>
          <cell r="AC147" t="e">
            <v>#N/A</v>
          </cell>
          <cell r="AD147" t="e">
            <v>#N/A</v>
          </cell>
          <cell r="AE147" t="str">
            <v>11 Dividend Street</v>
          </cell>
          <cell r="AF147" t="str">
            <v>Mansfield QLD 4122</v>
          </cell>
        </row>
        <row r="148">
          <cell r="A148" t="str">
            <v>AEPL0147</v>
          </cell>
          <cell r="D148" t="e">
            <v>#N/A</v>
          </cell>
          <cell r="E148" t="e">
            <v>#N/A</v>
          </cell>
          <cell r="F148" t="e">
            <v>#N/A</v>
          </cell>
          <cell r="G148" t="e">
            <v>#N/A</v>
          </cell>
          <cell r="AB148" t="e">
            <v>#N/A</v>
          </cell>
          <cell r="AC148" t="e">
            <v>#N/A</v>
          </cell>
          <cell r="AD148" t="e">
            <v>#N/A</v>
          </cell>
          <cell r="AE148" t="str">
            <v>11 Dividend Street</v>
          </cell>
          <cell r="AF148" t="str">
            <v>Mansfield QLD 4122</v>
          </cell>
        </row>
        <row r="149">
          <cell r="A149" t="str">
            <v>AEPL0148</v>
          </cell>
          <cell r="D149" t="e">
            <v>#N/A</v>
          </cell>
          <cell r="E149" t="e">
            <v>#N/A</v>
          </cell>
          <cell r="F149" t="e">
            <v>#N/A</v>
          </cell>
          <cell r="G149" t="e">
            <v>#N/A</v>
          </cell>
          <cell r="AB149" t="e">
            <v>#N/A</v>
          </cell>
          <cell r="AC149" t="e">
            <v>#N/A</v>
          </cell>
          <cell r="AD149" t="e">
            <v>#N/A</v>
          </cell>
          <cell r="AE149" t="str">
            <v>11 Dividend Street</v>
          </cell>
          <cell r="AF149" t="str">
            <v>Mansfield QLD 4122</v>
          </cell>
        </row>
        <row r="150">
          <cell r="A150" t="str">
            <v>AEPL0149</v>
          </cell>
          <cell r="D150" t="e">
            <v>#N/A</v>
          </cell>
          <cell r="E150" t="e">
            <v>#N/A</v>
          </cell>
          <cell r="F150" t="e">
            <v>#N/A</v>
          </cell>
          <cell r="G150" t="e">
            <v>#N/A</v>
          </cell>
          <cell r="AB150" t="e">
            <v>#N/A</v>
          </cell>
          <cell r="AC150" t="e">
            <v>#N/A</v>
          </cell>
          <cell r="AD150" t="e">
            <v>#N/A</v>
          </cell>
          <cell r="AE150" t="str">
            <v>11 Dividend Street</v>
          </cell>
          <cell r="AF150" t="str">
            <v>Mansfield QLD 4122</v>
          </cell>
        </row>
        <row r="151">
          <cell r="A151" t="str">
            <v>AEPL0150</v>
          </cell>
          <cell r="D151" t="e">
            <v>#N/A</v>
          </cell>
          <cell r="E151" t="e">
            <v>#N/A</v>
          </cell>
          <cell r="F151" t="e">
            <v>#N/A</v>
          </cell>
          <cell r="G151" t="e">
            <v>#N/A</v>
          </cell>
          <cell r="AB151" t="e">
            <v>#N/A</v>
          </cell>
          <cell r="AC151" t="e">
            <v>#N/A</v>
          </cell>
          <cell r="AD151" t="e">
            <v>#N/A</v>
          </cell>
          <cell r="AE151" t="str">
            <v>11 Dividend Street</v>
          </cell>
          <cell r="AF151" t="str">
            <v>Mansfield QLD 4122</v>
          </cell>
        </row>
        <row r="152">
          <cell r="A152" t="str">
            <v>AEPL0151</v>
          </cell>
          <cell r="D152" t="e">
            <v>#N/A</v>
          </cell>
          <cell r="E152" t="e">
            <v>#N/A</v>
          </cell>
          <cell r="F152" t="e">
            <v>#N/A</v>
          </cell>
          <cell r="G152" t="e">
            <v>#N/A</v>
          </cell>
          <cell r="AB152" t="e">
            <v>#N/A</v>
          </cell>
          <cell r="AC152" t="e">
            <v>#N/A</v>
          </cell>
          <cell r="AD152" t="e">
            <v>#N/A</v>
          </cell>
          <cell r="AE152" t="str">
            <v>11 Dividend Street</v>
          </cell>
          <cell r="AF152" t="str">
            <v>Mansfield QLD 4122</v>
          </cell>
        </row>
        <row r="153">
          <cell r="A153" t="str">
            <v>AEPL0152</v>
          </cell>
          <cell r="D153" t="e">
            <v>#N/A</v>
          </cell>
          <cell r="E153" t="e">
            <v>#N/A</v>
          </cell>
          <cell r="F153" t="e">
            <v>#N/A</v>
          </cell>
          <cell r="G153" t="e">
            <v>#N/A</v>
          </cell>
          <cell r="AB153" t="e">
            <v>#N/A</v>
          </cell>
          <cell r="AC153" t="e">
            <v>#N/A</v>
          </cell>
          <cell r="AD153" t="e">
            <v>#N/A</v>
          </cell>
          <cell r="AE153" t="str">
            <v>11 Dividend Street</v>
          </cell>
          <cell r="AF153" t="str">
            <v>Mansfield QLD 4122</v>
          </cell>
        </row>
        <row r="154">
          <cell r="A154" t="str">
            <v>AEPL0153</v>
          </cell>
          <cell r="D154" t="e">
            <v>#N/A</v>
          </cell>
          <cell r="E154" t="e">
            <v>#N/A</v>
          </cell>
          <cell r="F154" t="e">
            <v>#N/A</v>
          </cell>
          <cell r="G154" t="e">
            <v>#N/A</v>
          </cell>
          <cell r="AB154" t="e">
            <v>#N/A</v>
          </cell>
          <cell r="AC154" t="e">
            <v>#N/A</v>
          </cell>
          <cell r="AD154" t="e">
            <v>#N/A</v>
          </cell>
          <cell r="AE154" t="str">
            <v>11 Dividend Street</v>
          </cell>
          <cell r="AF154" t="str">
            <v>Mansfield QLD 4122</v>
          </cell>
        </row>
        <row r="155">
          <cell r="A155" t="str">
            <v>AEPL0154</v>
          </cell>
          <cell r="D155" t="e">
            <v>#N/A</v>
          </cell>
          <cell r="E155" t="e">
            <v>#N/A</v>
          </cell>
          <cell r="F155" t="e">
            <v>#N/A</v>
          </cell>
          <cell r="G155" t="e">
            <v>#N/A</v>
          </cell>
          <cell r="AB155" t="e">
            <v>#N/A</v>
          </cell>
          <cell r="AC155" t="e">
            <v>#N/A</v>
          </cell>
          <cell r="AD155" t="e">
            <v>#N/A</v>
          </cell>
          <cell r="AE155" t="str">
            <v>11 Dividend Street</v>
          </cell>
          <cell r="AF155" t="str">
            <v>Mansfield QLD 4122</v>
          </cell>
        </row>
        <row r="156">
          <cell r="A156" t="str">
            <v>AEPL0155</v>
          </cell>
          <cell r="D156" t="e">
            <v>#N/A</v>
          </cell>
          <cell r="E156" t="e">
            <v>#N/A</v>
          </cell>
          <cell r="F156" t="e">
            <v>#N/A</v>
          </cell>
          <cell r="G156" t="e">
            <v>#N/A</v>
          </cell>
          <cell r="AB156" t="e">
            <v>#N/A</v>
          </cell>
          <cell r="AC156" t="e">
            <v>#N/A</v>
          </cell>
          <cell r="AD156" t="e">
            <v>#N/A</v>
          </cell>
          <cell r="AE156" t="str">
            <v>11 Dividend Street</v>
          </cell>
          <cell r="AF156" t="str">
            <v>Mansfield QLD 4122</v>
          </cell>
        </row>
        <row r="157">
          <cell r="A157" t="str">
            <v>AEPL0156</v>
          </cell>
          <cell r="D157" t="e">
            <v>#N/A</v>
          </cell>
          <cell r="E157" t="e">
            <v>#N/A</v>
          </cell>
          <cell r="F157" t="e">
            <v>#N/A</v>
          </cell>
          <cell r="G157" t="e">
            <v>#N/A</v>
          </cell>
          <cell r="AB157" t="e">
            <v>#N/A</v>
          </cell>
          <cell r="AC157" t="e">
            <v>#N/A</v>
          </cell>
          <cell r="AD157" t="e">
            <v>#N/A</v>
          </cell>
          <cell r="AE157" t="str">
            <v>11 Dividend Street</v>
          </cell>
          <cell r="AF157" t="str">
            <v>Mansfield QLD 4122</v>
          </cell>
        </row>
        <row r="158">
          <cell r="A158" t="str">
            <v>AEPL0157</v>
          </cell>
          <cell r="D158" t="e">
            <v>#N/A</v>
          </cell>
          <cell r="E158" t="e">
            <v>#N/A</v>
          </cell>
          <cell r="F158" t="e">
            <v>#N/A</v>
          </cell>
          <cell r="G158" t="e">
            <v>#N/A</v>
          </cell>
          <cell r="AB158" t="e">
            <v>#N/A</v>
          </cell>
          <cell r="AC158" t="e">
            <v>#N/A</v>
          </cell>
          <cell r="AD158" t="e">
            <v>#N/A</v>
          </cell>
          <cell r="AE158" t="str">
            <v>11 Dividend Street</v>
          </cell>
          <cell r="AF158" t="str">
            <v>Mansfield QLD 4122</v>
          </cell>
        </row>
        <row r="159">
          <cell r="A159" t="str">
            <v>AEPL0158</v>
          </cell>
          <cell r="D159" t="e">
            <v>#N/A</v>
          </cell>
          <cell r="E159" t="e">
            <v>#N/A</v>
          </cell>
          <cell r="F159" t="e">
            <v>#N/A</v>
          </cell>
          <cell r="G159" t="e">
            <v>#N/A</v>
          </cell>
          <cell r="AB159" t="e">
            <v>#N/A</v>
          </cell>
          <cell r="AC159" t="e">
            <v>#N/A</v>
          </cell>
          <cell r="AD159" t="e">
            <v>#N/A</v>
          </cell>
          <cell r="AE159" t="str">
            <v>11 Dividend Street</v>
          </cell>
          <cell r="AF159" t="str">
            <v>Mansfield QLD 4122</v>
          </cell>
        </row>
        <row r="160">
          <cell r="A160" t="str">
            <v>AEPL0159</v>
          </cell>
          <cell r="D160" t="e">
            <v>#N/A</v>
          </cell>
          <cell r="E160" t="e">
            <v>#N/A</v>
          </cell>
          <cell r="F160" t="e">
            <v>#N/A</v>
          </cell>
          <cell r="G160" t="e">
            <v>#N/A</v>
          </cell>
          <cell r="AB160" t="e">
            <v>#N/A</v>
          </cell>
          <cell r="AC160" t="e">
            <v>#N/A</v>
          </cell>
          <cell r="AD160" t="e">
            <v>#N/A</v>
          </cell>
          <cell r="AE160" t="str">
            <v>11 Dividend Street</v>
          </cell>
          <cell r="AF160" t="str">
            <v>Mansfield QLD 4122</v>
          </cell>
        </row>
        <row r="161">
          <cell r="A161" t="str">
            <v>AEPL0160</v>
          </cell>
          <cell r="D161" t="e">
            <v>#N/A</v>
          </cell>
          <cell r="E161" t="e">
            <v>#N/A</v>
          </cell>
          <cell r="F161" t="e">
            <v>#N/A</v>
          </cell>
          <cell r="G161" t="e">
            <v>#N/A</v>
          </cell>
          <cell r="AB161" t="e">
            <v>#N/A</v>
          </cell>
          <cell r="AC161" t="e">
            <v>#N/A</v>
          </cell>
          <cell r="AD161" t="e">
            <v>#N/A</v>
          </cell>
          <cell r="AE161" t="str">
            <v>11 Dividend Street</v>
          </cell>
          <cell r="AF161" t="str">
            <v>Mansfield QLD 4122</v>
          </cell>
        </row>
        <row r="162">
          <cell r="A162" t="str">
            <v>AEPL0161</v>
          </cell>
          <cell r="D162" t="e">
            <v>#N/A</v>
          </cell>
          <cell r="E162" t="e">
            <v>#N/A</v>
          </cell>
          <cell r="F162" t="e">
            <v>#N/A</v>
          </cell>
          <cell r="G162" t="e">
            <v>#N/A</v>
          </cell>
          <cell r="AB162" t="e">
            <v>#N/A</v>
          </cell>
          <cell r="AC162" t="e">
            <v>#N/A</v>
          </cell>
          <cell r="AD162" t="e">
            <v>#N/A</v>
          </cell>
          <cell r="AE162" t="str">
            <v>11 Dividend Street</v>
          </cell>
          <cell r="AF162" t="str">
            <v>Mansfield QLD 4122</v>
          </cell>
        </row>
        <row r="163">
          <cell r="A163" t="str">
            <v>AEPL0162</v>
          </cell>
          <cell r="D163" t="e">
            <v>#N/A</v>
          </cell>
          <cell r="E163" t="e">
            <v>#N/A</v>
          </cell>
          <cell r="F163" t="e">
            <v>#N/A</v>
          </cell>
          <cell r="G163" t="e">
            <v>#N/A</v>
          </cell>
          <cell r="AB163" t="e">
            <v>#N/A</v>
          </cell>
          <cell r="AC163" t="e">
            <v>#N/A</v>
          </cell>
          <cell r="AD163" t="e">
            <v>#N/A</v>
          </cell>
          <cell r="AE163" t="str">
            <v>11 Dividend Street</v>
          </cell>
          <cell r="AF163" t="str">
            <v>Mansfield QLD 4122</v>
          </cell>
        </row>
        <row r="164">
          <cell r="A164" t="str">
            <v>AEPL0163</v>
          </cell>
          <cell r="D164" t="e">
            <v>#N/A</v>
          </cell>
          <cell r="E164" t="e">
            <v>#N/A</v>
          </cell>
          <cell r="F164" t="e">
            <v>#N/A</v>
          </cell>
          <cell r="G164" t="e">
            <v>#N/A</v>
          </cell>
          <cell r="AB164" t="e">
            <v>#N/A</v>
          </cell>
          <cell r="AC164" t="e">
            <v>#N/A</v>
          </cell>
          <cell r="AD164" t="e">
            <v>#N/A</v>
          </cell>
          <cell r="AE164" t="str">
            <v>11 Dividend Street</v>
          </cell>
          <cell r="AF164" t="str">
            <v>Mansfield QLD 4122</v>
          </cell>
        </row>
        <row r="165">
          <cell r="A165" t="str">
            <v>AEPL0164</v>
          </cell>
          <cell r="D165" t="e">
            <v>#N/A</v>
          </cell>
          <cell r="E165" t="e">
            <v>#N/A</v>
          </cell>
          <cell r="F165" t="e">
            <v>#N/A</v>
          </cell>
          <cell r="G165" t="e">
            <v>#N/A</v>
          </cell>
          <cell r="AB165" t="e">
            <v>#N/A</v>
          </cell>
          <cell r="AC165" t="e">
            <v>#N/A</v>
          </cell>
          <cell r="AD165" t="e">
            <v>#N/A</v>
          </cell>
          <cell r="AE165" t="str">
            <v>11 Dividend Street</v>
          </cell>
          <cell r="AF165" t="str">
            <v>Mansfield QLD 4122</v>
          </cell>
        </row>
        <row r="166">
          <cell r="A166" t="str">
            <v>AEPL0165</v>
          </cell>
          <cell r="D166" t="e">
            <v>#N/A</v>
          </cell>
          <cell r="E166" t="e">
            <v>#N/A</v>
          </cell>
          <cell r="F166" t="e">
            <v>#N/A</v>
          </cell>
          <cell r="G166" t="e">
            <v>#N/A</v>
          </cell>
          <cell r="AB166" t="e">
            <v>#N/A</v>
          </cell>
          <cell r="AC166" t="e">
            <v>#N/A</v>
          </cell>
          <cell r="AD166" t="e">
            <v>#N/A</v>
          </cell>
          <cell r="AE166" t="str">
            <v>11 Dividend Street</v>
          </cell>
          <cell r="AF166" t="str">
            <v>Mansfield QLD 4122</v>
          </cell>
        </row>
        <row r="167">
          <cell r="A167" t="str">
            <v>AEPL0166</v>
          </cell>
          <cell r="D167" t="e">
            <v>#N/A</v>
          </cell>
          <cell r="E167" t="e">
            <v>#N/A</v>
          </cell>
          <cell r="F167" t="e">
            <v>#N/A</v>
          </cell>
          <cell r="G167" t="e">
            <v>#N/A</v>
          </cell>
          <cell r="AB167" t="e">
            <v>#N/A</v>
          </cell>
          <cell r="AC167" t="e">
            <v>#N/A</v>
          </cell>
          <cell r="AD167" t="e">
            <v>#N/A</v>
          </cell>
          <cell r="AE167" t="str">
            <v>11 Dividend Street</v>
          </cell>
          <cell r="AF167" t="str">
            <v>Mansfield QLD 4122</v>
          </cell>
        </row>
        <row r="168">
          <cell r="A168" t="str">
            <v>AEPL0167</v>
          </cell>
          <cell r="D168" t="e">
            <v>#N/A</v>
          </cell>
          <cell r="E168" t="e">
            <v>#N/A</v>
          </cell>
          <cell r="F168" t="e">
            <v>#N/A</v>
          </cell>
          <cell r="G168" t="e">
            <v>#N/A</v>
          </cell>
          <cell r="AB168" t="e">
            <v>#N/A</v>
          </cell>
          <cell r="AC168" t="e">
            <v>#N/A</v>
          </cell>
          <cell r="AD168" t="e">
            <v>#N/A</v>
          </cell>
          <cell r="AE168" t="str">
            <v>11 Dividend Street</v>
          </cell>
          <cell r="AF168" t="str">
            <v>Mansfield QLD 4122</v>
          </cell>
        </row>
        <row r="169">
          <cell r="A169" t="str">
            <v>AEPL0168</v>
          </cell>
          <cell r="D169" t="e">
            <v>#N/A</v>
          </cell>
          <cell r="E169" t="e">
            <v>#N/A</v>
          </cell>
          <cell r="F169" t="e">
            <v>#N/A</v>
          </cell>
          <cell r="G169" t="e">
            <v>#N/A</v>
          </cell>
          <cell r="AB169" t="e">
            <v>#N/A</v>
          </cell>
          <cell r="AC169" t="e">
            <v>#N/A</v>
          </cell>
          <cell r="AD169" t="e">
            <v>#N/A</v>
          </cell>
          <cell r="AE169" t="str">
            <v>11 Dividend Street</v>
          </cell>
          <cell r="AF169" t="str">
            <v>Mansfield QLD 4122</v>
          </cell>
        </row>
        <row r="170">
          <cell r="A170" t="str">
            <v>AEPL0169</v>
          </cell>
          <cell r="D170" t="e">
            <v>#N/A</v>
          </cell>
          <cell r="E170" t="e">
            <v>#N/A</v>
          </cell>
          <cell r="F170" t="e">
            <v>#N/A</v>
          </cell>
          <cell r="G170" t="e">
            <v>#N/A</v>
          </cell>
          <cell r="AB170" t="e">
            <v>#N/A</v>
          </cell>
          <cell r="AC170" t="e">
            <v>#N/A</v>
          </cell>
          <cell r="AD170" t="e">
            <v>#N/A</v>
          </cell>
          <cell r="AE170" t="str">
            <v>11 Dividend Street</v>
          </cell>
          <cell r="AF170" t="str">
            <v>Mansfield QLD 4122</v>
          </cell>
        </row>
        <row r="171">
          <cell r="A171" t="str">
            <v>AEPL0170</v>
          </cell>
          <cell r="D171" t="e">
            <v>#N/A</v>
          </cell>
          <cell r="E171" t="e">
            <v>#N/A</v>
          </cell>
          <cell r="F171" t="e">
            <v>#N/A</v>
          </cell>
          <cell r="G171" t="e">
            <v>#N/A</v>
          </cell>
          <cell r="AB171" t="e">
            <v>#N/A</v>
          </cell>
          <cell r="AC171" t="e">
            <v>#N/A</v>
          </cell>
          <cell r="AD171" t="e">
            <v>#N/A</v>
          </cell>
          <cell r="AE171" t="str">
            <v>11 Dividend Street</v>
          </cell>
          <cell r="AF171" t="str">
            <v>Mansfield QLD 4122</v>
          </cell>
        </row>
        <row r="172">
          <cell r="A172" t="str">
            <v>AEPL0171</v>
          </cell>
          <cell r="D172" t="e">
            <v>#N/A</v>
          </cell>
          <cell r="E172" t="e">
            <v>#N/A</v>
          </cell>
          <cell r="F172" t="e">
            <v>#N/A</v>
          </cell>
          <cell r="G172" t="e">
            <v>#N/A</v>
          </cell>
          <cell r="AB172" t="e">
            <v>#N/A</v>
          </cell>
          <cell r="AC172" t="e">
            <v>#N/A</v>
          </cell>
          <cell r="AD172" t="e">
            <v>#N/A</v>
          </cell>
          <cell r="AE172" t="str">
            <v>11 Dividend Street</v>
          </cell>
          <cell r="AF172" t="str">
            <v>Mansfield QLD 4122</v>
          </cell>
        </row>
        <row r="173">
          <cell r="A173" t="str">
            <v>AEPL0172</v>
          </cell>
          <cell r="D173" t="e">
            <v>#N/A</v>
          </cell>
          <cell r="E173" t="e">
            <v>#N/A</v>
          </cell>
          <cell r="F173" t="e">
            <v>#N/A</v>
          </cell>
          <cell r="G173" t="e">
            <v>#N/A</v>
          </cell>
          <cell r="AB173" t="e">
            <v>#N/A</v>
          </cell>
          <cell r="AC173" t="e">
            <v>#N/A</v>
          </cell>
          <cell r="AD173" t="e">
            <v>#N/A</v>
          </cell>
          <cell r="AE173" t="str">
            <v>11 Dividend Street</v>
          </cell>
          <cell r="AF173" t="str">
            <v>Mansfield QLD 4122</v>
          </cell>
        </row>
        <row r="174">
          <cell r="A174" t="str">
            <v>AEPL0173</v>
          </cell>
          <cell r="D174" t="e">
            <v>#N/A</v>
          </cell>
          <cell r="E174" t="e">
            <v>#N/A</v>
          </cell>
          <cell r="F174" t="e">
            <v>#N/A</v>
          </cell>
          <cell r="G174" t="e">
            <v>#N/A</v>
          </cell>
          <cell r="AB174" t="e">
            <v>#N/A</v>
          </cell>
          <cell r="AC174" t="e">
            <v>#N/A</v>
          </cell>
          <cell r="AD174" t="e">
            <v>#N/A</v>
          </cell>
          <cell r="AE174" t="str">
            <v>11 Dividend Street</v>
          </cell>
          <cell r="AF174" t="str">
            <v>Mansfield QLD 4122</v>
          </cell>
        </row>
        <row r="175">
          <cell r="A175" t="str">
            <v>AEPL0174</v>
          </cell>
          <cell r="D175" t="e">
            <v>#N/A</v>
          </cell>
          <cell r="E175" t="e">
            <v>#N/A</v>
          </cell>
          <cell r="F175" t="e">
            <v>#N/A</v>
          </cell>
          <cell r="G175" t="e">
            <v>#N/A</v>
          </cell>
          <cell r="AB175" t="e">
            <v>#N/A</v>
          </cell>
          <cell r="AC175" t="e">
            <v>#N/A</v>
          </cell>
          <cell r="AD175" t="e">
            <v>#N/A</v>
          </cell>
          <cell r="AE175" t="str">
            <v>11 Dividend Street</v>
          </cell>
          <cell r="AF175" t="str">
            <v>Mansfield QLD 4122</v>
          </cell>
        </row>
        <row r="176">
          <cell r="A176" t="str">
            <v>AEPL0175</v>
          </cell>
          <cell r="D176" t="e">
            <v>#N/A</v>
          </cell>
          <cell r="E176" t="e">
            <v>#N/A</v>
          </cell>
          <cell r="F176" t="e">
            <v>#N/A</v>
          </cell>
          <cell r="G176" t="e">
            <v>#N/A</v>
          </cell>
          <cell r="AB176" t="e">
            <v>#N/A</v>
          </cell>
          <cell r="AC176" t="e">
            <v>#N/A</v>
          </cell>
          <cell r="AD176" t="e">
            <v>#N/A</v>
          </cell>
          <cell r="AE176" t="str">
            <v>11 Dividend Street</v>
          </cell>
          <cell r="AF176" t="str">
            <v>Mansfield QLD 4122</v>
          </cell>
        </row>
        <row r="177">
          <cell r="A177" t="str">
            <v>AEPL0176</v>
          </cell>
          <cell r="D177" t="e">
            <v>#N/A</v>
          </cell>
          <cell r="E177" t="e">
            <v>#N/A</v>
          </cell>
          <cell r="F177" t="e">
            <v>#N/A</v>
          </cell>
          <cell r="G177" t="e">
            <v>#N/A</v>
          </cell>
          <cell r="AB177" t="e">
            <v>#N/A</v>
          </cell>
          <cell r="AC177" t="e">
            <v>#N/A</v>
          </cell>
          <cell r="AD177" t="e">
            <v>#N/A</v>
          </cell>
          <cell r="AE177" t="str">
            <v>11 Dividend Street</v>
          </cell>
          <cell r="AF177" t="str">
            <v>Mansfield QLD 4122</v>
          </cell>
        </row>
        <row r="178">
          <cell r="A178" t="str">
            <v>AEPL0177</v>
          </cell>
          <cell r="D178" t="e">
            <v>#N/A</v>
          </cell>
          <cell r="E178" t="e">
            <v>#N/A</v>
          </cell>
          <cell r="F178" t="e">
            <v>#N/A</v>
          </cell>
          <cell r="G178" t="e">
            <v>#N/A</v>
          </cell>
          <cell r="AB178" t="e">
            <v>#N/A</v>
          </cell>
          <cell r="AC178" t="e">
            <v>#N/A</v>
          </cell>
          <cell r="AD178" t="e">
            <v>#N/A</v>
          </cell>
          <cell r="AE178" t="str">
            <v>11 Dividend Street</v>
          </cell>
          <cell r="AF178" t="str">
            <v>Mansfield QLD 4122</v>
          </cell>
        </row>
        <row r="179">
          <cell r="A179" t="str">
            <v>AEPL0178</v>
          </cell>
          <cell r="D179" t="e">
            <v>#N/A</v>
          </cell>
          <cell r="E179" t="e">
            <v>#N/A</v>
          </cell>
          <cell r="F179" t="e">
            <v>#N/A</v>
          </cell>
          <cell r="G179" t="e">
            <v>#N/A</v>
          </cell>
          <cell r="AB179" t="e">
            <v>#N/A</v>
          </cell>
          <cell r="AC179" t="e">
            <v>#N/A</v>
          </cell>
          <cell r="AD179" t="e">
            <v>#N/A</v>
          </cell>
          <cell r="AE179" t="str">
            <v>11 Dividend Street</v>
          </cell>
          <cell r="AF179" t="str">
            <v>Mansfield QLD 4122</v>
          </cell>
        </row>
        <row r="180">
          <cell r="A180" t="str">
            <v>AEPL0179</v>
          </cell>
          <cell r="D180" t="e">
            <v>#N/A</v>
          </cell>
          <cell r="E180" t="e">
            <v>#N/A</v>
          </cell>
          <cell r="F180" t="e">
            <v>#N/A</v>
          </cell>
          <cell r="G180" t="e">
            <v>#N/A</v>
          </cell>
          <cell r="AB180" t="e">
            <v>#N/A</v>
          </cell>
          <cell r="AC180" t="e">
            <v>#N/A</v>
          </cell>
          <cell r="AD180" t="e">
            <v>#N/A</v>
          </cell>
          <cell r="AE180" t="str">
            <v>11 Dividend Street</v>
          </cell>
          <cell r="AF180" t="str">
            <v>Mansfield QLD 4122</v>
          </cell>
        </row>
        <row r="181">
          <cell r="A181" t="str">
            <v>AEPL0180</v>
          </cell>
          <cell r="D181" t="e">
            <v>#N/A</v>
          </cell>
          <cell r="E181" t="e">
            <v>#N/A</v>
          </cell>
          <cell r="F181" t="e">
            <v>#N/A</v>
          </cell>
          <cell r="G181" t="e">
            <v>#N/A</v>
          </cell>
          <cell r="AB181" t="e">
            <v>#N/A</v>
          </cell>
          <cell r="AC181" t="e">
            <v>#N/A</v>
          </cell>
          <cell r="AD181" t="e">
            <v>#N/A</v>
          </cell>
          <cell r="AE181" t="str">
            <v>11 Dividend Street</v>
          </cell>
          <cell r="AF181" t="str">
            <v>Mansfield QLD 4122</v>
          </cell>
        </row>
        <row r="182">
          <cell r="A182" t="str">
            <v>AEPL0181</v>
          </cell>
          <cell r="D182" t="e">
            <v>#N/A</v>
          </cell>
          <cell r="E182" t="e">
            <v>#N/A</v>
          </cell>
          <cell r="F182" t="e">
            <v>#N/A</v>
          </cell>
          <cell r="G182" t="e">
            <v>#N/A</v>
          </cell>
          <cell r="AB182" t="e">
            <v>#N/A</v>
          </cell>
          <cell r="AC182" t="e">
            <v>#N/A</v>
          </cell>
          <cell r="AD182" t="e">
            <v>#N/A</v>
          </cell>
          <cell r="AE182" t="str">
            <v>11 Dividend Street</v>
          </cell>
          <cell r="AF182" t="str">
            <v>Mansfield QLD 4122</v>
          </cell>
        </row>
        <row r="183">
          <cell r="A183" t="str">
            <v>AEPL0182</v>
          </cell>
          <cell r="D183" t="e">
            <v>#N/A</v>
          </cell>
          <cell r="E183" t="e">
            <v>#N/A</v>
          </cell>
          <cell r="F183" t="e">
            <v>#N/A</v>
          </cell>
          <cell r="G183" t="e">
            <v>#N/A</v>
          </cell>
          <cell r="AB183" t="e">
            <v>#N/A</v>
          </cell>
          <cell r="AC183" t="e">
            <v>#N/A</v>
          </cell>
          <cell r="AD183" t="e">
            <v>#N/A</v>
          </cell>
          <cell r="AE183" t="str">
            <v>11 Dividend Street</v>
          </cell>
          <cell r="AF183" t="str">
            <v>Mansfield QLD 4122</v>
          </cell>
        </row>
        <row r="184">
          <cell r="A184" t="str">
            <v>AEPL0183</v>
          </cell>
          <cell r="D184" t="e">
            <v>#N/A</v>
          </cell>
          <cell r="E184" t="e">
            <v>#N/A</v>
          </cell>
          <cell r="F184" t="e">
            <v>#N/A</v>
          </cell>
          <cell r="G184" t="e">
            <v>#N/A</v>
          </cell>
          <cell r="AB184" t="e">
            <v>#N/A</v>
          </cell>
          <cell r="AC184" t="e">
            <v>#N/A</v>
          </cell>
          <cell r="AD184" t="e">
            <v>#N/A</v>
          </cell>
          <cell r="AE184" t="str">
            <v>11 Dividend Street</v>
          </cell>
          <cell r="AF184" t="str">
            <v>Mansfield QLD 4122</v>
          </cell>
        </row>
        <row r="185">
          <cell r="A185" t="str">
            <v>AEPL0184</v>
          </cell>
          <cell r="D185" t="e">
            <v>#N/A</v>
          </cell>
          <cell r="E185" t="e">
            <v>#N/A</v>
          </cell>
          <cell r="F185" t="e">
            <v>#N/A</v>
          </cell>
          <cell r="G185" t="e">
            <v>#N/A</v>
          </cell>
          <cell r="AB185" t="e">
            <v>#N/A</v>
          </cell>
          <cell r="AC185" t="e">
            <v>#N/A</v>
          </cell>
          <cell r="AD185" t="e">
            <v>#N/A</v>
          </cell>
          <cell r="AE185" t="str">
            <v>11 Dividend Street</v>
          </cell>
          <cell r="AF185" t="str">
            <v>Mansfield QLD 4122</v>
          </cell>
        </row>
        <row r="186">
          <cell r="A186" t="str">
            <v>AEPL0185</v>
          </cell>
          <cell r="D186" t="e">
            <v>#N/A</v>
          </cell>
          <cell r="E186" t="e">
            <v>#N/A</v>
          </cell>
          <cell r="F186" t="e">
            <v>#N/A</v>
          </cell>
          <cell r="G186" t="e">
            <v>#N/A</v>
          </cell>
          <cell r="AB186" t="e">
            <v>#N/A</v>
          </cell>
          <cell r="AC186" t="e">
            <v>#N/A</v>
          </cell>
          <cell r="AD186" t="e">
            <v>#N/A</v>
          </cell>
          <cell r="AE186" t="str">
            <v>11 Dividend Street</v>
          </cell>
          <cell r="AF186" t="str">
            <v>Mansfield QLD 4122</v>
          </cell>
        </row>
        <row r="187">
          <cell r="A187" t="str">
            <v>AEPL0186</v>
          </cell>
          <cell r="D187" t="e">
            <v>#N/A</v>
          </cell>
          <cell r="E187" t="e">
            <v>#N/A</v>
          </cell>
          <cell r="F187" t="e">
            <v>#N/A</v>
          </cell>
          <cell r="G187" t="e">
            <v>#N/A</v>
          </cell>
          <cell r="AB187" t="e">
            <v>#N/A</v>
          </cell>
          <cell r="AC187" t="e">
            <v>#N/A</v>
          </cell>
          <cell r="AD187" t="e">
            <v>#N/A</v>
          </cell>
          <cell r="AE187" t="str">
            <v>11 Dividend Street</v>
          </cell>
          <cell r="AF187" t="str">
            <v>Mansfield QLD 4122</v>
          </cell>
        </row>
        <row r="188">
          <cell r="A188" t="str">
            <v>AEPL0187</v>
          </cell>
          <cell r="D188" t="e">
            <v>#N/A</v>
          </cell>
          <cell r="E188" t="e">
            <v>#N/A</v>
          </cell>
          <cell r="F188" t="e">
            <v>#N/A</v>
          </cell>
          <cell r="G188" t="e">
            <v>#N/A</v>
          </cell>
          <cell r="AB188" t="e">
            <v>#N/A</v>
          </cell>
          <cell r="AC188" t="e">
            <v>#N/A</v>
          </cell>
          <cell r="AD188" t="e">
            <v>#N/A</v>
          </cell>
          <cell r="AE188" t="str">
            <v>11 Dividend Street</v>
          </cell>
          <cell r="AF188" t="str">
            <v>Mansfield QLD 4122</v>
          </cell>
        </row>
        <row r="189">
          <cell r="A189" t="str">
            <v>AEPL0188</v>
          </cell>
          <cell r="D189" t="e">
            <v>#N/A</v>
          </cell>
          <cell r="E189" t="e">
            <v>#N/A</v>
          </cell>
          <cell r="F189" t="e">
            <v>#N/A</v>
          </cell>
          <cell r="G189" t="e">
            <v>#N/A</v>
          </cell>
          <cell r="AB189" t="e">
            <v>#N/A</v>
          </cell>
          <cell r="AC189" t="e">
            <v>#N/A</v>
          </cell>
          <cell r="AD189" t="e">
            <v>#N/A</v>
          </cell>
          <cell r="AE189" t="str">
            <v>11 Dividend Street</v>
          </cell>
          <cell r="AF189" t="str">
            <v>Mansfield QLD 4122</v>
          </cell>
        </row>
        <row r="190">
          <cell r="A190" t="str">
            <v>AEPL0189</v>
          </cell>
          <cell r="D190" t="e">
            <v>#N/A</v>
          </cell>
          <cell r="E190" t="e">
            <v>#N/A</v>
          </cell>
          <cell r="F190" t="e">
            <v>#N/A</v>
          </cell>
          <cell r="G190" t="e">
            <v>#N/A</v>
          </cell>
          <cell r="AB190" t="e">
            <v>#N/A</v>
          </cell>
          <cell r="AC190" t="e">
            <v>#N/A</v>
          </cell>
          <cell r="AD190" t="e">
            <v>#N/A</v>
          </cell>
          <cell r="AE190" t="str">
            <v>11 Dividend Street</v>
          </cell>
          <cell r="AF190" t="str">
            <v>Mansfield QLD 4122</v>
          </cell>
        </row>
        <row r="191">
          <cell r="A191" t="str">
            <v>AEPL0190</v>
          </cell>
          <cell r="D191" t="e">
            <v>#N/A</v>
          </cell>
          <cell r="E191" t="e">
            <v>#N/A</v>
          </cell>
          <cell r="F191" t="e">
            <v>#N/A</v>
          </cell>
          <cell r="G191" t="e">
            <v>#N/A</v>
          </cell>
          <cell r="AB191" t="e">
            <v>#N/A</v>
          </cell>
          <cell r="AC191" t="e">
            <v>#N/A</v>
          </cell>
          <cell r="AD191" t="e">
            <v>#N/A</v>
          </cell>
          <cell r="AE191" t="str">
            <v>11 Dividend Street</v>
          </cell>
          <cell r="AF191" t="str">
            <v>Mansfield QLD 4122</v>
          </cell>
        </row>
        <row r="192">
          <cell r="A192" t="str">
            <v>AEPL0191</v>
          </cell>
          <cell r="D192" t="e">
            <v>#N/A</v>
          </cell>
          <cell r="E192" t="e">
            <v>#N/A</v>
          </cell>
          <cell r="F192" t="e">
            <v>#N/A</v>
          </cell>
          <cell r="G192" t="e">
            <v>#N/A</v>
          </cell>
          <cell r="AB192" t="e">
            <v>#N/A</v>
          </cell>
          <cell r="AC192" t="e">
            <v>#N/A</v>
          </cell>
          <cell r="AD192" t="e">
            <v>#N/A</v>
          </cell>
          <cell r="AE192" t="str">
            <v>11 Dividend Street</v>
          </cell>
          <cell r="AF192" t="str">
            <v>Mansfield QLD 4122</v>
          </cell>
        </row>
        <row r="193">
          <cell r="A193" t="str">
            <v>AEPL0192</v>
          </cell>
          <cell r="D193" t="e">
            <v>#N/A</v>
          </cell>
          <cell r="E193" t="e">
            <v>#N/A</v>
          </cell>
          <cell r="F193" t="e">
            <v>#N/A</v>
          </cell>
          <cell r="G193" t="e">
            <v>#N/A</v>
          </cell>
          <cell r="AB193" t="e">
            <v>#N/A</v>
          </cell>
          <cell r="AC193" t="e">
            <v>#N/A</v>
          </cell>
          <cell r="AD193" t="e">
            <v>#N/A</v>
          </cell>
          <cell r="AE193" t="str">
            <v>11 Dividend Street</v>
          </cell>
          <cell r="AF193" t="str">
            <v>Mansfield QLD 4122</v>
          </cell>
        </row>
        <row r="194">
          <cell r="A194" t="str">
            <v>AEPL0193</v>
          </cell>
          <cell r="D194" t="e">
            <v>#N/A</v>
          </cell>
          <cell r="E194" t="e">
            <v>#N/A</v>
          </cell>
          <cell r="F194" t="e">
            <v>#N/A</v>
          </cell>
          <cell r="G194" t="e">
            <v>#N/A</v>
          </cell>
          <cell r="AB194" t="e">
            <v>#N/A</v>
          </cell>
          <cell r="AC194" t="e">
            <v>#N/A</v>
          </cell>
          <cell r="AD194" t="e">
            <v>#N/A</v>
          </cell>
          <cell r="AE194" t="str">
            <v>11 Dividend Street</v>
          </cell>
          <cell r="AF194" t="str">
            <v>Mansfield QLD 4122</v>
          </cell>
        </row>
        <row r="195">
          <cell r="A195" t="str">
            <v>AEPL0194</v>
          </cell>
          <cell r="D195" t="e">
            <v>#N/A</v>
          </cell>
          <cell r="E195" t="e">
            <v>#N/A</v>
          </cell>
          <cell r="F195" t="e">
            <v>#N/A</v>
          </cell>
          <cell r="G195" t="e">
            <v>#N/A</v>
          </cell>
          <cell r="AB195" t="e">
            <v>#N/A</v>
          </cell>
          <cell r="AC195" t="e">
            <v>#N/A</v>
          </cell>
          <cell r="AD195" t="e">
            <v>#N/A</v>
          </cell>
          <cell r="AE195" t="str">
            <v>11 Dividend Street</v>
          </cell>
          <cell r="AF195" t="str">
            <v>Mansfield QLD 4122</v>
          </cell>
        </row>
        <row r="196">
          <cell r="A196" t="str">
            <v>AEPL0195</v>
          </cell>
          <cell r="D196" t="e">
            <v>#N/A</v>
          </cell>
          <cell r="E196" t="e">
            <v>#N/A</v>
          </cell>
          <cell r="F196" t="e">
            <v>#N/A</v>
          </cell>
          <cell r="G196" t="e">
            <v>#N/A</v>
          </cell>
          <cell r="AB196" t="e">
            <v>#N/A</v>
          </cell>
          <cell r="AC196" t="e">
            <v>#N/A</v>
          </cell>
          <cell r="AD196" t="e">
            <v>#N/A</v>
          </cell>
          <cell r="AE196" t="str">
            <v>11 Dividend Street</v>
          </cell>
          <cell r="AF196" t="str">
            <v>Mansfield QLD 4122</v>
          </cell>
        </row>
        <row r="197">
          <cell r="A197" t="str">
            <v>AEPL0196</v>
          </cell>
          <cell r="D197" t="e">
            <v>#N/A</v>
          </cell>
          <cell r="E197" t="e">
            <v>#N/A</v>
          </cell>
          <cell r="F197" t="e">
            <v>#N/A</v>
          </cell>
          <cell r="G197" t="e">
            <v>#N/A</v>
          </cell>
          <cell r="AB197" t="e">
            <v>#N/A</v>
          </cell>
          <cell r="AC197" t="e">
            <v>#N/A</v>
          </cell>
          <cell r="AD197" t="e">
            <v>#N/A</v>
          </cell>
          <cell r="AE197" t="str">
            <v>11 Dividend Street</v>
          </cell>
          <cell r="AF197" t="str">
            <v>Mansfield QLD 4122</v>
          </cell>
        </row>
        <row r="198">
          <cell r="A198" t="str">
            <v>AEPL0197</v>
          </cell>
          <cell r="D198" t="e">
            <v>#N/A</v>
          </cell>
          <cell r="E198" t="e">
            <v>#N/A</v>
          </cell>
          <cell r="F198" t="e">
            <v>#N/A</v>
          </cell>
          <cell r="G198" t="e">
            <v>#N/A</v>
          </cell>
          <cell r="AB198" t="e">
            <v>#N/A</v>
          </cell>
          <cell r="AC198" t="e">
            <v>#N/A</v>
          </cell>
          <cell r="AD198" t="e">
            <v>#N/A</v>
          </cell>
          <cell r="AE198" t="str">
            <v>11 Dividend Street</v>
          </cell>
          <cell r="AF198" t="str">
            <v>Mansfield QLD 4122</v>
          </cell>
        </row>
        <row r="199">
          <cell r="A199" t="str">
            <v>AEPL0198</v>
          </cell>
          <cell r="D199" t="e">
            <v>#N/A</v>
          </cell>
          <cell r="E199" t="e">
            <v>#N/A</v>
          </cell>
          <cell r="F199" t="e">
            <v>#N/A</v>
          </cell>
          <cell r="G199" t="e">
            <v>#N/A</v>
          </cell>
          <cell r="AB199" t="e">
            <v>#N/A</v>
          </cell>
          <cell r="AC199" t="e">
            <v>#N/A</v>
          </cell>
          <cell r="AD199" t="e">
            <v>#N/A</v>
          </cell>
          <cell r="AE199" t="str">
            <v>11 Dividend Street</v>
          </cell>
          <cell r="AF199" t="str">
            <v>Mansfield QLD 4122</v>
          </cell>
        </row>
        <row r="200">
          <cell r="A200" t="str">
            <v>AEPL0199</v>
          </cell>
          <cell r="D200" t="e">
            <v>#N/A</v>
          </cell>
          <cell r="E200" t="e">
            <v>#N/A</v>
          </cell>
          <cell r="F200" t="e">
            <v>#N/A</v>
          </cell>
          <cell r="G200" t="e">
            <v>#N/A</v>
          </cell>
          <cell r="AB200" t="e">
            <v>#N/A</v>
          </cell>
          <cell r="AC200" t="e">
            <v>#N/A</v>
          </cell>
          <cell r="AD200" t="e">
            <v>#N/A</v>
          </cell>
          <cell r="AE200" t="str">
            <v>11 Dividend Street</v>
          </cell>
          <cell r="AF200" t="str">
            <v>Mansfield QLD 4122</v>
          </cell>
        </row>
        <row r="201">
          <cell r="A201" t="str">
            <v>AEPL0200</v>
          </cell>
          <cell r="D201" t="e">
            <v>#N/A</v>
          </cell>
          <cell r="E201" t="e">
            <v>#N/A</v>
          </cell>
          <cell r="F201" t="e">
            <v>#N/A</v>
          </cell>
          <cell r="G201" t="e">
            <v>#N/A</v>
          </cell>
          <cell r="AB201" t="e">
            <v>#N/A</v>
          </cell>
          <cell r="AC201" t="e">
            <v>#N/A</v>
          </cell>
          <cell r="AD201" t="e">
            <v>#N/A</v>
          </cell>
          <cell r="AE201" t="str">
            <v>11 Dividend Street</v>
          </cell>
          <cell r="AF201" t="str">
            <v>Mansfield QLD 4122</v>
          </cell>
        </row>
        <row r="202">
          <cell r="A202" t="str">
            <v>AEPL0201</v>
          </cell>
          <cell r="D202" t="e">
            <v>#N/A</v>
          </cell>
          <cell r="E202" t="e">
            <v>#N/A</v>
          </cell>
          <cell r="F202" t="e">
            <v>#N/A</v>
          </cell>
          <cell r="G202" t="e">
            <v>#N/A</v>
          </cell>
          <cell r="AB202" t="e">
            <v>#N/A</v>
          </cell>
          <cell r="AC202" t="e">
            <v>#N/A</v>
          </cell>
          <cell r="AD202" t="e">
            <v>#N/A</v>
          </cell>
          <cell r="AE202" t="str">
            <v>11 Dividend Street</v>
          </cell>
          <cell r="AF202" t="str">
            <v>Mansfield QLD 4122</v>
          </cell>
        </row>
        <row r="203">
          <cell r="A203" t="str">
            <v>AEPL0202</v>
          </cell>
          <cell r="D203" t="e">
            <v>#N/A</v>
          </cell>
          <cell r="E203" t="e">
            <v>#N/A</v>
          </cell>
          <cell r="F203" t="e">
            <v>#N/A</v>
          </cell>
          <cell r="G203" t="e">
            <v>#N/A</v>
          </cell>
          <cell r="AB203" t="e">
            <v>#N/A</v>
          </cell>
          <cell r="AC203" t="e">
            <v>#N/A</v>
          </cell>
          <cell r="AD203" t="e">
            <v>#N/A</v>
          </cell>
          <cell r="AE203" t="str">
            <v>11 Dividend Street</v>
          </cell>
          <cell r="AF203" t="str">
            <v>Mansfield QLD 4122</v>
          </cell>
        </row>
        <row r="204">
          <cell r="A204" t="str">
            <v>AEPL0203</v>
          </cell>
          <cell r="D204" t="e">
            <v>#N/A</v>
          </cell>
          <cell r="E204" t="e">
            <v>#N/A</v>
          </cell>
          <cell r="F204" t="e">
            <v>#N/A</v>
          </cell>
          <cell r="G204" t="e">
            <v>#N/A</v>
          </cell>
          <cell r="AB204" t="e">
            <v>#N/A</v>
          </cell>
          <cell r="AC204" t="e">
            <v>#N/A</v>
          </cell>
          <cell r="AD204" t="e">
            <v>#N/A</v>
          </cell>
          <cell r="AE204" t="str">
            <v>11 Dividend Street</v>
          </cell>
          <cell r="AF204" t="str">
            <v>Mansfield QLD 4122</v>
          </cell>
        </row>
        <row r="205">
          <cell r="A205" t="str">
            <v>AEPL0204</v>
          </cell>
          <cell r="D205" t="e">
            <v>#N/A</v>
          </cell>
          <cell r="E205" t="e">
            <v>#N/A</v>
          </cell>
          <cell r="F205" t="e">
            <v>#N/A</v>
          </cell>
          <cell r="G205" t="e">
            <v>#N/A</v>
          </cell>
          <cell r="AB205" t="e">
            <v>#N/A</v>
          </cell>
          <cell r="AC205" t="e">
            <v>#N/A</v>
          </cell>
          <cell r="AD205" t="e">
            <v>#N/A</v>
          </cell>
          <cell r="AE205" t="str">
            <v>11 Dividend Street</v>
          </cell>
          <cell r="AF205" t="str">
            <v>Mansfield QLD 4122</v>
          </cell>
        </row>
        <row r="206">
          <cell r="A206" t="str">
            <v>AEPL0205</v>
          </cell>
          <cell r="D206" t="e">
            <v>#N/A</v>
          </cell>
          <cell r="E206" t="e">
            <v>#N/A</v>
          </cell>
          <cell r="F206" t="e">
            <v>#N/A</v>
          </cell>
          <cell r="G206" t="e">
            <v>#N/A</v>
          </cell>
          <cell r="AB206" t="e">
            <v>#N/A</v>
          </cell>
          <cell r="AC206" t="e">
            <v>#N/A</v>
          </cell>
          <cell r="AD206" t="e">
            <v>#N/A</v>
          </cell>
          <cell r="AE206" t="str">
            <v>11 Dividend Street</v>
          </cell>
          <cell r="AF206" t="str">
            <v>Mansfield QLD 4122</v>
          </cell>
        </row>
        <row r="207">
          <cell r="A207" t="str">
            <v>AEPL0206</v>
          </cell>
          <cell r="D207" t="e">
            <v>#N/A</v>
          </cell>
          <cell r="E207" t="e">
            <v>#N/A</v>
          </cell>
          <cell r="F207" t="e">
            <v>#N/A</v>
          </cell>
          <cell r="G207" t="e">
            <v>#N/A</v>
          </cell>
          <cell r="AB207" t="e">
            <v>#N/A</v>
          </cell>
          <cell r="AC207" t="e">
            <v>#N/A</v>
          </cell>
          <cell r="AD207" t="e">
            <v>#N/A</v>
          </cell>
          <cell r="AE207" t="str">
            <v>11 Dividend Street</v>
          </cell>
          <cell r="AF207" t="str">
            <v>Mansfield QLD 4122</v>
          </cell>
        </row>
        <row r="208">
          <cell r="A208" t="str">
            <v>AEPL0207</v>
          </cell>
          <cell r="D208" t="e">
            <v>#N/A</v>
          </cell>
          <cell r="E208" t="e">
            <v>#N/A</v>
          </cell>
          <cell r="F208" t="e">
            <v>#N/A</v>
          </cell>
          <cell r="G208" t="e">
            <v>#N/A</v>
          </cell>
          <cell r="AB208" t="e">
            <v>#N/A</v>
          </cell>
          <cell r="AC208" t="e">
            <v>#N/A</v>
          </cell>
          <cell r="AD208" t="e">
            <v>#N/A</v>
          </cell>
          <cell r="AE208" t="str">
            <v>11 Dividend Street</v>
          </cell>
          <cell r="AF208" t="str">
            <v>Mansfield QLD 4122</v>
          </cell>
        </row>
        <row r="209">
          <cell r="A209" t="str">
            <v>AEPL0208</v>
          </cell>
          <cell r="D209" t="e">
            <v>#N/A</v>
          </cell>
          <cell r="E209" t="e">
            <v>#N/A</v>
          </cell>
          <cell r="F209" t="e">
            <v>#N/A</v>
          </cell>
          <cell r="G209" t="e">
            <v>#N/A</v>
          </cell>
          <cell r="AB209" t="e">
            <v>#N/A</v>
          </cell>
          <cell r="AC209" t="e">
            <v>#N/A</v>
          </cell>
          <cell r="AD209" t="e">
            <v>#N/A</v>
          </cell>
          <cell r="AE209" t="str">
            <v>11 Dividend Street</v>
          </cell>
          <cell r="AF209" t="str">
            <v>Mansfield QLD 4122</v>
          </cell>
        </row>
        <row r="210">
          <cell r="A210" t="str">
            <v>AEPL0209</v>
          </cell>
          <cell r="D210" t="e">
            <v>#N/A</v>
          </cell>
          <cell r="E210" t="e">
            <v>#N/A</v>
          </cell>
          <cell r="F210" t="e">
            <v>#N/A</v>
          </cell>
          <cell r="G210" t="e">
            <v>#N/A</v>
          </cell>
          <cell r="AB210" t="e">
            <v>#N/A</v>
          </cell>
          <cell r="AC210" t="e">
            <v>#N/A</v>
          </cell>
          <cell r="AD210" t="e">
            <v>#N/A</v>
          </cell>
          <cell r="AE210" t="str">
            <v>11 Dividend Street</v>
          </cell>
          <cell r="AF210" t="str">
            <v>Mansfield QLD 4122</v>
          </cell>
        </row>
        <row r="211">
          <cell r="A211" t="str">
            <v>AEPL0210</v>
          </cell>
          <cell r="D211" t="e">
            <v>#N/A</v>
          </cell>
          <cell r="E211" t="e">
            <v>#N/A</v>
          </cell>
          <cell r="F211" t="e">
            <v>#N/A</v>
          </cell>
          <cell r="G211" t="e">
            <v>#N/A</v>
          </cell>
          <cell r="AB211" t="e">
            <v>#N/A</v>
          </cell>
          <cell r="AC211" t="e">
            <v>#N/A</v>
          </cell>
          <cell r="AD211" t="e">
            <v>#N/A</v>
          </cell>
          <cell r="AE211" t="str">
            <v>11 Dividend Street</v>
          </cell>
          <cell r="AF211" t="str">
            <v>Mansfield QLD 4122</v>
          </cell>
        </row>
        <row r="212">
          <cell r="A212" t="str">
            <v>AEPL0211</v>
          </cell>
          <cell r="D212" t="e">
            <v>#N/A</v>
          </cell>
          <cell r="E212" t="e">
            <v>#N/A</v>
          </cell>
          <cell r="F212" t="e">
            <v>#N/A</v>
          </cell>
          <cell r="G212" t="e">
            <v>#N/A</v>
          </cell>
          <cell r="AB212" t="e">
            <v>#N/A</v>
          </cell>
          <cell r="AC212" t="e">
            <v>#N/A</v>
          </cell>
          <cell r="AD212" t="e">
            <v>#N/A</v>
          </cell>
          <cell r="AE212" t="str">
            <v>11 Dividend Street</v>
          </cell>
          <cell r="AF212" t="str">
            <v>Mansfield QLD 4122</v>
          </cell>
        </row>
        <row r="213">
          <cell r="A213" t="str">
            <v>AEPL0212</v>
          </cell>
          <cell r="D213" t="e">
            <v>#N/A</v>
          </cell>
          <cell r="E213" t="e">
            <v>#N/A</v>
          </cell>
          <cell r="F213" t="e">
            <v>#N/A</v>
          </cell>
          <cell r="G213" t="e">
            <v>#N/A</v>
          </cell>
          <cell r="AB213" t="e">
            <v>#N/A</v>
          </cell>
          <cell r="AC213" t="e">
            <v>#N/A</v>
          </cell>
          <cell r="AD213" t="e">
            <v>#N/A</v>
          </cell>
          <cell r="AE213" t="str">
            <v>11 Dividend Street</v>
          </cell>
          <cell r="AF213" t="str">
            <v>Mansfield QLD 4122</v>
          </cell>
        </row>
        <row r="214">
          <cell r="A214" t="str">
            <v>AEPL0213</v>
          </cell>
          <cell r="D214" t="e">
            <v>#N/A</v>
          </cell>
          <cell r="E214" t="e">
            <v>#N/A</v>
          </cell>
          <cell r="F214" t="e">
            <v>#N/A</v>
          </cell>
          <cell r="G214" t="e">
            <v>#N/A</v>
          </cell>
          <cell r="AB214" t="e">
            <v>#N/A</v>
          </cell>
          <cell r="AC214" t="e">
            <v>#N/A</v>
          </cell>
          <cell r="AD214" t="e">
            <v>#N/A</v>
          </cell>
          <cell r="AE214" t="str">
            <v>11 Dividend Street</v>
          </cell>
          <cell r="AF214" t="str">
            <v>Mansfield QLD 4122</v>
          </cell>
        </row>
        <row r="215">
          <cell r="A215" t="str">
            <v>AEPL0214</v>
          </cell>
          <cell r="D215" t="e">
            <v>#N/A</v>
          </cell>
          <cell r="E215" t="e">
            <v>#N/A</v>
          </cell>
          <cell r="F215" t="e">
            <v>#N/A</v>
          </cell>
          <cell r="G215" t="e">
            <v>#N/A</v>
          </cell>
          <cell r="AB215" t="e">
            <v>#N/A</v>
          </cell>
          <cell r="AC215" t="e">
            <v>#N/A</v>
          </cell>
          <cell r="AD215" t="e">
            <v>#N/A</v>
          </cell>
          <cell r="AE215" t="str">
            <v>11 Dividend Street</v>
          </cell>
          <cell r="AF215" t="str">
            <v>Mansfield QLD 4122</v>
          </cell>
        </row>
        <row r="216">
          <cell r="A216" t="str">
            <v>AEPL0215</v>
          </cell>
          <cell r="D216" t="e">
            <v>#N/A</v>
          </cell>
          <cell r="E216" t="e">
            <v>#N/A</v>
          </cell>
          <cell r="F216" t="e">
            <v>#N/A</v>
          </cell>
          <cell r="G216" t="e">
            <v>#N/A</v>
          </cell>
          <cell r="AB216" t="e">
            <v>#N/A</v>
          </cell>
          <cell r="AC216" t="e">
            <v>#N/A</v>
          </cell>
          <cell r="AD216" t="e">
            <v>#N/A</v>
          </cell>
          <cell r="AE216" t="str">
            <v>11 Dividend Street</v>
          </cell>
          <cell r="AF216" t="str">
            <v>Mansfield QLD 4122</v>
          </cell>
        </row>
        <row r="217">
          <cell r="A217" t="str">
            <v>AEPL0216</v>
          </cell>
          <cell r="D217" t="e">
            <v>#N/A</v>
          </cell>
          <cell r="E217" t="e">
            <v>#N/A</v>
          </cell>
          <cell r="F217" t="e">
            <v>#N/A</v>
          </cell>
          <cell r="G217" t="e">
            <v>#N/A</v>
          </cell>
          <cell r="AB217" t="e">
            <v>#N/A</v>
          </cell>
          <cell r="AC217" t="e">
            <v>#N/A</v>
          </cell>
          <cell r="AD217" t="e">
            <v>#N/A</v>
          </cell>
          <cell r="AE217" t="str">
            <v>11 Dividend Street</v>
          </cell>
          <cell r="AF217" t="str">
            <v>Mansfield QLD 4122</v>
          </cell>
        </row>
        <row r="218">
          <cell r="A218" t="str">
            <v>AEPL0217</v>
          </cell>
          <cell r="D218" t="e">
            <v>#N/A</v>
          </cell>
          <cell r="E218" t="e">
            <v>#N/A</v>
          </cell>
          <cell r="F218" t="e">
            <v>#N/A</v>
          </cell>
          <cell r="G218" t="e">
            <v>#N/A</v>
          </cell>
          <cell r="AB218" t="e">
            <v>#N/A</v>
          </cell>
          <cell r="AC218" t="e">
            <v>#N/A</v>
          </cell>
          <cell r="AD218" t="e">
            <v>#N/A</v>
          </cell>
          <cell r="AE218" t="str">
            <v>11 Dividend Street</v>
          </cell>
          <cell r="AF218" t="str">
            <v>Mansfield QLD 4122</v>
          </cell>
        </row>
        <row r="219">
          <cell r="A219" t="str">
            <v>AEPL0218</v>
          </cell>
          <cell r="D219" t="e">
            <v>#N/A</v>
          </cell>
          <cell r="E219" t="e">
            <v>#N/A</v>
          </cell>
          <cell r="F219" t="e">
            <v>#N/A</v>
          </cell>
          <cell r="G219" t="e">
            <v>#N/A</v>
          </cell>
          <cell r="AB219" t="e">
            <v>#N/A</v>
          </cell>
          <cell r="AC219" t="e">
            <v>#N/A</v>
          </cell>
          <cell r="AD219" t="e">
            <v>#N/A</v>
          </cell>
          <cell r="AE219" t="str">
            <v>11 Dividend Street</v>
          </cell>
          <cell r="AF219" t="str">
            <v>Mansfield QLD 4122</v>
          </cell>
        </row>
        <row r="220">
          <cell r="A220" t="str">
            <v>AEPL0219</v>
          </cell>
          <cell r="D220" t="e">
            <v>#N/A</v>
          </cell>
          <cell r="E220" t="e">
            <v>#N/A</v>
          </cell>
          <cell r="F220" t="e">
            <v>#N/A</v>
          </cell>
          <cell r="G220" t="e">
            <v>#N/A</v>
          </cell>
          <cell r="AB220" t="e">
            <v>#N/A</v>
          </cell>
          <cell r="AC220" t="e">
            <v>#N/A</v>
          </cell>
          <cell r="AD220" t="e">
            <v>#N/A</v>
          </cell>
          <cell r="AE220" t="str">
            <v>11 Dividend Street</v>
          </cell>
          <cell r="AF220" t="str">
            <v>Mansfield QLD 4122</v>
          </cell>
        </row>
        <row r="221">
          <cell r="A221" t="str">
            <v>AEPL0220</v>
          </cell>
          <cell r="D221" t="e">
            <v>#N/A</v>
          </cell>
          <cell r="E221" t="e">
            <v>#N/A</v>
          </cell>
          <cell r="F221" t="e">
            <v>#N/A</v>
          </cell>
          <cell r="G221" t="e">
            <v>#N/A</v>
          </cell>
          <cell r="AB221" t="e">
            <v>#N/A</v>
          </cell>
          <cell r="AC221" t="e">
            <v>#N/A</v>
          </cell>
          <cell r="AD221" t="e">
            <v>#N/A</v>
          </cell>
          <cell r="AE221" t="str">
            <v>11 Dividend Street</v>
          </cell>
          <cell r="AF221" t="str">
            <v>Mansfield QLD 4122</v>
          </cell>
        </row>
        <row r="222">
          <cell r="A222" t="str">
            <v>AEPL0221</v>
          </cell>
          <cell r="D222" t="e">
            <v>#N/A</v>
          </cell>
          <cell r="E222" t="e">
            <v>#N/A</v>
          </cell>
          <cell r="F222" t="e">
            <v>#N/A</v>
          </cell>
          <cell r="G222" t="e">
            <v>#N/A</v>
          </cell>
          <cell r="AB222" t="e">
            <v>#N/A</v>
          </cell>
          <cell r="AC222" t="e">
            <v>#N/A</v>
          </cell>
          <cell r="AD222" t="e">
            <v>#N/A</v>
          </cell>
          <cell r="AE222" t="str">
            <v>11 Dividend Street</v>
          </cell>
          <cell r="AF222" t="str">
            <v>Mansfield QLD 4122</v>
          </cell>
        </row>
        <row r="223">
          <cell r="A223" t="str">
            <v>AEPL0222</v>
          </cell>
          <cell r="D223" t="e">
            <v>#N/A</v>
          </cell>
          <cell r="E223" t="e">
            <v>#N/A</v>
          </cell>
          <cell r="F223" t="e">
            <v>#N/A</v>
          </cell>
          <cell r="G223" t="e">
            <v>#N/A</v>
          </cell>
          <cell r="AB223" t="e">
            <v>#N/A</v>
          </cell>
          <cell r="AC223" t="e">
            <v>#N/A</v>
          </cell>
          <cell r="AD223" t="e">
            <v>#N/A</v>
          </cell>
          <cell r="AE223" t="str">
            <v>11 Dividend Street</v>
          </cell>
          <cell r="AF223" t="str">
            <v>Mansfield QLD 4122</v>
          </cell>
        </row>
        <row r="224">
          <cell r="A224" t="str">
            <v>AEPL0223</v>
          </cell>
          <cell r="D224" t="e">
            <v>#N/A</v>
          </cell>
          <cell r="E224" t="e">
            <v>#N/A</v>
          </cell>
          <cell r="F224" t="e">
            <v>#N/A</v>
          </cell>
          <cell r="G224" t="e">
            <v>#N/A</v>
          </cell>
          <cell r="AB224" t="e">
            <v>#N/A</v>
          </cell>
          <cell r="AC224" t="e">
            <v>#N/A</v>
          </cell>
          <cell r="AD224" t="e">
            <v>#N/A</v>
          </cell>
          <cell r="AE224" t="str">
            <v>11 Dividend Street</v>
          </cell>
          <cell r="AF224" t="str">
            <v>Mansfield QLD 4122</v>
          </cell>
        </row>
        <row r="225">
          <cell r="A225" t="str">
            <v>AEPL0224</v>
          </cell>
          <cell r="D225" t="e">
            <v>#N/A</v>
          </cell>
          <cell r="E225" t="e">
            <v>#N/A</v>
          </cell>
          <cell r="F225" t="e">
            <v>#N/A</v>
          </cell>
          <cell r="G225" t="e">
            <v>#N/A</v>
          </cell>
          <cell r="AB225" t="e">
            <v>#N/A</v>
          </cell>
          <cell r="AC225" t="e">
            <v>#N/A</v>
          </cell>
          <cell r="AD225" t="e">
            <v>#N/A</v>
          </cell>
          <cell r="AE225" t="str">
            <v>11 Dividend Street</v>
          </cell>
          <cell r="AF225" t="str">
            <v>Mansfield QLD 4122</v>
          </cell>
        </row>
        <row r="226">
          <cell r="A226" t="str">
            <v>AEPL0225</v>
          </cell>
          <cell r="D226" t="e">
            <v>#N/A</v>
          </cell>
          <cell r="E226" t="e">
            <v>#N/A</v>
          </cell>
          <cell r="F226" t="e">
            <v>#N/A</v>
          </cell>
          <cell r="G226" t="e">
            <v>#N/A</v>
          </cell>
          <cell r="AB226" t="e">
            <v>#N/A</v>
          </cell>
          <cell r="AC226" t="e">
            <v>#N/A</v>
          </cell>
          <cell r="AD226" t="e">
            <v>#N/A</v>
          </cell>
          <cell r="AE226" t="str">
            <v>11 Dividend Street</v>
          </cell>
          <cell r="AF226" t="str">
            <v>Mansfield QLD 4122</v>
          </cell>
        </row>
        <row r="227">
          <cell r="A227" t="str">
            <v>AEPL0226</v>
          </cell>
          <cell r="D227" t="e">
            <v>#N/A</v>
          </cell>
          <cell r="E227" t="e">
            <v>#N/A</v>
          </cell>
          <cell r="F227" t="e">
            <v>#N/A</v>
          </cell>
          <cell r="G227" t="e">
            <v>#N/A</v>
          </cell>
          <cell r="AB227" t="e">
            <v>#N/A</v>
          </cell>
          <cell r="AC227" t="e">
            <v>#N/A</v>
          </cell>
          <cell r="AD227" t="e">
            <v>#N/A</v>
          </cell>
          <cell r="AE227" t="str">
            <v>11 Dividend Street</v>
          </cell>
          <cell r="AF227" t="str">
            <v>Mansfield QLD 4122</v>
          </cell>
        </row>
        <row r="228">
          <cell r="A228" t="str">
            <v>AEPL0227</v>
          </cell>
          <cell r="D228" t="e">
            <v>#N/A</v>
          </cell>
          <cell r="E228" t="e">
            <v>#N/A</v>
          </cell>
          <cell r="F228" t="e">
            <v>#N/A</v>
          </cell>
          <cell r="G228" t="e">
            <v>#N/A</v>
          </cell>
          <cell r="AB228" t="e">
            <v>#N/A</v>
          </cell>
          <cell r="AC228" t="e">
            <v>#N/A</v>
          </cell>
          <cell r="AD228" t="e">
            <v>#N/A</v>
          </cell>
          <cell r="AE228" t="str">
            <v>11 Dividend Street</v>
          </cell>
          <cell r="AF228" t="str">
            <v>Mansfield QLD 4122</v>
          </cell>
        </row>
        <row r="229">
          <cell r="A229" t="str">
            <v>AEPL0228</v>
          </cell>
          <cell r="D229" t="e">
            <v>#N/A</v>
          </cell>
          <cell r="E229" t="e">
            <v>#N/A</v>
          </cell>
          <cell r="F229" t="e">
            <v>#N/A</v>
          </cell>
          <cell r="G229" t="e">
            <v>#N/A</v>
          </cell>
          <cell r="AB229" t="e">
            <v>#N/A</v>
          </cell>
          <cell r="AC229" t="e">
            <v>#N/A</v>
          </cell>
          <cell r="AD229" t="e">
            <v>#N/A</v>
          </cell>
          <cell r="AE229" t="str">
            <v>11 Dividend Street</v>
          </cell>
          <cell r="AF229" t="str">
            <v>Mansfield QLD 4122</v>
          </cell>
        </row>
        <row r="230">
          <cell r="A230" t="str">
            <v>AEPL0229</v>
          </cell>
          <cell r="D230" t="e">
            <v>#N/A</v>
          </cell>
          <cell r="E230" t="e">
            <v>#N/A</v>
          </cell>
          <cell r="F230" t="e">
            <v>#N/A</v>
          </cell>
          <cell r="G230" t="e">
            <v>#N/A</v>
          </cell>
          <cell r="AB230" t="e">
            <v>#N/A</v>
          </cell>
          <cell r="AC230" t="e">
            <v>#N/A</v>
          </cell>
          <cell r="AD230" t="e">
            <v>#N/A</v>
          </cell>
          <cell r="AE230" t="str">
            <v>11 Dividend Street</v>
          </cell>
          <cell r="AF230" t="str">
            <v>Mansfield QLD 4122</v>
          </cell>
        </row>
        <row r="231">
          <cell r="A231" t="str">
            <v>AEPL0230</v>
          </cell>
          <cell r="D231" t="e">
            <v>#N/A</v>
          </cell>
          <cell r="E231" t="e">
            <v>#N/A</v>
          </cell>
          <cell r="F231" t="e">
            <v>#N/A</v>
          </cell>
          <cell r="G231" t="e">
            <v>#N/A</v>
          </cell>
          <cell r="AB231" t="e">
            <v>#N/A</v>
          </cell>
          <cell r="AC231" t="e">
            <v>#N/A</v>
          </cell>
          <cell r="AD231" t="e">
            <v>#N/A</v>
          </cell>
          <cell r="AE231" t="str">
            <v>11 Dividend Street</v>
          </cell>
          <cell r="AF231" t="str">
            <v>Mansfield QLD 4122</v>
          </cell>
        </row>
        <row r="232">
          <cell r="A232" t="str">
            <v>AEPL0231</v>
          </cell>
          <cell r="D232" t="e">
            <v>#N/A</v>
          </cell>
          <cell r="E232" t="e">
            <v>#N/A</v>
          </cell>
          <cell r="F232" t="e">
            <v>#N/A</v>
          </cell>
          <cell r="G232" t="e">
            <v>#N/A</v>
          </cell>
          <cell r="AB232" t="e">
            <v>#N/A</v>
          </cell>
          <cell r="AC232" t="e">
            <v>#N/A</v>
          </cell>
          <cell r="AD232" t="e">
            <v>#N/A</v>
          </cell>
          <cell r="AE232" t="str">
            <v>11 Dividend Street</v>
          </cell>
          <cell r="AF232" t="str">
            <v>Mansfield QLD 4122</v>
          </cell>
        </row>
        <row r="233">
          <cell r="A233" t="str">
            <v>AEPL0232</v>
          </cell>
          <cell r="D233" t="e">
            <v>#N/A</v>
          </cell>
          <cell r="E233" t="e">
            <v>#N/A</v>
          </cell>
          <cell r="F233" t="e">
            <v>#N/A</v>
          </cell>
          <cell r="G233" t="e">
            <v>#N/A</v>
          </cell>
          <cell r="AB233" t="e">
            <v>#N/A</v>
          </cell>
          <cell r="AC233" t="e">
            <v>#N/A</v>
          </cell>
          <cell r="AD233" t="e">
            <v>#N/A</v>
          </cell>
          <cell r="AE233" t="str">
            <v>11 Dividend Street</v>
          </cell>
          <cell r="AF233" t="str">
            <v>Mansfield QLD 4122</v>
          </cell>
        </row>
        <row r="234">
          <cell r="A234" t="str">
            <v>AEPL0233</v>
          </cell>
          <cell r="D234" t="e">
            <v>#N/A</v>
          </cell>
          <cell r="E234" t="e">
            <v>#N/A</v>
          </cell>
          <cell r="F234" t="e">
            <v>#N/A</v>
          </cell>
          <cell r="G234" t="e">
            <v>#N/A</v>
          </cell>
          <cell r="AB234" t="e">
            <v>#N/A</v>
          </cell>
          <cell r="AC234" t="e">
            <v>#N/A</v>
          </cell>
          <cell r="AD234" t="e">
            <v>#N/A</v>
          </cell>
          <cell r="AE234" t="str">
            <v>11 Dividend Street</v>
          </cell>
          <cell r="AF234" t="str">
            <v>Mansfield QLD 4122</v>
          </cell>
        </row>
        <row r="235">
          <cell r="A235" t="str">
            <v>AEPL0234</v>
          </cell>
          <cell r="D235" t="e">
            <v>#N/A</v>
          </cell>
          <cell r="E235" t="e">
            <v>#N/A</v>
          </cell>
          <cell r="F235" t="e">
            <v>#N/A</v>
          </cell>
          <cell r="G235" t="e">
            <v>#N/A</v>
          </cell>
          <cell r="AB235" t="e">
            <v>#N/A</v>
          </cell>
          <cell r="AC235" t="e">
            <v>#N/A</v>
          </cell>
          <cell r="AD235" t="e">
            <v>#N/A</v>
          </cell>
          <cell r="AE235" t="str">
            <v>11 Dividend Street</v>
          </cell>
          <cell r="AF235" t="str">
            <v>Mansfield QLD 4122</v>
          </cell>
        </row>
        <row r="236">
          <cell r="A236" t="str">
            <v>AEPL0235</v>
          </cell>
          <cell r="D236" t="e">
            <v>#N/A</v>
          </cell>
          <cell r="E236" t="e">
            <v>#N/A</v>
          </cell>
          <cell r="F236" t="e">
            <v>#N/A</v>
          </cell>
          <cell r="G236" t="e">
            <v>#N/A</v>
          </cell>
          <cell r="AB236" t="e">
            <v>#N/A</v>
          </cell>
          <cell r="AC236" t="e">
            <v>#N/A</v>
          </cell>
          <cell r="AD236" t="e">
            <v>#N/A</v>
          </cell>
          <cell r="AE236" t="str">
            <v>11 Dividend Street</v>
          </cell>
          <cell r="AF236" t="str">
            <v>Mansfield QLD 4122</v>
          </cell>
        </row>
        <row r="237">
          <cell r="A237" t="str">
            <v>AEPL0236</v>
          </cell>
          <cell r="D237" t="e">
            <v>#N/A</v>
          </cell>
          <cell r="E237" t="e">
            <v>#N/A</v>
          </cell>
          <cell r="F237" t="e">
            <v>#N/A</v>
          </cell>
          <cell r="G237" t="e">
            <v>#N/A</v>
          </cell>
          <cell r="AB237" t="e">
            <v>#N/A</v>
          </cell>
          <cell r="AC237" t="e">
            <v>#N/A</v>
          </cell>
          <cell r="AD237" t="e">
            <v>#N/A</v>
          </cell>
          <cell r="AE237" t="str">
            <v>11 Dividend Street</v>
          </cell>
          <cell r="AF237" t="str">
            <v>Mansfield QLD 4122</v>
          </cell>
        </row>
        <row r="238">
          <cell r="A238" t="str">
            <v>AEPL0237</v>
          </cell>
          <cell r="D238" t="e">
            <v>#N/A</v>
          </cell>
          <cell r="E238" t="e">
            <v>#N/A</v>
          </cell>
          <cell r="F238" t="e">
            <v>#N/A</v>
          </cell>
          <cell r="G238" t="e">
            <v>#N/A</v>
          </cell>
          <cell r="AB238" t="e">
            <v>#N/A</v>
          </cell>
          <cell r="AC238" t="e">
            <v>#N/A</v>
          </cell>
          <cell r="AD238" t="e">
            <v>#N/A</v>
          </cell>
          <cell r="AE238" t="str">
            <v>11 Dividend Street</v>
          </cell>
          <cell r="AF238" t="str">
            <v>Mansfield QLD 4122</v>
          </cell>
        </row>
        <row r="239">
          <cell r="A239" t="str">
            <v>AEPL0238</v>
          </cell>
          <cell r="D239" t="e">
            <v>#N/A</v>
          </cell>
          <cell r="E239" t="e">
            <v>#N/A</v>
          </cell>
          <cell r="F239" t="e">
            <v>#N/A</v>
          </cell>
          <cell r="G239" t="e">
            <v>#N/A</v>
          </cell>
          <cell r="AB239" t="e">
            <v>#N/A</v>
          </cell>
          <cell r="AC239" t="e">
            <v>#N/A</v>
          </cell>
          <cell r="AD239" t="e">
            <v>#N/A</v>
          </cell>
          <cell r="AE239" t="str">
            <v>11 Dividend Street</v>
          </cell>
          <cell r="AF239" t="str">
            <v>Mansfield QLD 4122</v>
          </cell>
        </row>
        <row r="240">
          <cell r="A240" t="str">
            <v>AEPL0239</v>
          </cell>
          <cell r="D240" t="e">
            <v>#N/A</v>
          </cell>
          <cell r="E240" t="e">
            <v>#N/A</v>
          </cell>
          <cell r="F240" t="e">
            <v>#N/A</v>
          </cell>
          <cell r="G240" t="e">
            <v>#N/A</v>
          </cell>
          <cell r="AB240" t="e">
            <v>#N/A</v>
          </cell>
          <cell r="AC240" t="e">
            <v>#N/A</v>
          </cell>
          <cell r="AD240" t="e">
            <v>#N/A</v>
          </cell>
          <cell r="AE240" t="str">
            <v>11 Dividend Street</v>
          </cell>
          <cell r="AF240" t="str">
            <v>Mansfield QLD 4122</v>
          </cell>
        </row>
        <row r="241">
          <cell r="A241" t="str">
            <v>AEPL0240</v>
          </cell>
          <cell r="D241" t="e">
            <v>#N/A</v>
          </cell>
          <cell r="E241" t="e">
            <v>#N/A</v>
          </cell>
          <cell r="F241" t="e">
            <v>#N/A</v>
          </cell>
          <cell r="G241" t="e">
            <v>#N/A</v>
          </cell>
          <cell r="AB241" t="e">
            <v>#N/A</v>
          </cell>
          <cell r="AC241" t="e">
            <v>#N/A</v>
          </cell>
          <cell r="AD241" t="e">
            <v>#N/A</v>
          </cell>
          <cell r="AE241" t="str">
            <v>11 Dividend Street</v>
          </cell>
          <cell r="AF241" t="str">
            <v>Mansfield QLD 4122</v>
          </cell>
        </row>
        <row r="242">
          <cell r="A242" t="str">
            <v>AEPL0241</v>
          </cell>
          <cell r="D242" t="e">
            <v>#N/A</v>
          </cell>
          <cell r="E242" t="e">
            <v>#N/A</v>
          </cell>
          <cell r="F242" t="e">
            <v>#N/A</v>
          </cell>
          <cell r="G242" t="e">
            <v>#N/A</v>
          </cell>
          <cell r="AB242" t="e">
            <v>#N/A</v>
          </cell>
          <cell r="AC242" t="e">
            <v>#N/A</v>
          </cell>
          <cell r="AD242" t="e">
            <v>#N/A</v>
          </cell>
          <cell r="AE242" t="str">
            <v>11 Dividend Street</v>
          </cell>
          <cell r="AF242" t="str">
            <v>Mansfield QLD 4122</v>
          </cell>
        </row>
        <row r="243">
          <cell r="A243" t="str">
            <v>AEPL0242</v>
          </cell>
          <cell r="D243" t="e">
            <v>#N/A</v>
          </cell>
          <cell r="E243" t="e">
            <v>#N/A</v>
          </cell>
          <cell r="F243" t="e">
            <v>#N/A</v>
          </cell>
          <cell r="G243" t="e">
            <v>#N/A</v>
          </cell>
          <cell r="AB243" t="e">
            <v>#N/A</v>
          </cell>
          <cell r="AC243" t="e">
            <v>#N/A</v>
          </cell>
          <cell r="AD243" t="e">
            <v>#N/A</v>
          </cell>
          <cell r="AE243" t="str">
            <v>11 Dividend Street</v>
          </cell>
          <cell r="AF243" t="str">
            <v>Mansfield QLD 4122</v>
          </cell>
        </row>
        <row r="244">
          <cell r="A244" t="str">
            <v>AEPL0243</v>
          </cell>
          <cell r="D244" t="e">
            <v>#N/A</v>
          </cell>
          <cell r="E244" t="e">
            <v>#N/A</v>
          </cell>
          <cell r="F244" t="e">
            <v>#N/A</v>
          </cell>
          <cell r="G244" t="e">
            <v>#N/A</v>
          </cell>
          <cell r="AB244" t="e">
            <v>#N/A</v>
          </cell>
          <cell r="AC244" t="e">
            <v>#N/A</v>
          </cell>
          <cell r="AD244" t="e">
            <v>#N/A</v>
          </cell>
          <cell r="AE244" t="str">
            <v>11 Dividend Street</v>
          </cell>
          <cell r="AF244" t="str">
            <v>Mansfield QLD 4122</v>
          </cell>
        </row>
        <row r="245">
          <cell r="A245" t="str">
            <v>AEPL0244</v>
          </cell>
          <cell r="D245" t="e">
            <v>#N/A</v>
          </cell>
          <cell r="E245" t="e">
            <v>#N/A</v>
          </cell>
          <cell r="F245" t="e">
            <v>#N/A</v>
          </cell>
          <cell r="G245" t="e">
            <v>#N/A</v>
          </cell>
          <cell r="AB245" t="e">
            <v>#N/A</v>
          </cell>
          <cell r="AC245" t="e">
            <v>#N/A</v>
          </cell>
          <cell r="AD245" t="e">
            <v>#N/A</v>
          </cell>
          <cell r="AE245" t="str">
            <v>11 Dividend Street</v>
          </cell>
          <cell r="AF245" t="str">
            <v>Mansfield QLD 4122</v>
          </cell>
        </row>
        <row r="246">
          <cell r="A246" t="str">
            <v>AEPL0245</v>
          </cell>
          <cell r="D246" t="e">
            <v>#N/A</v>
          </cell>
          <cell r="E246" t="e">
            <v>#N/A</v>
          </cell>
          <cell r="F246" t="e">
            <v>#N/A</v>
          </cell>
          <cell r="G246" t="e">
            <v>#N/A</v>
          </cell>
          <cell r="AB246" t="e">
            <v>#N/A</v>
          </cell>
          <cell r="AC246" t="e">
            <v>#N/A</v>
          </cell>
          <cell r="AD246" t="e">
            <v>#N/A</v>
          </cell>
          <cell r="AE246" t="str">
            <v>11 Dividend Street</v>
          </cell>
          <cell r="AF246" t="str">
            <v>Mansfield QLD 4122</v>
          </cell>
        </row>
        <row r="247">
          <cell r="A247" t="str">
            <v>AEPL0246</v>
          </cell>
          <cell r="D247" t="e">
            <v>#N/A</v>
          </cell>
          <cell r="E247" t="e">
            <v>#N/A</v>
          </cell>
          <cell r="F247" t="e">
            <v>#N/A</v>
          </cell>
          <cell r="G247" t="e">
            <v>#N/A</v>
          </cell>
          <cell r="AB247" t="e">
            <v>#N/A</v>
          </cell>
          <cell r="AC247" t="e">
            <v>#N/A</v>
          </cell>
          <cell r="AD247" t="e">
            <v>#N/A</v>
          </cell>
          <cell r="AE247" t="str">
            <v>11 Dividend Street</v>
          </cell>
          <cell r="AF247" t="str">
            <v>Mansfield QLD 4122</v>
          </cell>
        </row>
        <row r="248">
          <cell r="A248" t="str">
            <v>AEPL0247</v>
          </cell>
          <cell r="D248" t="e">
            <v>#N/A</v>
          </cell>
          <cell r="E248" t="e">
            <v>#N/A</v>
          </cell>
          <cell r="F248" t="e">
            <v>#N/A</v>
          </cell>
          <cell r="G248" t="e">
            <v>#N/A</v>
          </cell>
          <cell r="AB248" t="e">
            <v>#N/A</v>
          </cell>
          <cell r="AC248" t="e">
            <v>#N/A</v>
          </cell>
          <cell r="AD248" t="e">
            <v>#N/A</v>
          </cell>
          <cell r="AE248" t="str">
            <v>11 Dividend Street</v>
          </cell>
          <cell r="AF248" t="str">
            <v>Mansfield QLD 4122</v>
          </cell>
        </row>
        <row r="249">
          <cell r="A249" t="str">
            <v>AEPL0248</v>
          </cell>
          <cell r="D249" t="e">
            <v>#N/A</v>
          </cell>
          <cell r="E249" t="e">
            <v>#N/A</v>
          </cell>
          <cell r="F249" t="e">
            <v>#N/A</v>
          </cell>
          <cell r="G249" t="e">
            <v>#N/A</v>
          </cell>
          <cell r="AB249" t="e">
            <v>#N/A</v>
          </cell>
          <cell r="AC249" t="e">
            <v>#N/A</v>
          </cell>
          <cell r="AD249" t="e">
            <v>#N/A</v>
          </cell>
          <cell r="AE249" t="str">
            <v>11 Dividend Street</v>
          </cell>
          <cell r="AF249" t="str">
            <v>Mansfield QLD 4122</v>
          </cell>
        </row>
        <row r="250">
          <cell r="A250" t="str">
            <v>AEPL0249</v>
          </cell>
          <cell r="D250" t="e">
            <v>#N/A</v>
          </cell>
          <cell r="E250" t="e">
            <v>#N/A</v>
          </cell>
          <cell r="F250" t="e">
            <v>#N/A</v>
          </cell>
          <cell r="G250" t="e">
            <v>#N/A</v>
          </cell>
          <cell r="AB250" t="e">
            <v>#N/A</v>
          </cell>
          <cell r="AC250" t="e">
            <v>#N/A</v>
          </cell>
          <cell r="AD250" t="e">
            <v>#N/A</v>
          </cell>
          <cell r="AE250" t="str">
            <v>11 Dividend Street</v>
          </cell>
          <cell r="AF250" t="str">
            <v>Mansfield QLD 4122</v>
          </cell>
        </row>
        <row r="251">
          <cell r="A251" t="str">
            <v>AEPL0250</v>
          </cell>
          <cell r="D251" t="e">
            <v>#N/A</v>
          </cell>
          <cell r="E251" t="e">
            <v>#N/A</v>
          </cell>
          <cell r="F251" t="e">
            <v>#N/A</v>
          </cell>
          <cell r="G251" t="e">
            <v>#N/A</v>
          </cell>
          <cell r="AB251" t="e">
            <v>#N/A</v>
          </cell>
          <cell r="AC251" t="e">
            <v>#N/A</v>
          </cell>
          <cell r="AD251" t="e">
            <v>#N/A</v>
          </cell>
          <cell r="AE251" t="str">
            <v>11 Dividend Street</v>
          </cell>
          <cell r="AF251" t="str">
            <v>Mansfield QLD 4122</v>
          </cell>
        </row>
        <row r="252">
          <cell r="A252" t="str">
            <v>AEPL0251</v>
          </cell>
          <cell r="D252" t="e">
            <v>#N/A</v>
          </cell>
          <cell r="E252" t="e">
            <v>#N/A</v>
          </cell>
          <cell r="F252" t="e">
            <v>#N/A</v>
          </cell>
          <cell r="G252" t="e">
            <v>#N/A</v>
          </cell>
          <cell r="AB252" t="e">
            <v>#N/A</v>
          </cell>
          <cell r="AC252" t="e">
            <v>#N/A</v>
          </cell>
          <cell r="AD252" t="e">
            <v>#N/A</v>
          </cell>
          <cell r="AE252" t="str">
            <v>11 Dividend Street</v>
          </cell>
          <cell r="AF252" t="str">
            <v>Mansfield QLD 4122</v>
          </cell>
        </row>
        <row r="253">
          <cell r="A253" t="str">
            <v>AEPL0252</v>
          </cell>
          <cell r="D253" t="e">
            <v>#N/A</v>
          </cell>
          <cell r="E253" t="e">
            <v>#N/A</v>
          </cell>
          <cell r="F253" t="e">
            <v>#N/A</v>
          </cell>
          <cell r="G253" t="e">
            <v>#N/A</v>
          </cell>
          <cell r="AB253" t="e">
            <v>#N/A</v>
          </cell>
          <cell r="AC253" t="e">
            <v>#N/A</v>
          </cell>
          <cell r="AD253" t="e">
            <v>#N/A</v>
          </cell>
          <cell r="AE253" t="str">
            <v>11 Dividend Street</v>
          </cell>
          <cell r="AF253" t="str">
            <v>Mansfield QLD 4122</v>
          </cell>
        </row>
        <row r="254">
          <cell r="A254" t="str">
            <v>AEPL0253</v>
          </cell>
          <cell r="D254" t="e">
            <v>#N/A</v>
          </cell>
          <cell r="E254" t="e">
            <v>#N/A</v>
          </cell>
          <cell r="F254" t="e">
            <v>#N/A</v>
          </cell>
          <cell r="G254" t="e">
            <v>#N/A</v>
          </cell>
          <cell r="AB254" t="e">
            <v>#N/A</v>
          </cell>
          <cell r="AC254" t="e">
            <v>#N/A</v>
          </cell>
          <cell r="AD254" t="e">
            <v>#N/A</v>
          </cell>
          <cell r="AE254" t="str">
            <v>11 Dividend Street</v>
          </cell>
          <cell r="AF254" t="str">
            <v>Mansfield QLD 4122</v>
          </cell>
        </row>
        <row r="255">
          <cell r="A255" t="str">
            <v>AEPL0254</v>
          </cell>
          <cell r="D255" t="e">
            <v>#N/A</v>
          </cell>
          <cell r="E255" t="e">
            <v>#N/A</v>
          </cell>
          <cell r="F255" t="e">
            <v>#N/A</v>
          </cell>
          <cell r="G255" t="e">
            <v>#N/A</v>
          </cell>
          <cell r="AB255" t="e">
            <v>#N/A</v>
          </cell>
          <cell r="AC255" t="e">
            <v>#N/A</v>
          </cell>
          <cell r="AD255" t="e">
            <v>#N/A</v>
          </cell>
          <cell r="AE255" t="str">
            <v>11 Dividend Street</v>
          </cell>
          <cell r="AF255" t="str">
            <v>Mansfield QLD 4122</v>
          </cell>
        </row>
        <row r="256">
          <cell r="A256" t="str">
            <v>AEPL0255</v>
          </cell>
          <cell r="D256" t="e">
            <v>#N/A</v>
          </cell>
          <cell r="E256" t="e">
            <v>#N/A</v>
          </cell>
          <cell r="F256" t="e">
            <v>#N/A</v>
          </cell>
          <cell r="G256" t="e">
            <v>#N/A</v>
          </cell>
          <cell r="AB256" t="e">
            <v>#N/A</v>
          </cell>
          <cell r="AC256" t="e">
            <v>#N/A</v>
          </cell>
          <cell r="AD256" t="e">
            <v>#N/A</v>
          </cell>
          <cell r="AE256" t="str">
            <v>11 Dividend Street</v>
          </cell>
          <cell r="AF256" t="str">
            <v>Mansfield QLD 4122</v>
          </cell>
        </row>
        <row r="257">
          <cell r="A257" t="str">
            <v>AEPL0256</v>
          </cell>
          <cell r="D257" t="e">
            <v>#N/A</v>
          </cell>
          <cell r="E257" t="e">
            <v>#N/A</v>
          </cell>
          <cell r="F257" t="e">
            <v>#N/A</v>
          </cell>
          <cell r="G257" t="e">
            <v>#N/A</v>
          </cell>
          <cell r="AB257" t="e">
            <v>#N/A</v>
          </cell>
          <cell r="AC257" t="e">
            <v>#N/A</v>
          </cell>
          <cell r="AD257" t="e">
            <v>#N/A</v>
          </cell>
          <cell r="AE257" t="str">
            <v>11 Dividend Street</v>
          </cell>
          <cell r="AF257" t="str">
            <v>Mansfield QLD 4122</v>
          </cell>
        </row>
        <row r="258">
          <cell r="A258" t="str">
            <v>AEPL0257</v>
          </cell>
          <cell r="D258" t="e">
            <v>#N/A</v>
          </cell>
          <cell r="E258" t="e">
            <v>#N/A</v>
          </cell>
          <cell r="F258" t="e">
            <v>#N/A</v>
          </cell>
          <cell r="G258" t="e">
            <v>#N/A</v>
          </cell>
          <cell r="AB258" t="e">
            <v>#N/A</v>
          </cell>
          <cell r="AC258" t="e">
            <v>#N/A</v>
          </cell>
          <cell r="AD258" t="e">
            <v>#N/A</v>
          </cell>
          <cell r="AE258" t="str">
            <v>11 Dividend Street</v>
          </cell>
          <cell r="AF258" t="str">
            <v>Mansfield QLD 4122</v>
          </cell>
        </row>
        <row r="259">
          <cell r="A259" t="str">
            <v>AEPL0258</v>
          </cell>
          <cell r="D259" t="e">
            <v>#N/A</v>
          </cell>
          <cell r="E259" t="e">
            <v>#N/A</v>
          </cell>
          <cell r="F259" t="e">
            <v>#N/A</v>
          </cell>
          <cell r="G259" t="e">
            <v>#N/A</v>
          </cell>
          <cell r="AB259" t="e">
            <v>#N/A</v>
          </cell>
          <cell r="AC259" t="e">
            <v>#N/A</v>
          </cell>
          <cell r="AD259" t="e">
            <v>#N/A</v>
          </cell>
          <cell r="AE259" t="str">
            <v>11 Dividend Street</v>
          </cell>
          <cell r="AF259" t="str">
            <v>Mansfield QLD 4122</v>
          </cell>
        </row>
        <row r="260">
          <cell r="A260" t="str">
            <v>AEPL0259</v>
          </cell>
          <cell r="D260" t="e">
            <v>#N/A</v>
          </cell>
          <cell r="E260" t="e">
            <v>#N/A</v>
          </cell>
          <cell r="F260" t="e">
            <v>#N/A</v>
          </cell>
          <cell r="G260" t="e">
            <v>#N/A</v>
          </cell>
          <cell r="AB260" t="e">
            <v>#N/A</v>
          </cell>
          <cell r="AC260" t="e">
            <v>#N/A</v>
          </cell>
          <cell r="AD260" t="e">
            <v>#N/A</v>
          </cell>
          <cell r="AE260" t="str">
            <v>11 Dividend Street</v>
          </cell>
          <cell r="AF260" t="str">
            <v>Mansfield QLD 4122</v>
          </cell>
        </row>
        <row r="261">
          <cell r="A261" t="str">
            <v>AEPL0260</v>
          </cell>
          <cell r="D261" t="e">
            <v>#N/A</v>
          </cell>
          <cell r="E261" t="e">
            <v>#N/A</v>
          </cell>
          <cell r="F261" t="e">
            <v>#N/A</v>
          </cell>
          <cell r="G261" t="e">
            <v>#N/A</v>
          </cell>
          <cell r="AB261" t="e">
            <v>#N/A</v>
          </cell>
          <cell r="AC261" t="e">
            <v>#N/A</v>
          </cell>
          <cell r="AD261" t="e">
            <v>#N/A</v>
          </cell>
          <cell r="AE261" t="str">
            <v>11 Dividend Street</v>
          </cell>
          <cell r="AF261" t="str">
            <v>Mansfield QLD 4122</v>
          </cell>
        </row>
        <row r="262">
          <cell r="A262" t="str">
            <v>AEPL0261</v>
          </cell>
          <cell r="D262" t="e">
            <v>#N/A</v>
          </cell>
          <cell r="E262" t="e">
            <v>#N/A</v>
          </cell>
          <cell r="F262" t="e">
            <v>#N/A</v>
          </cell>
          <cell r="G262" t="e">
            <v>#N/A</v>
          </cell>
          <cell r="AB262" t="e">
            <v>#N/A</v>
          </cell>
          <cell r="AC262" t="e">
            <v>#N/A</v>
          </cell>
          <cell r="AD262" t="e">
            <v>#N/A</v>
          </cell>
          <cell r="AE262" t="str">
            <v>11 Dividend Street</v>
          </cell>
          <cell r="AF262" t="str">
            <v>Mansfield QLD 4122</v>
          </cell>
        </row>
        <row r="263">
          <cell r="A263" t="str">
            <v>AEPL0262</v>
          </cell>
          <cell r="D263" t="e">
            <v>#N/A</v>
          </cell>
          <cell r="E263" t="e">
            <v>#N/A</v>
          </cell>
          <cell r="F263" t="e">
            <v>#N/A</v>
          </cell>
          <cell r="G263" t="e">
            <v>#N/A</v>
          </cell>
          <cell r="AB263" t="e">
            <v>#N/A</v>
          </cell>
          <cell r="AC263" t="e">
            <v>#N/A</v>
          </cell>
          <cell r="AD263" t="e">
            <v>#N/A</v>
          </cell>
          <cell r="AE263" t="str">
            <v>11 Dividend Street</v>
          </cell>
          <cell r="AF263" t="str">
            <v>Mansfield QLD 4122</v>
          </cell>
        </row>
        <row r="264">
          <cell r="A264" t="str">
            <v>AEPL0263</v>
          </cell>
          <cell r="D264" t="e">
            <v>#N/A</v>
          </cell>
          <cell r="E264" t="e">
            <v>#N/A</v>
          </cell>
          <cell r="F264" t="e">
            <v>#N/A</v>
          </cell>
          <cell r="G264" t="e">
            <v>#N/A</v>
          </cell>
          <cell r="AB264" t="e">
            <v>#N/A</v>
          </cell>
          <cell r="AC264" t="e">
            <v>#N/A</v>
          </cell>
          <cell r="AD264" t="e">
            <v>#N/A</v>
          </cell>
          <cell r="AE264" t="str">
            <v>11 Dividend Street</v>
          </cell>
          <cell r="AF264" t="str">
            <v>Mansfield QLD 4122</v>
          </cell>
        </row>
        <row r="265">
          <cell r="A265" t="str">
            <v>AEPL0264</v>
          </cell>
          <cell r="D265" t="e">
            <v>#N/A</v>
          </cell>
          <cell r="E265" t="e">
            <v>#N/A</v>
          </cell>
          <cell r="F265" t="e">
            <v>#N/A</v>
          </cell>
          <cell r="G265" t="e">
            <v>#N/A</v>
          </cell>
          <cell r="AB265" t="e">
            <v>#N/A</v>
          </cell>
          <cell r="AC265" t="e">
            <v>#N/A</v>
          </cell>
          <cell r="AD265" t="e">
            <v>#N/A</v>
          </cell>
          <cell r="AE265" t="str">
            <v>11 Dividend Street</v>
          </cell>
          <cell r="AF265" t="str">
            <v>Mansfield QLD 4122</v>
          </cell>
        </row>
        <row r="266">
          <cell r="A266" t="str">
            <v>AEPL0265</v>
          </cell>
          <cell r="D266" t="e">
            <v>#N/A</v>
          </cell>
          <cell r="E266" t="e">
            <v>#N/A</v>
          </cell>
          <cell r="F266" t="e">
            <v>#N/A</v>
          </cell>
          <cell r="G266" t="e">
            <v>#N/A</v>
          </cell>
          <cell r="AB266" t="e">
            <v>#N/A</v>
          </cell>
          <cell r="AC266" t="e">
            <v>#N/A</v>
          </cell>
          <cell r="AD266" t="e">
            <v>#N/A</v>
          </cell>
          <cell r="AE266" t="str">
            <v>11 Dividend Street</v>
          </cell>
          <cell r="AF266" t="str">
            <v>Mansfield QLD 4122</v>
          </cell>
        </row>
        <row r="267">
          <cell r="A267" t="str">
            <v>AEPL0266</v>
          </cell>
          <cell r="D267" t="e">
            <v>#N/A</v>
          </cell>
          <cell r="E267" t="e">
            <v>#N/A</v>
          </cell>
          <cell r="F267" t="e">
            <v>#N/A</v>
          </cell>
          <cell r="G267" t="e">
            <v>#N/A</v>
          </cell>
          <cell r="AB267" t="e">
            <v>#N/A</v>
          </cell>
          <cell r="AC267" t="e">
            <v>#N/A</v>
          </cell>
          <cell r="AD267" t="e">
            <v>#N/A</v>
          </cell>
          <cell r="AE267" t="str">
            <v>11 Dividend Street</v>
          </cell>
          <cell r="AF267" t="str">
            <v>Mansfield QLD 4122</v>
          </cell>
        </row>
        <row r="268">
          <cell r="A268" t="str">
            <v>AEPL0267</v>
          </cell>
          <cell r="D268" t="e">
            <v>#N/A</v>
          </cell>
          <cell r="E268" t="e">
            <v>#N/A</v>
          </cell>
          <cell r="F268" t="e">
            <v>#N/A</v>
          </cell>
          <cell r="G268" t="e">
            <v>#N/A</v>
          </cell>
          <cell r="AB268" t="e">
            <v>#N/A</v>
          </cell>
          <cell r="AC268" t="e">
            <v>#N/A</v>
          </cell>
          <cell r="AD268" t="e">
            <v>#N/A</v>
          </cell>
          <cell r="AE268" t="str">
            <v>11 Dividend Street</v>
          </cell>
          <cell r="AF268" t="str">
            <v>Mansfield QLD 4122</v>
          </cell>
        </row>
        <row r="269">
          <cell r="A269" t="str">
            <v>AEPL0268</v>
          </cell>
          <cell r="D269" t="e">
            <v>#N/A</v>
          </cell>
          <cell r="E269" t="e">
            <v>#N/A</v>
          </cell>
          <cell r="F269" t="e">
            <v>#N/A</v>
          </cell>
          <cell r="G269" t="e">
            <v>#N/A</v>
          </cell>
          <cell r="AB269" t="e">
            <v>#N/A</v>
          </cell>
          <cell r="AC269" t="e">
            <v>#N/A</v>
          </cell>
          <cell r="AD269" t="e">
            <v>#N/A</v>
          </cell>
          <cell r="AE269" t="str">
            <v>11 Dividend Street</v>
          </cell>
          <cell r="AF269" t="str">
            <v>Mansfield QLD 4122</v>
          </cell>
        </row>
        <row r="270">
          <cell r="A270" t="str">
            <v>AEPL0269</v>
          </cell>
          <cell r="D270" t="e">
            <v>#N/A</v>
          </cell>
          <cell r="E270" t="e">
            <v>#N/A</v>
          </cell>
          <cell r="F270" t="e">
            <v>#N/A</v>
          </cell>
          <cell r="G270" t="e">
            <v>#N/A</v>
          </cell>
          <cell r="AB270" t="e">
            <v>#N/A</v>
          </cell>
          <cell r="AC270" t="e">
            <v>#N/A</v>
          </cell>
          <cell r="AD270" t="e">
            <v>#N/A</v>
          </cell>
          <cell r="AE270" t="str">
            <v>11 Dividend Street</v>
          </cell>
          <cell r="AF270" t="str">
            <v>Mansfield QLD 4122</v>
          </cell>
        </row>
        <row r="271">
          <cell r="A271" t="str">
            <v>AEPL0270</v>
          </cell>
          <cell r="D271" t="e">
            <v>#N/A</v>
          </cell>
          <cell r="E271" t="e">
            <v>#N/A</v>
          </cell>
          <cell r="F271" t="e">
            <v>#N/A</v>
          </cell>
          <cell r="G271" t="e">
            <v>#N/A</v>
          </cell>
          <cell r="AB271" t="e">
            <v>#N/A</v>
          </cell>
          <cell r="AC271" t="e">
            <v>#N/A</v>
          </cell>
          <cell r="AD271" t="e">
            <v>#N/A</v>
          </cell>
          <cell r="AE271" t="str">
            <v>11 Dividend Street</v>
          </cell>
          <cell r="AF271" t="str">
            <v>Mansfield QLD 4122</v>
          </cell>
        </row>
        <row r="272">
          <cell r="A272" t="str">
            <v>AEPL0271</v>
          </cell>
          <cell r="D272" t="e">
            <v>#N/A</v>
          </cell>
          <cell r="E272" t="e">
            <v>#N/A</v>
          </cell>
          <cell r="F272" t="e">
            <v>#N/A</v>
          </cell>
          <cell r="G272" t="e">
            <v>#N/A</v>
          </cell>
          <cell r="AB272" t="e">
            <v>#N/A</v>
          </cell>
          <cell r="AC272" t="e">
            <v>#N/A</v>
          </cell>
          <cell r="AD272" t="e">
            <v>#N/A</v>
          </cell>
          <cell r="AE272" t="str">
            <v>11 Dividend Street</v>
          </cell>
          <cell r="AF272" t="str">
            <v>Mansfield QLD 4122</v>
          </cell>
        </row>
        <row r="273">
          <cell r="A273" t="str">
            <v>AEPL0272</v>
          </cell>
          <cell r="D273" t="e">
            <v>#N/A</v>
          </cell>
          <cell r="E273" t="e">
            <v>#N/A</v>
          </cell>
          <cell r="F273" t="e">
            <v>#N/A</v>
          </cell>
          <cell r="G273" t="e">
            <v>#N/A</v>
          </cell>
          <cell r="AB273" t="e">
            <v>#N/A</v>
          </cell>
          <cell r="AC273" t="e">
            <v>#N/A</v>
          </cell>
          <cell r="AD273" t="e">
            <v>#N/A</v>
          </cell>
          <cell r="AE273" t="str">
            <v>11 Dividend Street</v>
          </cell>
          <cell r="AF273" t="str">
            <v>Mansfield QLD 4122</v>
          </cell>
        </row>
        <row r="274">
          <cell r="A274" t="str">
            <v>AEPL0273</v>
          </cell>
          <cell r="D274" t="e">
            <v>#N/A</v>
          </cell>
          <cell r="E274" t="e">
            <v>#N/A</v>
          </cell>
          <cell r="F274" t="e">
            <v>#N/A</v>
          </cell>
          <cell r="G274" t="e">
            <v>#N/A</v>
          </cell>
          <cell r="AB274" t="e">
            <v>#N/A</v>
          </cell>
          <cell r="AC274" t="e">
            <v>#N/A</v>
          </cell>
          <cell r="AD274" t="e">
            <v>#N/A</v>
          </cell>
          <cell r="AE274" t="str">
            <v>11 Dividend Street</v>
          </cell>
          <cell r="AF274" t="str">
            <v>Mansfield QLD 4122</v>
          </cell>
        </row>
        <row r="275">
          <cell r="A275" t="str">
            <v>AEPL0274</v>
          </cell>
          <cell r="D275" t="e">
            <v>#N/A</v>
          </cell>
          <cell r="E275" t="e">
            <v>#N/A</v>
          </cell>
          <cell r="F275" t="e">
            <v>#N/A</v>
          </cell>
          <cell r="G275" t="e">
            <v>#N/A</v>
          </cell>
          <cell r="AB275" t="e">
            <v>#N/A</v>
          </cell>
          <cell r="AC275" t="e">
            <v>#N/A</v>
          </cell>
          <cell r="AD275" t="e">
            <v>#N/A</v>
          </cell>
          <cell r="AE275" t="str">
            <v>11 Dividend Street</v>
          </cell>
          <cell r="AF275" t="str">
            <v>Mansfield QLD 4122</v>
          </cell>
        </row>
        <row r="276">
          <cell r="A276" t="str">
            <v>AEPL0275</v>
          </cell>
          <cell r="D276" t="e">
            <v>#N/A</v>
          </cell>
          <cell r="E276" t="e">
            <v>#N/A</v>
          </cell>
          <cell r="F276" t="e">
            <v>#N/A</v>
          </cell>
          <cell r="G276" t="e">
            <v>#N/A</v>
          </cell>
          <cell r="AB276" t="e">
            <v>#N/A</v>
          </cell>
          <cell r="AC276" t="e">
            <v>#N/A</v>
          </cell>
          <cell r="AD276" t="e">
            <v>#N/A</v>
          </cell>
          <cell r="AE276" t="str">
            <v>11 Dividend Street</v>
          </cell>
          <cell r="AF276" t="str">
            <v>Mansfield QLD 4122</v>
          </cell>
        </row>
        <row r="277">
          <cell r="A277" t="str">
            <v>AEPL0276</v>
          </cell>
          <cell r="D277" t="e">
            <v>#N/A</v>
          </cell>
          <cell r="E277" t="e">
            <v>#N/A</v>
          </cell>
          <cell r="F277" t="e">
            <v>#N/A</v>
          </cell>
          <cell r="G277" t="e">
            <v>#N/A</v>
          </cell>
          <cell r="AB277" t="e">
            <v>#N/A</v>
          </cell>
          <cell r="AC277" t="e">
            <v>#N/A</v>
          </cell>
          <cell r="AD277" t="e">
            <v>#N/A</v>
          </cell>
          <cell r="AE277" t="str">
            <v>11 Dividend Street</v>
          </cell>
          <cell r="AF277" t="str">
            <v>Mansfield QLD 4122</v>
          </cell>
        </row>
        <row r="278">
          <cell r="A278" t="str">
            <v>AEPL0277</v>
          </cell>
          <cell r="D278" t="e">
            <v>#N/A</v>
          </cell>
          <cell r="E278" t="e">
            <v>#N/A</v>
          </cell>
          <cell r="F278" t="e">
            <v>#N/A</v>
          </cell>
          <cell r="G278" t="e">
            <v>#N/A</v>
          </cell>
          <cell r="AB278" t="e">
            <v>#N/A</v>
          </cell>
          <cell r="AC278" t="e">
            <v>#N/A</v>
          </cell>
          <cell r="AD278" t="e">
            <v>#N/A</v>
          </cell>
          <cell r="AE278" t="str">
            <v>11 Dividend Street</v>
          </cell>
          <cell r="AF278" t="str">
            <v>Mansfield QLD 4122</v>
          </cell>
        </row>
        <row r="279">
          <cell r="A279" t="str">
            <v>AEPL0278</v>
          </cell>
          <cell r="D279" t="e">
            <v>#N/A</v>
          </cell>
          <cell r="E279" t="e">
            <v>#N/A</v>
          </cell>
          <cell r="F279" t="e">
            <v>#N/A</v>
          </cell>
          <cell r="G279" t="e">
            <v>#N/A</v>
          </cell>
          <cell r="AB279" t="e">
            <v>#N/A</v>
          </cell>
          <cell r="AC279" t="e">
            <v>#N/A</v>
          </cell>
          <cell r="AD279" t="e">
            <v>#N/A</v>
          </cell>
          <cell r="AE279" t="str">
            <v>11 Dividend Street</v>
          </cell>
          <cell r="AF279" t="str">
            <v>Mansfield QLD 4122</v>
          </cell>
        </row>
        <row r="280">
          <cell r="A280" t="str">
            <v>AEPL0279</v>
          </cell>
          <cell r="D280" t="e">
            <v>#N/A</v>
          </cell>
          <cell r="E280" t="e">
            <v>#N/A</v>
          </cell>
          <cell r="F280" t="e">
            <v>#N/A</v>
          </cell>
          <cell r="G280" t="e">
            <v>#N/A</v>
          </cell>
          <cell r="AB280" t="e">
            <v>#N/A</v>
          </cell>
          <cell r="AC280" t="e">
            <v>#N/A</v>
          </cell>
          <cell r="AD280" t="e">
            <v>#N/A</v>
          </cell>
          <cell r="AE280" t="str">
            <v>11 Dividend Street</v>
          </cell>
          <cell r="AF280" t="str">
            <v>Mansfield QLD 4122</v>
          </cell>
        </row>
        <row r="281">
          <cell r="A281" t="str">
            <v>AEPL0280</v>
          </cell>
          <cell r="D281" t="e">
            <v>#N/A</v>
          </cell>
          <cell r="E281" t="e">
            <v>#N/A</v>
          </cell>
          <cell r="F281" t="e">
            <v>#N/A</v>
          </cell>
          <cell r="G281" t="e">
            <v>#N/A</v>
          </cell>
          <cell r="AB281" t="e">
            <v>#N/A</v>
          </cell>
          <cell r="AC281" t="e">
            <v>#N/A</v>
          </cell>
          <cell r="AD281" t="e">
            <v>#N/A</v>
          </cell>
          <cell r="AE281" t="str">
            <v>11 Dividend Street</v>
          </cell>
          <cell r="AF281" t="str">
            <v>Mansfield QLD 4122</v>
          </cell>
        </row>
        <row r="282">
          <cell r="A282" t="str">
            <v>AEPL0281</v>
          </cell>
          <cell r="D282" t="e">
            <v>#N/A</v>
          </cell>
          <cell r="E282" t="e">
            <v>#N/A</v>
          </cell>
          <cell r="F282" t="e">
            <v>#N/A</v>
          </cell>
          <cell r="G282" t="e">
            <v>#N/A</v>
          </cell>
          <cell r="AB282" t="e">
            <v>#N/A</v>
          </cell>
          <cell r="AC282" t="e">
            <v>#N/A</v>
          </cell>
          <cell r="AD282" t="e">
            <v>#N/A</v>
          </cell>
          <cell r="AE282" t="str">
            <v>11 Dividend Street</v>
          </cell>
          <cell r="AF282" t="str">
            <v>Mansfield QLD 4122</v>
          </cell>
        </row>
        <row r="283">
          <cell r="A283" t="str">
            <v>AEPL0282</v>
          </cell>
          <cell r="D283" t="e">
            <v>#N/A</v>
          </cell>
          <cell r="E283" t="e">
            <v>#N/A</v>
          </cell>
          <cell r="F283" t="e">
            <v>#N/A</v>
          </cell>
          <cell r="G283" t="e">
            <v>#N/A</v>
          </cell>
          <cell r="AB283" t="e">
            <v>#N/A</v>
          </cell>
          <cell r="AC283" t="e">
            <v>#N/A</v>
          </cell>
          <cell r="AD283" t="e">
            <v>#N/A</v>
          </cell>
          <cell r="AE283" t="str">
            <v>11 Dividend Street</v>
          </cell>
          <cell r="AF283" t="str">
            <v>Mansfield QLD 4122</v>
          </cell>
        </row>
        <row r="284">
          <cell r="A284" t="str">
            <v>AEPL0283</v>
          </cell>
          <cell r="D284" t="e">
            <v>#N/A</v>
          </cell>
          <cell r="E284" t="e">
            <v>#N/A</v>
          </cell>
          <cell r="F284" t="e">
            <v>#N/A</v>
          </cell>
          <cell r="G284" t="e">
            <v>#N/A</v>
          </cell>
          <cell r="AB284" t="e">
            <v>#N/A</v>
          </cell>
          <cell r="AC284" t="e">
            <v>#N/A</v>
          </cell>
          <cell r="AD284" t="e">
            <v>#N/A</v>
          </cell>
          <cell r="AE284" t="str">
            <v>11 Dividend Street</v>
          </cell>
          <cell r="AF284" t="str">
            <v>Mansfield QLD 4122</v>
          </cell>
        </row>
        <row r="285">
          <cell r="A285" t="str">
            <v>AEPL0284</v>
          </cell>
          <cell r="D285" t="e">
            <v>#N/A</v>
          </cell>
          <cell r="E285" t="e">
            <v>#N/A</v>
          </cell>
          <cell r="F285" t="e">
            <v>#N/A</v>
          </cell>
          <cell r="G285" t="e">
            <v>#N/A</v>
          </cell>
          <cell r="AB285" t="e">
            <v>#N/A</v>
          </cell>
          <cell r="AC285" t="e">
            <v>#N/A</v>
          </cell>
          <cell r="AD285" t="e">
            <v>#N/A</v>
          </cell>
          <cell r="AE285" t="str">
            <v>11 Dividend Street</v>
          </cell>
          <cell r="AF285" t="str">
            <v>Mansfield QLD 4122</v>
          </cell>
        </row>
        <row r="286">
          <cell r="A286" t="str">
            <v>AEPL0285</v>
          </cell>
          <cell r="D286" t="e">
            <v>#N/A</v>
          </cell>
          <cell r="E286" t="e">
            <v>#N/A</v>
          </cell>
          <cell r="F286" t="e">
            <v>#N/A</v>
          </cell>
          <cell r="G286" t="e">
            <v>#N/A</v>
          </cell>
          <cell r="AB286" t="e">
            <v>#N/A</v>
          </cell>
          <cell r="AC286" t="e">
            <v>#N/A</v>
          </cell>
          <cell r="AD286" t="e">
            <v>#N/A</v>
          </cell>
          <cell r="AE286" t="str">
            <v>11 Dividend Street</v>
          </cell>
          <cell r="AF286" t="str">
            <v>Mansfield QLD 4122</v>
          </cell>
        </row>
        <row r="287">
          <cell r="A287" t="str">
            <v>AEPL0286</v>
          </cell>
          <cell r="D287" t="e">
            <v>#N/A</v>
          </cell>
          <cell r="E287" t="e">
            <v>#N/A</v>
          </cell>
          <cell r="F287" t="e">
            <v>#N/A</v>
          </cell>
          <cell r="G287" t="e">
            <v>#N/A</v>
          </cell>
          <cell r="AB287" t="e">
            <v>#N/A</v>
          </cell>
          <cell r="AC287" t="e">
            <v>#N/A</v>
          </cell>
          <cell r="AD287" t="e">
            <v>#N/A</v>
          </cell>
          <cell r="AE287" t="str">
            <v>11 Dividend Street</v>
          </cell>
          <cell r="AF287" t="str">
            <v>Mansfield QLD 4122</v>
          </cell>
        </row>
        <row r="288">
          <cell r="A288" t="str">
            <v>AEPL0287</v>
          </cell>
          <cell r="D288" t="e">
            <v>#N/A</v>
          </cell>
          <cell r="E288" t="e">
            <v>#N/A</v>
          </cell>
          <cell r="F288" t="e">
            <v>#N/A</v>
          </cell>
          <cell r="G288" t="e">
            <v>#N/A</v>
          </cell>
          <cell r="AB288" t="e">
            <v>#N/A</v>
          </cell>
          <cell r="AC288" t="e">
            <v>#N/A</v>
          </cell>
          <cell r="AD288" t="e">
            <v>#N/A</v>
          </cell>
          <cell r="AE288" t="str">
            <v>11 Dividend Street</v>
          </cell>
          <cell r="AF288" t="str">
            <v>Mansfield QLD 4122</v>
          </cell>
        </row>
        <row r="289">
          <cell r="A289" t="str">
            <v>AEPL0288</v>
          </cell>
          <cell r="D289" t="e">
            <v>#N/A</v>
          </cell>
          <cell r="E289" t="e">
            <v>#N/A</v>
          </cell>
          <cell r="F289" t="e">
            <v>#N/A</v>
          </cell>
          <cell r="G289" t="e">
            <v>#N/A</v>
          </cell>
          <cell r="AB289" t="e">
            <v>#N/A</v>
          </cell>
          <cell r="AC289" t="e">
            <v>#N/A</v>
          </cell>
          <cell r="AD289" t="e">
            <v>#N/A</v>
          </cell>
          <cell r="AE289" t="str">
            <v>11 Dividend Street</v>
          </cell>
          <cell r="AF289" t="str">
            <v>Mansfield QLD 4122</v>
          </cell>
        </row>
        <row r="290">
          <cell r="A290" t="str">
            <v>AEPL0289</v>
          </cell>
          <cell r="D290" t="e">
            <v>#N/A</v>
          </cell>
          <cell r="E290" t="e">
            <v>#N/A</v>
          </cell>
          <cell r="F290" t="e">
            <v>#N/A</v>
          </cell>
          <cell r="G290" t="e">
            <v>#N/A</v>
          </cell>
          <cell r="AB290" t="e">
            <v>#N/A</v>
          </cell>
          <cell r="AC290" t="e">
            <v>#N/A</v>
          </cell>
          <cell r="AD290" t="e">
            <v>#N/A</v>
          </cell>
          <cell r="AE290" t="str">
            <v>11 Dividend Street</v>
          </cell>
          <cell r="AF290" t="str">
            <v>Mansfield QLD 4122</v>
          </cell>
        </row>
        <row r="291">
          <cell r="A291" t="str">
            <v>AEPL0290</v>
          </cell>
          <cell r="D291" t="e">
            <v>#N/A</v>
          </cell>
          <cell r="E291" t="e">
            <v>#N/A</v>
          </cell>
          <cell r="F291" t="e">
            <v>#N/A</v>
          </cell>
          <cell r="G291" t="e">
            <v>#N/A</v>
          </cell>
          <cell r="AB291" t="e">
            <v>#N/A</v>
          </cell>
          <cell r="AC291" t="e">
            <v>#N/A</v>
          </cell>
          <cell r="AD291" t="e">
            <v>#N/A</v>
          </cell>
          <cell r="AE291" t="str">
            <v>11 Dividend Street</v>
          </cell>
          <cell r="AF291" t="str">
            <v>Mansfield QLD 4122</v>
          </cell>
        </row>
        <row r="292">
          <cell r="A292" t="str">
            <v>AEPL0291</v>
          </cell>
          <cell r="D292" t="e">
            <v>#N/A</v>
          </cell>
          <cell r="E292" t="e">
            <v>#N/A</v>
          </cell>
          <cell r="F292" t="e">
            <v>#N/A</v>
          </cell>
          <cell r="G292" t="e">
            <v>#N/A</v>
          </cell>
          <cell r="AB292" t="e">
            <v>#N/A</v>
          </cell>
          <cell r="AC292" t="e">
            <v>#N/A</v>
          </cell>
          <cell r="AD292" t="e">
            <v>#N/A</v>
          </cell>
          <cell r="AE292" t="str">
            <v>11 Dividend Street</v>
          </cell>
          <cell r="AF292" t="str">
            <v>Mansfield QLD 4122</v>
          </cell>
        </row>
        <row r="293">
          <cell r="A293" t="str">
            <v>AEPL0292</v>
          </cell>
          <cell r="D293" t="e">
            <v>#N/A</v>
          </cell>
          <cell r="E293" t="e">
            <v>#N/A</v>
          </cell>
          <cell r="F293" t="e">
            <v>#N/A</v>
          </cell>
          <cell r="G293" t="e">
            <v>#N/A</v>
          </cell>
          <cell r="AB293" t="e">
            <v>#N/A</v>
          </cell>
          <cell r="AC293" t="e">
            <v>#N/A</v>
          </cell>
          <cell r="AD293" t="e">
            <v>#N/A</v>
          </cell>
          <cell r="AE293" t="str">
            <v>11 Dividend Street</v>
          </cell>
          <cell r="AF293" t="str">
            <v>Mansfield QLD 4122</v>
          </cell>
        </row>
        <row r="294">
          <cell r="A294" t="str">
            <v>AEPL0293</v>
          </cell>
          <cell r="D294" t="e">
            <v>#N/A</v>
          </cell>
          <cell r="E294" t="e">
            <v>#N/A</v>
          </cell>
          <cell r="F294" t="e">
            <v>#N/A</v>
          </cell>
          <cell r="G294" t="e">
            <v>#N/A</v>
          </cell>
          <cell r="AB294" t="e">
            <v>#N/A</v>
          </cell>
          <cell r="AC294" t="e">
            <v>#N/A</v>
          </cell>
          <cell r="AD294" t="e">
            <v>#N/A</v>
          </cell>
          <cell r="AE294" t="str">
            <v>11 Dividend Street</v>
          </cell>
          <cell r="AF294" t="str">
            <v>Mansfield QLD 4122</v>
          </cell>
        </row>
        <row r="295">
          <cell r="A295" t="str">
            <v>AEPL0294</v>
          </cell>
          <cell r="D295" t="e">
            <v>#N/A</v>
          </cell>
          <cell r="E295" t="e">
            <v>#N/A</v>
          </cell>
          <cell r="F295" t="e">
            <v>#N/A</v>
          </cell>
          <cell r="G295" t="e">
            <v>#N/A</v>
          </cell>
          <cell r="AB295" t="e">
            <v>#N/A</v>
          </cell>
          <cell r="AC295" t="e">
            <v>#N/A</v>
          </cell>
          <cell r="AD295" t="e">
            <v>#N/A</v>
          </cell>
          <cell r="AE295" t="str">
            <v>11 Dividend Street</v>
          </cell>
          <cell r="AF295" t="str">
            <v>Mansfield QLD 4122</v>
          </cell>
        </row>
        <row r="296">
          <cell r="A296" t="str">
            <v>AEPL0295</v>
          </cell>
          <cell r="D296" t="e">
            <v>#N/A</v>
          </cell>
          <cell r="E296" t="e">
            <v>#N/A</v>
          </cell>
          <cell r="F296" t="e">
            <v>#N/A</v>
          </cell>
          <cell r="G296" t="e">
            <v>#N/A</v>
          </cell>
          <cell r="AB296" t="e">
            <v>#N/A</v>
          </cell>
          <cell r="AC296" t="e">
            <v>#N/A</v>
          </cell>
          <cell r="AD296" t="e">
            <v>#N/A</v>
          </cell>
          <cell r="AE296" t="str">
            <v>11 Dividend Street</v>
          </cell>
          <cell r="AF296" t="str">
            <v>Mansfield QLD 4122</v>
          </cell>
        </row>
        <row r="297">
          <cell r="A297" t="str">
            <v>AEPL0296</v>
          </cell>
          <cell r="D297" t="e">
            <v>#N/A</v>
          </cell>
          <cell r="E297" t="e">
            <v>#N/A</v>
          </cell>
          <cell r="F297" t="e">
            <v>#N/A</v>
          </cell>
          <cell r="G297" t="e">
            <v>#N/A</v>
          </cell>
          <cell r="AB297" t="e">
            <v>#N/A</v>
          </cell>
          <cell r="AC297" t="e">
            <v>#N/A</v>
          </cell>
          <cell r="AD297" t="e">
            <v>#N/A</v>
          </cell>
          <cell r="AE297" t="str">
            <v>11 Dividend Street</v>
          </cell>
          <cell r="AF297" t="str">
            <v>Mansfield QLD 4122</v>
          </cell>
        </row>
        <row r="298">
          <cell r="A298" t="str">
            <v>AEPL0297</v>
          </cell>
          <cell r="D298" t="e">
            <v>#N/A</v>
          </cell>
          <cell r="E298" t="e">
            <v>#N/A</v>
          </cell>
          <cell r="F298" t="e">
            <v>#N/A</v>
          </cell>
          <cell r="G298" t="e">
            <v>#N/A</v>
          </cell>
          <cell r="AB298" t="e">
            <v>#N/A</v>
          </cell>
          <cell r="AC298" t="e">
            <v>#N/A</v>
          </cell>
          <cell r="AD298" t="e">
            <v>#N/A</v>
          </cell>
          <cell r="AE298" t="str">
            <v>11 Dividend Street</v>
          </cell>
          <cell r="AF298" t="str">
            <v>Mansfield QLD 4122</v>
          </cell>
        </row>
        <row r="299">
          <cell r="A299" t="str">
            <v>AEPL0298</v>
          </cell>
          <cell r="D299" t="e">
            <v>#N/A</v>
          </cell>
          <cell r="E299" t="e">
            <v>#N/A</v>
          </cell>
          <cell r="F299" t="e">
            <v>#N/A</v>
          </cell>
          <cell r="G299" t="e">
            <v>#N/A</v>
          </cell>
          <cell r="AB299" t="e">
            <v>#N/A</v>
          </cell>
          <cell r="AC299" t="e">
            <v>#N/A</v>
          </cell>
          <cell r="AD299" t="e">
            <v>#N/A</v>
          </cell>
          <cell r="AE299" t="str">
            <v>11 Dividend Street</v>
          </cell>
          <cell r="AF299" t="str">
            <v>Mansfield QLD 4122</v>
          </cell>
        </row>
        <row r="300">
          <cell r="A300" t="str">
            <v>AEPL0299</v>
          </cell>
          <cell r="D300" t="e">
            <v>#N/A</v>
          </cell>
          <cell r="E300" t="e">
            <v>#N/A</v>
          </cell>
          <cell r="F300" t="e">
            <v>#N/A</v>
          </cell>
          <cell r="G300" t="e">
            <v>#N/A</v>
          </cell>
          <cell r="AB300" t="e">
            <v>#N/A</v>
          </cell>
          <cell r="AC300" t="e">
            <v>#N/A</v>
          </cell>
          <cell r="AD300" t="e">
            <v>#N/A</v>
          </cell>
          <cell r="AE300" t="str">
            <v>11 Dividend Street</v>
          </cell>
          <cell r="AF300" t="str">
            <v>Mansfield QLD 4122</v>
          </cell>
        </row>
        <row r="301">
          <cell r="A301" t="str">
            <v>AEPL0300</v>
          </cell>
          <cell r="D301" t="e">
            <v>#N/A</v>
          </cell>
          <cell r="E301" t="e">
            <v>#N/A</v>
          </cell>
          <cell r="F301" t="e">
            <v>#N/A</v>
          </cell>
          <cell r="G301" t="e">
            <v>#N/A</v>
          </cell>
          <cell r="AB301" t="e">
            <v>#N/A</v>
          </cell>
          <cell r="AC301" t="e">
            <v>#N/A</v>
          </cell>
          <cell r="AD301" t="e">
            <v>#N/A</v>
          </cell>
          <cell r="AE301" t="str">
            <v>11 Dividend Street</v>
          </cell>
          <cell r="AF301" t="str">
            <v>Mansfield QLD 4122</v>
          </cell>
        </row>
        <row r="302">
          <cell r="A302" t="str">
            <v>AEPL0301</v>
          </cell>
          <cell r="D302" t="e">
            <v>#N/A</v>
          </cell>
          <cell r="E302" t="e">
            <v>#N/A</v>
          </cell>
          <cell r="F302" t="e">
            <v>#N/A</v>
          </cell>
          <cell r="G302" t="e">
            <v>#N/A</v>
          </cell>
          <cell r="AB302" t="e">
            <v>#N/A</v>
          </cell>
          <cell r="AC302" t="e">
            <v>#N/A</v>
          </cell>
          <cell r="AD302" t="e">
            <v>#N/A</v>
          </cell>
          <cell r="AE302" t="str">
            <v>11 Dividend Street</v>
          </cell>
          <cell r="AF302" t="str">
            <v>Mansfield QLD 4122</v>
          </cell>
        </row>
        <row r="303">
          <cell r="A303" t="str">
            <v>AEPL0302</v>
          </cell>
          <cell r="D303" t="e">
            <v>#N/A</v>
          </cell>
          <cell r="E303" t="e">
            <v>#N/A</v>
          </cell>
          <cell r="F303" t="e">
            <v>#N/A</v>
          </cell>
          <cell r="G303" t="e">
            <v>#N/A</v>
          </cell>
          <cell r="AB303" t="e">
            <v>#N/A</v>
          </cell>
          <cell r="AC303" t="e">
            <v>#N/A</v>
          </cell>
          <cell r="AD303" t="e">
            <v>#N/A</v>
          </cell>
          <cell r="AE303" t="str">
            <v>11 Dividend Street</v>
          </cell>
          <cell r="AF303" t="str">
            <v>Mansfield QLD 4122</v>
          </cell>
        </row>
        <row r="304">
          <cell r="A304" t="str">
            <v>AEPL0303</v>
          </cell>
          <cell r="D304" t="e">
            <v>#N/A</v>
          </cell>
          <cell r="E304" t="e">
            <v>#N/A</v>
          </cell>
          <cell r="F304" t="e">
            <v>#N/A</v>
          </cell>
          <cell r="G304" t="e">
            <v>#N/A</v>
          </cell>
          <cell r="AB304" t="e">
            <v>#N/A</v>
          </cell>
          <cell r="AC304" t="e">
            <v>#N/A</v>
          </cell>
          <cell r="AD304" t="e">
            <v>#N/A</v>
          </cell>
          <cell r="AE304" t="str">
            <v>11 Dividend Street</v>
          </cell>
          <cell r="AF304" t="str">
            <v>Mansfield QLD 4122</v>
          </cell>
        </row>
        <row r="305">
          <cell r="A305" t="str">
            <v>AEPL0304</v>
          </cell>
          <cell r="D305" t="e">
            <v>#N/A</v>
          </cell>
          <cell r="E305" t="e">
            <v>#N/A</v>
          </cell>
          <cell r="F305" t="e">
            <v>#N/A</v>
          </cell>
          <cell r="G305" t="e">
            <v>#N/A</v>
          </cell>
          <cell r="AB305" t="e">
            <v>#N/A</v>
          </cell>
          <cell r="AC305" t="e">
            <v>#N/A</v>
          </cell>
          <cell r="AD305" t="e">
            <v>#N/A</v>
          </cell>
          <cell r="AE305" t="str">
            <v>11 Dividend Street</v>
          </cell>
          <cell r="AF305" t="str">
            <v>Mansfield QLD 4122</v>
          </cell>
        </row>
        <row r="306">
          <cell r="A306" t="str">
            <v>AEPL0305</v>
          </cell>
          <cell r="D306" t="e">
            <v>#N/A</v>
          </cell>
          <cell r="E306" t="e">
            <v>#N/A</v>
          </cell>
          <cell r="F306" t="e">
            <v>#N/A</v>
          </cell>
          <cell r="G306" t="e">
            <v>#N/A</v>
          </cell>
          <cell r="AB306" t="e">
            <v>#N/A</v>
          </cell>
          <cell r="AC306" t="e">
            <v>#N/A</v>
          </cell>
          <cell r="AD306" t="e">
            <v>#N/A</v>
          </cell>
          <cell r="AE306" t="str">
            <v>11 Dividend Street</v>
          </cell>
          <cell r="AF306" t="str">
            <v>Mansfield QLD 4122</v>
          </cell>
        </row>
        <row r="307">
          <cell r="A307" t="str">
            <v>AEPL0306</v>
          </cell>
          <cell r="D307" t="e">
            <v>#N/A</v>
          </cell>
          <cell r="E307" t="e">
            <v>#N/A</v>
          </cell>
          <cell r="F307" t="e">
            <v>#N/A</v>
          </cell>
          <cell r="G307" t="e">
            <v>#N/A</v>
          </cell>
          <cell r="AB307" t="e">
            <v>#N/A</v>
          </cell>
          <cell r="AC307" t="e">
            <v>#N/A</v>
          </cell>
          <cell r="AD307" t="e">
            <v>#N/A</v>
          </cell>
          <cell r="AE307" t="str">
            <v>11 Dividend Street</v>
          </cell>
          <cell r="AF307" t="str">
            <v>Mansfield QLD 4122</v>
          </cell>
        </row>
        <row r="308">
          <cell r="A308" t="str">
            <v>AEPL0307</v>
          </cell>
          <cell r="D308" t="e">
            <v>#N/A</v>
          </cell>
          <cell r="E308" t="e">
            <v>#N/A</v>
          </cell>
          <cell r="F308" t="e">
            <v>#N/A</v>
          </cell>
          <cell r="G308" t="e">
            <v>#N/A</v>
          </cell>
          <cell r="AB308" t="e">
            <v>#N/A</v>
          </cell>
          <cell r="AC308" t="e">
            <v>#N/A</v>
          </cell>
          <cell r="AD308" t="e">
            <v>#N/A</v>
          </cell>
          <cell r="AE308" t="str">
            <v>11 Dividend Street</v>
          </cell>
          <cell r="AF308" t="str">
            <v>Mansfield QLD 4122</v>
          </cell>
        </row>
        <row r="309">
          <cell r="A309" t="str">
            <v>AEPL0308</v>
          </cell>
          <cell r="D309" t="e">
            <v>#N/A</v>
          </cell>
          <cell r="E309" t="e">
            <v>#N/A</v>
          </cell>
          <cell r="F309" t="e">
            <v>#N/A</v>
          </cell>
          <cell r="G309" t="e">
            <v>#N/A</v>
          </cell>
          <cell r="AB309" t="e">
            <v>#N/A</v>
          </cell>
          <cell r="AC309" t="e">
            <v>#N/A</v>
          </cell>
          <cell r="AD309" t="e">
            <v>#N/A</v>
          </cell>
          <cell r="AE309" t="str">
            <v>11 Dividend Street</v>
          </cell>
          <cell r="AF309" t="str">
            <v>Mansfield QLD 4122</v>
          </cell>
        </row>
        <row r="310">
          <cell r="A310" t="str">
            <v>AEPL0309</v>
          </cell>
          <cell r="D310" t="e">
            <v>#N/A</v>
          </cell>
          <cell r="E310" t="e">
            <v>#N/A</v>
          </cell>
          <cell r="F310" t="e">
            <v>#N/A</v>
          </cell>
          <cell r="G310" t="e">
            <v>#N/A</v>
          </cell>
          <cell r="AB310" t="e">
            <v>#N/A</v>
          </cell>
          <cell r="AC310" t="e">
            <v>#N/A</v>
          </cell>
          <cell r="AD310" t="e">
            <v>#N/A</v>
          </cell>
          <cell r="AE310" t="str">
            <v>11 Dividend Street</v>
          </cell>
          <cell r="AF310" t="str">
            <v>Mansfield QLD 4122</v>
          </cell>
        </row>
        <row r="311">
          <cell r="A311" t="str">
            <v>AEPL0310</v>
          </cell>
          <cell r="D311" t="e">
            <v>#N/A</v>
          </cell>
          <cell r="E311" t="e">
            <v>#N/A</v>
          </cell>
          <cell r="F311" t="e">
            <v>#N/A</v>
          </cell>
          <cell r="G311" t="e">
            <v>#N/A</v>
          </cell>
          <cell r="AB311" t="e">
            <v>#N/A</v>
          </cell>
          <cell r="AC311" t="e">
            <v>#N/A</v>
          </cell>
          <cell r="AD311" t="e">
            <v>#N/A</v>
          </cell>
          <cell r="AE311" t="str">
            <v>11 Dividend Street</v>
          </cell>
          <cell r="AF311" t="str">
            <v>Mansfield QLD 4122</v>
          </cell>
        </row>
        <row r="312">
          <cell r="A312" t="str">
            <v>AEPL0311</v>
          </cell>
          <cell r="D312" t="e">
            <v>#N/A</v>
          </cell>
          <cell r="E312" t="e">
            <v>#N/A</v>
          </cell>
          <cell r="F312" t="e">
            <v>#N/A</v>
          </cell>
          <cell r="G312" t="e">
            <v>#N/A</v>
          </cell>
          <cell r="AB312" t="e">
            <v>#N/A</v>
          </cell>
          <cell r="AC312" t="e">
            <v>#N/A</v>
          </cell>
          <cell r="AD312" t="e">
            <v>#N/A</v>
          </cell>
          <cell r="AE312" t="str">
            <v>11 Dividend Street</v>
          </cell>
          <cell r="AF312" t="str">
            <v>Mansfield QLD 4122</v>
          </cell>
        </row>
        <row r="313">
          <cell r="A313" t="str">
            <v>AEPL0312</v>
          </cell>
          <cell r="D313" t="e">
            <v>#N/A</v>
          </cell>
          <cell r="E313" t="e">
            <v>#N/A</v>
          </cell>
          <cell r="F313" t="e">
            <v>#N/A</v>
          </cell>
          <cell r="G313" t="e">
            <v>#N/A</v>
          </cell>
          <cell r="AB313" t="e">
            <v>#N/A</v>
          </cell>
          <cell r="AC313" t="e">
            <v>#N/A</v>
          </cell>
          <cell r="AD313" t="e">
            <v>#N/A</v>
          </cell>
          <cell r="AE313" t="str">
            <v>11 Dividend Street</v>
          </cell>
          <cell r="AF313" t="str">
            <v>Mansfield QLD 4122</v>
          </cell>
        </row>
        <row r="314">
          <cell r="A314" t="str">
            <v>AEPL0313</v>
          </cell>
          <cell r="D314" t="e">
            <v>#N/A</v>
          </cell>
          <cell r="E314" t="e">
            <v>#N/A</v>
          </cell>
          <cell r="F314" t="e">
            <v>#N/A</v>
          </cell>
          <cell r="G314" t="e">
            <v>#N/A</v>
          </cell>
          <cell r="AB314" t="e">
            <v>#N/A</v>
          </cell>
          <cell r="AC314" t="e">
            <v>#N/A</v>
          </cell>
          <cell r="AD314" t="e">
            <v>#N/A</v>
          </cell>
          <cell r="AE314" t="str">
            <v>11 Dividend Street</v>
          </cell>
          <cell r="AF314" t="str">
            <v>Mansfield QLD 4122</v>
          </cell>
        </row>
        <row r="315">
          <cell r="A315" t="str">
            <v>AEPL0314</v>
          </cell>
          <cell r="D315" t="e">
            <v>#N/A</v>
          </cell>
          <cell r="E315" t="e">
            <v>#N/A</v>
          </cell>
          <cell r="F315" t="e">
            <v>#N/A</v>
          </cell>
          <cell r="G315" t="e">
            <v>#N/A</v>
          </cell>
          <cell r="AB315" t="e">
            <v>#N/A</v>
          </cell>
          <cell r="AC315" t="e">
            <v>#N/A</v>
          </cell>
          <cell r="AD315" t="e">
            <v>#N/A</v>
          </cell>
          <cell r="AE315" t="str">
            <v>11 Dividend Street</v>
          </cell>
          <cell r="AF315" t="str">
            <v>Mansfield QLD 4122</v>
          </cell>
        </row>
        <row r="316">
          <cell r="A316" t="str">
            <v>AEPL0315</v>
          </cell>
          <cell r="D316" t="e">
            <v>#N/A</v>
          </cell>
          <cell r="E316" t="e">
            <v>#N/A</v>
          </cell>
          <cell r="F316" t="e">
            <v>#N/A</v>
          </cell>
          <cell r="G316" t="e">
            <v>#N/A</v>
          </cell>
          <cell r="AB316" t="e">
            <v>#N/A</v>
          </cell>
          <cell r="AC316" t="e">
            <v>#N/A</v>
          </cell>
          <cell r="AD316" t="e">
            <v>#N/A</v>
          </cell>
          <cell r="AE316" t="str">
            <v>11 Dividend Street</v>
          </cell>
          <cell r="AF316" t="str">
            <v>Mansfield QLD 4122</v>
          </cell>
        </row>
        <row r="317">
          <cell r="A317" t="str">
            <v>AEPL0316</v>
          </cell>
          <cell r="D317" t="e">
            <v>#N/A</v>
          </cell>
          <cell r="E317" t="e">
            <v>#N/A</v>
          </cell>
          <cell r="F317" t="e">
            <v>#N/A</v>
          </cell>
          <cell r="G317" t="e">
            <v>#N/A</v>
          </cell>
          <cell r="AB317" t="e">
            <v>#N/A</v>
          </cell>
          <cell r="AC317" t="e">
            <v>#N/A</v>
          </cell>
          <cell r="AD317" t="e">
            <v>#N/A</v>
          </cell>
          <cell r="AE317" t="str">
            <v>11 Dividend Street</v>
          </cell>
          <cell r="AF317" t="str">
            <v>Mansfield QLD 4122</v>
          </cell>
        </row>
        <row r="318">
          <cell r="A318" t="str">
            <v>AEPL0317</v>
          </cell>
          <cell r="D318" t="e">
            <v>#N/A</v>
          </cell>
          <cell r="E318" t="e">
            <v>#N/A</v>
          </cell>
          <cell r="F318" t="e">
            <v>#N/A</v>
          </cell>
          <cell r="G318" t="e">
            <v>#N/A</v>
          </cell>
          <cell r="AB318" t="e">
            <v>#N/A</v>
          </cell>
          <cell r="AC318" t="e">
            <v>#N/A</v>
          </cell>
          <cell r="AD318" t="e">
            <v>#N/A</v>
          </cell>
          <cell r="AE318" t="str">
            <v>11 Dividend Street</v>
          </cell>
          <cell r="AF318" t="str">
            <v>Mansfield QLD 4122</v>
          </cell>
        </row>
        <row r="319">
          <cell r="A319" t="str">
            <v>AEPL0318</v>
          </cell>
          <cell r="D319" t="e">
            <v>#N/A</v>
          </cell>
          <cell r="E319" t="e">
            <v>#N/A</v>
          </cell>
          <cell r="F319" t="e">
            <v>#N/A</v>
          </cell>
          <cell r="G319" t="e">
            <v>#N/A</v>
          </cell>
          <cell r="AB319" t="e">
            <v>#N/A</v>
          </cell>
          <cell r="AC319" t="e">
            <v>#N/A</v>
          </cell>
          <cell r="AD319" t="e">
            <v>#N/A</v>
          </cell>
          <cell r="AE319" t="str">
            <v>11 Dividend Street</v>
          </cell>
          <cell r="AF319" t="str">
            <v>Mansfield QLD 4122</v>
          </cell>
        </row>
        <row r="320">
          <cell r="A320" t="str">
            <v>AEPL0319</v>
          </cell>
          <cell r="D320" t="e">
            <v>#N/A</v>
          </cell>
          <cell r="E320" t="e">
            <v>#N/A</v>
          </cell>
          <cell r="F320" t="e">
            <v>#N/A</v>
          </cell>
          <cell r="G320" t="e">
            <v>#N/A</v>
          </cell>
          <cell r="AB320" t="e">
            <v>#N/A</v>
          </cell>
          <cell r="AC320" t="e">
            <v>#N/A</v>
          </cell>
          <cell r="AD320" t="e">
            <v>#N/A</v>
          </cell>
          <cell r="AE320" t="str">
            <v>11 Dividend Street</v>
          </cell>
          <cell r="AF320" t="str">
            <v>Mansfield QLD 4122</v>
          </cell>
        </row>
        <row r="321">
          <cell r="A321" t="str">
            <v>AEPL0320</v>
          </cell>
          <cell r="D321" t="e">
            <v>#N/A</v>
          </cell>
          <cell r="E321" t="e">
            <v>#N/A</v>
          </cell>
          <cell r="F321" t="e">
            <v>#N/A</v>
          </cell>
          <cell r="G321" t="e">
            <v>#N/A</v>
          </cell>
          <cell r="AB321" t="e">
            <v>#N/A</v>
          </cell>
          <cell r="AC321" t="e">
            <v>#N/A</v>
          </cell>
          <cell r="AD321" t="e">
            <v>#N/A</v>
          </cell>
          <cell r="AE321" t="str">
            <v>11 Dividend Street</v>
          </cell>
          <cell r="AF321" t="str">
            <v>Mansfield QLD 4122</v>
          </cell>
        </row>
        <row r="322">
          <cell r="A322" t="str">
            <v>AEPL0321</v>
          </cell>
          <cell r="D322" t="e">
            <v>#N/A</v>
          </cell>
          <cell r="E322" t="e">
            <v>#N/A</v>
          </cell>
          <cell r="F322" t="e">
            <v>#N/A</v>
          </cell>
          <cell r="G322" t="e">
            <v>#N/A</v>
          </cell>
          <cell r="AB322" t="e">
            <v>#N/A</v>
          </cell>
          <cell r="AC322" t="e">
            <v>#N/A</v>
          </cell>
          <cell r="AD322" t="e">
            <v>#N/A</v>
          </cell>
          <cell r="AE322" t="str">
            <v>11 Dividend Street</v>
          </cell>
          <cell r="AF322" t="str">
            <v>Mansfield QLD 4122</v>
          </cell>
        </row>
        <row r="323">
          <cell r="A323" t="str">
            <v>AEPL0322</v>
          </cell>
          <cell r="D323" t="e">
            <v>#N/A</v>
          </cell>
          <cell r="E323" t="e">
            <v>#N/A</v>
          </cell>
          <cell r="F323" t="e">
            <v>#N/A</v>
          </cell>
          <cell r="G323" t="e">
            <v>#N/A</v>
          </cell>
          <cell r="AB323" t="e">
            <v>#N/A</v>
          </cell>
          <cell r="AC323" t="e">
            <v>#N/A</v>
          </cell>
          <cell r="AD323" t="e">
            <v>#N/A</v>
          </cell>
          <cell r="AE323" t="str">
            <v>11 Dividend Street</v>
          </cell>
          <cell r="AF323" t="str">
            <v>Mansfield QLD 4122</v>
          </cell>
        </row>
        <row r="324">
          <cell r="A324" t="str">
            <v>AEPL0323</v>
          </cell>
          <cell r="D324" t="e">
            <v>#N/A</v>
          </cell>
          <cell r="E324" t="e">
            <v>#N/A</v>
          </cell>
          <cell r="F324" t="e">
            <v>#N/A</v>
          </cell>
          <cell r="G324" t="e">
            <v>#N/A</v>
          </cell>
          <cell r="AB324" t="e">
            <v>#N/A</v>
          </cell>
          <cell r="AC324" t="e">
            <v>#N/A</v>
          </cell>
          <cell r="AD324" t="e">
            <v>#N/A</v>
          </cell>
          <cell r="AE324" t="str">
            <v>11 Dividend Street</v>
          </cell>
          <cell r="AF324" t="str">
            <v>Mansfield QLD 4122</v>
          </cell>
        </row>
        <row r="325">
          <cell r="A325" t="str">
            <v>AEPL0324</v>
          </cell>
          <cell r="D325" t="e">
            <v>#N/A</v>
          </cell>
          <cell r="E325" t="e">
            <v>#N/A</v>
          </cell>
          <cell r="F325" t="e">
            <v>#N/A</v>
          </cell>
          <cell r="G325" t="e">
            <v>#N/A</v>
          </cell>
          <cell r="AB325" t="e">
            <v>#N/A</v>
          </cell>
          <cell r="AC325" t="e">
            <v>#N/A</v>
          </cell>
          <cell r="AD325" t="e">
            <v>#N/A</v>
          </cell>
          <cell r="AE325" t="str">
            <v>11 Dividend Street</v>
          </cell>
          <cell r="AF325" t="str">
            <v>Mansfield QLD 4122</v>
          </cell>
        </row>
        <row r="326">
          <cell r="A326" t="str">
            <v>AEPL0325</v>
          </cell>
          <cell r="D326" t="e">
            <v>#N/A</v>
          </cell>
          <cell r="E326" t="e">
            <v>#N/A</v>
          </cell>
          <cell r="F326" t="e">
            <v>#N/A</v>
          </cell>
          <cell r="G326" t="e">
            <v>#N/A</v>
          </cell>
          <cell r="AB326" t="e">
            <v>#N/A</v>
          </cell>
          <cell r="AC326" t="e">
            <v>#N/A</v>
          </cell>
          <cell r="AD326" t="e">
            <v>#N/A</v>
          </cell>
          <cell r="AE326" t="str">
            <v>11 Dividend Street</v>
          </cell>
          <cell r="AF326" t="str">
            <v>Mansfield QLD 4122</v>
          </cell>
        </row>
        <row r="327">
          <cell r="A327" t="str">
            <v>AEPL0326</v>
          </cell>
          <cell r="D327" t="e">
            <v>#N/A</v>
          </cell>
          <cell r="E327" t="e">
            <v>#N/A</v>
          </cell>
          <cell r="F327" t="e">
            <v>#N/A</v>
          </cell>
          <cell r="G327" t="e">
            <v>#N/A</v>
          </cell>
          <cell r="AB327" t="e">
            <v>#N/A</v>
          </cell>
          <cell r="AC327" t="e">
            <v>#N/A</v>
          </cell>
          <cell r="AD327" t="e">
            <v>#N/A</v>
          </cell>
          <cell r="AE327" t="str">
            <v>11 Dividend Street</v>
          </cell>
          <cell r="AF327" t="str">
            <v>Mansfield QLD 4122</v>
          </cell>
        </row>
        <row r="328">
          <cell r="A328" t="str">
            <v>AEPL0327</v>
          </cell>
          <cell r="D328" t="e">
            <v>#N/A</v>
          </cell>
          <cell r="E328" t="e">
            <v>#N/A</v>
          </cell>
          <cell r="F328" t="e">
            <v>#N/A</v>
          </cell>
          <cell r="G328" t="e">
            <v>#N/A</v>
          </cell>
          <cell r="AB328" t="e">
            <v>#N/A</v>
          </cell>
          <cell r="AC328" t="e">
            <v>#N/A</v>
          </cell>
          <cell r="AD328" t="e">
            <v>#N/A</v>
          </cell>
          <cell r="AE328" t="str">
            <v>11 Dividend Street</v>
          </cell>
          <cell r="AF328" t="str">
            <v>Mansfield QLD 4122</v>
          </cell>
        </row>
        <row r="329">
          <cell r="A329" t="str">
            <v>AEPL0328</v>
          </cell>
          <cell r="D329" t="e">
            <v>#N/A</v>
          </cell>
          <cell r="E329" t="e">
            <v>#N/A</v>
          </cell>
          <cell r="F329" t="e">
            <v>#N/A</v>
          </cell>
          <cell r="G329" t="e">
            <v>#N/A</v>
          </cell>
          <cell r="AB329" t="e">
            <v>#N/A</v>
          </cell>
          <cell r="AC329" t="e">
            <v>#N/A</v>
          </cell>
          <cell r="AD329" t="e">
            <v>#N/A</v>
          </cell>
          <cell r="AE329" t="str">
            <v>11 Dividend Street</v>
          </cell>
          <cell r="AF329" t="str">
            <v>Mansfield QLD 4122</v>
          </cell>
        </row>
        <row r="330">
          <cell r="A330" t="str">
            <v>AEPL0329</v>
          </cell>
          <cell r="D330" t="e">
            <v>#N/A</v>
          </cell>
          <cell r="E330" t="e">
            <v>#N/A</v>
          </cell>
          <cell r="F330" t="e">
            <v>#N/A</v>
          </cell>
          <cell r="G330" t="e">
            <v>#N/A</v>
          </cell>
          <cell r="AB330" t="e">
            <v>#N/A</v>
          </cell>
          <cell r="AC330" t="e">
            <v>#N/A</v>
          </cell>
          <cell r="AD330" t="e">
            <v>#N/A</v>
          </cell>
          <cell r="AE330" t="str">
            <v>11 Dividend Street</v>
          </cell>
          <cell r="AF330" t="str">
            <v>Mansfield QLD 4122</v>
          </cell>
        </row>
        <row r="331">
          <cell r="A331" t="str">
            <v>AEPL0330</v>
          </cell>
          <cell r="D331" t="e">
            <v>#N/A</v>
          </cell>
          <cell r="E331" t="e">
            <v>#N/A</v>
          </cell>
          <cell r="F331" t="e">
            <v>#N/A</v>
          </cell>
          <cell r="G331" t="e">
            <v>#N/A</v>
          </cell>
          <cell r="AB331" t="e">
            <v>#N/A</v>
          </cell>
          <cell r="AC331" t="e">
            <v>#N/A</v>
          </cell>
          <cell r="AD331" t="e">
            <v>#N/A</v>
          </cell>
          <cell r="AE331" t="str">
            <v>11 Dividend Street</v>
          </cell>
          <cell r="AF331" t="str">
            <v>Mansfield QLD 4122</v>
          </cell>
        </row>
        <row r="332">
          <cell r="A332" t="str">
            <v>AEPL0331</v>
          </cell>
          <cell r="D332" t="e">
            <v>#N/A</v>
          </cell>
          <cell r="E332" t="e">
            <v>#N/A</v>
          </cell>
          <cell r="F332" t="e">
            <v>#N/A</v>
          </cell>
          <cell r="G332" t="e">
            <v>#N/A</v>
          </cell>
          <cell r="AB332" t="e">
            <v>#N/A</v>
          </cell>
          <cell r="AC332" t="e">
            <v>#N/A</v>
          </cell>
          <cell r="AD332" t="e">
            <v>#N/A</v>
          </cell>
          <cell r="AE332" t="str">
            <v>11 Dividend Street</v>
          </cell>
          <cell r="AF332" t="str">
            <v>Mansfield QLD 4122</v>
          </cell>
        </row>
        <row r="333">
          <cell r="A333" t="str">
            <v>AEPL0332</v>
          </cell>
          <cell r="D333" t="e">
            <v>#N/A</v>
          </cell>
          <cell r="E333" t="e">
            <v>#N/A</v>
          </cell>
          <cell r="F333" t="e">
            <v>#N/A</v>
          </cell>
          <cell r="G333" t="e">
            <v>#N/A</v>
          </cell>
          <cell r="AB333" t="e">
            <v>#N/A</v>
          </cell>
          <cell r="AC333" t="e">
            <v>#N/A</v>
          </cell>
          <cell r="AD333" t="e">
            <v>#N/A</v>
          </cell>
          <cell r="AE333" t="str">
            <v>11 Dividend Street</v>
          </cell>
          <cell r="AF333" t="str">
            <v>Mansfield QLD 4122</v>
          </cell>
        </row>
        <row r="334">
          <cell r="A334" t="str">
            <v>AEPL0333</v>
          </cell>
          <cell r="D334" t="e">
            <v>#N/A</v>
          </cell>
          <cell r="E334" t="e">
            <v>#N/A</v>
          </cell>
          <cell r="F334" t="e">
            <v>#N/A</v>
          </cell>
          <cell r="G334" t="e">
            <v>#N/A</v>
          </cell>
          <cell r="AB334" t="e">
            <v>#N/A</v>
          </cell>
          <cell r="AC334" t="e">
            <v>#N/A</v>
          </cell>
          <cell r="AD334" t="e">
            <v>#N/A</v>
          </cell>
          <cell r="AE334" t="str">
            <v>11 Dividend Street</v>
          </cell>
          <cell r="AF334" t="str">
            <v>Mansfield QLD 4122</v>
          </cell>
        </row>
        <row r="335">
          <cell r="A335" t="str">
            <v>AEPL0334</v>
          </cell>
          <cell r="D335" t="e">
            <v>#N/A</v>
          </cell>
          <cell r="E335" t="e">
            <v>#N/A</v>
          </cell>
          <cell r="F335" t="e">
            <v>#N/A</v>
          </cell>
          <cell r="G335" t="e">
            <v>#N/A</v>
          </cell>
          <cell r="AB335" t="e">
            <v>#N/A</v>
          </cell>
          <cell r="AC335" t="e">
            <v>#N/A</v>
          </cell>
          <cell r="AD335" t="e">
            <v>#N/A</v>
          </cell>
          <cell r="AE335" t="str">
            <v>11 Dividend Street</v>
          </cell>
          <cell r="AF335" t="str">
            <v>Mansfield QLD 4122</v>
          </cell>
        </row>
        <row r="336">
          <cell r="A336" t="str">
            <v>AEPL0335</v>
          </cell>
          <cell r="D336" t="e">
            <v>#N/A</v>
          </cell>
          <cell r="E336" t="e">
            <v>#N/A</v>
          </cell>
          <cell r="F336" t="e">
            <v>#N/A</v>
          </cell>
          <cell r="G336" t="e">
            <v>#N/A</v>
          </cell>
          <cell r="AB336" t="e">
            <v>#N/A</v>
          </cell>
          <cell r="AC336" t="e">
            <v>#N/A</v>
          </cell>
          <cell r="AD336" t="e">
            <v>#N/A</v>
          </cell>
          <cell r="AE336" t="str">
            <v>11 Dividend Street</v>
          </cell>
          <cell r="AF336" t="str">
            <v>Mansfield QLD 4122</v>
          </cell>
        </row>
        <row r="337">
          <cell r="A337" t="str">
            <v>AEPL0336</v>
          </cell>
          <cell r="D337" t="e">
            <v>#N/A</v>
          </cell>
          <cell r="E337" t="e">
            <v>#N/A</v>
          </cell>
          <cell r="F337" t="e">
            <v>#N/A</v>
          </cell>
          <cell r="G337" t="e">
            <v>#N/A</v>
          </cell>
          <cell r="AB337" t="e">
            <v>#N/A</v>
          </cell>
          <cell r="AC337" t="e">
            <v>#N/A</v>
          </cell>
          <cell r="AD337" t="e">
            <v>#N/A</v>
          </cell>
          <cell r="AE337" t="str">
            <v>11 Dividend Street</v>
          </cell>
          <cell r="AF337" t="str">
            <v>Mansfield QLD 4122</v>
          </cell>
        </row>
        <row r="338">
          <cell r="A338" t="str">
            <v>AEPL0337</v>
          </cell>
          <cell r="D338" t="e">
            <v>#N/A</v>
          </cell>
          <cell r="E338" t="e">
            <v>#N/A</v>
          </cell>
          <cell r="F338" t="e">
            <v>#N/A</v>
          </cell>
          <cell r="G338" t="e">
            <v>#N/A</v>
          </cell>
          <cell r="AB338" t="e">
            <v>#N/A</v>
          </cell>
          <cell r="AC338" t="e">
            <v>#N/A</v>
          </cell>
          <cell r="AD338" t="e">
            <v>#N/A</v>
          </cell>
          <cell r="AE338" t="str">
            <v>11 Dividend Street</v>
          </cell>
          <cell r="AF338" t="str">
            <v>Mansfield QLD 4122</v>
          </cell>
        </row>
        <row r="339">
          <cell r="A339" t="str">
            <v>AEPL0338</v>
          </cell>
          <cell r="D339" t="e">
            <v>#N/A</v>
          </cell>
          <cell r="E339" t="e">
            <v>#N/A</v>
          </cell>
          <cell r="F339" t="e">
            <v>#N/A</v>
          </cell>
          <cell r="G339" t="e">
            <v>#N/A</v>
          </cell>
          <cell r="AB339" t="e">
            <v>#N/A</v>
          </cell>
          <cell r="AC339" t="e">
            <v>#N/A</v>
          </cell>
          <cell r="AD339" t="e">
            <v>#N/A</v>
          </cell>
          <cell r="AE339" t="str">
            <v>11 Dividend Street</v>
          </cell>
          <cell r="AF339" t="str">
            <v>Mansfield QLD 4122</v>
          </cell>
        </row>
        <row r="340">
          <cell r="A340" t="str">
            <v>AEPL0339</v>
          </cell>
          <cell r="D340" t="e">
            <v>#N/A</v>
          </cell>
          <cell r="E340" t="e">
            <v>#N/A</v>
          </cell>
          <cell r="F340" t="e">
            <v>#N/A</v>
          </cell>
          <cell r="G340" t="e">
            <v>#N/A</v>
          </cell>
          <cell r="AB340" t="e">
            <v>#N/A</v>
          </cell>
          <cell r="AC340" t="e">
            <v>#N/A</v>
          </cell>
          <cell r="AD340" t="e">
            <v>#N/A</v>
          </cell>
          <cell r="AE340" t="str">
            <v>11 Dividend Street</v>
          </cell>
          <cell r="AF340" t="str">
            <v>Mansfield QLD 4122</v>
          </cell>
        </row>
        <row r="341">
          <cell r="A341" t="str">
            <v>AEPL0340</v>
          </cell>
          <cell r="D341" t="e">
            <v>#N/A</v>
          </cell>
          <cell r="E341" t="e">
            <v>#N/A</v>
          </cell>
          <cell r="F341" t="e">
            <v>#N/A</v>
          </cell>
          <cell r="G341" t="e">
            <v>#N/A</v>
          </cell>
          <cell r="AB341" t="e">
            <v>#N/A</v>
          </cell>
          <cell r="AC341" t="e">
            <v>#N/A</v>
          </cell>
          <cell r="AD341" t="e">
            <v>#N/A</v>
          </cell>
          <cell r="AE341" t="str">
            <v>11 Dividend Street</v>
          </cell>
          <cell r="AF341" t="str">
            <v>Mansfield QLD 4122</v>
          </cell>
        </row>
        <row r="342">
          <cell r="A342" t="str">
            <v>AEPL0341</v>
          </cell>
          <cell r="D342" t="e">
            <v>#N/A</v>
          </cell>
          <cell r="E342" t="e">
            <v>#N/A</v>
          </cell>
          <cell r="F342" t="e">
            <v>#N/A</v>
          </cell>
          <cell r="G342" t="e">
            <v>#N/A</v>
          </cell>
          <cell r="AB342" t="e">
            <v>#N/A</v>
          </cell>
          <cell r="AC342" t="e">
            <v>#N/A</v>
          </cell>
          <cell r="AD342" t="e">
            <v>#N/A</v>
          </cell>
          <cell r="AE342" t="str">
            <v>11 Dividend Street</v>
          </cell>
          <cell r="AF342" t="str">
            <v>Mansfield QLD 4122</v>
          </cell>
        </row>
        <row r="343">
          <cell r="A343" t="str">
            <v>AEPL0342</v>
          </cell>
          <cell r="D343" t="e">
            <v>#N/A</v>
          </cell>
          <cell r="E343" t="e">
            <v>#N/A</v>
          </cell>
          <cell r="F343" t="e">
            <v>#N/A</v>
          </cell>
          <cell r="G343" t="e">
            <v>#N/A</v>
          </cell>
          <cell r="AB343" t="e">
            <v>#N/A</v>
          </cell>
          <cell r="AC343" t="e">
            <v>#N/A</v>
          </cell>
          <cell r="AD343" t="e">
            <v>#N/A</v>
          </cell>
          <cell r="AE343" t="str">
            <v>11 Dividend Street</v>
          </cell>
          <cell r="AF343" t="str">
            <v>Mansfield QLD 4122</v>
          </cell>
        </row>
        <row r="344">
          <cell r="A344" t="str">
            <v>AEPL0343</v>
          </cell>
          <cell r="D344" t="e">
            <v>#N/A</v>
          </cell>
          <cell r="E344" t="e">
            <v>#N/A</v>
          </cell>
          <cell r="F344" t="e">
            <v>#N/A</v>
          </cell>
          <cell r="G344" t="e">
            <v>#N/A</v>
          </cell>
          <cell r="AB344" t="e">
            <v>#N/A</v>
          </cell>
          <cell r="AC344" t="e">
            <v>#N/A</v>
          </cell>
          <cell r="AD344" t="e">
            <v>#N/A</v>
          </cell>
          <cell r="AE344" t="str">
            <v>11 Dividend Street</v>
          </cell>
          <cell r="AF344" t="str">
            <v>Mansfield QLD 4122</v>
          </cell>
        </row>
        <row r="345">
          <cell r="A345" t="str">
            <v>AEPL0344</v>
          </cell>
          <cell r="D345" t="e">
            <v>#N/A</v>
          </cell>
          <cell r="E345" t="e">
            <v>#N/A</v>
          </cell>
          <cell r="F345" t="e">
            <v>#N/A</v>
          </cell>
          <cell r="G345" t="e">
            <v>#N/A</v>
          </cell>
          <cell r="AB345" t="e">
            <v>#N/A</v>
          </cell>
          <cell r="AC345" t="e">
            <v>#N/A</v>
          </cell>
          <cell r="AD345" t="e">
            <v>#N/A</v>
          </cell>
          <cell r="AE345" t="str">
            <v>11 Dividend Street</v>
          </cell>
          <cell r="AF345" t="str">
            <v>Mansfield QLD 4122</v>
          </cell>
        </row>
        <row r="346">
          <cell r="A346" t="str">
            <v>AEPL0345</v>
          </cell>
          <cell r="D346" t="e">
            <v>#N/A</v>
          </cell>
          <cell r="E346" t="e">
            <v>#N/A</v>
          </cell>
          <cell r="F346" t="e">
            <v>#N/A</v>
          </cell>
          <cell r="G346" t="e">
            <v>#N/A</v>
          </cell>
          <cell r="AB346" t="e">
            <v>#N/A</v>
          </cell>
          <cell r="AC346" t="e">
            <v>#N/A</v>
          </cell>
          <cell r="AD346" t="e">
            <v>#N/A</v>
          </cell>
          <cell r="AE346" t="str">
            <v>11 Dividend Street</v>
          </cell>
          <cell r="AF346" t="str">
            <v>Mansfield QLD 4122</v>
          </cell>
        </row>
        <row r="347">
          <cell r="A347" t="str">
            <v>AEPL0346</v>
          </cell>
          <cell r="D347" t="e">
            <v>#N/A</v>
          </cell>
          <cell r="E347" t="e">
            <v>#N/A</v>
          </cell>
          <cell r="F347" t="e">
            <v>#N/A</v>
          </cell>
          <cell r="G347" t="e">
            <v>#N/A</v>
          </cell>
          <cell r="AB347" t="e">
            <v>#N/A</v>
          </cell>
          <cell r="AC347" t="e">
            <v>#N/A</v>
          </cell>
          <cell r="AD347" t="e">
            <v>#N/A</v>
          </cell>
          <cell r="AE347" t="str">
            <v>11 Dividend Street</v>
          </cell>
          <cell r="AF347" t="str">
            <v>Mansfield QLD 4122</v>
          </cell>
        </row>
        <row r="348">
          <cell r="A348" t="str">
            <v>AEPL0347</v>
          </cell>
          <cell r="D348" t="e">
            <v>#N/A</v>
          </cell>
          <cell r="E348" t="e">
            <v>#N/A</v>
          </cell>
          <cell r="F348" t="e">
            <v>#N/A</v>
          </cell>
          <cell r="G348" t="e">
            <v>#N/A</v>
          </cell>
          <cell r="AB348" t="e">
            <v>#N/A</v>
          </cell>
          <cell r="AC348" t="e">
            <v>#N/A</v>
          </cell>
          <cell r="AD348" t="e">
            <v>#N/A</v>
          </cell>
          <cell r="AE348" t="str">
            <v>11 Dividend Street</v>
          </cell>
          <cell r="AF348" t="str">
            <v>Mansfield QLD 4122</v>
          </cell>
        </row>
        <row r="349">
          <cell r="A349" t="str">
            <v>AEPL0348</v>
          </cell>
          <cell r="D349" t="e">
            <v>#N/A</v>
          </cell>
          <cell r="E349" t="e">
            <v>#N/A</v>
          </cell>
          <cell r="F349" t="e">
            <v>#N/A</v>
          </cell>
          <cell r="G349" t="e">
            <v>#N/A</v>
          </cell>
          <cell r="AB349" t="e">
            <v>#N/A</v>
          </cell>
          <cell r="AC349" t="e">
            <v>#N/A</v>
          </cell>
          <cell r="AD349" t="e">
            <v>#N/A</v>
          </cell>
          <cell r="AE349" t="str">
            <v>11 Dividend Street</v>
          </cell>
          <cell r="AF349" t="str">
            <v>Mansfield QLD 4122</v>
          </cell>
        </row>
        <row r="350">
          <cell r="A350" t="str">
            <v>AEPL0349</v>
          </cell>
          <cell r="D350" t="e">
            <v>#N/A</v>
          </cell>
          <cell r="E350" t="e">
            <v>#N/A</v>
          </cell>
          <cell r="F350" t="e">
            <v>#N/A</v>
          </cell>
          <cell r="G350" t="e">
            <v>#N/A</v>
          </cell>
          <cell r="AB350" t="e">
            <v>#N/A</v>
          </cell>
          <cell r="AC350" t="e">
            <v>#N/A</v>
          </cell>
          <cell r="AD350" t="e">
            <v>#N/A</v>
          </cell>
          <cell r="AE350" t="str">
            <v>11 Dividend Street</v>
          </cell>
          <cell r="AF350" t="str">
            <v>Mansfield QLD 4122</v>
          </cell>
        </row>
        <row r="351">
          <cell r="A351" t="str">
            <v>AEPL0350</v>
          </cell>
          <cell r="D351" t="e">
            <v>#N/A</v>
          </cell>
          <cell r="E351" t="e">
            <v>#N/A</v>
          </cell>
          <cell r="F351" t="e">
            <v>#N/A</v>
          </cell>
          <cell r="G351" t="e">
            <v>#N/A</v>
          </cell>
          <cell r="AB351" t="e">
            <v>#N/A</v>
          </cell>
          <cell r="AC351" t="e">
            <v>#N/A</v>
          </cell>
          <cell r="AD351" t="e">
            <v>#N/A</v>
          </cell>
          <cell r="AE351" t="str">
            <v>11 Dividend Street</v>
          </cell>
          <cell r="AF351" t="str">
            <v>Mansfield QLD 4122</v>
          </cell>
        </row>
        <row r="352">
          <cell r="A352" t="str">
            <v>AEPL0351</v>
          </cell>
          <cell r="D352" t="e">
            <v>#N/A</v>
          </cell>
          <cell r="E352" t="e">
            <v>#N/A</v>
          </cell>
          <cell r="F352" t="e">
            <v>#N/A</v>
          </cell>
          <cell r="G352" t="e">
            <v>#N/A</v>
          </cell>
          <cell r="AB352" t="e">
            <v>#N/A</v>
          </cell>
          <cell r="AC352" t="e">
            <v>#N/A</v>
          </cell>
          <cell r="AD352" t="e">
            <v>#N/A</v>
          </cell>
          <cell r="AE352" t="str">
            <v>11 Dividend Street</v>
          </cell>
          <cell r="AF352" t="str">
            <v>Mansfield QLD 4122</v>
          </cell>
        </row>
        <row r="353">
          <cell r="A353" t="str">
            <v>AEPL0352</v>
          </cell>
          <cell r="D353" t="e">
            <v>#N/A</v>
          </cell>
          <cell r="E353" t="e">
            <v>#N/A</v>
          </cell>
          <cell r="F353" t="e">
            <v>#N/A</v>
          </cell>
          <cell r="G353" t="e">
            <v>#N/A</v>
          </cell>
          <cell r="AB353" t="e">
            <v>#N/A</v>
          </cell>
          <cell r="AC353" t="e">
            <v>#N/A</v>
          </cell>
          <cell r="AD353" t="e">
            <v>#N/A</v>
          </cell>
          <cell r="AE353" t="str">
            <v>11 Dividend Street</v>
          </cell>
          <cell r="AF353" t="str">
            <v>Mansfield QLD 4122</v>
          </cell>
        </row>
        <row r="354">
          <cell r="A354" t="str">
            <v>AEPL0353</v>
          </cell>
          <cell r="D354" t="e">
            <v>#N/A</v>
          </cell>
          <cell r="E354" t="e">
            <v>#N/A</v>
          </cell>
          <cell r="F354" t="e">
            <v>#N/A</v>
          </cell>
          <cell r="G354" t="e">
            <v>#N/A</v>
          </cell>
          <cell r="AB354" t="e">
            <v>#N/A</v>
          </cell>
          <cell r="AC354" t="e">
            <v>#N/A</v>
          </cell>
          <cell r="AD354" t="e">
            <v>#N/A</v>
          </cell>
          <cell r="AE354" t="str">
            <v>11 Dividend Street</v>
          </cell>
          <cell r="AF354" t="str">
            <v>Mansfield QLD 4122</v>
          </cell>
        </row>
        <row r="355">
          <cell r="A355" t="str">
            <v>AEPL0354</v>
          </cell>
          <cell r="D355" t="e">
            <v>#N/A</v>
          </cell>
          <cell r="E355" t="e">
            <v>#N/A</v>
          </cell>
          <cell r="F355" t="e">
            <v>#N/A</v>
          </cell>
          <cell r="G355" t="e">
            <v>#N/A</v>
          </cell>
          <cell r="AB355" t="e">
            <v>#N/A</v>
          </cell>
          <cell r="AC355" t="e">
            <v>#N/A</v>
          </cell>
          <cell r="AD355" t="e">
            <v>#N/A</v>
          </cell>
          <cell r="AE355" t="str">
            <v>11 Dividend Street</v>
          </cell>
          <cell r="AF355" t="str">
            <v>Mansfield QLD 4122</v>
          </cell>
        </row>
        <row r="356">
          <cell r="A356" t="str">
            <v>AEPL0355</v>
          </cell>
          <cell r="D356" t="e">
            <v>#N/A</v>
          </cell>
          <cell r="E356" t="e">
            <v>#N/A</v>
          </cell>
          <cell r="F356" t="e">
            <v>#N/A</v>
          </cell>
          <cell r="G356" t="e">
            <v>#N/A</v>
          </cell>
          <cell r="AB356" t="e">
            <v>#N/A</v>
          </cell>
          <cell r="AC356" t="e">
            <v>#N/A</v>
          </cell>
          <cell r="AD356" t="e">
            <v>#N/A</v>
          </cell>
          <cell r="AE356" t="str">
            <v>11 Dividend Street</v>
          </cell>
          <cell r="AF356" t="str">
            <v>Mansfield QLD 4122</v>
          </cell>
        </row>
        <row r="357">
          <cell r="A357" t="str">
            <v>AEPL0356</v>
          </cell>
          <cell r="D357" t="e">
            <v>#N/A</v>
          </cell>
          <cell r="E357" t="e">
            <v>#N/A</v>
          </cell>
          <cell r="F357" t="e">
            <v>#N/A</v>
          </cell>
          <cell r="G357" t="e">
            <v>#N/A</v>
          </cell>
          <cell r="AB357" t="e">
            <v>#N/A</v>
          </cell>
          <cell r="AC357" t="e">
            <v>#N/A</v>
          </cell>
          <cell r="AD357" t="e">
            <v>#N/A</v>
          </cell>
          <cell r="AE357" t="str">
            <v>11 Dividend Street</v>
          </cell>
          <cell r="AF357" t="str">
            <v>Mansfield QLD 4122</v>
          </cell>
        </row>
        <row r="358">
          <cell r="A358" t="str">
            <v>AEPL0357</v>
          </cell>
          <cell r="D358" t="e">
            <v>#N/A</v>
          </cell>
          <cell r="E358" t="e">
            <v>#N/A</v>
          </cell>
          <cell r="F358" t="e">
            <v>#N/A</v>
          </cell>
          <cell r="G358" t="e">
            <v>#N/A</v>
          </cell>
          <cell r="AB358" t="e">
            <v>#N/A</v>
          </cell>
          <cell r="AC358" t="e">
            <v>#N/A</v>
          </cell>
          <cell r="AD358" t="e">
            <v>#N/A</v>
          </cell>
          <cell r="AE358" t="str">
            <v>11 Dividend Street</v>
          </cell>
          <cell r="AF358" t="str">
            <v>Mansfield QLD 4122</v>
          </cell>
        </row>
        <row r="359">
          <cell r="A359" t="str">
            <v>AEPL0358</v>
          </cell>
          <cell r="D359" t="e">
            <v>#N/A</v>
          </cell>
          <cell r="E359" t="e">
            <v>#N/A</v>
          </cell>
          <cell r="F359" t="e">
            <v>#N/A</v>
          </cell>
          <cell r="G359" t="e">
            <v>#N/A</v>
          </cell>
          <cell r="AB359" t="e">
            <v>#N/A</v>
          </cell>
          <cell r="AC359" t="e">
            <v>#N/A</v>
          </cell>
          <cell r="AD359" t="e">
            <v>#N/A</v>
          </cell>
          <cell r="AE359" t="str">
            <v>11 Dividend Street</v>
          </cell>
          <cell r="AF359" t="str">
            <v>Mansfield QLD 4122</v>
          </cell>
        </row>
        <row r="360">
          <cell r="A360" t="str">
            <v>AEPL0359</v>
          </cell>
          <cell r="D360" t="e">
            <v>#N/A</v>
          </cell>
          <cell r="E360" t="e">
            <v>#N/A</v>
          </cell>
          <cell r="F360" t="e">
            <v>#N/A</v>
          </cell>
          <cell r="G360" t="e">
            <v>#N/A</v>
          </cell>
          <cell r="AB360" t="e">
            <v>#N/A</v>
          </cell>
          <cell r="AC360" t="e">
            <v>#N/A</v>
          </cell>
          <cell r="AD360" t="e">
            <v>#N/A</v>
          </cell>
          <cell r="AE360" t="str">
            <v>11 Dividend Street</v>
          </cell>
          <cell r="AF360" t="str">
            <v>Mansfield QLD 4122</v>
          </cell>
        </row>
        <row r="361">
          <cell r="A361" t="str">
            <v>AEPL0360</v>
          </cell>
          <cell r="D361" t="e">
            <v>#N/A</v>
          </cell>
          <cell r="E361" t="e">
            <v>#N/A</v>
          </cell>
          <cell r="F361" t="e">
            <v>#N/A</v>
          </cell>
          <cell r="G361" t="e">
            <v>#N/A</v>
          </cell>
          <cell r="AB361" t="e">
            <v>#N/A</v>
          </cell>
          <cell r="AC361" t="e">
            <v>#N/A</v>
          </cell>
          <cell r="AD361" t="e">
            <v>#N/A</v>
          </cell>
          <cell r="AE361" t="str">
            <v>11 Dividend Street</v>
          </cell>
          <cell r="AF361" t="str">
            <v>Mansfield QLD 4122</v>
          </cell>
        </row>
        <row r="362">
          <cell r="A362" t="str">
            <v>AEPL0361</v>
          </cell>
          <cell r="D362" t="e">
            <v>#N/A</v>
          </cell>
          <cell r="E362" t="e">
            <v>#N/A</v>
          </cell>
          <cell r="F362" t="e">
            <v>#N/A</v>
          </cell>
          <cell r="G362" t="e">
            <v>#N/A</v>
          </cell>
          <cell r="AB362" t="e">
            <v>#N/A</v>
          </cell>
          <cell r="AC362" t="e">
            <v>#N/A</v>
          </cell>
          <cell r="AD362" t="e">
            <v>#N/A</v>
          </cell>
          <cell r="AE362" t="str">
            <v>11 Dividend Street</v>
          </cell>
          <cell r="AF362" t="str">
            <v>Mansfield QLD 4122</v>
          </cell>
        </row>
        <row r="363">
          <cell r="A363" t="str">
            <v>AEPL0362</v>
          </cell>
          <cell r="D363" t="e">
            <v>#N/A</v>
          </cell>
          <cell r="E363" t="e">
            <v>#N/A</v>
          </cell>
          <cell r="F363" t="e">
            <v>#N/A</v>
          </cell>
          <cell r="G363" t="e">
            <v>#N/A</v>
          </cell>
          <cell r="AB363" t="e">
            <v>#N/A</v>
          </cell>
          <cell r="AC363" t="e">
            <v>#N/A</v>
          </cell>
          <cell r="AD363" t="e">
            <v>#N/A</v>
          </cell>
          <cell r="AE363" t="str">
            <v>11 Dividend Street</v>
          </cell>
          <cell r="AF363" t="str">
            <v>Mansfield QLD 4122</v>
          </cell>
        </row>
        <row r="364">
          <cell r="A364" t="str">
            <v>AEPL0363</v>
          </cell>
          <cell r="D364" t="e">
            <v>#N/A</v>
          </cell>
          <cell r="E364" t="e">
            <v>#N/A</v>
          </cell>
          <cell r="F364" t="e">
            <v>#N/A</v>
          </cell>
          <cell r="G364" t="e">
            <v>#N/A</v>
          </cell>
          <cell r="AB364" t="e">
            <v>#N/A</v>
          </cell>
          <cell r="AC364" t="e">
            <v>#N/A</v>
          </cell>
          <cell r="AD364" t="e">
            <v>#N/A</v>
          </cell>
          <cell r="AE364" t="str">
            <v>11 Dividend Street</v>
          </cell>
          <cell r="AF364" t="str">
            <v>Mansfield QLD 4122</v>
          </cell>
        </row>
        <row r="365">
          <cell r="A365" t="str">
            <v>AEPL0364</v>
          </cell>
          <cell r="D365" t="e">
            <v>#N/A</v>
          </cell>
          <cell r="E365" t="e">
            <v>#N/A</v>
          </cell>
          <cell r="F365" t="e">
            <v>#N/A</v>
          </cell>
          <cell r="G365" t="e">
            <v>#N/A</v>
          </cell>
          <cell r="AB365" t="e">
            <v>#N/A</v>
          </cell>
          <cell r="AC365" t="e">
            <v>#N/A</v>
          </cell>
          <cell r="AD365" t="e">
            <v>#N/A</v>
          </cell>
          <cell r="AE365" t="str">
            <v>11 Dividend Street</v>
          </cell>
          <cell r="AF365" t="str">
            <v>Mansfield QLD 4122</v>
          </cell>
        </row>
        <row r="366">
          <cell r="A366" t="str">
            <v>AEPL0365</v>
          </cell>
          <cell r="D366" t="e">
            <v>#N/A</v>
          </cell>
          <cell r="E366" t="e">
            <v>#N/A</v>
          </cell>
          <cell r="F366" t="e">
            <v>#N/A</v>
          </cell>
          <cell r="G366" t="e">
            <v>#N/A</v>
          </cell>
          <cell r="AB366" t="e">
            <v>#N/A</v>
          </cell>
          <cell r="AC366" t="e">
            <v>#N/A</v>
          </cell>
          <cell r="AD366" t="e">
            <v>#N/A</v>
          </cell>
          <cell r="AE366" t="str">
            <v>11 Dividend Street</v>
          </cell>
          <cell r="AF366" t="str">
            <v>Mansfield QLD 4122</v>
          </cell>
        </row>
        <row r="367">
          <cell r="A367" t="str">
            <v>AEPL0366</v>
          </cell>
          <cell r="D367" t="e">
            <v>#N/A</v>
          </cell>
          <cell r="E367" t="e">
            <v>#N/A</v>
          </cell>
          <cell r="F367" t="e">
            <v>#N/A</v>
          </cell>
          <cell r="G367" t="e">
            <v>#N/A</v>
          </cell>
          <cell r="AB367" t="e">
            <v>#N/A</v>
          </cell>
          <cell r="AC367" t="e">
            <v>#N/A</v>
          </cell>
          <cell r="AD367" t="e">
            <v>#N/A</v>
          </cell>
          <cell r="AE367" t="str">
            <v>11 Dividend Street</v>
          </cell>
          <cell r="AF367" t="str">
            <v>Mansfield QLD 4122</v>
          </cell>
        </row>
        <row r="368">
          <cell r="A368" t="str">
            <v>AEPL0367</v>
          </cell>
          <cell r="D368" t="e">
            <v>#N/A</v>
          </cell>
          <cell r="E368" t="e">
            <v>#N/A</v>
          </cell>
          <cell r="F368" t="e">
            <v>#N/A</v>
          </cell>
          <cell r="G368" t="e">
            <v>#N/A</v>
          </cell>
          <cell r="AB368" t="e">
            <v>#N/A</v>
          </cell>
          <cell r="AC368" t="e">
            <v>#N/A</v>
          </cell>
          <cell r="AD368" t="e">
            <v>#N/A</v>
          </cell>
          <cell r="AE368" t="str">
            <v>11 Dividend Street</v>
          </cell>
          <cell r="AF368" t="str">
            <v>Mansfield QLD 4122</v>
          </cell>
        </row>
        <row r="369">
          <cell r="A369" t="str">
            <v>AEPL0368</v>
          </cell>
          <cell r="D369" t="e">
            <v>#N/A</v>
          </cell>
          <cell r="E369" t="e">
            <v>#N/A</v>
          </cell>
          <cell r="F369" t="e">
            <v>#N/A</v>
          </cell>
          <cell r="G369" t="e">
            <v>#N/A</v>
          </cell>
          <cell r="AB369" t="e">
            <v>#N/A</v>
          </cell>
          <cell r="AC369" t="e">
            <v>#N/A</v>
          </cell>
          <cell r="AD369" t="e">
            <v>#N/A</v>
          </cell>
          <cell r="AE369" t="str">
            <v>11 Dividend Street</v>
          </cell>
          <cell r="AF369" t="str">
            <v>Mansfield QLD 4122</v>
          </cell>
        </row>
        <row r="370">
          <cell r="A370" t="str">
            <v>AEPL0369</v>
          </cell>
          <cell r="D370" t="e">
            <v>#N/A</v>
          </cell>
          <cell r="E370" t="e">
            <v>#N/A</v>
          </cell>
          <cell r="F370" t="e">
            <v>#N/A</v>
          </cell>
          <cell r="G370" t="e">
            <v>#N/A</v>
          </cell>
          <cell r="AB370" t="e">
            <v>#N/A</v>
          </cell>
          <cell r="AC370" t="e">
            <v>#N/A</v>
          </cell>
          <cell r="AD370" t="e">
            <v>#N/A</v>
          </cell>
          <cell r="AE370" t="str">
            <v>11 Dividend Street</v>
          </cell>
          <cell r="AF370" t="str">
            <v>Mansfield QLD 4122</v>
          </cell>
        </row>
        <row r="371">
          <cell r="A371" t="str">
            <v>AEPL0370</v>
          </cell>
          <cell r="D371" t="e">
            <v>#N/A</v>
          </cell>
          <cell r="E371" t="e">
            <v>#N/A</v>
          </cell>
          <cell r="F371" t="e">
            <v>#N/A</v>
          </cell>
          <cell r="G371" t="e">
            <v>#N/A</v>
          </cell>
          <cell r="AB371" t="e">
            <v>#N/A</v>
          </cell>
          <cell r="AC371" t="e">
            <v>#N/A</v>
          </cell>
          <cell r="AD371" t="e">
            <v>#N/A</v>
          </cell>
          <cell r="AE371" t="str">
            <v>11 Dividend Street</v>
          </cell>
          <cell r="AF371" t="str">
            <v>Mansfield QLD 4122</v>
          </cell>
        </row>
        <row r="372">
          <cell r="A372" t="str">
            <v>AEPL0371</v>
          </cell>
          <cell r="D372" t="e">
            <v>#N/A</v>
          </cell>
          <cell r="E372" t="e">
            <v>#N/A</v>
          </cell>
          <cell r="F372" t="e">
            <v>#N/A</v>
          </cell>
          <cell r="G372" t="e">
            <v>#N/A</v>
          </cell>
          <cell r="AB372" t="e">
            <v>#N/A</v>
          </cell>
          <cell r="AC372" t="e">
            <v>#N/A</v>
          </cell>
          <cell r="AD372" t="e">
            <v>#N/A</v>
          </cell>
          <cell r="AE372" t="str">
            <v>11 Dividend Street</v>
          </cell>
          <cell r="AF372" t="str">
            <v>Mansfield QLD 4122</v>
          </cell>
        </row>
        <row r="373">
          <cell r="A373" t="str">
            <v>AEPL0372</v>
          </cell>
          <cell r="D373" t="e">
            <v>#N/A</v>
          </cell>
          <cell r="E373" t="e">
            <v>#N/A</v>
          </cell>
          <cell r="F373" t="e">
            <v>#N/A</v>
          </cell>
          <cell r="G373" t="e">
            <v>#N/A</v>
          </cell>
          <cell r="AB373" t="e">
            <v>#N/A</v>
          </cell>
          <cell r="AC373" t="e">
            <v>#N/A</v>
          </cell>
          <cell r="AD373" t="e">
            <v>#N/A</v>
          </cell>
          <cell r="AE373" t="str">
            <v>11 Dividend Street</v>
          </cell>
          <cell r="AF373" t="str">
            <v>Mansfield QLD 4122</v>
          </cell>
        </row>
        <row r="374">
          <cell r="A374" t="str">
            <v>AEPL0373</v>
          </cell>
          <cell r="D374" t="e">
            <v>#N/A</v>
          </cell>
          <cell r="E374" t="e">
            <v>#N/A</v>
          </cell>
          <cell r="F374" t="e">
            <v>#N/A</v>
          </cell>
          <cell r="G374" t="e">
            <v>#N/A</v>
          </cell>
          <cell r="AB374" t="e">
            <v>#N/A</v>
          </cell>
          <cell r="AC374" t="e">
            <v>#N/A</v>
          </cell>
          <cell r="AD374" t="e">
            <v>#N/A</v>
          </cell>
          <cell r="AE374" t="str">
            <v>11 Dividend Street</v>
          </cell>
          <cell r="AF374" t="str">
            <v>Mansfield QLD 4122</v>
          </cell>
        </row>
        <row r="375">
          <cell r="A375" t="str">
            <v>AEPL0374</v>
          </cell>
          <cell r="D375" t="e">
            <v>#N/A</v>
          </cell>
          <cell r="E375" t="e">
            <v>#N/A</v>
          </cell>
          <cell r="F375" t="e">
            <v>#N/A</v>
          </cell>
          <cell r="G375" t="e">
            <v>#N/A</v>
          </cell>
          <cell r="AB375" t="e">
            <v>#N/A</v>
          </cell>
          <cell r="AC375" t="e">
            <v>#N/A</v>
          </cell>
          <cell r="AD375" t="e">
            <v>#N/A</v>
          </cell>
          <cell r="AE375" t="str">
            <v>11 Dividend Street</v>
          </cell>
          <cell r="AF375" t="str">
            <v>Mansfield QLD 4122</v>
          </cell>
        </row>
        <row r="376">
          <cell r="A376" t="str">
            <v>AEPL0375</v>
          </cell>
          <cell r="D376" t="e">
            <v>#N/A</v>
          </cell>
          <cell r="E376" t="e">
            <v>#N/A</v>
          </cell>
          <cell r="F376" t="e">
            <v>#N/A</v>
          </cell>
          <cell r="G376" t="e">
            <v>#N/A</v>
          </cell>
          <cell r="AB376" t="e">
            <v>#N/A</v>
          </cell>
          <cell r="AC376" t="e">
            <v>#N/A</v>
          </cell>
          <cell r="AD376" t="e">
            <v>#N/A</v>
          </cell>
          <cell r="AE376" t="str">
            <v>11 Dividend Street</v>
          </cell>
          <cell r="AF376" t="str">
            <v>Mansfield QLD 4122</v>
          </cell>
        </row>
        <row r="377">
          <cell r="A377" t="str">
            <v>AEPL0376</v>
          </cell>
          <cell r="D377" t="e">
            <v>#N/A</v>
          </cell>
          <cell r="E377" t="e">
            <v>#N/A</v>
          </cell>
          <cell r="F377" t="e">
            <v>#N/A</v>
          </cell>
          <cell r="G377" t="e">
            <v>#N/A</v>
          </cell>
          <cell r="AB377" t="e">
            <v>#N/A</v>
          </cell>
          <cell r="AC377" t="e">
            <v>#N/A</v>
          </cell>
          <cell r="AD377" t="e">
            <v>#N/A</v>
          </cell>
          <cell r="AE377" t="str">
            <v>11 Dividend Street</v>
          </cell>
          <cell r="AF377" t="str">
            <v>Mansfield QLD 4122</v>
          </cell>
        </row>
        <row r="378">
          <cell r="A378" t="str">
            <v>AEPL0377</v>
          </cell>
          <cell r="D378" t="e">
            <v>#N/A</v>
          </cell>
          <cell r="E378" t="e">
            <v>#N/A</v>
          </cell>
          <cell r="F378" t="e">
            <v>#N/A</v>
          </cell>
          <cell r="G378" t="e">
            <v>#N/A</v>
          </cell>
          <cell r="AB378" t="e">
            <v>#N/A</v>
          </cell>
          <cell r="AC378" t="e">
            <v>#N/A</v>
          </cell>
          <cell r="AD378" t="e">
            <v>#N/A</v>
          </cell>
          <cell r="AE378" t="str">
            <v>11 Dividend Street</v>
          </cell>
          <cell r="AF378" t="str">
            <v>Mansfield QLD 4122</v>
          </cell>
        </row>
        <row r="379">
          <cell r="A379" t="str">
            <v>AEPL0378</v>
          </cell>
          <cell r="D379" t="e">
            <v>#N/A</v>
          </cell>
          <cell r="E379" t="e">
            <v>#N/A</v>
          </cell>
          <cell r="F379" t="e">
            <v>#N/A</v>
          </cell>
          <cell r="G379" t="e">
            <v>#N/A</v>
          </cell>
          <cell r="AB379" t="e">
            <v>#N/A</v>
          </cell>
          <cell r="AC379" t="e">
            <v>#N/A</v>
          </cell>
          <cell r="AD379" t="e">
            <v>#N/A</v>
          </cell>
          <cell r="AE379" t="str">
            <v>11 Dividend Street</v>
          </cell>
          <cell r="AF379" t="str">
            <v>Mansfield QLD 4122</v>
          </cell>
        </row>
        <row r="380">
          <cell r="A380" t="str">
            <v>AEPL0379</v>
          </cell>
          <cell r="D380" t="e">
            <v>#N/A</v>
          </cell>
          <cell r="E380" t="e">
            <v>#N/A</v>
          </cell>
          <cell r="F380" t="e">
            <v>#N/A</v>
          </cell>
          <cell r="G380" t="e">
            <v>#N/A</v>
          </cell>
          <cell r="AB380" t="e">
            <v>#N/A</v>
          </cell>
          <cell r="AC380" t="e">
            <v>#N/A</v>
          </cell>
          <cell r="AD380" t="e">
            <v>#N/A</v>
          </cell>
          <cell r="AE380" t="str">
            <v>11 Dividend Street</v>
          </cell>
          <cell r="AF380" t="str">
            <v>Mansfield QLD 4122</v>
          </cell>
        </row>
        <row r="381">
          <cell r="A381" t="str">
            <v>AEPL0380</v>
          </cell>
          <cell r="D381" t="e">
            <v>#N/A</v>
          </cell>
          <cell r="E381" t="e">
            <v>#N/A</v>
          </cell>
          <cell r="F381" t="e">
            <v>#N/A</v>
          </cell>
          <cell r="G381" t="e">
            <v>#N/A</v>
          </cell>
          <cell r="AB381" t="e">
            <v>#N/A</v>
          </cell>
          <cell r="AC381" t="e">
            <v>#N/A</v>
          </cell>
          <cell r="AD381" t="e">
            <v>#N/A</v>
          </cell>
          <cell r="AE381" t="str">
            <v>11 Dividend Street</v>
          </cell>
          <cell r="AF381" t="str">
            <v>Mansfield QLD 4122</v>
          </cell>
        </row>
        <row r="382">
          <cell r="A382" t="str">
            <v>AEPL0381</v>
          </cell>
          <cell r="D382" t="e">
            <v>#N/A</v>
          </cell>
          <cell r="E382" t="e">
            <v>#N/A</v>
          </cell>
          <cell r="F382" t="e">
            <v>#N/A</v>
          </cell>
          <cell r="G382" t="e">
            <v>#N/A</v>
          </cell>
          <cell r="AB382" t="e">
            <v>#N/A</v>
          </cell>
          <cell r="AC382" t="e">
            <v>#N/A</v>
          </cell>
          <cell r="AD382" t="e">
            <v>#N/A</v>
          </cell>
          <cell r="AE382" t="str">
            <v>11 Dividend Street</v>
          </cell>
          <cell r="AF382" t="str">
            <v>Mansfield QLD 4122</v>
          </cell>
        </row>
        <row r="383">
          <cell r="A383" t="str">
            <v>AEPL0382</v>
          </cell>
          <cell r="D383" t="e">
            <v>#N/A</v>
          </cell>
          <cell r="E383" t="e">
            <v>#N/A</v>
          </cell>
          <cell r="F383" t="e">
            <v>#N/A</v>
          </cell>
          <cell r="G383" t="e">
            <v>#N/A</v>
          </cell>
          <cell r="AB383" t="e">
            <v>#N/A</v>
          </cell>
          <cell r="AC383" t="e">
            <v>#N/A</v>
          </cell>
          <cell r="AD383" t="e">
            <v>#N/A</v>
          </cell>
          <cell r="AE383" t="str">
            <v>11 Dividend Street</v>
          </cell>
          <cell r="AF383" t="str">
            <v>Mansfield QLD 4122</v>
          </cell>
        </row>
        <row r="384">
          <cell r="A384" t="str">
            <v>AEPL0383</v>
          </cell>
          <cell r="D384" t="e">
            <v>#N/A</v>
          </cell>
          <cell r="E384" t="e">
            <v>#N/A</v>
          </cell>
          <cell r="F384" t="e">
            <v>#N/A</v>
          </cell>
          <cell r="G384" t="e">
            <v>#N/A</v>
          </cell>
          <cell r="AB384" t="e">
            <v>#N/A</v>
          </cell>
          <cell r="AC384" t="e">
            <v>#N/A</v>
          </cell>
          <cell r="AD384" t="e">
            <v>#N/A</v>
          </cell>
          <cell r="AE384" t="str">
            <v>11 Dividend Street</v>
          </cell>
          <cell r="AF384" t="str">
            <v>Mansfield QLD 4122</v>
          </cell>
        </row>
        <row r="385">
          <cell r="A385" t="str">
            <v>AEPL0384</v>
          </cell>
          <cell r="D385" t="e">
            <v>#N/A</v>
          </cell>
          <cell r="E385" t="e">
            <v>#N/A</v>
          </cell>
          <cell r="F385" t="e">
            <v>#N/A</v>
          </cell>
          <cell r="G385" t="e">
            <v>#N/A</v>
          </cell>
          <cell r="AB385" t="e">
            <v>#N/A</v>
          </cell>
          <cell r="AC385" t="e">
            <v>#N/A</v>
          </cell>
          <cell r="AD385" t="e">
            <v>#N/A</v>
          </cell>
          <cell r="AE385" t="str">
            <v>11 Dividend Street</v>
          </cell>
          <cell r="AF385" t="str">
            <v>Mansfield QLD 4122</v>
          </cell>
        </row>
        <row r="386">
          <cell r="A386" t="str">
            <v>AEPL0385</v>
          </cell>
          <cell r="D386" t="e">
            <v>#N/A</v>
          </cell>
          <cell r="E386" t="e">
            <v>#N/A</v>
          </cell>
          <cell r="F386" t="e">
            <v>#N/A</v>
          </cell>
          <cell r="G386" t="e">
            <v>#N/A</v>
          </cell>
          <cell r="AB386" t="e">
            <v>#N/A</v>
          </cell>
          <cell r="AC386" t="e">
            <v>#N/A</v>
          </cell>
          <cell r="AD386" t="e">
            <v>#N/A</v>
          </cell>
          <cell r="AE386" t="str">
            <v>11 Dividend Street</v>
          </cell>
          <cell r="AF386" t="str">
            <v>Mansfield QLD 4122</v>
          </cell>
        </row>
        <row r="387">
          <cell r="A387" t="str">
            <v>AEPL0386</v>
          </cell>
          <cell r="D387" t="e">
            <v>#N/A</v>
          </cell>
          <cell r="E387" t="e">
            <v>#N/A</v>
          </cell>
          <cell r="F387" t="e">
            <v>#N/A</v>
          </cell>
          <cell r="G387" t="e">
            <v>#N/A</v>
          </cell>
          <cell r="AB387" t="e">
            <v>#N/A</v>
          </cell>
          <cell r="AC387" t="e">
            <v>#N/A</v>
          </cell>
          <cell r="AD387" t="e">
            <v>#N/A</v>
          </cell>
          <cell r="AE387" t="str">
            <v>11 Dividend Street</v>
          </cell>
          <cell r="AF387" t="str">
            <v>Mansfield QLD 4122</v>
          </cell>
        </row>
        <row r="388">
          <cell r="A388" t="str">
            <v>AEPL0387</v>
          </cell>
          <cell r="D388" t="e">
            <v>#N/A</v>
          </cell>
          <cell r="E388" t="e">
            <v>#N/A</v>
          </cell>
          <cell r="F388" t="e">
            <v>#N/A</v>
          </cell>
          <cell r="G388" t="e">
            <v>#N/A</v>
          </cell>
          <cell r="AB388" t="e">
            <v>#N/A</v>
          </cell>
          <cell r="AC388" t="e">
            <v>#N/A</v>
          </cell>
          <cell r="AD388" t="e">
            <v>#N/A</v>
          </cell>
          <cell r="AE388" t="str">
            <v>11 Dividend Street</v>
          </cell>
          <cell r="AF388" t="str">
            <v>Mansfield QLD 4122</v>
          </cell>
        </row>
        <row r="389">
          <cell r="A389" t="str">
            <v>AEPL0388</v>
          </cell>
          <cell r="D389" t="e">
            <v>#N/A</v>
          </cell>
          <cell r="E389" t="e">
            <v>#N/A</v>
          </cell>
          <cell r="F389" t="e">
            <v>#N/A</v>
          </cell>
          <cell r="G389" t="e">
            <v>#N/A</v>
          </cell>
          <cell r="AB389" t="e">
            <v>#N/A</v>
          </cell>
          <cell r="AC389" t="e">
            <v>#N/A</v>
          </cell>
          <cell r="AD389" t="e">
            <v>#N/A</v>
          </cell>
          <cell r="AE389" t="str">
            <v>11 Dividend Street</v>
          </cell>
          <cell r="AF389" t="str">
            <v>Mansfield QLD 4122</v>
          </cell>
        </row>
        <row r="390">
          <cell r="A390" t="str">
            <v>AEPL0389</v>
          </cell>
          <cell r="D390" t="e">
            <v>#N/A</v>
          </cell>
          <cell r="E390" t="e">
            <v>#N/A</v>
          </cell>
          <cell r="F390" t="e">
            <v>#N/A</v>
          </cell>
          <cell r="G390" t="e">
            <v>#N/A</v>
          </cell>
          <cell r="AB390" t="e">
            <v>#N/A</v>
          </cell>
          <cell r="AC390" t="e">
            <v>#N/A</v>
          </cell>
          <cell r="AD390" t="e">
            <v>#N/A</v>
          </cell>
          <cell r="AE390" t="str">
            <v>11 Dividend Street</v>
          </cell>
          <cell r="AF390" t="str">
            <v>Mansfield QLD 4122</v>
          </cell>
        </row>
        <row r="391">
          <cell r="A391" t="str">
            <v>AEPL0390</v>
          </cell>
          <cell r="D391" t="e">
            <v>#N/A</v>
          </cell>
          <cell r="E391" t="e">
            <v>#N/A</v>
          </cell>
          <cell r="F391" t="e">
            <v>#N/A</v>
          </cell>
          <cell r="G391" t="e">
            <v>#N/A</v>
          </cell>
          <cell r="AB391" t="e">
            <v>#N/A</v>
          </cell>
          <cell r="AC391" t="e">
            <v>#N/A</v>
          </cell>
          <cell r="AD391" t="e">
            <v>#N/A</v>
          </cell>
          <cell r="AE391" t="str">
            <v>11 Dividend Street</v>
          </cell>
          <cell r="AF391" t="str">
            <v>Mansfield QLD 4122</v>
          </cell>
        </row>
        <row r="392">
          <cell r="A392" t="str">
            <v>AEPL0391</v>
          </cell>
          <cell r="D392" t="e">
            <v>#N/A</v>
          </cell>
          <cell r="E392" t="e">
            <v>#N/A</v>
          </cell>
          <cell r="F392" t="e">
            <v>#N/A</v>
          </cell>
          <cell r="G392" t="e">
            <v>#N/A</v>
          </cell>
          <cell r="AB392" t="e">
            <v>#N/A</v>
          </cell>
          <cell r="AC392" t="e">
            <v>#N/A</v>
          </cell>
          <cell r="AD392" t="e">
            <v>#N/A</v>
          </cell>
          <cell r="AE392" t="str">
            <v>11 Dividend Street</v>
          </cell>
          <cell r="AF392" t="str">
            <v>Mansfield QLD 4122</v>
          </cell>
        </row>
        <row r="393">
          <cell r="A393" t="str">
            <v>AEPL0392</v>
          </cell>
          <cell r="D393" t="e">
            <v>#N/A</v>
          </cell>
          <cell r="E393" t="e">
            <v>#N/A</v>
          </cell>
          <cell r="F393" t="e">
            <v>#N/A</v>
          </cell>
          <cell r="G393" t="e">
            <v>#N/A</v>
          </cell>
          <cell r="AB393" t="e">
            <v>#N/A</v>
          </cell>
          <cell r="AC393" t="e">
            <v>#N/A</v>
          </cell>
          <cell r="AD393" t="e">
            <v>#N/A</v>
          </cell>
          <cell r="AE393" t="str">
            <v>11 Dividend Street</v>
          </cell>
          <cell r="AF393" t="str">
            <v>Mansfield QLD 4122</v>
          </cell>
        </row>
        <row r="394">
          <cell r="A394" t="str">
            <v>AEPL0393</v>
          </cell>
          <cell r="D394" t="e">
            <v>#N/A</v>
          </cell>
          <cell r="E394" t="e">
            <v>#N/A</v>
          </cell>
          <cell r="F394" t="e">
            <v>#N/A</v>
          </cell>
          <cell r="G394" t="e">
            <v>#N/A</v>
          </cell>
          <cell r="AB394" t="e">
            <v>#N/A</v>
          </cell>
          <cell r="AC394" t="e">
            <v>#N/A</v>
          </cell>
          <cell r="AD394" t="e">
            <v>#N/A</v>
          </cell>
          <cell r="AE394" t="str">
            <v>11 Dividend Street</v>
          </cell>
          <cell r="AF394" t="str">
            <v>Mansfield QLD 4122</v>
          </cell>
        </row>
        <row r="395">
          <cell r="A395" t="str">
            <v>AEPL0394</v>
          </cell>
          <cell r="D395" t="e">
            <v>#N/A</v>
          </cell>
          <cell r="E395" t="e">
            <v>#N/A</v>
          </cell>
          <cell r="F395" t="e">
            <v>#N/A</v>
          </cell>
          <cell r="G395" t="e">
            <v>#N/A</v>
          </cell>
          <cell r="AB395" t="e">
            <v>#N/A</v>
          </cell>
          <cell r="AC395" t="e">
            <v>#N/A</v>
          </cell>
          <cell r="AD395" t="e">
            <v>#N/A</v>
          </cell>
          <cell r="AE395" t="str">
            <v>11 Dividend Street</v>
          </cell>
          <cell r="AF395" t="str">
            <v>Mansfield QLD 4122</v>
          </cell>
        </row>
        <row r="396">
          <cell r="A396" t="str">
            <v>AEPL0395</v>
          </cell>
          <cell r="D396" t="e">
            <v>#N/A</v>
          </cell>
          <cell r="E396" t="e">
            <v>#N/A</v>
          </cell>
          <cell r="F396" t="e">
            <v>#N/A</v>
          </cell>
          <cell r="G396" t="e">
            <v>#N/A</v>
          </cell>
          <cell r="AB396" t="e">
            <v>#N/A</v>
          </cell>
          <cell r="AC396" t="e">
            <v>#N/A</v>
          </cell>
          <cell r="AD396" t="e">
            <v>#N/A</v>
          </cell>
          <cell r="AE396" t="str">
            <v>11 Dividend Street</v>
          </cell>
          <cell r="AF396" t="str">
            <v>Mansfield QLD 4122</v>
          </cell>
        </row>
        <row r="397">
          <cell r="A397" t="str">
            <v>AEPL0396</v>
          </cell>
          <cell r="D397" t="e">
            <v>#N/A</v>
          </cell>
          <cell r="E397" t="e">
            <v>#N/A</v>
          </cell>
          <cell r="F397" t="e">
            <v>#N/A</v>
          </cell>
          <cell r="G397" t="e">
            <v>#N/A</v>
          </cell>
          <cell r="AB397" t="e">
            <v>#N/A</v>
          </cell>
          <cell r="AC397" t="e">
            <v>#N/A</v>
          </cell>
          <cell r="AD397" t="e">
            <v>#N/A</v>
          </cell>
          <cell r="AE397" t="str">
            <v>11 Dividend Street</v>
          </cell>
          <cell r="AF397" t="str">
            <v>Mansfield QLD 4122</v>
          </cell>
        </row>
        <row r="398">
          <cell r="A398" t="str">
            <v>AEPL0397</v>
          </cell>
          <cell r="D398" t="e">
            <v>#N/A</v>
          </cell>
          <cell r="E398" t="e">
            <v>#N/A</v>
          </cell>
          <cell r="F398" t="e">
            <v>#N/A</v>
          </cell>
          <cell r="G398" t="e">
            <v>#N/A</v>
          </cell>
          <cell r="AB398" t="e">
            <v>#N/A</v>
          </cell>
          <cell r="AC398" t="e">
            <v>#N/A</v>
          </cell>
          <cell r="AD398" t="e">
            <v>#N/A</v>
          </cell>
          <cell r="AE398" t="str">
            <v>11 Dividend Street</v>
          </cell>
          <cell r="AF398" t="str">
            <v>Mansfield QLD 4122</v>
          </cell>
        </row>
        <row r="399">
          <cell r="A399" t="str">
            <v>AEPL0398</v>
          </cell>
          <cell r="D399" t="e">
            <v>#N/A</v>
          </cell>
          <cell r="E399" t="e">
            <v>#N/A</v>
          </cell>
          <cell r="F399" t="e">
            <v>#N/A</v>
          </cell>
          <cell r="G399" t="e">
            <v>#N/A</v>
          </cell>
          <cell r="AB399" t="e">
            <v>#N/A</v>
          </cell>
          <cell r="AC399" t="e">
            <v>#N/A</v>
          </cell>
          <cell r="AD399" t="e">
            <v>#N/A</v>
          </cell>
          <cell r="AE399" t="str">
            <v>11 Dividend Street</v>
          </cell>
          <cell r="AF399" t="str">
            <v>Mansfield QLD 4122</v>
          </cell>
        </row>
        <row r="400">
          <cell r="A400" t="str">
            <v>AEPL0399</v>
          </cell>
          <cell r="D400" t="e">
            <v>#N/A</v>
          </cell>
          <cell r="E400" t="e">
            <v>#N/A</v>
          </cell>
          <cell r="F400" t="e">
            <v>#N/A</v>
          </cell>
          <cell r="G400" t="e">
            <v>#N/A</v>
          </cell>
          <cell r="AB400" t="e">
            <v>#N/A</v>
          </cell>
          <cell r="AC400" t="e">
            <v>#N/A</v>
          </cell>
          <cell r="AD400" t="e">
            <v>#N/A</v>
          </cell>
          <cell r="AE400" t="str">
            <v>11 Dividend Street</v>
          </cell>
          <cell r="AF400" t="str">
            <v>Mansfield QLD 4122</v>
          </cell>
        </row>
        <row r="401">
          <cell r="A401" t="str">
            <v>AEPL0400</v>
          </cell>
          <cell r="D401" t="e">
            <v>#N/A</v>
          </cell>
          <cell r="E401" t="e">
            <v>#N/A</v>
          </cell>
          <cell r="F401" t="e">
            <v>#N/A</v>
          </cell>
          <cell r="G401" t="e">
            <v>#N/A</v>
          </cell>
          <cell r="AB401" t="e">
            <v>#N/A</v>
          </cell>
          <cell r="AC401" t="e">
            <v>#N/A</v>
          </cell>
          <cell r="AD401" t="e">
            <v>#N/A</v>
          </cell>
          <cell r="AE401" t="str">
            <v>11 Dividend Street</v>
          </cell>
          <cell r="AF401" t="str">
            <v>Mansfield QLD 4122</v>
          </cell>
        </row>
        <row r="402">
          <cell r="A402" t="str">
            <v>AEPL0401</v>
          </cell>
          <cell r="D402" t="e">
            <v>#N/A</v>
          </cell>
          <cell r="E402" t="e">
            <v>#N/A</v>
          </cell>
          <cell r="F402" t="e">
            <v>#N/A</v>
          </cell>
          <cell r="G402" t="e">
            <v>#N/A</v>
          </cell>
          <cell r="AB402" t="e">
            <v>#N/A</v>
          </cell>
          <cell r="AC402" t="e">
            <v>#N/A</v>
          </cell>
          <cell r="AD402" t="e">
            <v>#N/A</v>
          </cell>
          <cell r="AE402" t="str">
            <v>11 Dividend Street</v>
          </cell>
          <cell r="AF402" t="str">
            <v>Mansfield QLD 4122</v>
          </cell>
        </row>
        <row r="403">
          <cell r="A403" t="str">
            <v>AEPL0402</v>
          </cell>
          <cell r="D403" t="e">
            <v>#N/A</v>
          </cell>
          <cell r="E403" t="e">
            <v>#N/A</v>
          </cell>
          <cell r="F403" t="e">
            <v>#N/A</v>
          </cell>
          <cell r="G403" t="e">
            <v>#N/A</v>
          </cell>
          <cell r="AB403" t="e">
            <v>#N/A</v>
          </cell>
          <cell r="AC403" t="e">
            <v>#N/A</v>
          </cell>
          <cell r="AD403" t="e">
            <v>#N/A</v>
          </cell>
          <cell r="AE403" t="str">
            <v>11 Dividend Street</v>
          </cell>
          <cell r="AF403" t="str">
            <v>Mansfield QLD 4122</v>
          </cell>
        </row>
        <row r="404">
          <cell r="A404" t="str">
            <v>AEPL0403</v>
          </cell>
          <cell r="D404" t="e">
            <v>#N/A</v>
          </cell>
          <cell r="E404" t="e">
            <v>#N/A</v>
          </cell>
          <cell r="F404" t="e">
            <v>#N/A</v>
          </cell>
          <cell r="G404" t="e">
            <v>#N/A</v>
          </cell>
          <cell r="AB404" t="e">
            <v>#N/A</v>
          </cell>
          <cell r="AC404" t="e">
            <v>#N/A</v>
          </cell>
          <cell r="AD404" t="e">
            <v>#N/A</v>
          </cell>
          <cell r="AE404" t="str">
            <v>11 Dividend Street</v>
          </cell>
          <cell r="AF404" t="str">
            <v>Mansfield QLD 4122</v>
          </cell>
        </row>
        <row r="405">
          <cell r="A405" t="str">
            <v>AEPL0404</v>
          </cell>
          <cell r="D405" t="e">
            <v>#N/A</v>
          </cell>
          <cell r="E405" t="e">
            <v>#N/A</v>
          </cell>
          <cell r="F405" t="e">
            <v>#N/A</v>
          </cell>
          <cell r="G405" t="e">
            <v>#N/A</v>
          </cell>
          <cell r="AB405" t="e">
            <v>#N/A</v>
          </cell>
          <cell r="AC405" t="e">
            <v>#N/A</v>
          </cell>
          <cell r="AD405" t="e">
            <v>#N/A</v>
          </cell>
          <cell r="AE405" t="str">
            <v>11 Dividend Street</v>
          </cell>
          <cell r="AF405" t="str">
            <v>Mansfield QLD 4122</v>
          </cell>
        </row>
        <row r="406">
          <cell r="A406" t="str">
            <v>AEPL0405</v>
          </cell>
          <cell r="D406" t="e">
            <v>#N/A</v>
          </cell>
          <cell r="E406" t="e">
            <v>#N/A</v>
          </cell>
          <cell r="F406" t="e">
            <v>#N/A</v>
          </cell>
          <cell r="G406" t="e">
            <v>#N/A</v>
          </cell>
          <cell r="AB406" t="e">
            <v>#N/A</v>
          </cell>
          <cell r="AC406" t="e">
            <v>#N/A</v>
          </cell>
          <cell r="AD406" t="e">
            <v>#N/A</v>
          </cell>
          <cell r="AE406" t="str">
            <v>11 Dividend Street</v>
          </cell>
          <cell r="AF406" t="str">
            <v>Mansfield QLD 4122</v>
          </cell>
        </row>
        <row r="407">
          <cell r="A407" t="str">
            <v>AEPL0406</v>
          </cell>
          <cell r="D407" t="e">
            <v>#N/A</v>
          </cell>
          <cell r="E407" t="e">
            <v>#N/A</v>
          </cell>
          <cell r="F407" t="e">
            <v>#N/A</v>
          </cell>
          <cell r="G407" t="e">
            <v>#N/A</v>
          </cell>
          <cell r="AB407" t="e">
            <v>#N/A</v>
          </cell>
          <cell r="AC407" t="e">
            <v>#N/A</v>
          </cell>
          <cell r="AD407" t="e">
            <v>#N/A</v>
          </cell>
          <cell r="AE407" t="str">
            <v>11 Dividend Street</v>
          </cell>
          <cell r="AF407" t="str">
            <v>Mansfield QLD 4122</v>
          </cell>
        </row>
        <row r="408">
          <cell r="A408" t="str">
            <v>AEPL0407</v>
          </cell>
          <cell r="D408" t="e">
            <v>#N/A</v>
          </cell>
          <cell r="E408" t="e">
            <v>#N/A</v>
          </cell>
          <cell r="F408" t="e">
            <v>#N/A</v>
          </cell>
          <cell r="G408" t="e">
            <v>#N/A</v>
          </cell>
          <cell r="AB408" t="e">
            <v>#N/A</v>
          </cell>
          <cell r="AC408" t="e">
            <v>#N/A</v>
          </cell>
          <cell r="AD408" t="e">
            <v>#N/A</v>
          </cell>
          <cell r="AE408" t="str">
            <v>11 Dividend Street</v>
          </cell>
          <cell r="AF408" t="str">
            <v>Mansfield QLD 4122</v>
          </cell>
        </row>
        <row r="409">
          <cell r="A409" t="str">
            <v>AEPL0408</v>
          </cell>
          <cell r="D409" t="e">
            <v>#N/A</v>
          </cell>
          <cell r="E409" t="e">
            <v>#N/A</v>
          </cell>
          <cell r="F409" t="e">
            <v>#N/A</v>
          </cell>
          <cell r="G409" t="e">
            <v>#N/A</v>
          </cell>
          <cell r="AB409" t="e">
            <v>#N/A</v>
          </cell>
          <cell r="AC409" t="e">
            <v>#N/A</v>
          </cell>
          <cell r="AD409" t="e">
            <v>#N/A</v>
          </cell>
          <cell r="AE409" t="str">
            <v>11 Dividend Street</v>
          </cell>
          <cell r="AF409" t="str">
            <v>Mansfield QLD 4122</v>
          </cell>
        </row>
        <row r="410">
          <cell r="A410" t="str">
            <v>AEPL0409</v>
          </cell>
          <cell r="D410" t="e">
            <v>#N/A</v>
          </cell>
          <cell r="E410" t="e">
            <v>#N/A</v>
          </cell>
          <cell r="F410" t="e">
            <v>#N/A</v>
          </cell>
          <cell r="G410" t="e">
            <v>#N/A</v>
          </cell>
          <cell r="AB410" t="e">
            <v>#N/A</v>
          </cell>
          <cell r="AC410" t="e">
            <v>#N/A</v>
          </cell>
          <cell r="AD410" t="e">
            <v>#N/A</v>
          </cell>
          <cell r="AE410" t="str">
            <v>11 Dividend Street</v>
          </cell>
          <cell r="AF410" t="str">
            <v>Mansfield QLD 4122</v>
          </cell>
        </row>
        <row r="411">
          <cell r="A411" t="str">
            <v>AEPL0410</v>
          </cell>
          <cell r="D411" t="e">
            <v>#N/A</v>
          </cell>
          <cell r="E411" t="e">
            <v>#N/A</v>
          </cell>
          <cell r="F411" t="e">
            <v>#N/A</v>
          </cell>
          <cell r="G411" t="e">
            <v>#N/A</v>
          </cell>
          <cell r="AB411" t="e">
            <v>#N/A</v>
          </cell>
          <cell r="AC411" t="e">
            <v>#N/A</v>
          </cell>
          <cell r="AD411" t="e">
            <v>#N/A</v>
          </cell>
          <cell r="AE411" t="str">
            <v>11 Dividend Street</v>
          </cell>
          <cell r="AF411" t="str">
            <v>Mansfield QLD 4122</v>
          </cell>
        </row>
        <row r="412">
          <cell r="A412" t="str">
            <v>AEPL0411</v>
          </cell>
          <cell r="D412" t="e">
            <v>#N/A</v>
          </cell>
          <cell r="E412" t="e">
            <v>#N/A</v>
          </cell>
          <cell r="F412" t="e">
            <v>#N/A</v>
          </cell>
          <cell r="G412" t="e">
            <v>#N/A</v>
          </cell>
          <cell r="AB412" t="e">
            <v>#N/A</v>
          </cell>
          <cell r="AC412" t="e">
            <v>#N/A</v>
          </cell>
          <cell r="AD412" t="e">
            <v>#N/A</v>
          </cell>
          <cell r="AE412" t="str">
            <v>11 Dividend Street</v>
          </cell>
          <cell r="AF412" t="str">
            <v>Mansfield QLD 4122</v>
          </cell>
        </row>
        <row r="413">
          <cell r="A413" t="str">
            <v>AEPL0412</v>
          </cell>
          <cell r="D413" t="e">
            <v>#N/A</v>
          </cell>
          <cell r="E413" t="e">
            <v>#N/A</v>
          </cell>
          <cell r="F413" t="e">
            <v>#N/A</v>
          </cell>
          <cell r="G413" t="e">
            <v>#N/A</v>
          </cell>
          <cell r="AB413" t="e">
            <v>#N/A</v>
          </cell>
          <cell r="AC413" t="e">
            <v>#N/A</v>
          </cell>
          <cell r="AD413" t="e">
            <v>#N/A</v>
          </cell>
          <cell r="AE413" t="str">
            <v>11 Dividend Street</v>
          </cell>
          <cell r="AF413" t="str">
            <v>Mansfield QLD 4122</v>
          </cell>
        </row>
        <row r="414">
          <cell r="A414" t="str">
            <v>AEPL0413</v>
          </cell>
          <cell r="D414" t="e">
            <v>#N/A</v>
          </cell>
          <cell r="E414" t="e">
            <v>#N/A</v>
          </cell>
          <cell r="F414" t="e">
            <v>#N/A</v>
          </cell>
          <cell r="G414" t="e">
            <v>#N/A</v>
          </cell>
          <cell r="AB414" t="e">
            <v>#N/A</v>
          </cell>
          <cell r="AC414" t="e">
            <v>#N/A</v>
          </cell>
          <cell r="AD414" t="e">
            <v>#N/A</v>
          </cell>
          <cell r="AE414" t="str">
            <v>11 Dividend Street</v>
          </cell>
          <cell r="AF414" t="str">
            <v>Mansfield QLD 4122</v>
          </cell>
        </row>
        <row r="415">
          <cell r="A415" t="str">
            <v>AEPL0414</v>
          </cell>
          <cell r="D415" t="e">
            <v>#N/A</v>
          </cell>
          <cell r="E415" t="e">
            <v>#N/A</v>
          </cell>
          <cell r="F415" t="e">
            <v>#N/A</v>
          </cell>
          <cell r="G415" t="e">
            <v>#N/A</v>
          </cell>
          <cell r="AB415" t="e">
            <v>#N/A</v>
          </cell>
          <cell r="AC415" t="e">
            <v>#N/A</v>
          </cell>
          <cell r="AD415" t="e">
            <v>#N/A</v>
          </cell>
          <cell r="AE415" t="str">
            <v>11 Dividend Street</v>
          </cell>
          <cell r="AF415" t="str">
            <v>Mansfield QLD 4122</v>
          </cell>
        </row>
        <row r="416">
          <cell r="A416" t="str">
            <v>AEPL0415</v>
          </cell>
          <cell r="D416" t="e">
            <v>#N/A</v>
          </cell>
          <cell r="E416" t="e">
            <v>#N/A</v>
          </cell>
          <cell r="F416" t="e">
            <v>#N/A</v>
          </cell>
          <cell r="G416" t="e">
            <v>#N/A</v>
          </cell>
          <cell r="AB416" t="e">
            <v>#N/A</v>
          </cell>
          <cell r="AC416" t="e">
            <v>#N/A</v>
          </cell>
          <cell r="AD416" t="e">
            <v>#N/A</v>
          </cell>
          <cell r="AE416" t="str">
            <v>11 Dividend Street</v>
          </cell>
          <cell r="AF416" t="str">
            <v>Mansfield QLD 4122</v>
          </cell>
        </row>
        <row r="417">
          <cell r="A417" t="str">
            <v>AEPL0416</v>
          </cell>
          <cell r="D417" t="e">
            <v>#N/A</v>
          </cell>
          <cell r="E417" t="e">
            <v>#N/A</v>
          </cell>
          <cell r="F417" t="e">
            <v>#N/A</v>
          </cell>
          <cell r="G417" t="e">
            <v>#N/A</v>
          </cell>
          <cell r="AB417" t="e">
            <v>#N/A</v>
          </cell>
          <cell r="AC417" t="e">
            <v>#N/A</v>
          </cell>
          <cell r="AD417" t="e">
            <v>#N/A</v>
          </cell>
          <cell r="AE417" t="str">
            <v>11 Dividend Street</v>
          </cell>
          <cell r="AF417" t="str">
            <v>Mansfield QLD 4122</v>
          </cell>
        </row>
        <row r="418">
          <cell r="A418" t="str">
            <v>AEPL0417</v>
          </cell>
          <cell r="D418" t="e">
            <v>#N/A</v>
          </cell>
          <cell r="E418" t="e">
            <v>#N/A</v>
          </cell>
          <cell r="F418" t="e">
            <v>#N/A</v>
          </cell>
          <cell r="G418" t="e">
            <v>#N/A</v>
          </cell>
          <cell r="AB418" t="e">
            <v>#N/A</v>
          </cell>
          <cell r="AC418" t="e">
            <v>#N/A</v>
          </cell>
          <cell r="AD418" t="e">
            <v>#N/A</v>
          </cell>
          <cell r="AE418" t="str">
            <v>11 Dividend Street</v>
          </cell>
          <cell r="AF418" t="str">
            <v>Mansfield QLD 4122</v>
          </cell>
        </row>
        <row r="419">
          <cell r="A419" t="str">
            <v>AEPL0418</v>
          </cell>
          <cell r="D419" t="e">
            <v>#N/A</v>
          </cell>
          <cell r="E419" t="e">
            <v>#N/A</v>
          </cell>
          <cell r="F419" t="e">
            <v>#N/A</v>
          </cell>
          <cell r="G419" t="e">
            <v>#N/A</v>
          </cell>
          <cell r="AB419" t="e">
            <v>#N/A</v>
          </cell>
          <cell r="AC419" t="e">
            <v>#N/A</v>
          </cell>
          <cell r="AD419" t="e">
            <v>#N/A</v>
          </cell>
          <cell r="AE419" t="str">
            <v>11 Dividend Street</v>
          </cell>
          <cell r="AF419" t="str">
            <v>Mansfield QLD 4122</v>
          </cell>
        </row>
        <row r="420">
          <cell r="A420" t="str">
            <v>AEPL0419</v>
          </cell>
          <cell r="D420" t="e">
            <v>#N/A</v>
          </cell>
          <cell r="E420" t="e">
            <v>#N/A</v>
          </cell>
          <cell r="F420" t="e">
            <v>#N/A</v>
          </cell>
          <cell r="G420" t="e">
            <v>#N/A</v>
          </cell>
          <cell r="AB420" t="e">
            <v>#N/A</v>
          </cell>
          <cell r="AC420" t="e">
            <v>#N/A</v>
          </cell>
          <cell r="AD420" t="e">
            <v>#N/A</v>
          </cell>
          <cell r="AE420" t="str">
            <v>11 Dividend Street</v>
          </cell>
          <cell r="AF420" t="str">
            <v>Mansfield QLD 4122</v>
          </cell>
        </row>
        <row r="421">
          <cell r="A421" t="str">
            <v>AEPL0420</v>
          </cell>
          <cell r="D421" t="e">
            <v>#N/A</v>
          </cell>
          <cell r="E421" t="e">
            <v>#N/A</v>
          </cell>
          <cell r="F421" t="e">
            <v>#N/A</v>
          </cell>
          <cell r="G421" t="e">
            <v>#N/A</v>
          </cell>
          <cell r="AB421" t="e">
            <v>#N/A</v>
          </cell>
          <cell r="AC421" t="e">
            <v>#N/A</v>
          </cell>
          <cell r="AD421" t="e">
            <v>#N/A</v>
          </cell>
          <cell r="AE421" t="str">
            <v>11 Dividend Street</v>
          </cell>
          <cell r="AF421" t="str">
            <v>Mansfield QLD 4122</v>
          </cell>
        </row>
        <row r="422">
          <cell r="A422" t="str">
            <v>AEPL0421</v>
          </cell>
          <cell r="D422" t="e">
            <v>#N/A</v>
          </cell>
          <cell r="E422" t="e">
            <v>#N/A</v>
          </cell>
          <cell r="F422" t="e">
            <v>#N/A</v>
          </cell>
          <cell r="G422" t="e">
            <v>#N/A</v>
          </cell>
          <cell r="AB422" t="e">
            <v>#N/A</v>
          </cell>
          <cell r="AC422" t="e">
            <v>#N/A</v>
          </cell>
          <cell r="AD422" t="e">
            <v>#N/A</v>
          </cell>
          <cell r="AE422" t="str">
            <v>11 Dividend Street</v>
          </cell>
          <cell r="AF422" t="str">
            <v>Mansfield QLD 4122</v>
          </cell>
        </row>
        <row r="423">
          <cell r="A423" t="str">
            <v>AEPL0422</v>
          </cell>
          <cell r="D423" t="e">
            <v>#N/A</v>
          </cell>
          <cell r="E423" t="e">
            <v>#N/A</v>
          </cell>
          <cell r="F423" t="e">
            <v>#N/A</v>
          </cell>
          <cell r="G423" t="e">
            <v>#N/A</v>
          </cell>
          <cell r="AB423" t="e">
            <v>#N/A</v>
          </cell>
          <cell r="AC423" t="e">
            <v>#N/A</v>
          </cell>
          <cell r="AD423" t="e">
            <v>#N/A</v>
          </cell>
          <cell r="AE423" t="str">
            <v>11 Dividend Street</v>
          </cell>
          <cell r="AF423" t="str">
            <v>Mansfield QLD 4122</v>
          </cell>
        </row>
        <row r="424">
          <cell r="A424" t="str">
            <v>AEPL0423</v>
          </cell>
          <cell r="D424" t="e">
            <v>#N/A</v>
          </cell>
          <cell r="E424" t="e">
            <v>#N/A</v>
          </cell>
          <cell r="F424" t="e">
            <v>#N/A</v>
          </cell>
          <cell r="G424" t="e">
            <v>#N/A</v>
          </cell>
          <cell r="AB424" t="e">
            <v>#N/A</v>
          </cell>
          <cell r="AC424" t="e">
            <v>#N/A</v>
          </cell>
          <cell r="AD424" t="e">
            <v>#N/A</v>
          </cell>
          <cell r="AE424" t="str">
            <v>11 Dividend Street</v>
          </cell>
          <cell r="AF424" t="str">
            <v>Mansfield QLD 4122</v>
          </cell>
        </row>
        <row r="425">
          <cell r="A425" t="str">
            <v>AEPL0424</v>
          </cell>
          <cell r="D425" t="e">
            <v>#N/A</v>
          </cell>
          <cell r="E425" t="e">
            <v>#N/A</v>
          </cell>
          <cell r="F425" t="e">
            <v>#N/A</v>
          </cell>
          <cell r="G425" t="e">
            <v>#N/A</v>
          </cell>
          <cell r="AB425" t="e">
            <v>#N/A</v>
          </cell>
          <cell r="AC425" t="e">
            <v>#N/A</v>
          </cell>
          <cell r="AD425" t="e">
            <v>#N/A</v>
          </cell>
          <cell r="AE425" t="str">
            <v>11 Dividend Street</v>
          </cell>
          <cell r="AF425" t="str">
            <v>Mansfield QLD 4122</v>
          </cell>
        </row>
        <row r="426">
          <cell r="A426" t="str">
            <v>AEPL0425</v>
          </cell>
          <cell r="D426" t="e">
            <v>#N/A</v>
          </cell>
          <cell r="E426" t="e">
            <v>#N/A</v>
          </cell>
          <cell r="F426" t="e">
            <v>#N/A</v>
          </cell>
          <cell r="G426" t="e">
            <v>#N/A</v>
          </cell>
          <cell r="AB426" t="e">
            <v>#N/A</v>
          </cell>
          <cell r="AC426" t="e">
            <v>#N/A</v>
          </cell>
          <cell r="AD426" t="e">
            <v>#N/A</v>
          </cell>
          <cell r="AE426" t="str">
            <v>11 Dividend Street</v>
          </cell>
          <cell r="AF426" t="str">
            <v>Mansfield QLD 4122</v>
          </cell>
        </row>
        <row r="427">
          <cell r="A427" t="str">
            <v>AEPL0426</v>
          </cell>
          <cell r="D427" t="e">
            <v>#N/A</v>
          </cell>
          <cell r="E427" t="e">
            <v>#N/A</v>
          </cell>
          <cell r="F427" t="e">
            <v>#N/A</v>
          </cell>
          <cell r="G427" t="e">
            <v>#N/A</v>
          </cell>
          <cell r="AB427" t="e">
            <v>#N/A</v>
          </cell>
          <cell r="AC427" t="e">
            <v>#N/A</v>
          </cell>
          <cell r="AD427" t="e">
            <v>#N/A</v>
          </cell>
          <cell r="AE427" t="str">
            <v>11 Dividend Street</v>
          </cell>
          <cell r="AF427" t="str">
            <v>Mansfield QLD 4122</v>
          </cell>
        </row>
        <row r="428">
          <cell r="A428" t="str">
            <v>AEPL0427</v>
          </cell>
          <cell r="D428" t="e">
            <v>#N/A</v>
          </cell>
          <cell r="E428" t="e">
            <v>#N/A</v>
          </cell>
          <cell r="F428" t="e">
            <v>#N/A</v>
          </cell>
          <cell r="G428" t="e">
            <v>#N/A</v>
          </cell>
          <cell r="AB428" t="e">
            <v>#N/A</v>
          </cell>
          <cell r="AC428" t="e">
            <v>#N/A</v>
          </cell>
          <cell r="AD428" t="e">
            <v>#N/A</v>
          </cell>
          <cell r="AE428" t="str">
            <v>11 Dividend Street</v>
          </cell>
          <cell r="AF428" t="str">
            <v>Mansfield QLD 4122</v>
          </cell>
        </row>
        <row r="429">
          <cell r="A429" t="str">
            <v>AEPL0428</v>
          </cell>
          <cell r="D429" t="e">
            <v>#N/A</v>
          </cell>
          <cell r="E429" t="e">
            <v>#N/A</v>
          </cell>
          <cell r="F429" t="e">
            <v>#N/A</v>
          </cell>
          <cell r="G429" t="e">
            <v>#N/A</v>
          </cell>
          <cell r="AB429" t="e">
            <v>#N/A</v>
          </cell>
          <cell r="AC429" t="e">
            <v>#N/A</v>
          </cell>
          <cell r="AD429" t="e">
            <v>#N/A</v>
          </cell>
          <cell r="AE429" t="str">
            <v>11 Dividend Street</v>
          </cell>
          <cell r="AF429" t="str">
            <v>Mansfield QLD 4122</v>
          </cell>
        </row>
        <row r="430">
          <cell r="A430" t="str">
            <v>AEPL0429</v>
          </cell>
          <cell r="D430" t="e">
            <v>#N/A</v>
          </cell>
          <cell r="E430" t="e">
            <v>#N/A</v>
          </cell>
          <cell r="F430" t="e">
            <v>#N/A</v>
          </cell>
          <cell r="G430" t="e">
            <v>#N/A</v>
          </cell>
          <cell r="AB430" t="e">
            <v>#N/A</v>
          </cell>
          <cell r="AC430" t="e">
            <v>#N/A</v>
          </cell>
          <cell r="AD430" t="e">
            <v>#N/A</v>
          </cell>
          <cell r="AE430" t="str">
            <v>11 Dividend Street</v>
          </cell>
          <cell r="AF430" t="str">
            <v>Mansfield QLD 4122</v>
          </cell>
        </row>
        <row r="431">
          <cell r="A431" t="str">
            <v>AEPL0430</v>
          </cell>
          <cell r="D431" t="e">
            <v>#N/A</v>
          </cell>
          <cell r="E431" t="e">
            <v>#N/A</v>
          </cell>
          <cell r="F431" t="e">
            <v>#N/A</v>
          </cell>
          <cell r="G431" t="e">
            <v>#N/A</v>
          </cell>
          <cell r="AB431" t="e">
            <v>#N/A</v>
          </cell>
          <cell r="AC431" t="e">
            <v>#N/A</v>
          </cell>
          <cell r="AD431" t="e">
            <v>#N/A</v>
          </cell>
          <cell r="AE431" t="str">
            <v>11 Dividend Street</v>
          </cell>
          <cell r="AF431" t="str">
            <v>Mansfield QLD 4122</v>
          </cell>
        </row>
        <row r="432">
          <cell r="A432" t="str">
            <v>AEPL0431</v>
          </cell>
          <cell r="D432" t="e">
            <v>#N/A</v>
          </cell>
          <cell r="E432" t="e">
            <v>#N/A</v>
          </cell>
          <cell r="F432" t="e">
            <v>#N/A</v>
          </cell>
          <cell r="G432" t="e">
            <v>#N/A</v>
          </cell>
          <cell r="AB432" t="e">
            <v>#N/A</v>
          </cell>
          <cell r="AC432" t="e">
            <v>#N/A</v>
          </cell>
          <cell r="AD432" t="e">
            <v>#N/A</v>
          </cell>
          <cell r="AE432" t="str">
            <v>11 Dividend Street</v>
          </cell>
          <cell r="AF432" t="str">
            <v>Mansfield QLD 4122</v>
          </cell>
        </row>
        <row r="433">
          <cell r="A433" t="str">
            <v>AEPL0432</v>
          </cell>
          <cell r="D433" t="e">
            <v>#N/A</v>
          </cell>
          <cell r="E433" t="e">
            <v>#N/A</v>
          </cell>
          <cell r="F433" t="e">
            <v>#N/A</v>
          </cell>
          <cell r="G433" t="e">
            <v>#N/A</v>
          </cell>
          <cell r="AB433" t="e">
            <v>#N/A</v>
          </cell>
          <cell r="AC433" t="e">
            <v>#N/A</v>
          </cell>
          <cell r="AD433" t="e">
            <v>#N/A</v>
          </cell>
          <cell r="AE433" t="str">
            <v>11 Dividend Street</v>
          </cell>
          <cell r="AF433" t="str">
            <v>Mansfield QLD 4122</v>
          </cell>
        </row>
        <row r="434">
          <cell r="A434" t="str">
            <v>AEPL0433</v>
          </cell>
          <cell r="D434" t="e">
            <v>#N/A</v>
          </cell>
          <cell r="E434" t="e">
            <v>#N/A</v>
          </cell>
          <cell r="F434" t="e">
            <v>#N/A</v>
          </cell>
          <cell r="G434" t="e">
            <v>#N/A</v>
          </cell>
          <cell r="AB434" t="e">
            <v>#N/A</v>
          </cell>
          <cell r="AC434" t="e">
            <v>#N/A</v>
          </cell>
          <cell r="AD434" t="e">
            <v>#N/A</v>
          </cell>
          <cell r="AE434" t="str">
            <v>11 Dividend Street</v>
          </cell>
          <cell r="AF434" t="str">
            <v>Mansfield QLD 4122</v>
          </cell>
        </row>
        <row r="435">
          <cell r="A435" t="str">
            <v>AEPL0434</v>
          </cell>
          <cell r="D435" t="e">
            <v>#N/A</v>
          </cell>
          <cell r="E435" t="e">
            <v>#N/A</v>
          </cell>
          <cell r="F435" t="e">
            <v>#N/A</v>
          </cell>
          <cell r="G435" t="e">
            <v>#N/A</v>
          </cell>
          <cell r="AB435" t="e">
            <v>#N/A</v>
          </cell>
          <cell r="AC435" t="e">
            <v>#N/A</v>
          </cell>
          <cell r="AD435" t="e">
            <v>#N/A</v>
          </cell>
          <cell r="AE435" t="str">
            <v>11 Dividend Street</v>
          </cell>
          <cell r="AF435" t="str">
            <v>Mansfield QLD 4122</v>
          </cell>
        </row>
        <row r="436">
          <cell r="A436" t="str">
            <v>AEPL0435</v>
          </cell>
          <cell r="D436" t="e">
            <v>#N/A</v>
          </cell>
          <cell r="E436" t="e">
            <v>#N/A</v>
          </cell>
          <cell r="F436" t="e">
            <v>#N/A</v>
          </cell>
          <cell r="G436" t="e">
            <v>#N/A</v>
          </cell>
          <cell r="AB436" t="e">
            <v>#N/A</v>
          </cell>
          <cell r="AC436" t="e">
            <v>#N/A</v>
          </cell>
          <cell r="AD436" t="e">
            <v>#N/A</v>
          </cell>
          <cell r="AE436" t="str">
            <v>11 Dividend Street</v>
          </cell>
          <cell r="AF436" t="str">
            <v>Mansfield QLD 4122</v>
          </cell>
        </row>
        <row r="437">
          <cell r="A437" t="str">
            <v>AEPL0436</v>
          </cell>
          <cell r="D437" t="e">
            <v>#N/A</v>
          </cell>
          <cell r="E437" t="e">
            <v>#N/A</v>
          </cell>
          <cell r="F437" t="e">
            <v>#N/A</v>
          </cell>
          <cell r="G437" t="e">
            <v>#N/A</v>
          </cell>
          <cell r="AB437" t="e">
            <v>#N/A</v>
          </cell>
          <cell r="AC437" t="e">
            <v>#N/A</v>
          </cell>
          <cell r="AD437" t="e">
            <v>#N/A</v>
          </cell>
          <cell r="AE437" t="str">
            <v>11 Dividend Street</v>
          </cell>
          <cell r="AF437" t="str">
            <v>Mansfield QLD 4122</v>
          </cell>
        </row>
        <row r="438">
          <cell r="A438" t="str">
            <v>AEPL0437</v>
          </cell>
          <cell r="D438" t="e">
            <v>#N/A</v>
          </cell>
          <cell r="E438" t="e">
            <v>#N/A</v>
          </cell>
          <cell r="F438" t="e">
            <v>#N/A</v>
          </cell>
          <cell r="G438" t="e">
            <v>#N/A</v>
          </cell>
          <cell r="AB438" t="e">
            <v>#N/A</v>
          </cell>
          <cell r="AC438" t="e">
            <v>#N/A</v>
          </cell>
          <cell r="AD438" t="e">
            <v>#N/A</v>
          </cell>
          <cell r="AE438" t="str">
            <v>11 Dividend Street</v>
          </cell>
          <cell r="AF438" t="str">
            <v>Mansfield QLD 4122</v>
          </cell>
        </row>
        <row r="439">
          <cell r="A439" t="str">
            <v>AEPL0438</v>
          </cell>
          <cell r="D439" t="e">
            <v>#N/A</v>
          </cell>
          <cell r="E439" t="e">
            <v>#N/A</v>
          </cell>
          <cell r="F439" t="e">
            <v>#N/A</v>
          </cell>
          <cell r="G439" t="e">
            <v>#N/A</v>
          </cell>
          <cell r="AB439" t="e">
            <v>#N/A</v>
          </cell>
          <cell r="AC439" t="e">
            <v>#N/A</v>
          </cell>
          <cell r="AD439" t="e">
            <v>#N/A</v>
          </cell>
          <cell r="AE439" t="str">
            <v>11 Dividend Street</v>
          </cell>
          <cell r="AF439" t="str">
            <v>Mansfield QLD 4122</v>
          </cell>
        </row>
        <row r="440">
          <cell r="A440" t="str">
            <v>AEPL0439</v>
          </cell>
          <cell r="D440" t="e">
            <v>#N/A</v>
          </cell>
          <cell r="E440" t="e">
            <v>#N/A</v>
          </cell>
          <cell r="F440" t="e">
            <v>#N/A</v>
          </cell>
          <cell r="G440" t="e">
            <v>#N/A</v>
          </cell>
          <cell r="AB440" t="e">
            <v>#N/A</v>
          </cell>
          <cell r="AC440" t="e">
            <v>#N/A</v>
          </cell>
          <cell r="AD440" t="e">
            <v>#N/A</v>
          </cell>
          <cell r="AE440" t="str">
            <v>11 Dividend Street</v>
          </cell>
          <cell r="AF440" t="str">
            <v>Mansfield QLD 4122</v>
          </cell>
        </row>
        <row r="441">
          <cell r="A441" t="str">
            <v>AEPL0440</v>
          </cell>
          <cell r="D441" t="e">
            <v>#N/A</v>
          </cell>
          <cell r="E441" t="e">
            <v>#N/A</v>
          </cell>
          <cell r="F441" t="e">
            <v>#N/A</v>
          </cell>
          <cell r="G441" t="e">
            <v>#N/A</v>
          </cell>
          <cell r="AB441" t="e">
            <v>#N/A</v>
          </cell>
          <cell r="AC441" t="e">
            <v>#N/A</v>
          </cell>
          <cell r="AD441" t="e">
            <v>#N/A</v>
          </cell>
          <cell r="AE441" t="str">
            <v>11 Dividend Street</v>
          </cell>
          <cell r="AF441" t="str">
            <v>Mansfield QLD 4122</v>
          </cell>
        </row>
        <row r="442">
          <cell r="A442" t="str">
            <v>AEPL0441</v>
          </cell>
          <cell r="D442" t="e">
            <v>#N/A</v>
          </cell>
          <cell r="E442" t="e">
            <v>#N/A</v>
          </cell>
          <cell r="F442" t="e">
            <v>#N/A</v>
          </cell>
          <cell r="G442" t="e">
            <v>#N/A</v>
          </cell>
          <cell r="AB442" t="e">
            <v>#N/A</v>
          </cell>
          <cell r="AC442" t="e">
            <v>#N/A</v>
          </cell>
          <cell r="AD442" t="e">
            <v>#N/A</v>
          </cell>
          <cell r="AE442" t="str">
            <v>11 Dividend Street</v>
          </cell>
          <cell r="AF442" t="str">
            <v>Mansfield QLD 4122</v>
          </cell>
        </row>
        <row r="443">
          <cell r="A443" t="str">
            <v>AEPL0442</v>
          </cell>
          <cell r="D443" t="e">
            <v>#N/A</v>
          </cell>
          <cell r="E443" t="e">
            <v>#N/A</v>
          </cell>
          <cell r="F443" t="e">
            <v>#N/A</v>
          </cell>
          <cell r="G443" t="e">
            <v>#N/A</v>
          </cell>
          <cell r="AB443" t="e">
            <v>#N/A</v>
          </cell>
          <cell r="AC443" t="e">
            <v>#N/A</v>
          </cell>
          <cell r="AD443" t="e">
            <v>#N/A</v>
          </cell>
          <cell r="AE443" t="str">
            <v>11 Dividend Street</v>
          </cell>
          <cell r="AF443" t="str">
            <v>Mansfield QLD 4122</v>
          </cell>
        </row>
        <row r="444">
          <cell r="A444" t="str">
            <v>AEPL0443</v>
          </cell>
          <cell r="D444" t="e">
            <v>#N/A</v>
          </cell>
          <cell r="E444" t="e">
            <v>#N/A</v>
          </cell>
          <cell r="F444" t="e">
            <v>#N/A</v>
          </cell>
          <cell r="G444" t="e">
            <v>#N/A</v>
          </cell>
          <cell r="AB444" t="e">
            <v>#N/A</v>
          </cell>
          <cell r="AC444" t="e">
            <v>#N/A</v>
          </cell>
          <cell r="AD444" t="e">
            <v>#N/A</v>
          </cell>
          <cell r="AE444" t="str">
            <v>11 Dividend Street</v>
          </cell>
          <cell r="AF444" t="str">
            <v>Mansfield QLD 4122</v>
          </cell>
        </row>
        <row r="445">
          <cell r="A445" t="str">
            <v>AEPL0444</v>
          </cell>
          <cell r="D445" t="e">
            <v>#N/A</v>
          </cell>
          <cell r="E445" t="e">
            <v>#N/A</v>
          </cell>
          <cell r="F445" t="e">
            <v>#N/A</v>
          </cell>
          <cell r="G445" t="e">
            <v>#N/A</v>
          </cell>
          <cell r="AB445" t="e">
            <v>#N/A</v>
          </cell>
          <cell r="AC445" t="e">
            <v>#N/A</v>
          </cell>
          <cell r="AD445" t="e">
            <v>#N/A</v>
          </cell>
          <cell r="AE445" t="str">
            <v>11 Dividend Street</v>
          </cell>
          <cell r="AF445" t="str">
            <v>Mansfield QLD 4122</v>
          </cell>
        </row>
        <row r="446">
          <cell r="A446" t="str">
            <v>AEPL0445</v>
          </cell>
          <cell r="D446" t="e">
            <v>#N/A</v>
          </cell>
          <cell r="E446" t="e">
            <v>#N/A</v>
          </cell>
          <cell r="F446" t="e">
            <v>#N/A</v>
          </cell>
          <cell r="G446" t="e">
            <v>#N/A</v>
          </cell>
          <cell r="AB446" t="e">
            <v>#N/A</v>
          </cell>
          <cell r="AC446" t="e">
            <v>#N/A</v>
          </cell>
          <cell r="AD446" t="e">
            <v>#N/A</v>
          </cell>
          <cell r="AE446" t="str">
            <v>11 Dividend Street</v>
          </cell>
          <cell r="AF446" t="str">
            <v>Mansfield QLD 4122</v>
          </cell>
        </row>
        <row r="447">
          <cell r="A447" t="str">
            <v>AEPL0446</v>
          </cell>
          <cell r="D447" t="e">
            <v>#N/A</v>
          </cell>
          <cell r="E447" t="e">
            <v>#N/A</v>
          </cell>
          <cell r="F447" t="e">
            <v>#N/A</v>
          </cell>
          <cell r="G447" t="e">
            <v>#N/A</v>
          </cell>
          <cell r="AB447" t="e">
            <v>#N/A</v>
          </cell>
          <cell r="AC447" t="e">
            <v>#N/A</v>
          </cell>
          <cell r="AD447" t="e">
            <v>#N/A</v>
          </cell>
          <cell r="AE447" t="str">
            <v>11 Dividend Street</v>
          </cell>
          <cell r="AF447" t="str">
            <v>Mansfield QLD 4122</v>
          </cell>
        </row>
        <row r="448">
          <cell r="A448" t="str">
            <v>AEPL0447</v>
          </cell>
          <cell r="D448" t="e">
            <v>#N/A</v>
          </cell>
          <cell r="E448" t="e">
            <v>#N/A</v>
          </cell>
          <cell r="F448" t="e">
            <v>#N/A</v>
          </cell>
          <cell r="G448" t="e">
            <v>#N/A</v>
          </cell>
          <cell r="AB448" t="e">
            <v>#N/A</v>
          </cell>
          <cell r="AC448" t="e">
            <v>#N/A</v>
          </cell>
          <cell r="AD448" t="e">
            <v>#N/A</v>
          </cell>
          <cell r="AE448" t="str">
            <v>11 Dividend Street</v>
          </cell>
          <cell r="AF448" t="str">
            <v>Mansfield QLD 4122</v>
          </cell>
        </row>
        <row r="449">
          <cell r="A449" t="str">
            <v>AEPL0448</v>
          </cell>
          <cell r="D449" t="e">
            <v>#N/A</v>
          </cell>
          <cell r="E449" t="e">
            <v>#N/A</v>
          </cell>
          <cell r="F449" t="e">
            <v>#N/A</v>
          </cell>
          <cell r="G449" t="e">
            <v>#N/A</v>
          </cell>
          <cell r="AB449" t="e">
            <v>#N/A</v>
          </cell>
          <cell r="AC449" t="e">
            <v>#N/A</v>
          </cell>
          <cell r="AD449" t="e">
            <v>#N/A</v>
          </cell>
          <cell r="AE449" t="str">
            <v>11 Dividend Street</v>
          </cell>
          <cell r="AF449" t="str">
            <v>Mansfield QLD 4122</v>
          </cell>
        </row>
        <row r="450">
          <cell r="A450" t="str">
            <v>AEPL0449</v>
          </cell>
          <cell r="D450" t="e">
            <v>#N/A</v>
          </cell>
          <cell r="E450" t="e">
            <v>#N/A</v>
          </cell>
          <cell r="F450" t="e">
            <v>#N/A</v>
          </cell>
          <cell r="G450" t="e">
            <v>#N/A</v>
          </cell>
          <cell r="AB450" t="e">
            <v>#N/A</v>
          </cell>
          <cell r="AC450" t="e">
            <v>#N/A</v>
          </cell>
          <cell r="AD450" t="e">
            <v>#N/A</v>
          </cell>
          <cell r="AE450" t="str">
            <v>11 Dividend Street</v>
          </cell>
          <cell r="AF450" t="str">
            <v>Mansfield QLD 4122</v>
          </cell>
        </row>
        <row r="451">
          <cell r="A451" t="str">
            <v>AEPL0450</v>
          </cell>
          <cell r="D451" t="e">
            <v>#N/A</v>
          </cell>
          <cell r="E451" t="e">
            <v>#N/A</v>
          </cell>
          <cell r="F451" t="e">
            <v>#N/A</v>
          </cell>
          <cell r="G451" t="e">
            <v>#N/A</v>
          </cell>
          <cell r="AB451" t="e">
            <v>#N/A</v>
          </cell>
          <cell r="AC451" t="e">
            <v>#N/A</v>
          </cell>
          <cell r="AD451" t="e">
            <v>#N/A</v>
          </cell>
          <cell r="AE451" t="str">
            <v>11 Dividend Street</v>
          </cell>
          <cell r="AF451" t="str">
            <v>Mansfield QLD 4122</v>
          </cell>
        </row>
        <row r="452">
          <cell r="A452" t="str">
            <v>AEPL0451</v>
          </cell>
          <cell r="D452" t="e">
            <v>#N/A</v>
          </cell>
          <cell r="E452" t="e">
            <v>#N/A</v>
          </cell>
          <cell r="F452" t="e">
            <v>#N/A</v>
          </cell>
          <cell r="G452" t="e">
            <v>#N/A</v>
          </cell>
          <cell r="AB452" t="e">
            <v>#N/A</v>
          </cell>
          <cell r="AC452" t="e">
            <v>#N/A</v>
          </cell>
          <cell r="AD452" t="e">
            <v>#N/A</v>
          </cell>
          <cell r="AE452" t="str">
            <v>11 Dividend Street</v>
          </cell>
          <cell r="AF452" t="str">
            <v>Mansfield QLD 4122</v>
          </cell>
        </row>
        <row r="453">
          <cell r="A453" t="str">
            <v>AEPL0452</v>
          </cell>
          <cell r="D453" t="e">
            <v>#N/A</v>
          </cell>
          <cell r="E453" t="e">
            <v>#N/A</v>
          </cell>
          <cell r="F453" t="e">
            <v>#N/A</v>
          </cell>
          <cell r="G453" t="e">
            <v>#N/A</v>
          </cell>
          <cell r="AB453" t="e">
            <v>#N/A</v>
          </cell>
          <cell r="AC453" t="e">
            <v>#N/A</v>
          </cell>
          <cell r="AD453" t="e">
            <v>#N/A</v>
          </cell>
          <cell r="AE453" t="str">
            <v>11 Dividend Street</v>
          </cell>
          <cell r="AF453" t="str">
            <v>Mansfield QLD 4122</v>
          </cell>
        </row>
        <row r="454">
          <cell r="A454" t="str">
            <v>AEPL0453</v>
          </cell>
          <cell r="D454" t="e">
            <v>#N/A</v>
          </cell>
          <cell r="E454" t="e">
            <v>#N/A</v>
          </cell>
          <cell r="F454" t="e">
            <v>#N/A</v>
          </cell>
          <cell r="G454" t="e">
            <v>#N/A</v>
          </cell>
          <cell r="AB454" t="e">
            <v>#N/A</v>
          </cell>
          <cell r="AC454" t="e">
            <v>#N/A</v>
          </cell>
          <cell r="AD454" t="e">
            <v>#N/A</v>
          </cell>
          <cell r="AE454" t="str">
            <v>11 Dividend Street</v>
          </cell>
          <cell r="AF454" t="str">
            <v>Mansfield QLD 4122</v>
          </cell>
        </row>
        <row r="455">
          <cell r="A455" t="str">
            <v>AEPL0454</v>
          </cell>
          <cell r="D455" t="e">
            <v>#N/A</v>
          </cell>
          <cell r="E455" t="e">
            <v>#N/A</v>
          </cell>
          <cell r="F455" t="e">
            <v>#N/A</v>
          </cell>
          <cell r="G455" t="e">
            <v>#N/A</v>
          </cell>
          <cell r="AB455" t="e">
            <v>#N/A</v>
          </cell>
          <cell r="AC455" t="e">
            <v>#N/A</v>
          </cell>
          <cell r="AD455" t="e">
            <v>#N/A</v>
          </cell>
          <cell r="AE455" t="str">
            <v>11 Dividend Street</v>
          </cell>
          <cell r="AF455" t="str">
            <v>Mansfield QLD 4122</v>
          </cell>
        </row>
        <row r="456">
          <cell r="A456" t="str">
            <v>AEPL0455</v>
          </cell>
          <cell r="D456" t="e">
            <v>#N/A</v>
          </cell>
          <cell r="E456" t="e">
            <v>#N/A</v>
          </cell>
          <cell r="F456" t="e">
            <v>#N/A</v>
          </cell>
          <cell r="G456" t="e">
            <v>#N/A</v>
          </cell>
          <cell r="AB456" t="e">
            <v>#N/A</v>
          </cell>
          <cell r="AC456" t="e">
            <v>#N/A</v>
          </cell>
          <cell r="AD456" t="e">
            <v>#N/A</v>
          </cell>
          <cell r="AE456" t="str">
            <v>11 Dividend Street</v>
          </cell>
          <cell r="AF456" t="str">
            <v>Mansfield QLD 4122</v>
          </cell>
        </row>
        <row r="457">
          <cell r="A457" t="str">
            <v>AEPL0456</v>
          </cell>
          <cell r="D457" t="e">
            <v>#N/A</v>
          </cell>
          <cell r="E457" t="e">
            <v>#N/A</v>
          </cell>
          <cell r="F457" t="e">
            <v>#N/A</v>
          </cell>
          <cell r="G457" t="e">
            <v>#N/A</v>
          </cell>
          <cell r="AB457" t="e">
            <v>#N/A</v>
          </cell>
          <cell r="AC457" t="e">
            <v>#N/A</v>
          </cell>
          <cell r="AD457" t="e">
            <v>#N/A</v>
          </cell>
          <cell r="AE457" t="str">
            <v>11 Dividend Street</v>
          </cell>
          <cell r="AF457" t="str">
            <v>Mansfield QLD 4122</v>
          </cell>
        </row>
        <row r="458">
          <cell r="A458" t="str">
            <v>AEPL0457</v>
          </cell>
          <cell r="D458" t="e">
            <v>#N/A</v>
          </cell>
          <cell r="E458" t="e">
            <v>#N/A</v>
          </cell>
          <cell r="F458" t="e">
            <v>#N/A</v>
          </cell>
          <cell r="G458" t="e">
            <v>#N/A</v>
          </cell>
          <cell r="AB458" t="e">
            <v>#N/A</v>
          </cell>
          <cell r="AC458" t="e">
            <v>#N/A</v>
          </cell>
          <cell r="AD458" t="e">
            <v>#N/A</v>
          </cell>
          <cell r="AE458" t="str">
            <v>11 Dividend Street</v>
          </cell>
          <cell r="AF458" t="str">
            <v>Mansfield QLD 4122</v>
          </cell>
        </row>
        <row r="459">
          <cell r="A459" t="str">
            <v>AEPL0458</v>
          </cell>
          <cell r="D459" t="e">
            <v>#N/A</v>
          </cell>
          <cell r="E459" t="e">
            <v>#N/A</v>
          </cell>
          <cell r="F459" t="e">
            <v>#N/A</v>
          </cell>
          <cell r="G459" t="e">
            <v>#N/A</v>
          </cell>
          <cell r="AB459" t="e">
            <v>#N/A</v>
          </cell>
          <cell r="AC459" t="e">
            <v>#N/A</v>
          </cell>
          <cell r="AD459" t="e">
            <v>#N/A</v>
          </cell>
          <cell r="AE459" t="str">
            <v>11 Dividend Street</v>
          </cell>
          <cell r="AF459" t="str">
            <v>Mansfield QLD 4122</v>
          </cell>
        </row>
        <row r="460">
          <cell r="A460" t="str">
            <v>AEPL0459</v>
          </cell>
          <cell r="D460" t="e">
            <v>#N/A</v>
          </cell>
          <cell r="E460" t="e">
            <v>#N/A</v>
          </cell>
          <cell r="F460" t="e">
            <v>#N/A</v>
          </cell>
          <cell r="G460" t="e">
            <v>#N/A</v>
          </cell>
          <cell r="AB460" t="e">
            <v>#N/A</v>
          </cell>
          <cell r="AC460" t="e">
            <v>#N/A</v>
          </cell>
          <cell r="AD460" t="e">
            <v>#N/A</v>
          </cell>
          <cell r="AE460" t="str">
            <v>11 Dividend Street</v>
          </cell>
          <cell r="AF460" t="str">
            <v>Mansfield QLD 4122</v>
          </cell>
        </row>
        <row r="461">
          <cell r="A461" t="str">
            <v>AEPL0460</v>
          </cell>
          <cell r="D461" t="e">
            <v>#N/A</v>
          </cell>
          <cell r="E461" t="e">
            <v>#N/A</v>
          </cell>
          <cell r="F461" t="e">
            <v>#N/A</v>
          </cell>
          <cell r="G461" t="e">
            <v>#N/A</v>
          </cell>
          <cell r="AB461" t="e">
            <v>#N/A</v>
          </cell>
          <cell r="AC461" t="e">
            <v>#N/A</v>
          </cell>
          <cell r="AD461" t="e">
            <v>#N/A</v>
          </cell>
          <cell r="AE461" t="str">
            <v>11 Dividend Street</v>
          </cell>
          <cell r="AF461" t="str">
            <v>Mansfield QLD 4122</v>
          </cell>
        </row>
        <row r="462">
          <cell r="A462" t="str">
            <v>AEPL0461</v>
          </cell>
          <cell r="D462" t="e">
            <v>#N/A</v>
          </cell>
          <cell r="E462" t="e">
            <v>#N/A</v>
          </cell>
          <cell r="F462" t="e">
            <v>#N/A</v>
          </cell>
          <cell r="G462" t="e">
            <v>#N/A</v>
          </cell>
          <cell r="AB462" t="e">
            <v>#N/A</v>
          </cell>
          <cell r="AC462" t="e">
            <v>#N/A</v>
          </cell>
          <cell r="AD462" t="e">
            <v>#N/A</v>
          </cell>
          <cell r="AE462" t="str">
            <v>11 Dividend Street</v>
          </cell>
          <cell r="AF462" t="str">
            <v>Mansfield QLD 4122</v>
          </cell>
        </row>
        <row r="463">
          <cell r="A463" t="str">
            <v>AEPL0462</v>
          </cell>
          <cell r="D463" t="e">
            <v>#N/A</v>
          </cell>
          <cell r="E463" t="e">
            <v>#N/A</v>
          </cell>
          <cell r="F463" t="e">
            <v>#N/A</v>
          </cell>
          <cell r="G463" t="e">
            <v>#N/A</v>
          </cell>
          <cell r="AB463" t="e">
            <v>#N/A</v>
          </cell>
          <cell r="AC463" t="e">
            <v>#N/A</v>
          </cell>
          <cell r="AD463" t="e">
            <v>#N/A</v>
          </cell>
          <cell r="AE463" t="str">
            <v>11 Dividend Street</v>
          </cell>
          <cell r="AF463" t="str">
            <v>Mansfield QLD 4122</v>
          </cell>
        </row>
        <row r="464">
          <cell r="A464" t="str">
            <v>AEPL0463</v>
          </cell>
          <cell r="D464" t="e">
            <v>#N/A</v>
          </cell>
          <cell r="E464" t="e">
            <v>#N/A</v>
          </cell>
          <cell r="F464" t="e">
            <v>#N/A</v>
          </cell>
          <cell r="G464" t="e">
            <v>#N/A</v>
          </cell>
          <cell r="AB464" t="e">
            <v>#N/A</v>
          </cell>
          <cell r="AC464" t="e">
            <v>#N/A</v>
          </cell>
          <cell r="AD464" t="e">
            <v>#N/A</v>
          </cell>
          <cell r="AE464" t="str">
            <v>11 Dividend Street</v>
          </cell>
          <cell r="AF464" t="str">
            <v>Mansfield QLD 4122</v>
          </cell>
        </row>
        <row r="465">
          <cell r="A465" t="str">
            <v>AEPL0464</v>
          </cell>
          <cell r="D465" t="e">
            <v>#N/A</v>
          </cell>
          <cell r="E465" t="e">
            <v>#N/A</v>
          </cell>
          <cell r="F465" t="e">
            <v>#N/A</v>
          </cell>
          <cell r="G465" t="e">
            <v>#N/A</v>
          </cell>
          <cell r="AB465" t="e">
            <v>#N/A</v>
          </cell>
          <cell r="AC465" t="e">
            <v>#N/A</v>
          </cell>
          <cell r="AD465" t="e">
            <v>#N/A</v>
          </cell>
          <cell r="AE465" t="str">
            <v>11 Dividend Street</v>
          </cell>
          <cell r="AF465" t="str">
            <v>Mansfield QLD 4122</v>
          </cell>
        </row>
        <row r="466">
          <cell r="A466" t="str">
            <v>AEPL0465</v>
          </cell>
          <cell r="D466" t="e">
            <v>#N/A</v>
          </cell>
          <cell r="E466" t="e">
            <v>#N/A</v>
          </cell>
          <cell r="F466" t="e">
            <v>#N/A</v>
          </cell>
          <cell r="G466" t="e">
            <v>#N/A</v>
          </cell>
          <cell r="AB466" t="e">
            <v>#N/A</v>
          </cell>
          <cell r="AC466" t="e">
            <v>#N/A</v>
          </cell>
          <cell r="AD466" t="e">
            <v>#N/A</v>
          </cell>
          <cell r="AE466" t="str">
            <v>11 Dividend Street</v>
          </cell>
          <cell r="AF466" t="str">
            <v>Mansfield QLD 4122</v>
          </cell>
        </row>
        <row r="467">
          <cell r="A467" t="str">
            <v>AEPL0466</v>
          </cell>
          <cell r="D467" t="e">
            <v>#N/A</v>
          </cell>
          <cell r="E467" t="e">
            <v>#N/A</v>
          </cell>
          <cell r="F467" t="e">
            <v>#N/A</v>
          </cell>
          <cell r="G467" t="e">
            <v>#N/A</v>
          </cell>
          <cell r="AB467" t="e">
            <v>#N/A</v>
          </cell>
          <cell r="AC467" t="e">
            <v>#N/A</v>
          </cell>
          <cell r="AD467" t="e">
            <v>#N/A</v>
          </cell>
          <cell r="AE467" t="str">
            <v>11 Dividend Street</v>
          </cell>
          <cell r="AF467" t="str">
            <v>Mansfield QLD 4122</v>
          </cell>
        </row>
        <row r="468">
          <cell r="A468" t="str">
            <v>AEPL0467</v>
          </cell>
          <cell r="D468" t="e">
            <v>#N/A</v>
          </cell>
          <cell r="E468" t="e">
            <v>#N/A</v>
          </cell>
          <cell r="F468" t="e">
            <v>#N/A</v>
          </cell>
          <cell r="G468" t="e">
            <v>#N/A</v>
          </cell>
          <cell r="AB468" t="e">
            <v>#N/A</v>
          </cell>
          <cell r="AC468" t="e">
            <v>#N/A</v>
          </cell>
          <cell r="AD468" t="e">
            <v>#N/A</v>
          </cell>
          <cell r="AE468" t="str">
            <v>11 Dividend Street</v>
          </cell>
          <cell r="AF468" t="str">
            <v>Mansfield QLD 4122</v>
          </cell>
        </row>
        <row r="469">
          <cell r="A469" t="str">
            <v>AEPL0468</v>
          </cell>
          <cell r="D469" t="e">
            <v>#N/A</v>
          </cell>
          <cell r="E469" t="e">
            <v>#N/A</v>
          </cell>
          <cell r="F469" t="e">
            <v>#N/A</v>
          </cell>
          <cell r="G469" t="e">
            <v>#N/A</v>
          </cell>
          <cell r="AB469" t="e">
            <v>#N/A</v>
          </cell>
          <cell r="AC469" t="e">
            <v>#N/A</v>
          </cell>
          <cell r="AD469" t="e">
            <v>#N/A</v>
          </cell>
          <cell r="AE469" t="str">
            <v>11 Dividend Street</v>
          </cell>
          <cell r="AF469" t="str">
            <v>Mansfield QLD 4122</v>
          </cell>
        </row>
        <row r="470">
          <cell r="A470" t="str">
            <v>AEPL0469</v>
          </cell>
          <cell r="D470" t="e">
            <v>#N/A</v>
          </cell>
          <cell r="E470" t="e">
            <v>#N/A</v>
          </cell>
          <cell r="F470" t="e">
            <v>#N/A</v>
          </cell>
          <cell r="G470" t="e">
            <v>#N/A</v>
          </cell>
          <cell r="AB470" t="e">
            <v>#N/A</v>
          </cell>
          <cell r="AC470" t="e">
            <v>#N/A</v>
          </cell>
          <cell r="AD470" t="e">
            <v>#N/A</v>
          </cell>
          <cell r="AE470" t="str">
            <v>11 Dividend Street</v>
          </cell>
          <cell r="AF470" t="str">
            <v>Mansfield QLD 4122</v>
          </cell>
        </row>
        <row r="471">
          <cell r="A471" t="str">
            <v>AEPL0470</v>
          </cell>
          <cell r="D471" t="e">
            <v>#N/A</v>
          </cell>
          <cell r="E471" t="e">
            <v>#N/A</v>
          </cell>
          <cell r="F471" t="e">
            <v>#N/A</v>
          </cell>
          <cell r="G471" t="e">
            <v>#N/A</v>
          </cell>
          <cell r="AB471" t="e">
            <v>#N/A</v>
          </cell>
          <cell r="AC471" t="e">
            <v>#N/A</v>
          </cell>
          <cell r="AD471" t="e">
            <v>#N/A</v>
          </cell>
          <cell r="AE471" t="str">
            <v>11 Dividend Street</v>
          </cell>
          <cell r="AF471" t="str">
            <v>Mansfield QLD 4122</v>
          </cell>
        </row>
        <row r="472">
          <cell r="A472" t="str">
            <v>AEPL0471</v>
          </cell>
          <cell r="D472" t="e">
            <v>#N/A</v>
          </cell>
          <cell r="E472" t="e">
            <v>#N/A</v>
          </cell>
          <cell r="F472" t="e">
            <v>#N/A</v>
          </cell>
          <cell r="G472" t="e">
            <v>#N/A</v>
          </cell>
          <cell r="AB472" t="e">
            <v>#N/A</v>
          </cell>
          <cell r="AC472" t="e">
            <v>#N/A</v>
          </cell>
          <cell r="AD472" t="e">
            <v>#N/A</v>
          </cell>
          <cell r="AE472" t="str">
            <v>11 Dividend Street</v>
          </cell>
          <cell r="AF472" t="str">
            <v>Mansfield QLD 4122</v>
          </cell>
        </row>
        <row r="473">
          <cell r="A473" t="str">
            <v>AEPL0472</v>
          </cell>
          <cell r="D473" t="e">
            <v>#N/A</v>
          </cell>
          <cell r="E473" t="e">
            <v>#N/A</v>
          </cell>
          <cell r="F473" t="e">
            <v>#N/A</v>
          </cell>
          <cell r="G473" t="e">
            <v>#N/A</v>
          </cell>
          <cell r="AB473" t="e">
            <v>#N/A</v>
          </cell>
          <cell r="AC473" t="e">
            <v>#N/A</v>
          </cell>
          <cell r="AD473" t="e">
            <v>#N/A</v>
          </cell>
          <cell r="AE473" t="str">
            <v>11 Dividend Street</v>
          </cell>
          <cell r="AF473" t="str">
            <v>Mansfield QLD 4122</v>
          </cell>
        </row>
        <row r="474">
          <cell r="A474" t="str">
            <v>AEPL0473</v>
          </cell>
          <cell r="D474" t="e">
            <v>#N/A</v>
          </cell>
          <cell r="E474" t="e">
            <v>#N/A</v>
          </cell>
          <cell r="F474" t="e">
            <v>#N/A</v>
          </cell>
          <cell r="G474" t="e">
            <v>#N/A</v>
          </cell>
          <cell r="AB474" t="e">
            <v>#N/A</v>
          </cell>
          <cell r="AC474" t="e">
            <v>#N/A</v>
          </cell>
          <cell r="AD474" t="e">
            <v>#N/A</v>
          </cell>
          <cell r="AE474" t="str">
            <v>11 Dividend Street</v>
          </cell>
          <cell r="AF474" t="str">
            <v>Mansfield QLD 4122</v>
          </cell>
        </row>
        <row r="475">
          <cell r="A475" t="str">
            <v>AEPL0474</v>
          </cell>
          <cell r="D475" t="e">
            <v>#N/A</v>
          </cell>
          <cell r="E475" t="e">
            <v>#N/A</v>
          </cell>
          <cell r="F475" t="e">
            <v>#N/A</v>
          </cell>
          <cell r="G475" t="e">
            <v>#N/A</v>
          </cell>
          <cell r="AB475" t="e">
            <v>#N/A</v>
          </cell>
          <cell r="AC475" t="e">
            <v>#N/A</v>
          </cell>
          <cell r="AD475" t="e">
            <v>#N/A</v>
          </cell>
          <cell r="AE475" t="str">
            <v>11 Dividend Street</v>
          </cell>
          <cell r="AF475" t="str">
            <v>Mansfield QLD 4122</v>
          </cell>
        </row>
        <row r="476">
          <cell r="A476" t="str">
            <v>AEPL0475</v>
          </cell>
          <cell r="D476" t="e">
            <v>#N/A</v>
          </cell>
          <cell r="E476" t="e">
            <v>#N/A</v>
          </cell>
          <cell r="F476" t="e">
            <v>#N/A</v>
          </cell>
          <cell r="G476" t="e">
            <v>#N/A</v>
          </cell>
          <cell r="AB476" t="e">
            <v>#N/A</v>
          </cell>
          <cell r="AC476" t="e">
            <v>#N/A</v>
          </cell>
          <cell r="AD476" t="e">
            <v>#N/A</v>
          </cell>
          <cell r="AE476" t="str">
            <v>11 Dividend Street</v>
          </cell>
          <cell r="AF476" t="str">
            <v>Mansfield QLD 4122</v>
          </cell>
        </row>
        <row r="477">
          <cell r="A477" t="str">
            <v>AEPL0476</v>
          </cell>
          <cell r="D477" t="e">
            <v>#N/A</v>
          </cell>
          <cell r="E477" t="e">
            <v>#N/A</v>
          </cell>
          <cell r="F477" t="e">
            <v>#N/A</v>
          </cell>
          <cell r="G477" t="e">
            <v>#N/A</v>
          </cell>
          <cell r="AB477" t="e">
            <v>#N/A</v>
          </cell>
          <cell r="AC477" t="e">
            <v>#N/A</v>
          </cell>
          <cell r="AD477" t="e">
            <v>#N/A</v>
          </cell>
          <cell r="AE477" t="str">
            <v>11 Dividend Street</v>
          </cell>
          <cell r="AF477" t="str">
            <v>Mansfield QLD 4122</v>
          </cell>
        </row>
        <row r="478">
          <cell r="A478" t="str">
            <v>AEPL0477</v>
          </cell>
          <cell r="D478" t="e">
            <v>#N/A</v>
          </cell>
          <cell r="E478" t="e">
            <v>#N/A</v>
          </cell>
          <cell r="F478" t="e">
            <v>#N/A</v>
          </cell>
          <cell r="G478" t="e">
            <v>#N/A</v>
          </cell>
          <cell r="AB478" t="e">
            <v>#N/A</v>
          </cell>
          <cell r="AC478" t="e">
            <v>#N/A</v>
          </cell>
          <cell r="AD478" t="e">
            <v>#N/A</v>
          </cell>
          <cell r="AE478" t="str">
            <v>11 Dividend Street</v>
          </cell>
          <cell r="AF478" t="str">
            <v>Mansfield QLD 4122</v>
          </cell>
        </row>
        <row r="479">
          <cell r="A479" t="str">
            <v>AEPL0478</v>
          </cell>
          <cell r="D479" t="e">
            <v>#N/A</v>
          </cell>
          <cell r="E479" t="e">
            <v>#N/A</v>
          </cell>
          <cell r="F479" t="e">
            <v>#N/A</v>
          </cell>
          <cell r="G479" t="e">
            <v>#N/A</v>
          </cell>
          <cell r="AB479" t="e">
            <v>#N/A</v>
          </cell>
          <cell r="AC479" t="e">
            <v>#N/A</v>
          </cell>
          <cell r="AD479" t="e">
            <v>#N/A</v>
          </cell>
          <cell r="AE479" t="str">
            <v>11 Dividend Street</v>
          </cell>
          <cell r="AF479" t="str">
            <v>Mansfield QLD 4122</v>
          </cell>
        </row>
        <row r="480">
          <cell r="A480" t="str">
            <v>AEPL0479</v>
          </cell>
          <cell r="D480" t="e">
            <v>#N/A</v>
          </cell>
          <cell r="E480" t="e">
            <v>#N/A</v>
          </cell>
          <cell r="F480" t="e">
            <v>#N/A</v>
          </cell>
          <cell r="G480" t="e">
            <v>#N/A</v>
          </cell>
          <cell r="AB480" t="e">
            <v>#N/A</v>
          </cell>
          <cell r="AC480" t="e">
            <v>#N/A</v>
          </cell>
          <cell r="AD480" t="e">
            <v>#N/A</v>
          </cell>
          <cell r="AE480" t="str">
            <v>11 Dividend Street</v>
          </cell>
          <cell r="AF480" t="str">
            <v>Mansfield QLD 4122</v>
          </cell>
        </row>
        <row r="481">
          <cell r="A481" t="str">
            <v>AEPL0480</v>
          </cell>
          <cell r="D481" t="e">
            <v>#N/A</v>
          </cell>
          <cell r="E481" t="e">
            <v>#N/A</v>
          </cell>
          <cell r="F481" t="e">
            <v>#N/A</v>
          </cell>
          <cell r="G481" t="e">
            <v>#N/A</v>
          </cell>
          <cell r="AB481" t="e">
            <v>#N/A</v>
          </cell>
          <cell r="AC481" t="e">
            <v>#N/A</v>
          </cell>
          <cell r="AD481" t="e">
            <v>#N/A</v>
          </cell>
          <cell r="AE481" t="str">
            <v>11 Dividend Street</v>
          </cell>
          <cell r="AF481" t="str">
            <v>Mansfield QLD 4122</v>
          </cell>
        </row>
        <row r="482">
          <cell r="A482" t="str">
            <v>AEPL0481</v>
          </cell>
          <cell r="D482" t="e">
            <v>#N/A</v>
          </cell>
          <cell r="E482" t="e">
            <v>#N/A</v>
          </cell>
          <cell r="F482" t="e">
            <v>#N/A</v>
          </cell>
          <cell r="G482" t="e">
            <v>#N/A</v>
          </cell>
          <cell r="AB482" t="e">
            <v>#N/A</v>
          </cell>
          <cell r="AC482" t="e">
            <v>#N/A</v>
          </cell>
          <cell r="AD482" t="e">
            <v>#N/A</v>
          </cell>
          <cell r="AE482" t="str">
            <v>11 Dividend Street</v>
          </cell>
          <cell r="AF482" t="str">
            <v>Mansfield QLD 4122</v>
          </cell>
        </row>
        <row r="483">
          <cell r="A483" t="str">
            <v>AEPL0482</v>
          </cell>
          <cell r="D483" t="e">
            <v>#N/A</v>
          </cell>
          <cell r="E483" t="e">
            <v>#N/A</v>
          </cell>
          <cell r="F483" t="e">
            <v>#N/A</v>
          </cell>
          <cell r="G483" t="e">
            <v>#N/A</v>
          </cell>
          <cell r="AB483" t="e">
            <v>#N/A</v>
          </cell>
          <cell r="AC483" t="e">
            <v>#N/A</v>
          </cell>
          <cell r="AD483" t="e">
            <v>#N/A</v>
          </cell>
          <cell r="AE483" t="str">
            <v>11 Dividend Street</v>
          </cell>
          <cell r="AF483" t="str">
            <v>Mansfield QLD 4122</v>
          </cell>
        </row>
        <row r="484">
          <cell r="A484" t="str">
            <v>AEPL0483</v>
          </cell>
          <cell r="D484" t="e">
            <v>#N/A</v>
          </cell>
          <cell r="E484" t="e">
            <v>#N/A</v>
          </cell>
          <cell r="F484" t="e">
            <v>#N/A</v>
          </cell>
          <cell r="G484" t="e">
            <v>#N/A</v>
          </cell>
          <cell r="AB484" t="e">
            <v>#N/A</v>
          </cell>
          <cell r="AC484" t="e">
            <v>#N/A</v>
          </cell>
          <cell r="AD484" t="e">
            <v>#N/A</v>
          </cell>
          <cell r="AE484" t="str">
            <v>11 Dividend Street</v>
          </cell>
          <cell r="AF484" t="str">
            <v>Mansfield QLD 4122</v>
          </cell>
        </row>
        <row r="485">
          <cell r="A485" t="str">
            <v>AEPL0484</v>
          </cell>
          <cell r="D485" t="e">
            <v>#N/A</v>
          </cell>
          <cell r="E485" t="e">
            <v>#N/A</v>
          </cell>
          <cell r="F485" t="e">
            <v>#N/A</v>
          </cell>
          <cell r="G485" t="e">
            <v>#N/A</v>
          </cell>
          <cell r="AB485" t="e">
            <v>#N/A</v>
          </cell>
          <cell r="AC485" t="e">
            <v>#N/A</v>
          </cell>
          <cell r="AD485" t="e">
            <v>#N/A</v>
          </cell>
          <cell r="AE485" t="str">
            <v>11 Dividend Street</v>
          </cell>
          <cell r="AF485" t="str">
            <v>Mansfield QLD 4122</v>
          </cell>
        </row>
        <row r="486">
          <cell r="A486" t="str">
            <v>AEPL0485</v>
          </cell>
          <cell r="D486" t="e">
            <v>#N/A</v>
          </cell>
          <cell r="E486" t="e">
            <v>#N/A</v>
          </cell>
          <cell r="F486" t="e">
            <v>#N/A</v>
          </cell>
          <cell r="G486" t="e">
            <v>#N/A</v>
          </cell>
          <cell r="AB486" t="e">
            <v>#N/A</v>
          </cell>
          <cell r="AC486" t="e">
            <v>#N/A</v>
          </cell>
          <cell r="AD486" t="e">
            <v>#N/A</v>
          </cell>
          <cell r="AE486" t="str">
            <v>11 Dividend Street</v>
          </cell>
          <cell r="AF486" t="str">
            <v>Mansfield QLD 4122</v>
          </cell>
        </row>
        <row r="487">
          <cell r="A487" t="str">
            <v>AEPL0486</v>
          </cell>
          <cell r="D487" t="e">
            <v>#N/A</v>
          </cell>
          <cell r="E487" t="e">
            <v>#N/A</v>
          </cell>
          <cell r="F487" t="e">
            <v>#N/A</v>
          </cell>
          <cell r="G487" t="e">
            <v>#N/A</v>
          </cell>
          <cell r="AB487" t="e">
            <v>#N/A</v>
          </cell>
          <cell r="AC487" t="e">
            <v>#N/A</v>
          </cell>
          <cell r="AD487" t="e">
            <v>#N/A</v>
          </cell>
          <cell r="AE487" t="str">
            <v>11 Dividend Street</v>
          </cell>
          <cell r="AF487" t="str">
            <v>Mansfield QLD 4122</v>
          </cell>
        </row>
        <row r="488">
          <cell r="A488" t="str">
            <v>AEPL0487</v>
          </cell>
          <cell r="D488" t="e">
            <v>#N/A</v>
          </cell>
          <cell r="E488" t="e">
            <v>#N/A</v>
          </cell>
          <cell r="F488" t="e">
            <v>#N/A</v>
          </cell>
          <cell r="G488" t="e">
            <v>#N/A</v>
          </cell>
          <cell r="AB488" t="e">
            <v>#N/A</v>
          </cell>
          <cell r="AC488" t="e">
            <v>#N/A</v>
          </cell>
          <cell r="AD488" t="e">
            <v>#N/A</v>
          </cell>
          <cell r="AE488" t="str">
            <v>11 Dividend Street</v>
          </cell>
          <cell r="AF488" t="str">
            <v>Mansfield QLD 4122</v>
          </cell>
        </row>
        <row r="489">
          <cell r="A489" t="str">
            <v>AEPL0488</v>
          </cell>
          <cell r="D489" t="e">
            <v>#N/A</v>
          </cell>
          <cell r="E489" t="e">
            <v>#N/A</v>
          </cell>
          <cell r="F489" t="e">
            <v>#N/A</v>
          </cell>
          <cell r="G489" t="e">
            <v>#N/A</v>
          </cell>
          <cell r="AB489" t="e">
            <v>#N/A</v>
          </cell>
          <cell r="AC489" t="e">
            <v>#N/A</v>
          </cell>
          <cell r="AD489" t="e">
            <v>#N/A</v>
          </cell>
          <cell r="AE489" t="str">
            <v>11 Dividend Street</v>
          </cell>
          <cell r="AF489" t="str">
            <v>Mansfield QLD 4122</v>
          </cell>
        </row>
        <row r="490">
          <cell r="A490" t="str">
            <v>AEPL0489</v>
          </cell>
          <cell r="D490" t="e">
            <v>#N/A</v>
          </cell>
          <cell r="E490" t="e">
            <v>#N/A</v>
          </cell>
          <cell r="F490" t="e">
            <v>#N/A</v>
          </cell>
          <cell r="G490" t="e">
            <v>#N/A</v>
          </cell>
          <cell r="AB490" t="e">
            <v>#N/A</v>
          </cell>
          <cell r="AC490" t="e">
            <v>#N/A</v>
          </cell>
          <cell r="AD490" t="e">
            <v>#N/A</v>
          </cell>
          <cell r="AE490" t="str">
            <v>11 Dividend Street</v>
          </cell>
          <cell r="AF490" t="str">
            <v>Mansfield QLD 4122</v>
          </cell>
        </row>
        <row r="491">
          <cell r="A491" t="str">
            <v>AEPL0490</v>
          </cell>
          <cell r="D491" t="e">
            <v>#N/A</v>
          </cell>
          <cell r="E491" t="e">
            <v>#N/A</v>
          </cell>
          <cell r="F491" t="e">
            <v>#N/A</v>
          </cell>
          <cell r="G491" t="e">
            <v>#N/A</v>
          </cell>
          <cell r="AB491" t="e">
            <v>#N/A</v>
          </cell>
          <cell r="AC491" t="e">
            <v>#N/A</v>
          </cell>
          <cell r="AD491" t="e">
            <v>#N/A</v>
          </cell>
          <cell r="AE491" t="str">
            <v>11 Dividend Street</v>
          </cell>
          <cell r="AF491" t="str">
            <v>Mansfield QLD 4122</v>
          </cell>
        </row>
        <row r="492">
          <cell r="A492" t="str">
            <v>AEPL0491</v>
          </cell>
          <cell r="D492" t="e">
            <v>#N/A</v>
          </cell>
          <cell r="E492" t="e">
            <v>#N/A</v>
          </cell>
          <cell r="F492" t="e">
            <v>#N/A</v>
          </cell>
          <cell r="G492" t="e">
            <v>#N/A</v>
          </cell>
          <cell r="AB492" t="e">
            <v>#N/A</v>
          </cell>
          <cell r="AC492" t="e">
            <v>#N/A</v>
          </cell>
          <cell r="AD492" t="e">
            <v>#N/A</v>
          </cell>
          <cell r="AE492" t="str">
            <v>11 Dividend Street</v>
          </cell>
          <cell r="AF492" t="str">
            <v>Mansfield QLD 4122</v>
          </cell>
        </row>
        <row r="493">
          <cell r="A493" t="str">
            <v>AEPL0492</v>
          </cell>
          <cell r="D493" t="e">
            <v>#N/A</v>
          </cell>
          <cell r="E493" t="e">
            <v>#N/A</v>
          </cell>
          <cell r="F493" t="e">
            <v>#N/A</v>
          </cell>
          <cell r="G493" t="e">
            <v>#N/A</v>
          </cell>
          <cell r="AB493" t="e">
            <v>#N/A</v>
          </cell>
          <cell r="AC493" t="e">
            <v>#N/A</v>
          </cell>
          <cell r="AD493" t="e">
            <v>#N/A</v>
          </cell>
          <cell r="AE493" t="str">
            <v>11 Dividend Street</v>
          </cell>
          <cell r="AF493" t="str">
            <v>Mansfield QLD 4122</v>
          </cell>
        </row>
        <row r="494">
          <cell r="A494" t="str">
            <v>AEPL0493</v>
          </cell>
          <cell r="D494" t="e">
            <v>#N/A</v>
          </cell>
          <cell r="E494" t="e">
            <v>#N/A</v>
          </cell>
          <cell r="F494" t="e">
            <v>#N/A</v>
          </cell>
          <cell r="G494" t="e">
            <v>#N/A</v>
          </cell>
          <cell r="AB494" t="e">
            <v>#N/A</v>
          </cell>
          <cell r="AC494" t="e">
            <v>#N/A</v>
          </cell>
          <cell r="AD494" t="e">
            <v>#N/A</v>
          </cell>
          <cell r="AE494" t="str">
            <v>11 Dividend Street</v>
          </cell>
          <cell r="AF494" t="str">
            <v>Mansfield QLD 4122</v>
          </cell>
        </row>
        <row r="495">
          <cell r="A495" t="str">
            <v>AEPL0494</v>
          </cell>
          <cell r="D495" t="e">
            <v>#N/A</v>
          </cell>
          <cell r="E495" t="e">
            <v>#N/A</v>
          </cell>
          <cell r="F495" t="e">
            <v>#N/A</v>
          </cell>
          <cell r="G495" t="e">
            <v>#N/A</v>
          </cell>
          <cell r="AB495" t="e">
            <v>#N/A</v>
          </cell>
          <cell r="AC495" t="e">
            <v>#N/A</v>
          </cell>
          <cell r="AD495" t="e">
            <v>#N/A</v>
          </cell>
          <cell r="AE495" t="str">
            <v>11 Dividend Street</v>
          </cell>
          <cell r="AF495" t="str">
            <v>Mansfield QLD 4122</v>
          </cell>
        </row>
        <row r="496">
          <cell r="A496" t="str">
            <v>AEPL0495</v>
          </cell>
          <cell r="D496" t="e">
            <v>#N/A</v>
          </cell>
          <cell r="E496" t="e">
            <v>#N/A</v>
          </cell>
          <cell r="F496" t="e">
            <v>#N/A</v>
          </cell>
          <cell r="G496" t="e">
            <v>#N/A</v>
          </cell>
          <cell r="AB496" t="e">
            <v>#N/A</v>
          </cell>
          <cell r="AC496" t="e">
            <v>#N/A</v>
          </cell>
          <cell r="AD496" t="e">
            <v>#N/A</v>
          </cell>
          <cell r="AE496" t="str">
            <v>11 Dividend Street</v>
          </cell>
          <cell r="AF496" t="str">
            <v>Mansfield QLD 4122</v>
          </cell>
        </row>
        <row r="497">
          <cell r="A497" t="str">
            <v>AEPL0496</v>
          </cell>
          <cell r="D497" t="e">
            <v>#N/A</v>
          </cell>
          <cell r="E497" t="e">
            <v>#N/A</v>
          </cell>
          <cell r="F497" t="e">
            <v>#N/A</v>
          </cell>
          <cell r="G497" t="e">
            <v>#N/A</v>
          </cell>
          <cell r="AB497" t="e">
            <v>#N/A</v>
          </cell>
          <cell r="AC497" t="e">
            <v>#N/A</v>
          </cell>
          <cell r="AD497" t="e">
            <v>#N/A</v>
          </cell>
          <cell r="AE497" t="str">
            <v>11 Dividend Street</v>
          </cell>
          <cell r="AF497" t="str">
            <v>Mansfield QLD 4122</v>
          </cell>
        </row>
        <row r="498">
          <cell r="A498" t="str">
            <v>AEPL0497</v>
          </cell>
          <cell r="D498" t="e">
            <v>#N/A</v>
          </cell>
          <cell r="E498" t="e">
            <v>#N/A</v>
          </cell>
          <cell r="F498" t="e">
            <v>#N/A</v>
          </cell>
          <cell r="G498" t="e">
            <v>#N/A</v>
          </cell>
          <cell r="AB498" t="e">
            <v>#N/A</v>
          </cell>
          <cell r="AC498" t="e">
            <v>#N/A</v>
          </cell>
          <cell r="AD498" t="e">
            <v>#N/A</v>
          </cell>
          <cell r="AE498" t="str">
            <v>11 Dividend Street</v>
          </cell>
          <cell r="AF498" t="str">
            <v>Mansfield QLD 4122</v>
          </cell>
        </row>
        <row r="499">
          <cell r="A499" t="str">
            <v>AEPL0498</v>
          </cell>
          <cell r="D499" t="e">
            <v>#N/A</v>
          </cell>
          <cell r="E499" t="e">
            <v>#N/A</v>
          </cell>
          <cell r="F499" t="e">
            <v>#N/A</v>
          </cell>
          <cell r="G499" t="e">
            <v>#N/A</v>
          </cell>
          <cell r="AB499" t="e">
            <v>#N/A</v>
          </cell>
          <cell r="AC499" t="e">
            <v>#N/A</v>
          </cell>
          <cell r="AD499" t="e">
            <v>#N/A</v>
          </cell>
          <cell r="AE499" t="str">
            <v>11 Dividend Street</v>
          </cell>
          <cell r="AF499" t="str">
            <v>Mansfield QLD 4122</v>
          </cell>
        </row>
        <row r="500">
          <cell r="A500" t="str">
            <v>AEPL0499</v>
          </cell>
          <cell r="D500" t="e">
            <v>#N/A</v>
          </cell>
          <cell r="E500" t="e">
            <v>#N/A</v>
          </cell>
          <cell r="F500" t="e">
            <v>#N/A</v>
          </cell>
          <cell r="G500" t="e">
            <v>#N/A</v>
          </cell>
          <cell r="AB500" t="e">
            <v>#N/A</v>
          </cell>
          <cell r="AC500" t="e">
            <v>#N/A</v>
          </cell>
          <cell r="AD500" t="e">
            <v>#N/A</v>
          </cell>
          <cell r="AE500" t="str">
            <v>11 Dividend Street</v>
          </cell>
          <cell r="AF500" t="str">
            <v>Mansfield QLD 4122</v>
          </cell>
        </row>
        <row r="501">
          <cell r="A501" t="str">
            <v>AEPL0500</v>
          </cell>
          <cell r="D501" t="e">
            <v>#N/A</v>
          </cell>
          <cell r="E501" t="e">
            <v>#N/A</v>
          </cell>
          <cell r="F501" t="e">
            <v>#N/A</v>
          </cell>
          <cell r="G501" t="e">
            <v>#N/A</v>
          </cell>
          <cell r="AB501" t="e">
            <v>#N/A</v>
          </cell>
          <cell r="AC501" t="e">
            <v>#N/A</v>
          </cell>
          <cell r="AD501" t="e">
            <v>#N/A</v>
          </cell>
          <cell r="AE501" t="str">
            <v>11 Dividend Street</v>
          </cell>
          <cell r="AF501" t="str">
            <v>Mansfield QLD 4122</v>
          </cell>
        </row>
        <row r="502">
          <cell r="A502" t="str">
            <v>AEPL0501</v>
          </cell>
          <cell r="D502" t="e">
            <v>#N/A</v>
          </cell>
          <cell r="E502" t="e">
            <v>#N/A</v>
          </cell>
          <cell r="F502" t="e">
            <v>#N/A</v>
          </cell>
          <cell r="G502" t="e">
            <v>#N/A</v>
          </cell>
          <cell r="AB502" t="e">
            <v>#N/A</v>
          </cell>
          <cell r="AC502" t="e">
            <v>#N/A</v>
          </cell>
          <cell r="AD502" t="e">
            <v>#N/A</v>
          </cell>
          <cell r="AE502" t="str">
            <v>11 Dividend Street</v>
          </cell>
          <cell r="AF502" t="str">
            <v>Mansfield QLD 4122</v>
          </cell>
        </row>
        <row r="503">
          <cell r="A503" t="str">
            <v>AEPL0502</v>
          </cell>
          <cell r="D503" t="e">
            <v>#N/A</v>
          </cell>
          <cell r="E503" t="e">
            <v>#N/A</v>
          </cell>
          <cell r="F503" t="e">
            <v>#N/A</v>
          </cell>
          <cell r="G503" t="e">
            <v>#N/A</v>
          </cell>
          <cell r="AB503" t="e">
            <v>#N/A</v>
          </cell>
          <cell r="AC503" t="e">
            <v>#N/A</v>
          </cell>
          <cell r="AD503" t="e">
            <v>#N/A</v>
          </cell>
          <cell r="AE503" t="str">
            <v>11 Dividend Street</v>
          </cell>
          <cell r="AF503" t="str">
            <v>Mansfield QLD 4122</v>
          </cell>
        </row>
        <row r="504">
          <cell r="A504" t="str">
            <v>AEPL0503</v>
          </cell>
          <cell r="D504" t="e">
            <v>#N/A</v>
          </cell>
          <cell r="E504" t="e">
            <v>#N/A</v>
          </cell>
          <cell r="F504" t="e">
            <v>#N/A</v>
          </cell>
          <cell r="G504" t="e">
            <v>#N/A</v>
          </cell>
          <cell r="AB504" t="e">
            <v>#N/A</v>
          </cell>
          <cell r="AC504" t="e">
            <v>#N/A</v>
          </cell>
          <cell r="AD504" t="e">
            <v>#N/A</v>
          </cell>
          <cell r="AE504" t="str">
            <v>11 Dividend Street</v>
          </cell>
          <cell r="AF504" t="str">
            <v>Mansfield QLD 4122</v>
          </cell>
        </row>
        <row r="505">
          <cell r="A505" t="str">
            <v>AEPL0504</v>
          </cell>
          <cell r="D505" t="e">
            <v>#N/A</v>
          </cell>
          <cell r="E505" t="e">
            <v>#N/A</v>
          </cell>
          <cell r="F505" t="e">
            <v>#N/A</v>
          </cell>
          <cell r="G505" t="e">
            <v>#N/A</v>
          </cell>
          <cell r="AB505" t="e">
            <v>#N/A</v>
          </cell>
          <cell r="AC505" t="e">
            <v>#N/A</v>
          </cell>
          <cell r="AD505" t="e">
            <v>#N/A</v>
          </cell>
          <cell r="AE505" t="str">
            <v>11 Dividend Street</v>
          </cell>
          <cell r="AF505" t="str">
            <v>Mansfield QLD 4122</v>
          </cell>
        </row>
        <row r="506">
          <cell r="A506" t="str">
            <v>AEPL0505</v>
          </cell>
          <cell r="D506" t="e">
            <v>#N/A</v>
          </cell>
          <cell r="E506" t="e">
            <v>#N/A</v>
          </cell>
          <cell r="F506" t="e">
            <v>#N/A</v>
          </cell>
          <cell r="G506" t="e">
            <v>#N/A</v>
          </cell>
          <cell r="AB506" t="e">
            <v>#N/A</v>
          </cell>
          <cell r="AC506" t="e">
            <v>#N/A</v>
          </cell>
          <cell r="AD506" t="e">
            <v>#N/A</v>
          </cell>
          <cell r="AE506" t="str">
            <v>11 Dividend Street</v>
          </cell>
          <cell r="AF506" t="str">
            <v>Mansfield QLD 4122</v>
          </cell>
        </row>
        <row r="507">
          <cell r="A507" t="str">
            <v>AEPL0506</v>
          </cell>
          <cell r="D507" t="e">
            <v>#N/A</v>
          </cell>
          <cell r="E507" t="e">
            <v>#N/A</v>
          </cell>
          <cell r="F507" t="e">
            <v>#N/A</v>
          </cell>
          <cell r="G507" t="e">
            <v>#N/A</v>
          </cell>
          <cell r="AB507" t="e">
            <v>#N/A</v>
          </cell>
          <cell r="AC507" t="e">
            <v>#N/A</v>
          </cell>
          <cell r="AD507" t="e">
            <v>#N/A</v>
          </cell>
          <cell r="AE507" t="str">
            <v>11 Dividend Street</v>
          </cell>
          <cell r="AF507" t="str">
            <v>Mansfield QLD 4122</v>
          </cell>
        </row>
        <row r="508">
          <cell r="A508" t="str">
            <v>AEPL0507</v>
          </cell>
          <cell r="D508" t="e">
            <v>#N/A</v>
          </cell>
          <cell r="E508" t="e">
            <v>#N/A</v>
          </cell>
          <cell r="F508" t="e">
            <v>#N/A</v>
          </cell>
          <cell r="G508" t="e">
            <v>#N/A</v>
          </cell>
          <cell r="AB508" t="e">
            <v>#N/A</v>
          </cell>
          <cell r="AC508" t="e">
            <v>#N/A</v>
          </cell>
          <cell r="AD508" t="e">
            <v>#N/A</v>
          </cell>
          <cell r="AE508" t="str">
            <v>11 Dividend Street</v>
          </cell>
          <cell r="AF508" t="str">
            <v>Mansfield QLD 4122</v>
          </cell>
        </row>
        <row r="509">
          <cell r="A509" t="str">
            <v>AEPL0508</v>
          </cell>
          <cell r="D509" t="e">
            <v>#N/A</v>
          </cell>
          <cell r="E509" t="e">
            <v>#N/A</v>
          </cell>
          <cell r="F509" t="e">
            <v>#N/A</v>
          </cell>
          <cell r="G509" t="e">
            <v>#N/A</v>
          </cell>
          <cell r="AB509" t="e">
            <v>#N/A</v>
          </cell>
          <cell r="AC509" t="e">
            <v>#N/A</v>
          </cell>
          <cell r="AD509" t="e">
            <v>#N/A</v>
          </cell>
          <cell r="AE509" t="str">
            <v>11 Dividend Street</v>
          </cell>
          <cell r="AF509" t="str">
            <v>Mansfield QLD 4122</v>
          </cell>
        </row>
        <row r="510">
          <cell r="A510" t="str">
            <v>AEPL0509</v>
          </cell>
          <cell r="D510" t="e">
            <v>#N/A</v>
          </cell>
          <cell r="E510" t="e">
            <v>#N/A</v>
          </cell>
          <cell r="F510" t="e">
            <v>#N/A</v>
          </cell>
          <cell r="G510" t="e">
            <v>#N/A</v>
          </cell>
          <cell r="AB510" t="e">
            <v>#N/A</v>
          </cell>
          <cell r="AC510" t="e">
            <v>#N/A</v>
          </cell>
          <cell r="AD510" t="e">
            <v>#N/A</v>
          </cell>
          <cell r="AE510" t="str">
            <v>11 Dividend Street</v>
          </cell>
          <cell r="AF510" t="str">
            <v>Mansfield QLD 4122</v>
          </cell>
        </row>
        <row r="511">
          <cell r="A511" t="str">
            <v>AEPL0510</v>
          </cell>
          <cell r="D511" t="e">
            <v>#N/A</v>
          </cell>
          <cell r="E511" t="e">
            <v>#N/A</v>
          </cell>
          <cell r="F511" t="e">
            <v>#N/A</v>
          </cell>
          <cell r="G511" t="e">
            <v>#N/A</v>
          </cell>
          <cell r="AB511" t="e">
            <v>#N/A</v>
          </cell>
          <cell r="AC511" t="e">
            <v>#N/A</v>
          </cell>
          <cell r="AD511" t="e">
            <v>#N/A</v>
          </cell>
          <cell r="AE511" t="str">
            <v>11 Dividend Street</v>
          </cell>
          <cell r="AF511" t="str">
            <v>Mansfield QLD 4122</v>
          </cell>
        </row>
        <row r="512">
          <cell r="A512" t="str">
            <v>AEPL0511</v>
          </cell>
          <cell r="D512" t="e">
            <v>#N/A</v>
          </cell>
          <cell r="E512" t="e">
            <v>#N/A</v>
          </cell>
          <cell r="F512" t="e">
            <v>#N/A</v>
          </cell>
          <cell r="G512" t="e">
            <v>#N/A</v>
          </cell>
          <cell r="AB512" t="e">
            <v>#N/A</v>
          </cell>
          <cell r="AC512" t="e">
            <v>#N/A</v>
          </cell>
          <cell r="AD512" t="e">
            <v>#N/A</v>
          </cell>
          <cell r="AE512" t="str">
            <v>11 Dividend Street</v>
          </cell>
          <cell r="AF512" t="str">
            <v>Mansfield QLD 4122</v>
          </cell>
        </row>
        <row r="513">
          <cell r="A513" t="str">
            <v>AEPL0512</v>
          </cell>
          <cell r="D513" t="e">
            <v>#N/A</v>
          </cell>
          <cell r="E513" t="e">
            <v>#N/A</v>
          </cell>
          <cell r="F513" t="e">
            <v>#N/A</v>
          </cell>
          <cell r="G513" t="e">
            <v>#N/A</v>
          </cell>
          <cell r="AB513" t="e">
            <v>#N/A</v>
          </cell>
          <cell r="AC513" t="e">
            <v>#N/A</v>
          </cell>
          <cell r="AD513" t="e">
            <v>#N/A</v>
          </cell>
          <cell r="AE513" t="str">
            <v>11 Dividend Street</v>
          </cell>
          <cell r="AF513" t="str">
            <v>Mansfield QLD 4122</v>
          </cell>
        </row>
        <row r="514">
          <cell r="A514" t="str">
            <v>AEPL0513</v>
          </cell>
          <cell r="D514" t="e">
            <v>#N/A</v>
          </cell>
          <cell r="E514" t="e">
            <v>#N/A</v>
          </cell>
          <cell r="F514" t="e">
            <v>#N/A</v>
          </cell>
          <cell r="G514" t="e">
            <v>#N/A</v>
          </cell>
          <cell r="AB514" t="e">
            <v>#N/A</v>
          </cell>
          <cell r="AC514" t="e">
            <v>#N/A</v>
          </cell>
          <cell r="AD514" t="e">
            <v>#N/A</v>
          </cell>
          <cell r="AE514" t="str">
            <v>11 Dividend Street</v>
          </cell>
          <cell r="AF514" t="str">
            <v>Mansfield QLD 4122</v>
          </cell>
        </row>
        <row r="515">
          <cell r="A515" t="str">
            <v>AEPL0514</v>
          </cell>
          <cell r="D515" t="e">
            <v>#N/A</v>
          </cell>
          <cell r="E515" t="e">
            <v>#N/A</v>
          </cell>
          <cell r="F515" t="e">
            <v>#N/A</v>
          </cell>
          <cell r="G515" t="e">
            <v>#N/A</v>
          </cell>
          <cell r="AB515" t="e">
            <v>#N/A</v>
          </cell>
          <cell r="AC515" t="e">
            <v>#N/A</v>
          </cell>
          <cell r="AD515" t="e">
            <v>#N/A</v>
          </cell>
          <cell r="AE515" t="str">
            <v>11 Dividend Street</v>
          </cell>
          <cell r="AF515" t="str">
            <v>Mansfield QLD 4122</v>
          </cell>
        </row>
        <row r="516">
          <cell r="A516" t="str">
            <v>AEPL0515</v>
          </cell>
          <cell r="D516" t="e">
            <v>#N/A</v>
          </cell>
          <cell r="E516" t="e">
            <v>#N/A</v>
          </cell>
          <cell r="F516" t="e">
            <v>#N/A</v>
          </cell>
          <cell r="G516" t="e">
            <v>#N/A</v>
          </cell>
          <cell r="AB516" t="e">
            <v>#N/A</v>
          </cell>
          <cell r="AC516" t="e">
            <v>#N/A</v>
          </cell>
          <cell r="AD516" t="e">
            <v>#N/A</v>
          </cell>
          <cell r="AE516" t="str">
            <v>11 Dividend Street</v>
          </cell>
          <cell r="AF516" t="str">
            <v>Mansfield QLD 4122</v>
          </cell>
        </row>
        <row r="517">
          <cell r="A517" t="str">
            <v>AEPL0516</v>
          </cell>
          <cell r="D517" t="e">
            <v>#N/A</v>
          </cell>
          <cell r="E517" t="e">
            <v>#N/A</v>
          </cell>
          <cell r="F517" t="e">
            <v>#N/A</v>
          </cell>
          <cell r="G517" t="e">
            <v>#N/A</v>
          </cell>
          <cell r="AB517" t="e">
            <v>#N/A</v>
          </cell>
          <cell r="AC517" t="e">
            <v>#N/A</v>
          </cell>
          <cell r="AD517" t="e">
            <v>#N/A</v>
          </cell>
          <cell r="AE517" t="str">
            <v>11 Dividend Street</v>
          </cell>
          <cell r="AF517" t="str">
            <v>Mansfield QLD 4122</v>
          </cell>
        </row>
        <row r="518">
          <cell r="A518" t="str">
            <v>AEPL0517</v>
          </cell>
          <cell r="D518" t="e">
            <v>#N/A</v>
          </cell>
          <cell r="E518" t="e">
            <v>#N/A</v>
          </cell>
          <cell r="F518" t="e">
            <v>#N/A</v>
          </cell>
          <cell r="G518" t="e">
            <v>#N/A</v>
          </cell>
          <cell r="AB518" t="e">
            <v>#N/A</v>
          </cell>
          <cell r="AC518" t="e">
            <v>#N/A</v>
          </cell>
          <cell r="AD518" t="e">
            <v>#N/A</v>
          </cell>
          <cell r="AE518" t="str">
            <v>11 Dividend Street</v>
          </cell>
          <cell r="AF518" t="str">
            <v>Mansfield QLD 4122</v>
          </cell>
        </row>
        <row r="519">
          <cell r="A519" t="str">
            <v>AEPL0518</v>
          </cell>
          <cell r="D519" t="e">
            <v>#N/A</v>
          </cell>
          <cell r="E519" t="e">
            <v>#N/A</v>
          </cell>
          <cell r="F519" t="e">
            <v>#N/A</v>
          </cell>
          <cell r="G519" t="e">
            <v>#N/A</v>
          </cell>
          <cell r="AB519" t="e">
            <v>#N/A</v>
          </cell>
          <cell r="AC519" t="e">
            <v>#N/A</v>
          </cell>
          <cell r="AD519" t="e">
            <v>#N/A</v>
          </cell>
          <cell r="AE519" t="str">
            <v>11 Dividend Street</v>
          </cell>
          <cell r="AF519" t="str">
            <v>Mansfield QLD 4122</v>
          </cell>
        </row>
        <row r="520">
          <cell r="A520" t="str">
            <v>AEPL0519</v>
          </cell>
          <cell r="D520" t="e">
            <v>#N/A</v>
          </cell>
          <cell r="E520" t="e">
            <v>#N/A</v>
          </cell>
          <cell r="F520" t="e">
            <v>#N/A</v>
          </cell>
          <cell r="G520" t="e">
            <v>#N/A</v>
          </cell>
          <cell r="AB520" t="e">
            <v>#N/A</v>
          </cell>
          <cell r="AC520" t="e">
            <v>#N/A</v>
          </cell>
          <cell r="AD520" t="e">
            <v>#N/A</v>
          </cell>
          <cell r="AE520" t="str">
            <v>11 Dividend Street</v>
          </cell>
          <cell r="AF520" t="str">
            <v>Mansfield QLD 4122</v>
          </cell>
        </row>
        <row r="521">
          <cell r="A521" t="str">
            <v>AEPL0520</v>
          </cell>
          <cell r="D521" t="e">
            <v>#N/A</v>
          </cell>
          <cell r="E521" t="e">
            <v>#N/A</v>
          </cell>
          <cell r="F521" t="e">
            <v>#N/A</v>
          </cell>
          <cell r="G521" t="e">
            <v>#N/A</v>
          </cell>
          <cell r="AB521" t="e">
            <v>#N/A</v>
          </cell>
          <cell r="AC521" t="e">
            <v>#N/A</v>
          </cell>
          <cell r="AD521" t="e">
            <v>#N/A</v>
          </cell>
          <cell r="AE521" t="str">
            <v>11 Dividend Street</v>
          </cell>
          <cell r="AF521" t="str">
            <v>Mansfield QLD 4122</v>
          </cell>
        </row>
        <row r="522">
          <cell r="A522" t="str">
            <v>AEPL0521</v>
          </cell>
          <cell r="D522" t="e">
            <v>#N/A</v>
          </cell>
          <cell r="E522" t="e">
            <v>#N/A</v>
          </cell>
          <cell r="F522" t="e">
            <v>#N/A</v>
          </cell>
          <cell r="G522" t="e">
            <v>#N/A</v>
          </cell>
          <cell r="AB522" t="e">
            <v>#N/A</v>
          </cell>
          <cell r="AC522" t="e">
            <v>#N/A</v>
          </cell>
          <cell r="AD522" t="e">
            <v>#N/A</v>
          </cell>
          <cell r="AE522" t="str">
            <v>11 Dividend Street</v>
          </cell>
          <cell r="AF522" t="str">
            <v>Mansfield QLD 4122</v>
          </cell>
        </row>
        <row r="523">
          <cell r="A523" t="str">
            <v>AEPL0522</v>
          </cell>
          <cell r="D523" t="e">
            <v>#N/A</v>
          </cell>
          <cell r="E523" t="e">
            <v>#N/A</v>
          </cell>
          <cell r="F523" t="e">
            <v>#N/A</v>
          </cell>
          <cell r="G523" t="e">
            <v>#N/A</v>
          </cell>
          <cell r="AB523" t="e">
            <v>#N/A</v>
          </cell>
          <cell r="AC523" t="e">
            <v>#N/A</v>
          </cell>
          <cell r="AD523" t="e">
            <v>#N/A</v>
          </cell>
          <cell r="AE523" t="str">
            <v>11 Dividend Street</v>
          </cell>
          <cell r="AF523" t="str">
            <v>Mansfield QLD 4122</v>
          </cell>
        </row>
        <row r="524">
          <cell r="A524" t="str">
            <v>AEPL0523</v>
          </cell>
          <cell r="D524" t="e">
            <v>#N/A</v>
          </cell>
          <cell r="E524" t="e">
            <v>#N/A</v>
          </cell>
          <cell r="F524" t="e">
            <v>#N/A</v>
          </cell>
          <cell r="G524" t="e">
            <v>#N/A</v>
          </cell>
          <cell r="AB524" t="e">
            <v>#N/A</v>
          </cell>
          <cell r="AC524" t="e">
            <v>#N/A</v>
          </cell>
          <cell r="AD524" t="e">
            <v>#N/A</v>
          </cell>
          <cell r="AE524" t="str">
            <v>11 Dividend Street</v>
          </cell>
          <cell r="AF524" t="str">
            <v>Mansfield QLD 4122</v>
          </cell>
        </row>
        <row r="525">
          <cell r="A525" t="str">
            <v>AEPL0524</v>
          </cell>
          <cell r="D525" t="e">
            <v>#N/A</v>
          </cell>
          <cell r="E525" t="e">
            <v>#N/A</v>
          </cell>
          <cell r="F525" t="e">
            <v>#N/A</v>
          </cell>
          <cell r="G525" t="e">
            <v>#N/A</v>
          </cell>
          <cell r="AB525" t="e">
            <v>#N/A</v>
          </cell>
          <cell r="AC525" t="e">
            <v>#N/A</v>
          </cell>
          <cell r="AD525" t="e">
            <v>#N/A</v>
          </cell>
          <cell r="AE525" t="str">
            <v>11 Dividend Street</v>
          </cell>
          <cell r="AF525" t="str">
            <v>Mansfield QLD 4122</v>
          </cell>
        </row>
        <row r="526">
          <cell r="A526" t="str">
            <v>AEPL0525</v>
          </cell>
          <cell r="D526" t="e">
            <v>#N/A</v>
          </cell>
          <cell r="E526" t="e">
            <v>#N/A</v>
          </cell>
          <cell r="F526" t="e">
            <v>#N/A</v>
          </cell>
          <cell r="G526" t="e">
            <v>#N/A</v>
          </cell>
          <cell r="AB526" t="e">
            <v>#N/A</v>
          </cell>
          <cell r="AC526" t="e">
            <v>#N/A</v>
          </cell>
          <cell r="AD526" t="e">
            <v>#N/A</v>
          </cell>
          <cell r="AE526" t="str">
            <v>11 Dividend Street</v>
          </cell>
          <cell r="AF526" t="str">
            <v>Mansfield QLD 4122</v>
          </cell>
        </row>
        <row r="527">
          <cell r="A527" t="str">
            <v>AEPL0526</v>
          </cell>
          <cell r="D527" t="e">
            <v>#N/A</v>
          </cell>
          <cell r="E527" t="e">
            <v>#N/A</v>
          </cell>
          <cell r="F527" t="e">
            <v>#N/A</v>
          </cell>
          <cell r="G527" t="e">
            <v>#N/A</v>
          </cell>
          <cell r="AB527" t="e">
            <v>#N/A</v>
          </cell>
          <cell r="AC527" t="e">
            <v>#N/A</v>
          </cell>
          <cell r="AD527" t="e">
            <v>#N/A</v>
          </cell>
          <cell r="AE527" t="str">
            <v>11 Dividend Street</v>
          </cell>
          <cell r="AF527" t="str">
            <v>Mansfield QLD 4122</v>
          </cell>
        </row>
        <row r="528">
          <cell r="A528" t="str">
            <v>AEPL0527</v>
          </cell>
          <cell r="D528" t="e">
            <v>#N/A</v>
          </cell>
          <cell r="E528" t="e">
            <v>#N/A</v>
          </cell>
          <cell r="F528" t="e">
            <v>#N/A</v>
          </cell>
          <cell r="G528" t="e">
            <v>#N/A</v>
          </cell>
          <cell r="AB528" t="e">
            <v>#N/A</v>
          </cell>
          <cell r="AC528" t="e">
            <v>#N/A</v>
          </cell>
          <cell r="AD528" t="e">
            <v>#N/A</v>
          </cell>
          <cell r="AE528" t="str">
            <v>11 Dividend Street</v>
          </cell>
          <cell r="AF528" t="str">
            <v>Mansfield QLD 4122</v>
          </cell>
        </row>
        <row r="529">
          <cell r="A529" t="str">
            <v>AEPL0528</v>
          </cell>
          <cell r="D529" t="e">
            <v>#N/A</v>
          </cell>
          <cell r="E529" t="e">
            <v>#N/A</v>
          </cell>
          <cell r="F529" t="e">
            <v>#N/A</v>
          </cell>
          <cell r="G529" t="e">
            <v>#N/A</v>
          </cell>
          <cell r="AB529" t="e">
            <v>#N/A</v>
          </cell>
          <cell r="AC529" t="e">
            <v>#N/A</v>
          </cell>
          <cell r="AD529" t="e">
            <v>#N/A</v>
          </cell>
          <cell r="AE529" t="str">
            <v>11 Dividend Street</v>
          </cell>
          <cell r="AF529" t="str">
            <v>Mansfield QLD 4122</v>
          </cell>
        </row>
        <row r="530">
          <cell r="A530" t="str">
            <v>AEPL0529</v>
          </cell>
          <cell r="D530" t="e">
            <v>#N/A</v>
          </cell>
          <cell r="E530" t="e">
            <v>#N/A</v>
          </cell>
          <cell r="F530" t="e">
            <v>#N/A</v>
          </cell>
          <cell r="G530" t="e">
            <v>#N/A</v>
          </cell>
          <cell r="AB530" t="e">
            <v>#N/A</v>
          </cell>
          <cell r="AC530" t="e">
            <v>#N/A</v>
          </cell>
          <cell r="AD530" t="e">
            <v>#N/A</v>
          </cell>
          <cell r="AE530" t="str">
            <v>11 Dividend Street</v>
          </cell>
          <cell r="AF530" t="str">
            <v>Mansfield QLD 4122</v>
          </cell>
        </row>
        <row r="531">
          <cell r="A531" t="str">
            <v>AEPL0530</v>
          </cell>
          <cell r="D531" t="e">
            <v>#N/A</v>
          </cell>
          <cell r="E531" t="e">
            <v>#N/A</v>
          </cell>
          <cell r="F531" t="e">
            <v>#N/A</v>
          </cell>
          <cell r="G531" t="e">
            <v>#N/A</v>
          </cell>
          <cell r="AB531" t="e">
            <v>#N/A</v>
          </cell>
          <cell r="AC531" t="e">
            <v>#N/A</v>
          </cell>
          <cell r="AD531" t="e">
            <v>#N/A</v>
          </cell>
          <cell r="AE531" t="str">
            <v>11 Dividend Street</v>
          </cell>
          <cell r="AF531" t="str">
            <v>Mansfield QLD 4122</v>
          </cell>
        </row>
        <row r="532">
          <cell r="A532" t="str">
            <v>AEPL0531</v>
          </cell>
          <cell r="D532" t="e">
            <v>#N/A</v>
          </cell>
          <cell r="E532" t="e">
            <v>#N/A</v>
          </cell>
          <cell r="F532" t="e">
            <v>#N/A</v>
          </cell>
          <cell r="G532" t="e">
            <v>#N/A</v>
          </cell>
          <cell r="AB532" t="e">
            <v>#N/A</v>
          </cell>
          <cell r="AC532" t="e">
            <v>#N/A</v>
          </cell>
          <cell r="AD532" t="e">
            <v>#N/A</v>
          </cell>
          <cell r="AE532" t="str">
            <v>11 Dividend Street</v>
          </cell>
          <cell r="AF532" t="str">
            <v>Mansfield QLD 4122</v>
          </cell>
        </row>
        <row r="533">
          <cell r="A533" t="str">
            <v>AEPL0532</v>
          </cell>
          <cell r="D533" t="e">
            <v>#N/A</v>
          </cell>
          <cell r="E533" t="e">
            <v>#N/A</v>
          </cell>
          <cell r="F533" t="e">
            <v>#N/A</v>
          </cell>
          <cell r="G533" t="e">
            <v>#N/A</v>
          </cell>
          <cell r="AB533" t="e">
            <v>#N/A</v>
          </cell>
          <cell r="AC533" t="e">
            <v>#N/A</v>
          </cell>
          <cell r="AD533" t="e">
            <v>#N/A</v>
          </cell>
          <cell r="AE533" t="str">
            <v>11 Dividend Street</v>
          </cell>
          <cell r="AF533" t="str">
            <v>Mansfield QLD 4122</v>
          </cell>
        </row>
        <row r="534">
          <cell r="A534" t="str">
            <v>AEPL0533</v>
          </cell>
          <cell r="D534" t="e">
            <v>#N/A</v>
          </cell>
          <cell r="E534" t="e">
            <v>#N/A</v>
          </cell>
          <cell r="F534" t="e">
            <v>#N/A</v>
          </cell>
          <cell r="G534" t="e">
            <v>#N/A</v>
          </cell>
          <cell r="AB534" t="e">
            <v>#N/A</v>
          </cell>
          <cell r="AC534" t="e">
            <v>#N/A</v>
          </cell>
          <cell r="AD534" t="e">
            <v>#N/A</v>
          </cell>
          <cell r="AE534" t="str">
            <v>11 Dividend Street</v>
          </cell>
          <cell r="AF534" t="str">
            <v>Mansfield QLD 4122</v>
          </cell>
        </row>
        <row r="535">
          <cell r="A535" t="str">
            <v>AEPL0534</v>
          </cell>
          <cell r="D535" t="e">
            <v>#N/A</v>
          </cell>
          <cell r="E535" t="e">
            <v>#N/A</v>
          </cell>
          <cell r="F535" t="e">
            <v>#N/A</v>
          </cell>
          <cell r="G535" t="e">
            <v>#N/A</v>
          </cell>
          <cell r="AB535" t="e">
            <v>#N/A</v>
          </cell>
          <cell r="AC535" t="e">
            <v>#N/A</v>
          </cell>
          <cell r="AD535" t="e">
            <v>#N/A</v>
          </cell>
          <cell r="AE535" t="str">
            <v>11 Dividend Street</v>
          </cell>
          <cell r="AF535" t="str">
            <v>Mansfield QLD 4122</v>
          </cell>
        </row>
        <row r="536">
          <cell r="A536" t="str">
            <v>AEPL0535</v>
          </cell>
          <cell r="D536" t="e">
            <v>#N/A</v>
          </cell>
          <cell r="E536" t="e">
            <v>#N/A</v>
          </cell>
          <cell r="F536" t="e">
            <v>#N/A</v>
          </cell>
          <cell r="G536" t="e">
            <v>#N/A</v>
          </cell>
          <cell r="AB536" t="e">
            <v>#N/A</v>
          </cell>
          <cell r="AC536" t="e">
            <v>#N/A</v>
          </cell>
          <cell r="AD536" t="e">
            <v>#N/A</v>
          </cell>
          <cell r="AE536" t="str">
            <v>11 Dividend Street</v>
          </cell>
          <cell r="AF536" t="str">
            <v>Mansfield QLD 4122</v>
          </cell>
        </row>
        <row r="537">
          <cell r="A537" t="str">
            <v>AEPL0536</v>
          </cell>
          <cell r="D537" t="e">
            <v>#N/A</v>
          </cell>
          <cell r="E537" t="e">
            <v>#N/A</v>
          </cell>
          <cell r="F537" t="e">
            <v>#N/A</v>
          </cell>
          <cell r="G537" t="e">
            <v>#N/A</v>
          </cell>
          <cell r="AB537" t="e">
            <v>#N/A</v>
          </cell>
          <cell r="AC537" t="e">
            <v>#N/A</v>
          </cell>
          <cell r="AD537" t="e">
            <v>#N/A</v>
          </cell>
          <cell r="AE537" t="str">
            <v>11 Dividend Street</v>
          </cell>
          <cell r="AF537" t="str">
            <v>Mansfield QLD 4122</v>
          </cell>
        </row>
        <row r="538">
          <cell r="A538" t="str">
            <v>AEPL0537</v>
          </cell>
          <cell r="D538" t="e">
            <v>#N/A</v>
          </cell>
          <cell r="E538" t="e">
            <v>#N/A</v>
          </cell>
          <cell r="F538" t="e">
            <v>#N/A</v>
          </cell>
          <cell r="G538" t="e">
            <v>#N/A</v>
          </cell>
          <cell r="AB538" t="e">
            <v>#N/A</v>
          </cell>
          <cell r="AC538" t="e">
            <v>#N/A</v>
          </cell>
          <cell r="AD538" t="e">
            <v>#N/A</v>
          </cell>
          <cell r="AE538" t="str">
            <v>11 Dividend Street</v>
          </cell>
          <cell r="AF538" t="str">
            <v>Mansfield QLD 4122</v>
          </cell>
        </row>
        <row r="539">
          <cell r="A539" t="str">
            <v>AEPL0538</v>
          </cell>
          <cell r="D539" t="e">
            <v>#N/A</v>
          </cell>
          <cell r="E539" t="e">
            <v>#N/A</v>
          </cell>
          <cell r="F539" t="e">
            <v>#N/A</v>
          </cell>
          <cell r="G539" t="e">
            <v>#N/A</v>
          </cell>
          <cell r="AB539" t="e">
            <v>#N/A</v>
          </cell>
          <cell r="AC539" t="e">
            <v>#N/A</v>
          </cell>
          <cell r="AD539" t="e">
            <v>#N/A</v>
          </cell>
          <cell r="AE539" t="str">
            <v>11 Dividend Street</v>
          </cell>
          <cell r="AF539" t="str">
            <v>Mansfield QLD 4122</v>
          </cell>
        </row>
        <row r="540">
          <cell r="A540" t="str">
            <v>AEPL0539</v>
          </cell>
          <cell r="D540" t="e">
            <v>#N/A</v>
          </cell>
          <cell r="E540" t="e">
            <v>#N/A</v>
          </cell>
          <cell r="F540" t="e">
            <v>#N/A</v>
          </cell>
          <cell r="G540" t="e">
            <v>#N/A</v>
          </cell>
          <cell r="AB540" t="e">
            <v>#N/A</v>
          </cell>
          <cell r="AC540" t="e">
            <v>#N/A</v>
          </cell>
          <cell r="AD540" t="e">
            <v>#N/A</v>
          </cell>
          <cell r="AE540" t="str">
            <v>11 Dividend Street</v>
          </cell>
          <cell r="AF540" t="str">
            <v>Mansfield QLD 4122</v>
          </cell>
        </row>
        <row r="541">
          <cell r="A541" t="str">
            <v>AEPL0540</v>
          </cell>
          <cell r="D541" t="e">
            <v>#N/A</v>
          </cell>
          <cell r="E541" t="e">
            <v>#N/A</v>
          </cell>
          <cell r="F541" t="e">
            <v>#N/A</v>
          </cell>
          <cell r="G541" t="e">
            <v>#N/A</v>
          </cell>
          <cell r="AB541" t="e">
            <v>#N/A</v>
          </cell>
          <cell r="AC541" t="e">
            <v>#N/A</v>
          </cell>
          <cell r="AD541" t="e">
            <v>#N/A</v>
          </cell>
          <cell r="AE541" t="str">
            <v>11 Dividend Street</v>
          </cell>
          <cell r="AF541" t="str">
            <v>Mansfield QLD 4122</v>
          </cell>
        </row>
        <row r="542">
          <cell r="A542" t="str">
            <v>AEPL0541</v>
          </cell>
          <cell r="D542" t="e">
            <v>#N/A</v>
          </cell>
          <cell r="E542" t="e">
            <v>#N/A</v>
          </cell>
          <cell r="F542" t="e">
            <v>#N/A</v>
          </cell>
          <cell r="G542" t="e">
            <v>#N/A</v>
          </cell>
          <cell r="AB542" t="e">
            <v>#N/A</v>
          </cell>
          <cell r="AC542" t="e">
            <v>#N/A</v>
          </cell>
          <cell r="AD542" t="e">
            <v>#N/A</v>
          </cell>
          <cell r="AE542" t="str">
            <v>11 Dividend Street</v>
          </cell>
          <cell r="AF542" t="str">
            <v>Mansfield QLD 4122</v>
          </cell>
        </row>
        <row r="543">
          <cell r="A543" t="str">
            <v>AEPL0542</v>
          </cell>
          <cell r="D543" t="e">
            <v>#N/A</v>
          </cell>
          <cell r="E543" t="e">
            <v>#N/A</v>
          </cell>
          <cell r="F543" t="e">
            <v>#N/A</v>
          </cell>
          <cell r="G543" t="e">
            <v>#N/A</v>
          </cell>
          <cell r="AB543" t="e">
            <v>#N/A</v>
          </cell>
          <cell r="AC543" t="e">
            <v>#N/A</v>
          </cell>
          <cell r="AD543" t="e">
            <v>#N/A</v>
          </cell>
          <cell r="AE543" t="str">
            <v>11 Dividend Street</v>
          </cell>
          <cell r="AF543" t="str">
            <v>Mansfield QLD 4122</v>
          </cell>
        </row>
        <row r="544">
          <cell r="A544" t="str">
            <v>AEPL0543</v>
          </cell>
          <cell r="D544" t="e">
            <v>#N/A</v>
          </cell>
          <cell r="E544" t="e">
            <v>#N/A</v>
          </cell>
          <cell r="F544" t="e">
            <v>#N/A</v>
          </cell>
          <cell r="G544" t="e">
            <v>#N/A</v>
          </cell>
          <cell r="AB544" t="e">
            <v>#N/A</v>
          </cell>
          <cell r="AC544" t="e">
            <v>#N/A</v>
          </cell>
          <cell r="AD544" t="e">
            <v>#N/A</v>
          </cell>
          <cell r="AE544" t="str">
            <v>11 Dividend Street</v>
          </cell>
          <cell r="AF544" t="str">
            <v>Mansfield QLD 4122</v>
          </cell>
        </row>
        <row r="545">
          <cell r="A545" t="str">
            <v>AEPL0544</v>
          </cell>
          <cell r="D545" t="e">
            <v>#N/A</v>
          </cell>
          <cell r="E545" t="e">
            <v>#N/A</v>
          </cell>
          <cell r="F545" t="e">
            <v>#N/A</v>
          </cell>
          <cell r="G545" t="e">
            <v>#N/A</v>
          </cell>
          <cell r="AB545" t="e">
            <v>#N/A</v>
          </cell>
          <cell r="AC545" t="e">
            <v>#N/A</v>
          </cell>
          <cell r="AD545" t="e">
            <v>#N/A</v>
          </cell>
          <cell r="AE545" t="str">
            <v>11 Dividend Street</v>
          </cell>
          <cell r="AF545" t="str">
            <v>Mansfield QLD 4122</v>
          </cell>
        </row>
        <row r="546">
          <cell r="A546" t="str">
            <v>AEPL0545</v>
          </cell>
          <cell r="D546" t="e">
            <v>#N/A</v>
          </cell>
          <cell r="E546" t="e">
            <v>#N/A</v>
          </cell>
          <cell r="F546" t="e">
            <v>#N/A</v>
          </cell>
          <cell r="G546" t="e">
            <v>#N/A</v>
          </cell>
          <cell r="AB546" t="e">
            <v>#N/A</v>
          </cell>
          <cell r="AC546" t="e">
            <v>#N/A</v>
          </cell>
          <cell r="AD546" t="e">
            <v>#N/A</v>
          </cell>
          <cell r="AE546" t="str">
            <v>11 Dividend Street</v>
          </cell>
          <cell r="AF546" t="str">
            <v>Mansfield QLD 4122</v>
          </cell>
        </row>
        <row r="547">
          <cell r="A547" t="str">
            <v>AEPL0546</v>
          </cell>
          <cell r="D547" t="e">
            <v>#N/A</v>
          </cell>
          <cell r="E547" t="e">
            <v>#N/A</v>
          </cell>
          <cell r="F547" t="e">
            <v>#N/A</v>
          </cell>
          <cell r="G547" t="e">
            <v>#N/A</v>
          </cell>
          <cell r="AB547" t="e">
            <v>#N/A</v>
          </cell>
          <cell r="AC547" t="e">
            <v>#N/A</v>
          </cell>
          <cell r="AD547" t="e">
            <v>#N/A</v>
          </cell>
          <cell r="AE547" t="str">
            <v>11 Dividend Street</v>
          </cell>
          <cell r="AF547" t="str">
            <v>Mansfield QLD 4122</v>
          </cell>
        </row>
        <row r="548">
          <cell r="A548" t="str">
            <v>AEPL0547</v>
          </cell>
          <cell r="D548" t="e">
            <v>#N/A</v>
          </cell>
          <cell r="E548" t="e">
            <v>#N/A</v>
          </cell>
          <cell r="F548" t="e">
            <v>#N/A</v>
          </cell>
          <cell r="G548" t="e">
            <v>#N/A</v>
          </cell>
          <cell r="AB548" t="e">
            <v>#N/A</v>
          </cell>
          <cell r="AC548" t="e">
            <v>#N/A</v>
          </cell>
          <cell r="AD548" t="e">
            <v>#N/A</v>
          </cell>
          <cell r="AE548" t="str">
            <v>11 Dividend Street</v>
          </cell>
          <cell r="AF548" t="str">
            <v>Mansfield QLD 4122</v>
          </cell>
        </row>
        <row r="549">
          <cell r="A549" t="str">
            <v>AEPL0548</v>
          </cell>
          <cell r="D549" t="e">
            <v>#N/A</v>
          </cell>
          <cell r="E549" t="e">
            <v>#N/A</v>
          </cell>
          <cell r="F549" t="e">
            <v>#N/A</v>
          </cell>
          <cell r="G549" t="e">
            <v>#N/A</v>
          </cell>
          <cell r="AB549" t="e">
            <v>#N/A</v>
          </cell>
          <cell r="AC549" t="e">
            <v>#N/A</v>
          </cell>
          <cell r="AD549" t="e">
            <v>#N/A</v>
          </cell>
          <cell r="AE549" t="str">
            <v>11 Dividend Street</v>
          </cell>
          <cell r="AF549" t="str">
            <v>Mansfield QLD 4122</v>
          </cell>
        </row>
        <row r="550">
          <cell r="A550" t="str">
            <v>AEPL0549</v>
          </cell>
          <cell r="D550" t="e">
            <v>#N/A</v>
          </cell>
          <cell r="E550" t="e">
            <v>#N/A</v>
          </cell>
          <cell r="F550" t="e">
            <v>#N/A</v>
          </cell>
          <cell r="G550" t="e">
            <v>#N/A</v>
          </cell>
          <cell r="AB550" t="e">
            <v>#N/A</v>
          </cell>
          <cell r="AC550" t="e">
            <v>#N/A</v>
          </cell>
          <cell r="AD550" t="e">
            <v>#N/A</v>
          </cell>
          <cell r="AE550" t="str">
            <v>11 Dividend Street</v>
          </cell>
          <cell r="AF550" t="str">
            <v>Mansfield QLD 4122</v>
          </cell>
        </row>
        <row r="551">
          <cell r="A551" t="str">
            <v>AEPL0550</v>
          </cell>
          <cell r="D551" t="e">
            <v>#N/A</v>
          </cell>
          <cell r="E551" t="e">
            <v>#N/A</v>
          </cell>
          <cell r="F551" t="e">
            <v>#N/A</v>
          </cell>
          <cell r="G551" t="e">
            <v>#N/A</v>
          </cell>
          <cell r="AB551" t="e">
            <v>#N/A</v>
          </cell>
          <cell r="AC551" t="e">
            <v>#N/A</v>
          </cell>
          <cell r="AD551" t="e">
            <v>#N/A</v>
          </cell>
          <cell r="AE551" t="str">
            <v>11 Dividend Street</v>
          </cell>
          <cell r="AF551" t="str">
            <v>Mansfield QLD 4122</v>
          </cell>
        </row>
        <row r="552">
          <cell r="A552" t="str">
            <v>AEPL0551</v>
          </cell>
          <cell r="D552" t="e">
            <v>#N/A</v>
          </cell>
          <cell r="E552" t="e">
            <v>#N/A</v>
          </cell>
          <cell r="F552" t="e">
            <v>#N/A</v>
          </cell>
          <cell r="G552" t="e">
            <v>#N/A</v>
          </cell>
          <cell r="AB552" t="e">
            <v>#N/A</v>
          </cell>
          <cell r="AC552" t="e">
            <v>#N/A</v>
          </cell>
          <cell r="AD552" t="e">
            <v>#N/A</v>
          </cell>
          <cell r="AE552" t="str">
            <v>11 Dividend Street</v>
          </cell>
          <cell r="AF552" t="str">
            <v>Mansfield QLD 4122</v>
          </cell>
        </row>
        <row r="553">
          <cell r="A553" t="str">
            <v>AEPL0552</v>
          </cell>
          <cell r="D553" t="e">
            <v>#N/A</v>
          </cell>
          <cell r="E553" t="e">
            <v>#N/A</v>
          </cell>
          <cell r="F553" t="e">
            <v>#N/A</v>
          </cell>
          <cell r="G553" t="e">
            <v>#N/A</v>
          </cell>
          <cell r="AB553" t="e">
            <v>#N/A</v>
          </cell>
          <cell r="AC553" t="e">
            <v>#N/A</v>
          </cell>
          <cell r="AD553" t="e">
            <v>#N/A</v>
          </cell>
          <cell r="AE553" t="str">
            <v>11 Dividend Street</v>
          </cell>
          <cell r="AF553" t="str">
            <v>Mansfield QLD 4122</v>
          </cell>
        </row>
        <row r="554">
          <cell r="A554" t="str">
            <v>AEPL0553</v>
          </cell>
          <cell r="D554" t="e">
            <v>#N/A</v>
          </cell>
          <cell r="E554" t="e">
            <v>#N/A</v>
          </cell>
          <cell r="F554" t="e">
            <v>#N/A</v>
          </cell>
          <cell r="G554" t="e">
            <v>#N/A</v>
          </cell>
          <cell r="AB554" t="e">
            <v>#N/A</v>
          </cell>
          <cell r="AC554" t="e">
            <v>#N/A</v>
          </cell>
          <cell r="AD554" t="e">
            <v>#N/A</v>
          </cell>
          <cell r="AE554" t="str">
            <v>11 Dividend Street</v>
          </cell>
          <cell r="AF554" t="str">
            <v>Mansfield QLD 4122</v>
          </cell>
        </row>
        <row r="555">
          <cell r="A555" t="str">
            <v>AEPL0554</v>
          </cell>
          <cell r="D555" t="e">
            <v>#N/A</v>
          </cell>
          <cell r="E555" t="e">
            <v>#N/A</v>
          </cell>
          <cell r="F555" t="e">
            <v>#N/A</v>
          </cell>
          <cell r="G555" t="e">
            <v>#N/A</v>
          </cell>
          <cell r="AB555" t="e">
            <v>#N/A</v>
          </cell>
          <cell r="AC555" t="e">
            <v>#N/A</v>
          </cell>
          <cell r="AD555" t="e">
            <v>#N/A</v>
          </cell>
          <cell r="AE555" t="str">
            <v>11 Dividend Street</v>
          </cell>
          <cell r="AF555" t="str">
            <v>Mansfield QLD 4122</v>
          </cell>
        </row>
        <row r="556">
          <cell r="A556" t="str">
            <v>AEPL0555</v>
          </cell>
          <cell r="D556" t="e">
            <v>#N/A</v>
          </cell>
          <cell r="E556" t="e">
            <v>#N/A</v>
          </cell>
          <cell r="F556" t="e">
            <v>#N/A</v>
          </cell>
          <cell r="G556" t="e">
            <v>#N/A</v>
          </cell>
          <cell r="AB556" t="e">
            <v>#N/A</v>
          </cell>
          <cell r="AC556" t="e">
            <v>#N/A</v>
          </cell>
          <cell r="AD556" t="e">
            <v>#N/A</v>
          </cell>
          <cell r="AE556" t="str">
            <v>11 Dividend Street</v>
          </cell>
          <cell r="AF556" t="str">
            <v>Mansfield QLD 4122</v>
          </cell>
        </row>
        <row r="557">
          <cell r="A557" t="str">
            <v>AEPL0556</v>
          </cell>
          <cell r="D557" t="e">
            <v>#N/A</v>
          </cell>
          <cell r="E557" t="e">
            <v>#N/A</v>
          </cell>
          <cell r="F557" t="e">
            <v>#N/A</v>
          </cell>
          <cell r="G557" t="e">
            <v>#N/A</v>
          </cell>
          <cell r="AB557" t="e">
            <v>#N/A</v>
          </cell>
          <cell r="AC557" t="e">
            <v>#N/A</v>
          </cell>
          <cell r="AD557" t="e">
            <v>#N/A</v>
          </cell>
          <cell r="AE557" t="str">
            <v>11 Dividend Street</v>
          </cell>
          <cell r="AF557" t="str">
            <v>Mansfield QLD 4122</v>
          </cell>
        </row>
        <row r="558">
          <cell r="A558" t="str">
            <v>AEPL0557</v>
          </cell>
          <cell r="D558" t="e">
            <v>#N/A</v>
          </cell>
          <cell r="E558" t="e">
            <v>#N/A</v>
          </cell>
          <cell r="F558" t="e">
            <v>#N/A</v>
          </cell>
          <cell r="G558" t="e">
            <v>#N/A</v>
          </cell>
          <cell r="AB558" t="e">
            <v>#N/A</v>
          </cell>
          <cell r="AC558" t="e">
            <v>#N/A</v>
          </cell>
          <cell r="AD558" t="e">
            <v>#N/A</v>
          </cell>
          <cell r="AE558" t="str">
            <v>11 Dividend Street</v>
          </cell>
          <cell r="AF558" t="str">
            <v>Mansfield QLD 4122</v>
          </cell>
        </row>
        <row r="559">
          <cell r="A559" t="str">
            <v>AEPL0558</v>
          </cell>
          <cell r="D559" t="e">
            <v>#N/A</v>
          </cell>
          <cell r="E559" t="e">
            <v>#N/A</v>
          </cell>
          <cell r="F559" t="e">
            <v>#N/A</v>
          </cell>
          <cell r="G559" t="e">
            <v>#N/A</v>
          </cell>
          <cell r="AB559" t="e">
            <v>#N/A</v>
          </cell>
          <cell r="AC559" t="e">
            <v>#N/A</v>
          </cell>
          <cell r="AD559" t="e">
            <v>#N/A</v>
          </cell>
          <cell r="AE559" t="str">
            <v>11 Dividend Street</v>
          </cell>
          <cell r="AF559" t="str">
            <v>Mansfield QLD 4122</v>
          </cell>
        </row>
        <row r="560">
          <cell r="A560" t="str">
            <v>AEPL0559</v>
          </cell>
          <cell r="D560" t="e">
            <v>#N/A</v>
          </cell>
          <cell r="E560" t="e">
            <v>#N/A</v>
          </cell>
          <cell r="F560" t="e">
            <v>#N/A</v>
          </cell>
          <cell r="G560" t="e">
            <v>#N/A</v>
          </cell>
          <cell r="AB560" t="e">
            <v>#N/A</v>
          </cell>
          <cell r="AC560" t="e">
            <v>#N/A</v>
          </cell>
          <cell r="AD560" t="e">
            <v>#N/A</v>
          </cell>
          <cell r="AE560" t="str">
            <v>11 Dividend Street</v>
          </cell>
          <cell r="AF560" t="str">
            <v>Mansfield QLD 4122</v>
          </cell>
        </row>
        <row r="561">
          <cell r="A561" t="str">
            <v>AEPL0560</v>
          </cell>
          <cell r="D561" t="e">
            <v>#N/A</v>
          </cell>
          <cell r="E561" t="e">
            <v>#N/A</v>
          </cell>
          <cell r="F561" t="e">
            <v>#N/A</v>
          </cell>
          <cell r="G561" t="e">
            <v>#N/A</v>
          </cell>
          <cell r="AB561" t="e">
            <v>#N/A</v>
          </cell>
          <cell r="AC561" t="e">
            <v>#N/A</v>
          </cell>
          <cell r="AD561" t="e">
            <v>#N/A</v>
          </cell>
          <cell r="AE561" t="str">
            <v>11 Dividend Street</v>
          </cell>
          <cell r="AF561" t="str">
            <v>Mansfield QLD 4122</v>
          </cell>
        </row>
        <row r="562">
          <cell r="A562" t="str">
            <v>AEPL0561</v>
          </cell>
          <cell r="D562" t="e">
            <v>#N/A</v>
          </cell>
          <cell r="E562" t="e">
            <v>#N/A</v>
          </cell>
          <cell r="F562" t="e">
            <v>#N/A</v>
          </cell>
          <cell r="G562" t="e">
            <v>#N/A</v>
          </cell>
          <cell r="AB562" t="e">
            <v>#N/A</v>
          </cell>
          <cell r="AC562" t="e">
            <v>#N/A</v>
          </cell>
          <cell r="AD562" t="e">
            <v>#N/A</v>
          </cell>
          <cell r="AE562" t="str">
            <v>11 Dividend Street</v>
          </cell>
          <cell r="AF562" t="str">
            <v>Mansfield QLD 4122</v>
          </cell>
        </row>
        <row r="563">
          <cell r="A563" t="str">
            <v>AEPL0562</v>
          </cell>
          <cell r="D563" t="e">
            <v>#N/A</v>
          </cell>
          <cell r="E563" t="e">
            <v>#N/A</v>
          </cell>
          <cell r="F563" t="e">
            <v>#N/A</v>
          </cell>
          <cell r="G563" t="e">
            <v>#N/A</v>
          </cell>
          <cell r="AB563" t="e">
            <v>#N/A</v>
          </cell>
          <cell r="AC563" t="e">
            <v>#N/A</v>
          </cell>
          <cell r="AD563" t="e">
            <v>#N/A</v>
          </cell>
          <cell r="AE563" t="str">
            <v>11 Dividend Street</v>
          </cell>
          <cell r="AF563" t="str">
            <v>Mansfield QLD 4122</v>
          </cell>
        </row>
        <row r="564">
          <cell r="A564" t="str">
            <v>AEPL0563</v>
          </cell>
          <cell r="D564" t="e">
            <v>#N/A</v>
          </cell>
          <cell r="E564" t="e">
            <v>#N/A</v>
          </cell>
          <cell r="F564" t="e">
            <v>#N/A</v>
          </cell>
          <cell r="G564" t="e">
            <v>#N/A</v>
          </cell>
          <cell r="AB564" t="e">
            <v>#N/A</v>
          </cell>
          <cell r="AC564" t="e">
            <v>#N/A</v>
          </cell>
          <cell r="AD564" t="e">
            <v>#N/A</v>
          </cell>
          <cell r="AE564" t="str">
            <v>11 Dividend Street</v>
          </cell>
          <cell r="AF564" t="str">
            <v>Mansfield QLD 4122</v>
          </cell>
        </row>
        <row r="565">
          <cell r="A565" t="str">
            <v>AEPL0564</v>
          </cell>
          <cell r="D565" t="e">
            <v>#N/A</v>
          </cell>
          <cell r="E565" t="e">
            <v>#N/A</v>
          </cell>
          <cell r="F565" t="e">
            <v>#N/A</v>
          </cell>
          <cell r="G565" t="e">
            <v>#N/A</v>
          </cell>
          <cell r="AB565" t="e">
            <v>#N/A</v>
          </cell>
          <cell r="AC565" t="e">
            <v>#N/A</v>
          </cell>
          <cell r="AD565" t="e">
            <v>#N/A</v>
          </cell>
          <cell r="AE565" t="str">
            <v>11 Dividend Street</v>
          </cell>
          <cell r="AF565" t="str">
            <v>Mansfield QLD 4122</v>
          </cell>
        </row>
        <row r="566">
          <cell r="A566" t="str">
            <v>AEPL0565</v>
          </cell>
          <cell r="D566" t="e">
            <v>#N/A</v>
          </cell>
          <cell r="E566" t="e">
            <v>#N/A</v>
          </cell>
          <cell r="F566" t="e">
            <v>#N/A</v>
          </cell>
          <cell r="G566" t="e">
            <v>#N/A</v>
          </cell>
          <cell r="AB566" t="e">
            <v>#N/A</v>
          </cell>
          <cell r="AC566" t="e">
            <v>#N/A</v>
          </cell>
          <cell r="AD566" t="e">
            <v>#N/A</v>
          </cell>
          <cell r="AE566" t="str">
            <v>11 Dividend Street</v>
          </cell>
          <cell r="AF566" t="str">
            <v>Mansfield QLD 4122</v>
          </cell>
        </row>
        <row r="567">
          <cell r="A567" t="str">
            <v>AEPL0566</v>
          </cell>
          <cell r="D567" t="e">
            <v>#N/A</v>
          </cell>
          <cell r="E567" t="e">
            <v>#N/A</v>
          </cell>
          <cell r="F567" t="e">
            <v>#N/A</v>
          </cell>
          <cell r="G567" t="e">
            <v>#N/A</v>
          </cell>
          <cell r="AB567" t="e">
            <v>#N/A</v>
          </cell>
          <cell r="AC567" t="e">
            <v>#N/A</v>
          </cell>
          <cell r="AD567" t="e">
            <v>#N/A</v>
          </cell>
          <cell r="AE567" t="str">
            <v>11 Dividend Street</v>
          </cell>
          <cell r="AF567" t="str">
            <v>Mansfield QLD 4122</v>
          </cell>
        </row>
        <row r="568">
          <cell r="A568" t="str">
            <v>AEPL0567</v>
          </cell>
          <cell r="D568" t="e">
            <v>#N/A</v>
          </cell>
          <cell r="E568" t="e">
            <v>#N/A</v>
          </cell>
          <cell r="F568" t="e">
            <v>#N/A</v>
          </cell>
          <cell r="G568" t="e">
            <v>#N/A</v>
          </cell>
          <cell r="AB568" t="e">
            <v>#N/A</v>
          </cell>
          <cell r="AC568" t="e">
            <v>#N/A</v>
          </cell>
          <cell r="AD568" t="e">
            <v>#N/A</v>
          </cell>
          <cell r="AE568" t="str">
            <v>11 Dividend Street</v>
          </cell>
          <cell r="AF568" t="str">
            <v>Mansfield QLD 4122</v>
          </cell>
        </row>
        <row r="569">
          <cell r="A569" t="str">
            <v>AEPL0568</v>
          </cell>
          <cell r="D569" t="e">
            <v>#N/A</v>
          </cell>
          <cell r="E569" t="e">
            <v>#N/A</v>
          </cell>
          <cell r="F569" t="e">
            <v>#N/A</v>
          </cell>
          <cell r="G569" t="e">
            <v>#N/A</v>
          </cell>
          <cell r="AB569" t="e">
            <v>#N/A</v>
          </cell>
          <cell r="AC569" t="e">
            <v>#N/A</v>
          </cell>
          <cell r="AD569" t="e">
            <v>#N/A</v>
          </cell>
          <cell r="AE569" t="str">
            <v>11 Dividend Street</v>
          </cell>
          <cell r="AF569" t="str">
            <v>Mansfield QLD 4122</v>
          </cell>
        </row>
        <row r="570">
          <cell r="A570" t="str">
            <v>AEPL0569</v>
          </cell>
          <cell r="D570" t="e">
            <v>#N/A</v>
          </cell>
          <cell r="E570" t="e">
            <v>#N/A</v>
          </cell>
          <cell r="F570" t="e">
            <v>#N/A</v>
          </cell>
          <cell r="G570" t="e">
            <v>#N/A</v>
          </cell>
          <cell r="AB570" t="e">
            <v>#N/A</v>
          </cell>
          <cell r="AC570" t="e">
            <v>#N/A</v>
          </cell>
          <cell r="AD570" t="e">
            <v>#N/A</v>
          </cell>
          <cell r="AE570" t="str">
            <v>11 Dividend Street</v>
          </cell>
          <cell r="AF570" t="str">
            <v>Mansfield QLD 4122</v>
          </cell>
        </row>
        <row r="571">
          <cell r="A571" t="str">
            <v>AEPL0570</v>
          </cell>
          <cell r="D571" t="e">
            <v>#N/A</v>
          </cell>
          <cell r="E571" t="e">
            <v>#N/A</v>
          </cell>
          <cell r="F571" t="e">
            <v>#N/A</v>
          </cell>
          <cell r="G571" t="e">
            <v>#N/A</v>
          </cell>
          <cell r="AB571" t="e">
            <v>#N/A</v>
          </cell>
          <cell r="AC571" t="e">
            <v>#N/A</v>
          </cell>
          <cell r="AD571" t="e">
            <v>#N/A</v>
          </cell>
          <cell r="AE571" t="str">
            <v>11 Dividend Street</v>
          </cell>
          <cell r="AF571" t="str">
            <v>Mansfield QLD 4122</v>
          </cell>
        </row>
        <row r="572">
          <cell r="A572" t="str">
            <v>AEPL0571</v>
          </cell>
          <cell r="D572" t="e">
            <v>#N/A</v>
          </cell>
          <cell r="E572" t="e">
            <v>#N/A</v>
          </cell>
          <cell r="F572" t="e">
            <v>#N/A</v>
          </cell>
          <cell r="G572" t="e">
            <v>#N/A</v>
          </cell>
          <cell r="AB572" t="e">
            <v>#N/A</v>
          </cell>
          <cell r="AC572" t="e">
            <v>#N/A</v>
          </cell>
          <cell r="AD572" t="e">
            <v>#N/A</v>
          </cell>
          <cell r="AE572" t="str">
            <v>11 Dividend Street</v>
          </cell>
          <cell r="AF572" t="str">
            <v>Mansfield QLD 4122</v>
          </cell>
        </row>
        <row r="573">
          <cell r="A573" t="str">
            <v>AEPL0572</v>
          </cell>
          <cell r="D573" t="e">
            <v>#N/A</v>
          </cell>
          <cell r="E573" t="e">
            <v>#N/A</v>
          </cell>
          <cell r="F573" t="e">
            <v>#N/A</v>
          </cell>
          <cell r="G573" t="e">
            <v>#N/A</v>
          </cell>
          <cell r="AB573" t="e">
            <v>#N/A</v>
          </cell>
          <cell r="AC573" t="e">
            <v>#N/A</v>
          </cell>
          <cell r="AD573" t="e">
            <v>#N/A</v>
          </cell>
          <cell r="AE573" t="str">
            <v>11 Dividend Street</v>
          </cell>
          <cell r="AF573" t="str">
            <v>Mansfield QLD 4122</v>
          </cell>
        </row>
        <row r="574">
          <cell r="A574" t="str">
            <v>AEPL0573</v>
          </cell>
          <cell r="D574" t="e">
            <v>#N/A</v>
          </cell>
          <cell r="E574" t="e">
            <v>#N/A</v>
          </cell>
          <cell r="F574" t="e">
            <v>#N/A</v>
          </cell>
          <cell r="G574" t="e">
            <v>#N/A</v>
          </cell>
          <cell r="AB574" t="e">
            <v>#N/A</v>
          </cell>
          <cell r="AC574" t="e">
            <v>#N/A</v>
          </cell>
          <cell r="AD574" t="e">
            <v>#N/A</v>
          </cell>
          <cell r="AE574" t="str">
            <v>11 Dividend Street</v>
          </cell>
          <cell r="AF574" t="str">
            <v>Mansfield QLD 4122</v>
          </cell>
        </row>
        <row r="575">
          <cell r="A575" t="str">
            <v>AEPL0574</v>
          </cell>
          <cell r="D575" t="e">
            <v>#N/A</v>
          </cell>
          <cell r="E575" t="e">
            <v>#N/A</v>
          </cell>
          <cell r="F575" t="e">
            <v>#N/A</v>
          </cell>
          <cell r="G575" t="e">
            <v>#N/A</v>
          </cell>
          <cell r="AB575" t="e">
            <v>#N/A</v>
          </cell>
          <cell r="AC575" t="e">
            <v>#N/A</v>
          </cell>
          <cell r="AD575" t="e">
            <v>#N/A</v>
          </cell>
          <cell r="AE575" t="str">
            <v>11 Dividend Street</v>
          </cell>
          <cell r="AF575" t="str">
            <v>Mansfield QLD 4122</v>
          </cell>
        </row>
        <row r="576">
          <cell r="A576" t="str">
            <v>AEPL0575</v>
          </cell>
          <cell r="D576" t="e">
            <v>#N/A</v>
          </cell>
          <cell r="E576" t="e">
            <v>#N/A</v>
          </cell>
          <cell r="F576" t="e">
            <v>#N/A</v>
          </cell>
          <cell r="G576" t="e">
            <v>#N/A</v>
          </cell>
          <cell r="AB576" t="e">
            <v>#N/A</v>
          </cell>
          <cell r="AC576" t="e">
            <v>#N/A</v>
          </cell>
          <cell r="AD576" t="e">
            <v>#N/A</v>
          </cell>
          <cell r="AE576" t="str">
            <v>11 Dividend Street</v>
          </cell>
          <cell r="AF576" t="str">
            <v>Mansfield QLD 4122</v>
          </cell>
        </row>
        <row r="577">
          <cell r="A577" t="str">
            <v>AEPL0576</v>
          </cell>
          <cell r="D577" t="e">
            <v>#N/A</v>
          </cell>
          <cell r="E577" t="e">
            <v>#N/A</v>
          </cell>
          <cell r="F577" t="e">
            <v>#N/A</v>
          </cell>
          <cell r="G577" t="e">
            <v>#N/A</v>
          </cell>
          <cell r="AB577" t="e">
            <v>#N/A</v>
          </cell>
          <cell r="AC577" t="e">
            <v>#N/A</v>
          </cell>
          <cell r="AD577" t="e">
            <v>#N/A</v>
          </cell>
          <cell r="AE577" t="str">
            <v>11 Dividend Street</v>
          </cell>
          <cell r="AF577" t="str">
            <v>Mansfield QLD 4122</v>
          </cell>
        </row>
        <row r="578">
          <cell r="A578" t="str">
            <v>AEPL0577</v>
          </cell>
          <cell r="D578" t="e">
            <v>#N/A</v>
          </cell>
          <cell r="E578" t="e">
            <v>#N/A</v>
          </cell>
          <cell r="F578" t="e">
            <v>#N/A</v>
          </cell>
          <cell r="G578" t="e">
            <v>#N/A</v>
          </cell>
          <cell r="AB578" t="e">
            <v>#N/A</v>
          </cell>
          <cell r="AC578" t="e">
            <v>#N/A</v>
          </cell>
          <cell r="AD578" t="e">
            <v>#N/A</v>
          </cell>
          <cell r="AE578" t="str">
            <v>11 Dividend Street</v>
          </cell>
          <cell r="AF578" t="str">
            <v>Mansfield QLD 4122</v>
          </cell>
        </row>
        <row r="579">
          <cell r="A579" t="str">
            <v>AEPL0578</v>
          </cell>
          <cell r="D579" t="e">
            <v>#N/A</v>
          </cell>
          <cell r="E579" t="e">
            <v>#N/A</v>
          </cell>
          <cell r="F579" t="e">
            <v>#N/A</v>
          </cell>
          <cell r="G579" t="e">
            <v>#N/A</v>
          </cell>
          <cell r="AB579" t="e">
            <v>#N/A</v>
          </cell>
          <cell r="AC579" t="e">
            <v>#N/A</v>
          </cell>
          <cell r="AD579" t="e">
            <v>#N/A</v>
          </cell>
          <cell r="AE579" t="str">
            <v>11 Dividend Street</v>
          </cell>
          <cell r="AF579" t="str">
            <v>Mansfield QLD 4122</v>
          </cell>
        </row>
        <row r="580">
          <cell r="A580" t="str">
            <v>AEPL0579</v>
          </cell>
          <cell r="D580" t="e">
            <v>#N/A</v>
          </cell>
          <cell r="E580" t="e">
            <v>#N/A</v>
          </cell>
          <cell r="F580" t="e">
            <v>#N/A</v>
          </cell>
          <cell r="G580" t="e">
            <v>#N/A</v>
          </cell>
          <cell r="AB580" t="e">
            <v>#N/A</v>
          </cell>
          <cell r="AC580" t="e">
            <v>#N/A</v>
          </cell>
          <cell r="AD580" t="e">
            <v>#N/A</v>
          </cell>
          <cell r="AE580" t="str">
            <v>11 Dividend Street</v>
          </cell>
          <cell r="AF580" t="str">
            <v>Mansfield QLD 4122</v>
          </cell>
        </row>
        <row r="581">
          <cell r="A581" t="str">
            <v>AEPL0580</v>
          </cell>
          <cell r="D581" t="e">
            <v>#N/A</v>
          </cell>
          <cell r="E581" t="e">
            <v>#N/A</v>
          </cell>
          <cell r="F581" t="e">
            <v>#N/A</v>
          </cell>
          <cell r="G581" t="e">
            <v>#N/A</v>
          </cell>
          <cell r="AB581" t="e">
            <v>#N/A</v>
          </cell>
          <cell r="AC581" t="e">
            <v>#N/A</v>
          </cell>
          <cell r="AD581" t="e">
            <v>#N/A</v>
          </cell>
          <cell r="AE581" t="str">
            <v>11 Dividend Street</v>
          </cell>
          <cell r="AF581" t="str">
            <v>Mansfield QLD 4122</v>
          </cell>
        </row>
        <row r="582">
          <cell r="A582" t="str">
            <v>AEPL0581</v>
          </cell>
          <cell r="D582" t="e">
            <v>#N/A</v>
          </cell>
          <cell r="E582" t="e">
            <v>#N/A</v>
          </cell>
          <cell r="F582" t="e">
            <v>#N/A</v>
          </cell>
          <cell r="G582" t="e">
            <v>#N/A</v>
          </cell>
          <cell r="AB582" t="e">
            <v>#N/A</v>
          </cell>
          <cell r="AC582" t="e">
            <v>#N/A</v>
          </cell>
          <cell r="AD582" t="e">
            <v>#N/A</v>
          </cell>
          <cell r="AE582" t="str">
            <v>11 Dividend Street</v>
          </cell>
          <cell r="AF582" t="str">
            <v>Mansfield QLD 4122</v>
          </cell>
        </row>
        <row r="583">
          <cell r="A583" t="str">
            <v>AEPL0582</v>
          </cell>
          <cell r="D583" t="e">
            <v>#N/A</v>
          </cell>
          <cell r="E583" t="e">
            <v>#N/A</v>
          </cell>
          <cell r="F583" t="e">
            <v>#N/A</v>
          </cell>
          <cell r="G583" t="e">
            <v>#N/A</v>
          </cell>
          <cell r="AB583" t="e">
            <v>#N/A</v>
          </cell>
          <cell r="AC583" t="e">
            <v>#N/A</v>
          </cell>
          <cell r="AD583" t="e">
            <v>#N/A</v>
          </cell>
          <cell r="AE583" t="str">
            <v>11 Dividend Street</v>
          </cell>
          <cell r="AF583" t="str">
            <v>Mansfield QLD 4122</v>
          </cell>
        </row>
        <row r="584">
          <cell r="A584" t="str">
            <v>AEPL0583</v>
          </cell>
          <cell r="D584" t="e">
            <v>#N/A</v>
          </cell>
          <cell r="E584" t="e">
            <v>#N/A</v>
          </cell>
          <cell r="F584" t="e">
            <v>#N/A</v>
          </cell>
          <cell r="G584" t="e">
            <v>#N/A</v>
          </cell>
          <cell r="AB584" t="e">
            <v>#N/A</v>
          </cell>
          <cell r="AC584" t="e">
            <v>#N/A</v>
          </cell>
          <cell r="AD584" t="e">
            <v>#N/A</v>
          </cell>
          <cell r="AE584" t="str">
            <v>11 Dividend Street</v>
          </cell>
          <cell r="AF584" t="str">
            <v>Mansfield QLD 4122</v>
          </cell>
        </row>
        <row r="585">
          <cell r="A585" t="str">
            <v>AEPL0584</v>
          </cell>
          <cell r="D585" t="e">
            <v>#N/A</v>
          </cell>
          <cell r="E585" t="e">
            <v>#N/A</v>
          </cell>
          <cell r="F585" t="e">
            <v>#N/A</v>
          </cell>
          <cell r="G585" t="e">
            <v>#N/A</v>
          </cell>
          <cell r="AB585" t="e">
            <v>#N/A</v>
          </cell>
          <cell r="AC585" t="e">
            <v>#N/A</v>
          </cell>
          <cell r="AD585" t="e">
            <v>#N/A</v>
          </cell>
          <cell r="AE585" t="str">
            <v>11 Dividend Street</v>
          </cell>
          <cell r="AF585" t="str">
            <v>Mansfield QLD 4122</v>
          </cell>
        </row>
        <row r="586">
          <cell r="A586" t="str">
            <v>AEPL0585</v>
          </cell>
          <cell r="D586" t="e">
            <v>#N/A</v>
          </cell>
          <cell r="E586" t="e">
            <v>#N/A</v>
          </cell>
          <cell r="F586" t="e">
            <v>#N/A</v>
          </cell>
          <cell r="G586" t="e">
            <v>#N/A</v>
          </cell>
          <cell r="AB586" t="e">
            <v>#N/A</v>
          </cell>
          <cell r="AC586" t="e">
            <v>#N/A</v>
          </cell>
          <cell r="AD586" t="e">
            <v>#N/A</v>
          </cell>
          <cell r="AE586" t="str">
            <v>11 Dividend Street</v>
          </cell>
          <cell r="AF586" t="str">
            <v>Mansfield QLD 4122</v>
          </cell>
        </row>
        <row r="587">
          <cell r="A587" t="str">
            <v>AEPL0586</v>
          </cell>
          <cell r="D587" t="e">
            <v>#N/A</v>
          </cell>
          <cell r="E587" t="e">
            <v>#N/A</v>
          </cell>
          <cell r="F587" t="e">
            <v>#N/A</v>
          </cell>
          <cell r="G587" t="e">
            <v>#N/A</v>
          </cell>
          <cell r="AB587" t="e">
            <v>#N/A</v>
          </cell>
          <cell r="AC587" t="e">
            <v>#N/A</v>
          </cell>
          <cell r="AD587" t="e">
            <v>#N/A</v>
          </cell>
          <cell r="AE587" t="str">
            <v>11 Dividend Street</v>
          </cell>
          <cell r="AF587" t="str">
            <v>Mansfield QLD 4122</v>
          </cell>
        </row>
        <row r="588">
          <cell r="A588" t="str">
            <v>AEPL0587</v>
          </cell>
          <cell r="D588" t="e">
            <v>#N/A</v>
          </cell>
          <cell r="E588" t="e">
            <v>#N/A</v>
          </cell>
          <cell r="F588" t="e">
            <v>#N/A</v>
          </cell>
          <cell r="G588" t="e">
            <v>#N/A</v>
          </cell>
          <cell r="AB588" t="e">
            <v>#N/A</v>
          </cell>
          <cell r="AC588" t="e">
            <v>#N/A</v>
          </cell>
          <cell r="AD588" t="e">
            <v>#N/A</v>
          </cell>
          <cell r="AE588" t="str">
            <v>11 Dividend Street</v>
          </cell>
          <cell r="AF588" t="str">
            <v>Mansfield QLD 4122</v>
          </cell>
        </row>
        <row r="589">
          <cell r="A589" t="str">
            <v>AEPL0588</v>
          </cell>
          <cell r="D589" t="e">
            <v>#N/A</v>
          </cell>
          <cell r="E589" t="e">
            <v>#N/A</v>
          </cell>
          <cell r="F589" t="e">
            <v>#N/A</v>
          </cell>
          <cell r="G589" t="e">
            <v>#N/A</v>
          </cell>
          <cell r="AB589" t="e">
            <v>#N/A</v>
          </cell>
          <cell r="AC589" t="e">
            <v>#N/A</v>
          </cell>
          <cell r="AD589" t="e">
            <v>#N/A</v>
          </cell>
          <cell r="AE589" t="str">
            <v>11 Dividend Street</v>
          </cell>
          <cell r="AF589" t="str">
            <v>Mansfield QLD 4122</v>
          </cell>
        </row>
        <row r="590">
          <cell r="A590" t="str">
            <v>AEPL0589</v>
          </cell>
          <cell r="D590" t="e">
            <v>#N/A</v>
          </cell>
          <cell r="E590" t="e">
            <v>#N/A</v>
          </cell>
          <cell r="F590" t="e">
            <v>#N/A</v>
          </cell>
          <cell r="G590" t="e">
            <v>#N/A</v>
          </cell>
          <cell r="AB590" t="e">
            <v>#N/A</v>
          </cell>
          <cell r="AC590" t="e">
            <v>#N/A</v>
          </cell>
          <cell r="AD590" t="e">
            <v>#N/A</v>
          </cell>
          <cell r="AE590" t="str">
            <v>11 Dividend Street</v>
          </cell>
          <cell r="AF590" t="str">
            <v>Mansfield QLD 4122</v>
          </cell>
        </row>
        <row r="591">
          <cell r="A591" t="str">
            <v>AEPL0590</v>
          </cell>
          <cell r="D591" t="e">
            <v>#N/A</v>
          </cell>
          <cell r="E591" t="e">
            <v>#N/A</v>
          </cell>
          <cell r="F591" t="e">
            <v>#N/A</v>
          </cell>
          <cell r="G591" t="e">
            <v>#N/A</v>
          </cell>
          <cell r="AB591" t="e">
            <v>#N/A</v>
          </cell>
          <cell r="AC591" t="e">
            <v>#N/A</v>
          </cell>
          <cell r="AD591" t="e">
            <v>#N/A</v>
          </cell>
          <cell r="AE591" t="str">
            <v>11 Dividend Street</v>
          </cell>
          <cell r="AF591" t="str">
            <v>Mansfield QLD 4122</v>
          </cell>
        </row>
        <row r="592">
          <cell r="A592" t="str">
            <v>AEPL0591</v>
          </cell>
          <cell r="D592" t="e">
            <v>#N/A</v>
          </cell>
          <cell r="E592" t="e">
            <v>#N/A</v>
          </cell>
          <cell r="F592" t="e">
            <v>#N/A</v>
          </cell>
          <cell r="G592" t="e">
            <v>#N/A</v>
          </cell>
          <cell r="AB592" t="e">
            <v>#N/A</v>
          </cell>
          <cell r="AC592" t="e">
            <v>#N/A</v>
          </cell>
          <cell r="AD592" t="e">
            <v>#N/A</v>
          </cell>
          <cell r="AE592" t="str">
            <v>11 Dividend Street</v>
          </cell>
          <cell r="AF592" t="str">
            <v>Mansfield QLD 4122</v>
          </cell>
        </row>
        <row r="593">
          <cell r="A593" t="str">
            <v>AEPL0592</v>
          </cell>
          <cell r="D593" t="e">
            <v>#N/A</v>
          </cell>
          <cell r="E593" t="e">
            <v>#N/A</v>
          </cell>
          <cell r="F593" t="e">
            <v>#N/A</v>
          </cell>
          <cell r="G593" t="e">
            <v>#N/A</v>
          </cell>
          <cell r="AB593" t="e">
            <v>#N/A</v>
          </cell>
          <cell r="AC593" t="e">
            <v>#N/A</v>
          </cell>
          <cell r="AD593" t="e">
            <v>#N/A</v>
          </cell>
          <cell r="AE593" t="str">
            <v>11 Dividend Street</v>
          </cell>
          <cell r="AF593" t="str">
            <v>Mansfield QLD 4122</v>
          </cell>
        </row>
        <row r="594">
          <cell r="A594" t="str">
            <v>AEPL0593</v>
          </cell>
          <cell r="D594" t="e">
            <v>#N/A</v>
          </cell>
          <cell r="E594" t="e">
            <v>#N/A</v>
          </cell>
          <cell r="F594" t="e">
            <v>#N/A</v>
          </cell>
          <cell r="G594" t="e">
            <v>#N/A</v>
          </cell>
          <cell r="AB594" t="e">
            <v>#N/A</v>
          </cell>
          <cell r="AC594" t="e">
            <v>#N/A</v>
          </cell>
          <cell r="AD594" t="e">
            <v>#N/A</v>
          </cell>
          <cell r="AE594" t="str">
            <v>11 Dividend Street</v>
          </cell>
          <cell r="AF594" t="str">
            <v>Mansfield QLD 4122</v>
          </cell>
        </row>
        <row r="595">
          <cell r="A595" t="str">
            <v>AEPL0594</v>
          </cell>
          <cell r="D595" t="e">
            <v>#N/A</v>
          </cell>
          <cell r="E595" t="e">
            <v>#N/A</v>
          </cell>
          <cell r="F595" t="e">
            <v>#N/A</v>
          </cell>
          <cell r="G595" t="e">
            <v>#N/A</v>
          </cell>
          <cell r="AB595" t="e">
            <v>#N/A</v>
          </cell>
          <cell r="AC595" t="e">
            <v>#N/A</v>
          </cell>
          <cell r="AD595" t="e">
            <v>#N/A</v>
          </cell>
          <cell r="AE595" t="str">
            <v>11 Dividend Street</v>
          </cell>
          <cell r="AF595" t="str">
            <v>Mansfield QLD 4122</v>
          </cell>
        </row>
        <row r="596">
          <cell r="A596" t="str">
            <v>AEPL0595</v>
          </cell>
          <cell r="D596" t="e">
            <v>#N/A</v>
          </cell>
          <cell r="E596" t="e">
            <v>#N/A</v>
          </cell>
          <cell r="F596" t="e">
            <v>#N/A</v>
          </cell>
          <cell r="G596" t="e">
            <v>#N/A</v>
          </cell>
          <cell r="AB596" t="e">
            <v>#N/A</v>
          </cell>
          <cell r="AC596" t="e">
            <v>#N/A</v>
          </cell>
          <cell r="AD596" t="e">
            <v>#N/A</v>
          </cell>
          <cell r="AE596" t="str">
            <v>11 Dividend Street</v>
          </cell>
          <cell r="AF596" t="str">
            <v>Mansfield QLD 4122</v>
          </cell>
        </row>
        <row r="597">
          <cell r="A597" t="str">
            <v>AEPL0596</v>
          </cell>
          <cell r="D597" t="e">
            <v>#N/A</v>
          </cell>
          <cell r="E597" t="e">
            <v>#N/A</v>
          </cell>
          <cell r="F597" t="e">
            <v>#N/A</v>
          </cell>
          <cell r="G597" t="e">
            <v>#N/A</v>
          </cell>
          <cell r="AB597" t="e">
            <v>#N/A</v>
          </cell>
          <cell r="AC597" t="e">
            <v>#N/A</v>
          </cell>
          <cell r="AD597" t="e">
            <v>#N/A</v>
          </cell>
          <cell r="AE597" t="str">
            <v>11 Dividend Street</v>
          </cell>
          <cell r="AF597" t="str">
            <v>Mansfield QLD 4122</v>
          </cell>
        </row>
        <row r="598">
          <cell r="A598" t="str">
            <v>AEPL0597</v>
          </cell>
          <cell r="D598" t="e">
            <v>#N/A</v>
          </cell>
          <cell r="E598" t="e">
            <v>#N/A</v>
          </cell>
          <cell r="F598" t="e">
            <v>#N/A</v>
          </cell>
          <cell r="G598" t="e">
            <v>#N/A</v>
          </cell>
          <cell r="AB598" t="e">
            <v>#N/A</v>
          </cell>
          <cell r="AC598" t="e">
            <v>#N/A</v>
          </cell>
          <cell r="AD598" t="e">
            <v>#N/A</v>
          </cell>
          <cell r="AE598" t="str">
            <v>11 Dividend Street</v>
          </cell>
          <cell r="AF598" t="str">
            <v>Mansfield QLD 4122</v>
          </cell>
        </row>
        <row r="599">
          <cell r="A599" t="str">
            <v>AEPL0598</v>
          </cell>
          <cell r="D599" t="e">
            <v>#N/A</v>
          </cell>
          <cell r="E599" t="e">
            <v>#N/A</v>
          </cell>
          <cell r="F599" t="e">
            <v>#N/A</v>
          </cell>
          <cell r="G599" t="e">
            <v>#N/A</v>
          </cell>
          <cell r="AB599" t="e">
            <v>#N/A</v>
          </cell>
          <cell r="AC599" t="e">
            <v>#N/A</v>
          </cell>
          <cell r="AD599" t="e">
            <v>#N/A</v>
          </cell>
          <cell r="AE599" t="str">
            <v>11 Dividend Street</v>
          </cell>
          <cell r="AF599" t="str">
            <v>Mansfield QLD 4122</v>
          </cell>
        </row>
        <row r="600">
          <cell r="A600" t="str">
            <v>AEPL0599</v>
          </cell>
          <cell r="D600" t="e">
            <v>#N/A</v>
          </cell>
          <cell r="E600" t="e">
            <v>#N/A</v>
          </cell>
          <cell r="F600" t="e">
            <v>#N/A</v>
          </cell>
          <cell r="G600" t="e">
            <v>#N/A</v>
          </cell>
          <cell r="AB600" t="e">
            <v>#N/A</v>
          </cell>
          <cell r="AC600" t="e">
            <v>#N/A</v>
          </cell>
          <cell r="AD600" t="e">
            <v>#N/A</v>
          </cell>
          <cell r="AE600" t="str">
            <v>11 Dividend Street</v>
          </cell>
          <cell r="AF600" t="str">
            <v>Mansfield QLD 4122</v>
          </cell>
        </row>
        <row r="601">
          <cell r="A601" t="str">
            <v>AEPL0600</v>
          </cell>
          <cell r="D601" t="e">
            <v>#N/A</v>
          </cell>
          <cell r="E601" t="e">
            <v>#N/A</v>
          </cell>
          <cell r="F601" t="e">
            <v>#N/A</v>
          </cell>
          <cell r="G601" t="e">
            <v>#N/A</v>
          </cell>
          <cell r="AB601" t="e">
            <v>#N/A</v>
          </cell>
          <cell r="AC601" t="e">
            <v>#N/A</v>
          </cell>
          <cell r="AD601" t="e">
            <v>#N/A</v>
          </cell>
          <cell r="AE601" t="str">
            <v>11 Dividend Street</v>
          </cell>
          <cell r="AF601" t="str">
            <v>Mansfield QLD 4122</v>
          </cell>
        </row>
        <row r="602">
          <cell r="A602" t="str">
            <v>AEPL0601</v>
          </cell>
          <cell r="D602" t="e">
            <v>#N/A</v>
          </cell>
          <cell r="E602" t="e">
            <v>#N/A</v>
          </cell>
          <cell r="F602" t="e">
            <v>#N/A</v>
          </cell>
          <cell r="G602" t="e">
            <v>#N/A</v>
          </cell>
          <cell r="AB602" t="e">
            <v>#N/A</v>
          </cell>
          <cell r="AC602" t="e">
            <v>#N/A</v>
          </cell>
          <cell r="AD602" t="e">
            <v>#N/A</v>
          </cell>
          <cell r="AE602" t="str">
            <v>11 Dividend Street</v>
          </cell>
          <cell r="AF602" t="str">
            <v>Mansfield QLD 4122</v>
          </cell>
        </row>
        <row r="603">
          <cell r="A603" t="str">
            <v>AEPL0602</v>
          </cell>
          <cell r="D603" t="e">
            <v>#N/A</v>
          </cell>
          <cell r="E603" t="e">
            <v>#N/A</v>
          </cell>
          <cell r="F603" t="e">
            <v>#N/A</v>
          </cell>
          <cell r="G603" t="e">
            <v>#N/A</v>
          </cell>
          <cell r="AB603" t="e">
            <v>#N/A</v>
          </cell>
          <cell r="AC603" t="e">
            <v>#N/A</v>
          </cell>
          <cell r="AD603" t="e">
            <v>#N/A</v>
          </cell>
          <cell r="AE603" t="str">
            <v>11 Dividend Street</v>
          </cell>
          <cell r="AF603" t="str">
            <v>Mansfield QLD 4122</v>
          </cell>
        </row>
        <row r="604">
          <cell r="A604" t="str">
            <v>AEPL0603</v>
          </cell>
          <cell r="D604" t="e">
            <v>#N/A</v>
          </cell>
          <cell r="E604" t="e">
            <v>#N/A</v>
          </cell>
          <cell r="F604" t="e">
            <v>#N/A</v>
          </cell>
          <cell r="G604" t="e">
            <v>#N/A</v>
          </cell>
          <cell r="AB604" t="e">
            <v>#N/A</v>
          </cell>
          <cell r="AC604" t="e">
            <v>#N/A</v>
          </cell>
          <cell r="AD604" t="e">
            <v>#N/A</v>
          </cell>
          <cell r="AE604" t="str">
            <v>11 Dividend Street</v>
          </cell>
          <cell r="AF604" t="str">
            <v>Mansfield QLD 4122</v>
          </cell>
        </row>
        <row r="605">
          <cell r="A605" t="str">
            <v>AEPL0604</v>
          </cell>
          <cell r="D605" t="e">
            <v>#N/A</v>
          </cell>
          <cell r="E605" t="e">
            <v>#N/A</v>
          </cell>
          <cell r="F605" t="e">
            <v>#N/A</v>
          </cell>
          <cell r="G605" t="e">
            <v>#N/A</v>
          </cell>
          <cell r="AB605" t="e">
            <v>#N/A</v>
          </cell>
          <cell r="AC605" t="e">
            <v>#N/A</v>
          </cell>
          <cell r="AD605" t="e">
            <v>#N/A</v>
          </cell>
          <cell r="AE605" t="str">
            <v>11 Dividend Street</v>
          </cell>
          <cell r="AF605" t="str">
            <v>Mansfield QLD 4122</v>
          </cell>
        </row>
        <row r="606">
          <cell r="A606" t="str">
            <v>AEPL0605</v>
          </cell>
          <cell r="D606" t="e">
            <v>#N/A</v>
          </cell>
          <cell r="E606" t="e">
            <v>#N/A</v>
          </cell>
          <cell r="F606" t="e">
            <v>#N/A</v>
          </cell>
          <cell r="G606" t="e">
            <v>#N/A</v>
          </cell>
          <cell r="AB606" t="e">
            <v>#N/A</v>
          </cell>
          <cell r="AC606" t="e">
            <v>#N/A</v>
          </cell>
          <cell r="AD606" t="e">
            <v>#N/A</v>
          </cell>
          <cell r="AE606" t="str">
            <v>11 Dividend Street</v>
          </cell>
          <cell r="AF606" t="str">
            <v>Mansfield QLD 4122</v>
          </cell>
        </row>
        <row r="607">
          <cell r="A607" t="str">
            <v>AEPL0606</v>
          </cell>
          <cell r="D607" t="e">
            <v>#N/A</v>
          </cell>
          <cell r="E607" t="e">
            <v>#N/A</v>
          </cell>
          <cell r="F607" t="e">
            <v>#N/A</v>
          </cell>
          <cell r="G607" t="e">
            <v>#N/A</v>
          </cell>
          <cell r="AB607" t="e">
            <v>#N/A</v>
          </cell>
          <cell r="AC607" t="e">
            <v>#N/A</v>
          </cell>
          <cell r="AD607" t="e">
            <v>#N/A</v>
          </cell>
          <cell r="AE607" t="str">
            <v>11 Dividend Street</v>
          </cell>
          <cell r="AF607" t="str">
            <v>Mansfield QLD 4122</v>
          </cell>
        </row>
        <row r="608">
          <cell r="A608" t="str">
            <v>AEPL0607</v>
          </cell>
          <cell r="D608" t="e">
            <v>#N/A</v>
          </cell>
          <cell r="E608" t="e">
            <v>#N/A</v>
          </cell>
          <cell r="F608" t="e">
            <v>#N/A</v>
          </cell>
          <cell r="G608" t="e">
            <v>#N/A</v>
          </cell>
          <cell r="AB608" t="e">
            <v>#N/A</v>
          </cell>
          <cell r="AC608" t="e">
            <v>#N/A</v>
          </cell>
          <cell r="AD608" t="e">
            <v>#N/A</v>
          </cell>
          <cell r="AE608" t="str">
            <v>11 Dividend Street</v>
          </cell>
          <cell r="AF608" t="str">
            <v>Mansfield QLD 4122</v>
          </cell>
        </row>
        <row r="609">
          <cell r="A609" t="str">
            <v>AEPL0608</v>
          </cell>
          <cell r="D609" t="e">
            <v>#N/A</v>
          </cell>
          <cell r="E609" t="e">
            <v>#N/A</v>
          </cell>
          <cell r="F609" t="e">
            <v>#N/A</v>
          </cell>
          <cell r="G609" t="e">
            <v>#N/A</v>
          </cell>
          <cell r="AB609" t="e">
            <v>#N/A</v>
          </cell>
          <cell r="AC609" t="e">
            <v>#N/A</v>
          </cell>
          <cell r="AD609" t="e">
            <v>#N/A</v>
          </cell>
          <cell r="AE609" t="str">
            <v>11 Dividend Street</v>
          </cell>
          <cell r="AF609" t="str">
            <v>Mansfield QLD 4122</v>
          </cell>
        </row>
        <row r="610">
          <cell r="A610" t="str">
            <v>AEPL0609</v>
          </cell>
          <cell r="D610" t="e">
            <v>#N/A</v>
          </cell>
          <cell r="E610" t="e">
            <v>#N/A</v>
          </cell>
          <cell r="F610" t="e">
            <v>#N/A</v>
          </cell>
          <cell r="G610" t="e">
            <v>#N/A</v>
          </cell>
          <cell r="AB610" t="e">
            <v>#N/A</v>
          </cell>
          <cell r="AC610" t="e">
            <v>#N/A</v>
          </cell>
          <cell r="AD610" t="e">
            <v>#N/A</v>
          </cell>
          <cell r="AE610" t="str">
            <v>11 Dividend Street</v>
          </cell>
          <cell r="AF610" t="str">
            <v>Mansfield QLD 4122</v>
          </cell>
        </row>
        <row r="611">
          <cell r="A611" t="str">
            <v>AEPL0610</v>
          </cell>
          <cell r="D611" t="e">
            <v>#N/A</v>
          </cell>
          <cell r="E611" t="e">
            <v>#N/A</v>
          </cell>
          <cell r="F611" t="e">
            <v>#N/A</v>
          </cell>
          <cell r="G611" t="e">
            <v>#N/A</v>
          </cell>
          <cell r="AB611" t="e">
            <v>#N/A</v>
          </cell>
          <cell r="AC611" t="e">
            <v>#N/A</v>
          </cell>
          <cell r="AD611" t="e">
            <v>#N/A</v>
          </cell>
          <cell r="AE611" t="str">
            <v>11 Dividend Street</v>
          </cell>
          <cell r="AF611" t="str">
            <v>Mansfield QLD 4122</v>
          </cell>
        </row>
        <row r="612">
          <cell r="A612" t="str">
            <v>AEPL0611</v>
          </cell>
          <cell r="D612" t="e">
            <v>#N/A</v>
          </cell>
          <cell r="E612" t="e">
            <v>#N/A</v>
          </cell>
          <cell r="F612" t="e">
            <v>#N/A</v>
          </cell>
          <cell r="G612" t="e">
            <v>#N/A</v>
          </cell>
          <cell r="AB612" t="e">
            <v>#N/A</v>
          </cell>
          <cell r="AC612" t="e">
            <v>#N/A</v>
          </cell>
          <cell r="AD612" t="e">
            <v>#N/A</v>
          </cell>
          <cell r="AE612" t="str">
            <v>11 Dividend Street</v>
          </cell>
          <cell r="AF612" t="str">
            <v>Mansfield QLD 4122</v>
          </cell>
        </row>
        <row r="613">
          <cell r="A613" t="str">
            <v>AEPL0612</v>
          </cell>
          <cell r="D613" t="e">
            <v>#N/A</v>
          </cell>
          <cell r="E613" t="e">
            <v>#N/A</v>
          </cell>
          <cell r="F613" t="e">
            <v>#N/A</v>
          </cell>
          <cell r="G613" t="e">
            <v>#N/A</v>
          </cell>
          <cell r="AB613" t="e">
            <v>#N/A</v>
          </cell>
          <cell r="AC613" t="e">
            <v>#N/A</v>
          </cell>
          <cell r="AD613" t="e">
            <v>#N/A</v>
          </cell>
          <cell r="AE613" t="str">
            <v>11 Dividend Street</v>
          </cell>
          <cell r="AF613" t="str">
            <v>Mansfield QLD 4122</v>
          </cell>
        </row>
        <row r="614">
          <cell r="A614" t="str">
            <v>AEPL0613</v>
          </cell>
          <cell r="D614" t="e">
            <v>#N/A</v>
          </cell>
          <cell r="E614" t="e">
            <v>#N/A</v>
          </cell>
          <cell r="F614" t="e">
            <v>#N/A</v>
          </cell>
          <cell r="G614" t="e">
            <v>#N/A</v>
          </cell>
          <cell r="AB614" t="e">
            <v>#N/A</v>
          </cell>
          <cell r="AC614" t="e">
            <v>#N/A</v>
          </cell>
          <cell r="AD614" t="e">
            <v>#N/A</v>
          </cell>
          <cell r="AE614" t="str">
            <v>11 Dividend Street</v>
          </cell>
          <cell r="AF614" t="str">
            <v>Mansfield QLD 4122</v>
          </cell>
        </row>
        <row r="615">
          <cell r="A615" t="str">
            <v>AEPL0614</v>
          </cell>
          <cell r="D615" t="e">
            <v>#N/A</v>
          </cell>
          <cell r="E615" t="e">
            <v>#N/A</v>
          </cell>
          <cell r="F615" t="e">
            <v>#N/A</v>
          </cell>
          <cell r="G615" t="e">
            <v>#N/A</v>
          </cell>
          <cell r="AB615" t="e">
            <v>#N/A</v>
          </cell>
          <cell r="AC615" t="e">
            <v>#N/A</v>
          </cell>
          <cell r="AD615" t="e">
            <v>#N/A</v>
          </cell>
          <cell r="AE615" t="str">
            <v>11 Dividend Street</v>
          </cell>
          <cell r="AF615" t="str">
            <v>Mansfield QLD 4122</v>
          </cell>
        </row>
        <row r="616">
          <cell r="A616" t="str">
            <v>AEPL0615</v>
          </cell>
          <cell r="D616" t="e">
            <v>#N/A</v>
          </cell>
          <cell r="E616" t="e">
            <v>#N/A</v>
          </cell>
          <cell r="F616" t="e">
            <v>#N/A</v>
          </cell>
          <cell r="G616" t="e">
            <v>#N/A</v>
          </cell>
          <cell r="AB616" t="e">
            <v>#N/A</v>
          </cell>
          <cell r="AC616" t="e">
            <v>#N/A</v>
          </cell>
          <cell r="AD616" t="e">
            <v>#N/A</v>
          </cell>
          <cell r="AE616" t="str">
            <v>11 Dividend Street</v>
          </cell>
          <cell r="AF616" t="str">
            <v>Mansfield QLD 4122</v>
          </cell>
        </row>
        <row r="617">
          <cell r="A617" t="str">
            <v>AEPL0616</v>
          </cell>
          <cell r="D617" t="e">
            <v>#N/A</v>
          </cell>
          <cell r="E617" t="e">
            <v>#N/A</v>
          </cell>
          <cell r="F617" t="e">
            <v>#N/A</v>
          </cell>
          <cell r="G617" t="e">
            <v>#N/A</v>
          </cell>
          <cell r="AB617" t="e">
            <v>#N/A</v>
          </cell>
          <cell r="AC617" t="e">
            <v>#N/A</v>
          </cell>
          <cell r="AD617" t="e">
            <v>#N/A</v>
          </cell>
          <cell r="AE617" t="str">
            <v>11 Dividend Street</v>
          </cell>
          <cell r="AF617" t="str">
            <v>Mansfield QLD 4122</v>
          </cell>
        </row>
        <row r="618">
          <cell r="A618" t="str">
            <v>AEPL0617</v>
          </cell>
          <cell r="D618" t="e">
            <v>#N/A</v>
          </cell>
          <cell r="E618" t="e">
            <v>#N/A</v>
          </cell>
          <cell r="F618" t="e">
            <v>#N/A</v>
          </cell>
          <cell r="G618" t="e">
            <v>#N/A</v>
          </cell>
          <cell r="AB618" t="e">
            <v>#N/A</v>
          </cell>
          <cell r="AC618" t="e">
            <v>#N/A</v>
          </cell>
          <cell r="AD618" t="e">
            <v>#N/A</v>
          </cell>
          <cell r="AE618" t="str">
            <v>11 Dividend Street</v>
          </cell>
          <cell r="AF618" t="str">
            <v>Mansfield QLD 4122</v>
          </cell>
        </row>
        <row r="619">
          <cell r="A619" t="str">
            <v>AEPL0618</v>
          </cell>
          <cell r="D619" t="e">
            <v>#N/A</v>
          </cell>
          <cell r="E619" t="e">
            <v>#N/A</v>
          </cell>
          <cell r="F619" t="e">
            <v>#N/A</v>
          </cell>
          <cell r="G619" t="e">
            <v>#N/A</v>
          </cell>
          <cell r="AB619" t="e">
            <v>#N/A</v>
          </cell>
          <cell r="AC619" t="e">
            <v>#N/A</v>
          </cell>
          <cell r="AD619" t="e">
            <v>#N/A</v>
          </cell>
          <cell r="AE619" t="str">
            <v>11 Dividend Street</v>
          </cell>
          <cell r="AF619" t="str">
            <v>Mansfield QLD 4122</v>
          </cell>
        </row>
        <row r="620">
          <cell r="A620" t="str">
            <v>AEPL0619</v>
          </cell>
          <cell r="D620" t="e">
            <v>#N/A</v>
          </cell>
          <cell r="E620" t="e">
            <v>#N/A</v>
          </cell>
          <cell r="F620" t="e">
            <v>#N/A</v>
          </cell>
          <cell r="G620" t="e">
            <v>#N/A</v>
          </cell>
          <cell r="AB620" t="e">
            <v>#N/A</v>
          </cell>
          <cell r="AC620" t="e">
            <v>#N/A</v>
          </cell>
          <cell r="AD620" t="e">
            <v>#N/A</v>
          </cell>
          <cell r="AE620" t="str">
            <v>11 Dividend Street</v>
          </cell>
          <cell r="AF620" t="str">
            <v>Mansfield QLD 4122</v>
          </cell>
        </row>
        <row r="621">
          <cell r="A621" t="str">
            <v>AEPL0620</v>
          </cell>
          <cell r="D621" t="e">
            <v>#N/A</v>
          </cell>
          <cell r="E621" t="e">
            <v>#N/A</v>
          </cell>
          <cell r="F621" t="e">
            <v>#N/A</v>
          </cell>
          <cell r="G621" t="e">
            <v>#N/A</v>
          </cell>
          <cell r="AB621" t="e">
            <v>#N/A</v>
          </cell>
          <cell r="AC621" t="e">
            <v>#N/A</v>
          </cell>
          <cell r="AD621" t="e">
            <v>#N/A</v>
          </cell>
          <cell r="AE621" t="str">
            <v>11 Dividend Street</v>
          </cell>
          <cell r="AF621" t="str">
            <v>Mansfield QLD 4122</v>
          </cell>
        </row>
        <row r="622">
          <cell r="A622" t="str">
            <v>AEPL0621</v>
          </cell>
          <cell r="D622" t="e">
            <v>#N/A</v>
          </cell>
          <cell r="E622" t="e">
            <v>#N/A</v>
          </cell>
          <cell r="F622" t="e">
            <v>#N/A</v>
          </cell>
          <cell r="G622" t="e">
            <v>#N/A</v>
          </cell>
          <cell r="AB622" t="e">
            <v>#N/A</v>
          </cell>
          <cell r="AC622" t="e">
            <v>#N/A</v>
          </cell>
          <cell r="AD622" t="e">
            <v>#N/A</v>
          </cell>
          <cell r="AE622" t="str">
            <v>11 Dividend Street</v>
          </cell>
          <cell r="AF622" t="str">
            <v>Mansfield QLD 4122</v>
          </cell>
        </row>
        <row r="623">
          <cell r="A623" t="str">
            <v>AEPL0622</v>
          </cell>
          <cell r="D623" t="e">
            <v>#N/A</v>
          </cell>
          <cell r="E623" t="e">
            <v>#N/A</v>
          </cell>
          <cell r="F623" t="e">
            <v>#N/A</v>
          </cell>
          <cell r="G623" t="e">
            <v>#N/A</v>
          </cell>
          <cell r="AB623" t="e">
            <v>#N/A</v>
          </cell>
          <cell r="AC623" t="e">
            <v>#N/A</v>
          </cell>
          <cell r="AD623" t="e">
            <v>#N/A</v>
          </cell>
          <cell r="AE623" t="str">
            <v>11 Dividend Street</v>
          </cell>
          <cell r="AF623" t="str">
            <v>Mansfield QLD 4122</v>
          </cell>
        </row>
        <row r="624">
          <cell r="A624" t="str">
            <v>AEPL0623</v>
          </cell>
          <cell r="D624" t="e">
            <v>#N/A</v>
          </cell>
          <cell r="E624" t="e">
            <v>#N/A</v>
          </cell>
          <cell r="F624" t="e">
            <v>#N/A</v>
          </cell>
          <cell r="G624" t="e">
            <v>#N/A</v>
          </cell>
          <cell r="AB624" t="e">
            <v>#N/A</v>
          </cell>
          <cell r="AC624" t="e">
            <v>#N/A</v>
          </cell>
          <cell r="AD624" t="e">
            <v>#N/A</v>
          </cell>
          <cell r="AE624" t="str">
            <v>11 Dividend Street</v>
          </cell>
          <cell r="AF624" t="str">
            <v>Mansfield QLD 4122</v>
          </cell>
        </row>
        <row r="625">
          <cell r="A625" t="str">
            <v>AEPL0624</v>
          </cell>
          <cell r="D625" t="e">
            <v>#N/A</v>
          </cell>
          <cell r="E625" t="e">
            <v>#N/A</v>
          </cell>
          <cell r="F625" t="e">
            <v>#N/A</v>
          </cell>
          <cell r="G625" t="e">
            <v>#N/A</v>
          </cell>
          <cell r="AB625" t="e">
            <v>#N/A</v>
          </cell>
          <cell r="AC625" t="e">
            <v>#N/A</v>
          </cell>
          <cell r="AD625" t="e">
            <v>#N/A</v>
          </cell>
          <cell r="AE625" t="str">
            <v>11 Dividend Street</v>
          </cell>
          <cell r="AF625" t="str">
            <v>Mansfield QLD 4122</v>
          </cell>
        </row>
        <row r="626">
          <cell r="A626" t="str">
            <v>AEPL0625</v>
          </cell>
          <cell r="D626" t="e">
            <v>#N/A</v>
          </cell>
          <cell r="E626" t="e">
            <v>#N/A</v>
          </cell>
          <cell r="F626" t="e">
            <v>#N/A</v>
          </cell>
          <cell r="G626" t="e">
            <v>#N/A</v>
          </cell>
          <cell r="AB626" t="e">
            <v>#N/A</v>
          </cell>
          <cell r="AC626" t="e">
            <v>#N/A</v>
          </cell>
          <cell r="AD626" t="e">
            <v>#N/A</v>
          </cell>
          <cell r="AE626" t="str">
            <v>11 Dividend Street</v>
          </cell>
          <cell r="AF626" t="str">
            <v>Mansfield QLD 4122</v>
          </cell>
        </row>
        <row r="627">
          <cell r="A627" t="str">
            <v>AEPL0626</v>
          </cell>
          <cell r="D627" t="e">
            <v>#N/A</v>
          </cell>
          <cell r="E627" t="e">
            <v>#N/A</v>
          </cell>
          <cell r="F627" t="e">
            <v>#N/A</v>
          </cell>
          <cell r="G627" t="e">
            <v>#N/A</v>
          </cell>
          <cell r="AB627" t="e">
            <v>#N/A</v>
          </cell>
          <cell r="AC627" t="e">
            <v>#N/A</v>
          </cell>
          <cell r="AD627" t="e">
            <v>#N/A</v>
          </cell>
          <cell r="AE627" t="str">
            <v>11 Dividend Street</v>
          </cell>
          <cell r="AF627" t="str">
            <v>Mansfield QLD 4122</v>
          </cell>
        </row>
        <row r="628">
          <cell r="A628" t="str">
            <v>AEPL0627</v>
          </cell>
          <cell r="D628" t="e">
            <v>#N/A</v>
          </cell>
          <cell r="E628" t="e">
            <v>#N/A</v>
          </cell>
          <cell r="F628" t="e">
            <v>#N/A</v>
          </cell>
          <cell r="G628" t="e">
            <v>#N/A</v>
          </cell>
          <cell r="AB628" t="e">
            <v>#N/A</v>
          </cell>
          <cell r="AC628" t="e">
            <v>#N/A</v>
          </cell>
          <cell r="AD628" t="e">
            <v>#N/A</v>
          </cell>
          <cell r="AE628" t="str">
            <v>11 Dividend Street</v>
          </cell>
          <cell r="AF628" t="str">
            <v>Mansfield QLD 4122</v>
          </cell>
        </row>
        <row r="629">
          <cell r="A629" t="str">
            <v>AEPL0628</v>
          </cell>
          <cell r="D629" t="e">
            <v>#N/A</v>
          </cell>
          <cell r="E629" t="e">
            <v>#N/A</v>
          </cell>
          <cell r="F629" t="e">
            <v>#N/A</v>
          </cell>
          <cell r="G629" t="e">
            <v>#N/A</v>
          </cell>
          <cell r="AB629" t="e">
            <v>#N/A</v>
          </cell>
          <cell r="AC629" t="e">
            <v>#N/A</v>
          </cell>
          <cell r="AD629" t="e">
            <v>#N/A</v>
          </cell>
          <cell r="AE629" t="str">
            <v>11 Dividend Street</v>
          </cell>
          <cell r="AF629" t="str">
            <v>Mansfield QLD 4122</v>
          </cell>
        </row>
        <row r="630">
          <cell r="A630" t="str">
            <v>AEPL0629</v>
          </cell>
          <cell r="D630" t="e">
            <v>#N/A</v>
          </cell>
          <cell r="E630" t="e">
            <v>#N/A</v>
          </cell>
          <cell r="F630" t="e">
            <v>#N/A</v>
          </cell>
          <cell r="G630" t="e">
            <v>#N/A</v>
          </cell>
          <cell r="AB630" t="e">
            <v>#N/A</v>
          </cell>
          <cell r="AC630" t="e">
            <v>#N/A</v>
          </cell>
          <cell r="AD630" t="e">
            <v>#N/A</v>
          </cell>
          <cell r="AE630" t="str">
            <v>11 Dividend Street</v>
          </cell>
          <cell r="AF630" t="str">
            <v>Mansfield QLD 4122</v>
          </cell>
        </row>
        <row r="631">
          <cell r="A631" t="str">
            <v>AEPL0630</v>
          </cell>
          <cell r="D631" t="e">
            <v>#N/A</v>
          </cell>
          <cell r="E631" t="e">
            <v>#N/A</v>
          </cell>
          <cell r="F631" t="e">
            <v>#N/A</v>
          </cell>
          <cell r="G631" t="e">
            <v>#N/A</v>
          </cell>
          <cell r="AB631" t="e">
            <v>#N/A</v>
          </cell>
          <cell r="AC631" t="e">
            <v>#N/A</v>
          </cell>
          <cell r="AD631" t="e">
            <v>#N/A</v>
          </cell>
          <cell r="AE631" t="str">
            <v>11 Dividend Street</v>
          </cell>
          <cell r="AF631" t="str">
            <v>Mansfield QLD 4122</v>
          </cell>
        </row>
        <row r="632">
          <cell r="A632" t="str">
            <v>AEPL0631</v>
          </cell>
          <cell r="D632" t="e">
            <v>#N/A</v>
          </cell>
          <cell r="E632" t="e">
            <v>#N/A</v>
          </cell>
          <cell r="F632" t="e">
            <v>#N/A</v>
          </cell>
          <cell r="G632" t="e">
            <v>#N/A</v>
          </cell>
          <cell r="AB632" t="e">
            <v>#N/A</v>
          </cell>
          <cell r="AC632" t="e">
            <v>#N/A</v>
          </cell>
          <cell r="AD632" t="e">
            <v>#N/A</v>
          </cell>
          <cell r="AE632" t="str">
            <v>11 Dividend Street</v>
          </cell>
          <cell r="AF632" t="str">
            <v>Mansfield QLD 4122</v>
          </cell>
        </row>
        <row r="633">
          <cell r="A633" t="str">
            <v>AEPL0632</v>
          </cell>
          <cell r="D633" t="e">
            <v>#N/A</v>
          </cell>
          <cell r="E633" t="e">
            <v>#N/A</v>
          </cell>
          <cell r="F633" t="e">
            <v>#N/A</v>
          </cell>
          <cell r="G633" t="e">
            <v>#N/A</v>
          </cell>
          <cell r="AB633" t="e">
            <v>#N/A</v>
          </cell>
          <cell r="AC633" t="e">
            <v>#N/A</v>
          </cell>
          <cell r="AD633" t="e">
            <v>#N/A</v>
          </cell>
          <cell r="AE633" t="str">
            <v>11 Dividend Street</v>
          </cell>
          <cell r="AF633" t="str">
            <v>Mansfield QLD 4122</v>
          </cell>
        </row>
        <row r="634">
          <cell r="A634" t="str">
            <v>AEPL0633</v>
          </cell>
          <cell r="D634" t="e">
            <v>#N/A</v>
          </cell>
          <cell r="E634" t="e">
            <v>#N/A</v>
          </cell>
          <cell r="F634" t="e">
            <v>#N/A</v>
          </cell>
          <cell r="G634" t="e">
            <v>#N/A</v>
          </cell>
          <cell r="AB634" t="e">
            <v>#N/A</v>
          </cell>
          <cell r="AC634" t="e">
            <v>#N/A</v>
          </cell>
          <cell r="AD634" t="e">
            <v>#N/A</v>
          </cell>
          <cell r="AE634" t="str">
            <v>11 Dividend Street</v>
          </cell>
          <cell r="AF634" t="str">
            <v>Mansfield QLD 4122</v>
          </cell>
        </row>
        <row r="635">
          <cell r="A635" t="str">
            <v>AEPL0634</v>
          </cell>
          <cell r="D635" t="e">
            <v>#N/A</v>
          </cell>
          <cell r="E635" t="e">
            <v>#N/A</v>
          </cell>
          <cell r="F635" t="e">
            <v>#N/A</v>
          </cell>
          <cell r="G635" t="e">
            <v>#N/A</v>
          </cell>
          <cell r="AB635" t="e">
            <v>#N/A</v>
          </cell>
          <cell r="AC635" t="e">
            <v>#N/A</v>
          </cell>
          <cell r="AD635" t="e">
            <v>#N/A</v>
          </cell>
          <cell r="AE635" t="str">
            <v>11 Dividend Street</v>
          </cell>
          <cell r="AF635" t="str">
            <v>Mansfield QLD 4122</v>
          </cell>
        </row>
        <row r="636">
          <cell r="A636" t="str">
            <v>AEPL0635</v>
          </cell>
          <cell r="D636" t="e">
            <v>#N/A</v>
          </cell>
          <cell r="E636" t="e">
            <v>#N/A</v>
          </cell>
          <cell r="F636" t="e">
            <v>#N/A</v>
          </cell>
          <cell r="G636" t="e">
            <v>#N/A</v>
          </cell>
          <cell r="AB636" t="e">
            <v>#N/A</v>
          </cell>
          <cell r="AC636" t="e">
            <v>#N/A</v>
          </cell>
          <cell r="AD636" t="e">
            <v>#N/A</v>
          </cell>
          <cell r="AE636" t="str">
            <v>11 Dividend Street</v>
          </cell>
          <cell r="AF636" t="str">
            <v>Mansfield QLD 4122</v>
          </cell>
        </row>
        <row r="637">
          <cell r="A637" t="str">
            <v>AEPL0636</v>
          </cell>
          <cell r="D637" t="e">
            <v>#N/A</v>
          </cell>
          <cell r="E637" t="e">
            <v>#N/A</v>
          </cell>
          <cell r="F637" t="e">
            <v>#N/A</v>
          </cell>
          <cell r="G637" t="e">
            <v>#N/A</v>
          </cell>
          <cell r="AB637" t="e">
            <v>#N/A</v>
          </cell>
          <cell r="AC637" t="e">
            <v>#N/A</v>
          </cell>
          <cell r="AD637" t="e">
            <v>#N/A</v>
          </cell>
          <cell r="AE637" t="str">
            <v>11 Dividend Street</v>
          </cell>
          <cell r="AF637" t="str">
            <v>Mansfield QLD 4122</v>
          </cell>
        </row>
        <row r="638">
          <cell r="A638" t="str">
            <v>AEPL0637</v>
          </cell>
          <cell r="D638" t="e">
            <v>#N/A</v>
          </cell>
          <cell r="E638" t="e">
            <v>#N/A</v>
          </cell>
          <cell r="F638" t="e">
            <v>#N/A</v>
          </cell>
          <cell r="G638" t="e">
            <v>#N/A</v>
          </cell>
          <cell r="AB638" t="e">
            <v>#N/A</v>
          </cell>
          <cell r="AC638" t="e">
            <v>#N/A</v>
          </cell>
          <cell r="AD638" t="e">
            <v>#N/A</v>
          </cell>
          <cell r="AE638" t="str">
            <v>11 Dividend Street</v>
          </cell>
          <cell r="AF638" t="str">
            <v>Mansfield QLD 4122</v>
          </cell>
        </row>
        <row r="639">
          <cell r="A639" t="str">
            <v>AEPL0638</v>
          </cell>
          <cell r="D639" t="e">
            <v>#N/A</v>
          </cell>
          <cell r="E639" t="e">
            <v>#N/A</v>
          </cell>
          <cell r="F639" t="e">
            <v>#N/A</v>
          </cell>
          <cell r="G639" t="e">
            <v>#N/A</v>
          </cell>
          <cell r="AB639" t="e">
            <v>#N/A</v>
          </cell>
          <cell r="AC639" t="e">
            <v>#N/A</v>
          </cell>
          <cell r="AD639" t="e">
            <v>#N/A</v>
          </cell>
          <cell r="AE639" t="str">
            <v>11 Dividend Street</v>
          </cell>
          <cell r="AF639" t="str">
            <v>Mansfield QLD 4122</v>
          </cell>
        </row>
        <row r="640">
          <cell r="A640" t="str">
            <v>AEPL0639</v>
          </cell>
          <cell r="D640" t="e">
            <v>#N/A</v>
          </cell>
          <cell r="E640" t="e">
            <v>#N/A</v>
          </cell>
          <cell r="F640" t="e">
            <v>#N/A</v>
          </cell>
          <cell r="G640" t="e">
            <v>#N/A</v>
          </cell>
          <cell r="AB640" t="e">
            <v>#N/A</v>
          </cell>
          <cell r="AC640" t="e">
            <v>#N/A</v>
          </cell>
          <cell r="AD640" t="e">
            <v>#N/A</v>
          </cell>
          <cell r="AE640" t="str">
            <v>11 Dividend Street</v>
          </cell>
          <cell r="AF640" t="str">
            <v>Mansfield QLD 4122</v>
          </cell>
        </row>
        <row r="641">
          <cell r="A641" t="str">
            <v>AEPL0640</v>
          </cell>
          <cell r="D641" t="e">
            <v>#N/A</v>
          </cell>
          <cell r="E641" t="e">
            <v>#N/A</v>
          </cell>
          <cell r="F641" t="e">
            <v>#N/A</v>
          </cell>
          <cell r="G641" t="e">
            <v>#N/A</v>
          </cell>
          <cell r="AB641" t="e">
            <v>#N/A</v>
          </cell>
          <cell r="AC641" t="e">
            <v>#N/A</v>
          </cell>
          <cell r="AD641" t="e">
            <v>#N/A</v>
          </cell>
          <cell r="AE641" t="str">
            <v>11 Dividend Street</v>
          </cell>
          <cell r="AF641" t="str">
            <v>Mansfield QLD 4122</v>
          </cell>
        </row>
        <row r="642">
          <cell r="A642" t="str">
            <v>AEPL0641</v>
          </cell>
          <cell r="D642" t="e">
            <v>#N/A</v>
          </cell>
          <cell r="E642" t="e">
            <v>#N/A</v>
          </cell>
          <cell r="F642" t="e">
            <v>#N/A</v>
          </cell>
          <cell r="G642" t="e">
            <v>#N/A</v>
          </cell>
          <cell r="AB642" t="e">
            <v>#N/A</v>
          </cell>
          <cell r="AC642" t="e">
            <v>#N/A</v>
          </cell>
          <cell r="AD642" t="e">
            <v>#N/A</v>
          </cell>
          <cell r="AE642" t="str">
            <v>11 Dividend Street</v>
          </cell>
          <cell r="AF642" t="str">
            <v>Mansfield QLD 4122</v>
          </cell>
        </row>
        <row r="643">
          <cell r="A643" t="str">
            <v>AEPL0642</v>
          </cell>
          <cell r="D643" t="e">
            <v>#N/A</v>
          </cell>
          <cell r="E643" t="e">
            <v>#N/A</v>
          </cell>
          <cell r="F643" t="e">
            <v>#N/A</v>
          </cell>
          <cell r="G643" t="e">
            <v>#N/A</v>
          </cell>
          <cell r="AB643" t="e">
            <v>#N/A</v>
          </cell>
          <cell r="AC643" t="e">
            <v>#N/A</v>
          </cell>
          <cell r="AD643" t="e">
            <v>#N/A</v>
          </cell>
          <cell r="AE643" t="str">
            <v>11 Dividend Street</v>
          </cell>
          <cell r="AF643" t="str">
            <v>Mansfield QLD 4122</v>
          </cell>
        </row>
        <row r="644">
          <cell r="A644" t="str">
            <v>AEPL0643</v>
          </cell>
          <cell r="D644" t="e">
            <v>#N/A</v>
          </cell>
          <cell r="E644" t="e">
            <v>#N/A</v>
          </cell>
          <cell r="F644" t="e">
            <v>#N/A</v>
          </cell>
          <cell r="G644" t="e">
            <v>#N/A</v>
          </cell>
          <cell r="AB644" t="e">
            <v>#N/A</v>
          </cell>
          <cell r="AC644" t="e">
            <v>#N/A</v>
          </cell>
          <cell r="AD644" t="e">
            <v>#N/A</v>
          </cell>
          <cell r="AE644" t="str">
            <v>11 Dividend Street</v>
          </cell>
          <cell r="AF644" t="str">
            <v>Mansfield QLD 4122</v>
          </cell>
        </row>
        <row r="645">
          <cell r="A645" t="str">
            <v>AEPL0644</v>
          </cell>
          <cell r="D645" t="e">
            <v>#N/A</v>
          </cell>
          <cell r="E645" t="e">
            <v>#N/A</v>
          </cell>
          <cell r="F645" t="e">
            <v>#N/A</v>
          </cell>
          <cell r="G645" t="e">
            <v>#N/A</v>
          </cell>
          <cell r="AB645" t="e">
            <v>#N/A</v>
          </cell>
          <cell r="AC645" t="e">
            <v>#N/A</v>
          </cell>
          <cell r="AD645" t="e">
            <v>#N/A</v>
          </cell>
          <cell r="AE645" t="str">
            <v>11 Dividend Street</v>
          </cell>
          <cell r="AF645" t="str">
            <v>Mansfield QLD 4122</v>
          </cell>
        </row>
        <row r="646">
          <cell r="A646" t="str">
            <v>AEPL0645</v>
          </cell>
          <cell r="D646" t="e">
            <v>#N/A</v>
          </cell>
          <cell r="E646" t="e">
            <v>#N/A</v>
          </cell>
          <cell r="F646" t="e">
            <v>#N/A</v>
          </cell>
          <cell r="G646" t="e">
            <v>#N/A</v>
          </cell>
          <cell r="AB646" t="e">
            <v>#N/A</v>
          </cell>
          <cell r="AC646" t="e">
            <v>#N/A</v>
          </cell>
          <cell r="AD646" t="e">
            <v>#N/A</v>
          </cell>
          <cell r="AE646" t="str">
            <v>11 Dividend Street</v>
          </cell>
          <cell r="AF646" t="str">
            <v>Mansfield QLD 4122</v>
          </cell>
        </row>
        <row r="647">
          <cell r="A647" t="str">
            <v>AEPL0646</v>
          </cell>
          <cell r="D647" t="e">
            <v>#N/A</v>
          </cell>
          <cell r="E647" t="e">
            <v>#N/A</v>
          </cell>
          <cell r="F647" t="e">
            <v>#N/A</v>
          </cell>
          <cell r="G647" t="e">
            <v>#N/A</v>
          </cell>
          <cell r="AB647" t="e">
            <v>#N/A</v>
          </cell>
          <cell r="AC647" t="e">
            <v>#N/A</v>
          </cell>
          <cell r="AD647" t="e">
            <v>#N/A</v>
          </cell>
          <cell r="AE647" t="str">
            <v>11 Dividend Street</v>
          </cell>
          <cell r="AF647" t="str">
            <v>Mansfield QLD 4122</v>
          </cell>
        </row>
        <row r="648">
          <cell r="A648" t="str">
            <v>AEPL0647</v>
          </cell>
          <cell r="D648" t="e">
            <v>#N/A</v>
          </cell>
          <cell r="E648" t="e">
            <v>#N/A</v>
          </cell>
          <cell r="F648" t="e">
            <v>#N/A</v>
          </cell>
          <cell r="G648" t="e">
            <v>#N/A</v>
          </cell>
          <cell r="AB648" t="e">
            <v>#N/A</v>
          </cell>
          <cell r="AC648" t="e">
            <v>#N/A</v>
          </cell>
          <cell r="AD648" t="e">
            <v>#N/A</v>
          </cell>
          <cell r="AE648" t="str">
            <v>11 Dividend Street</v>
          </cell>
          <cell r="AF648" t="str">
            <v>Mansfield QLD 4122</v>
          </cell>
        </row>
        <row r="649">
          <cell r="A649" t="str">
            <v>AEPL0648</v>
          </cell>
          <cell r="D649" t="e">
            <v>#N/A</v>
          </cell>
          <cell r="E649" t="e">
            <v>#N/A</v>
          </cell>
          <cell r="F649" t="e">
            <v>#N/A</v>
          </cell>
          <cell r="G649" t="e">
            <v>#N/A</v>
          </cell>
          <cell r="AB649" t="e">
            <v>#N/A</v>
          </cell>
          <cell r="AC649" t="e">
            <v>#N/A</v>
          </cell>
          <cell r="AD649" t="e">
            <v>#N/A</v>
          </cell>
          <cell r="AE649" t="str">
            <v>11 Dividend Street</v>
          </cell>
          <cell r="AF649" t="str">
            <v>Mansfield QLD 4122</v>
          </cell>
        </row>
        <row r="650">
          <cell r="A650" t="str">
            <v>AEPL0649</v>
          </cell>
          <cell r="D650" t="e">
            <v>#N/A</v>
          </cell>
          <cell r="E650" t="e">
            <v>#N/A</v>
          </cell>
          <cell r="F650" t="e">
            <v>#N/A</v>
          </cell>
          <cell r="G650" t="e">
            <v>#N/A</v>
          </cell>
          <cell r="AB650" t="e">
            <v>#N/A</v>
          </cell>
          <cell r="AC650" t="e">
            <v>#N/A</v>
          </cell>
          <cell r="AD650" t="e">
            <v>#N/A</v>
          </cell>
          <cell r="AE650" t="str">
            <v>11 Dividend Street</v>
          </cell>
          <cell r="AF650" t="str">
            <v>Mansfield QLD 4122</v>
          </cell>
        </row>
        <row r="651">
          <cell r="A651" t="str">
            <v>AEPL0650</v>
          </cell>
          <cell r="D651" t="e">
            <v>#N/A</v>
          </cell>
          <cell r="E651" t="e">
            <v>#N/A</v>
          </cell>
          <cell r="F651" t="e">
            <v>#N/A</v>
          </cell>
          <cell r="G651" t="e">
            <v>#N/A</v>
          </cell>
          <cell r="AB651" t="e">
            <v>#N/A</v>
          </cell>
          <cell r="AC651" t="e">
            <v>#N/A</v>
          </cell>
          <cell r="AD651" t="e">
            <v>#N/A</v>
          </cell>
          <cell r="AE651" t="str">
            <v>11 Dividend Street</v>
          </cell>
          <cell r="AF651" t="str">
            <v>Mansfield QLD 4122</v>
          </cell>
        </row>
        <row r="652">
          <cell r="A652" t="str">
            <v>AEPL0651</v>
          </cell>
          <cell r="D652" t="e">
            <v>#N/A</v>
          </cell>
          <cell r="E652" t="e">
            <v>#N/A</v>
          </cell>
          <cell r="F652" t="e">
            <v>#N/A</v>
          </cell>
          <cell r="G652" t="e">
            <v>#N/A</v>
          </cell>
          <cell r="AB652" t="e">
            <v>#N/A</v>
          </cell>
          <cell r="AC652" t="e">
            <v>#N/A</v>
          </cell>
          <cell r="AD652" t="e">
            <v>#N/A</v>
          </cell>
          <cell r="AE652" t="str">
            <v>11 Dividend Street</v>
          </cell>
          <cell r="AF652" t="str">
            <v>Mansfield QLD 4122</v>
          </cell>
        </row>
        <row r="653">
          <cell r="A653" t="str">
            <v>AEPL0652</v>
          </cell>
          <cell r="D653" t="e">
            <v>#N/A</v>
          </cell>
          <cell r="E653" t="e">
            <v>#N/A</v>
          </cell>
          <cell r="F653" t="e">
            <v>#N/A</v>
          </cell>
          <cell r="G653" t="e">
            <v>#N/A</v>
          </cell>
          <cell r="AB653" t="e">
            <v>#N/A</v>
          </cell>
          <cell r="AC653" t="e">
            <v>#N/A</v>
          </cell>
          <cell r="AD653" t="e">
            <v>#N/A</v>
          </cell>
          <cell r="AE653" t="str">
            <v>11 Dividend Street</v>
          </cell>
          <cell r="AF653" t="str">
            <v>Mansfield QLD 4122</v>
          </cell>
        </row>
        <row r="654">
          <cell r="A654" t="str">
            <v>AEPL0653</v>
          </cell>
          <cell r="D654" t="e">
            <v>#N/A</v>
          </cell>
          <cell r="E654" t="e">
            <v>#N/A</v>
          </cell>
          <cell r="F654" t="e">
            <v>#N/A</v>
          </cell>
          <cell r="G654" t="e">
            <v>#N/A</v>
          </cell>
          <cell r="AB654" t="e">
            <v>#N/A</v>
          </cell>
          <cell r="AC654" t="e">
            <v>#N/A</v>
          </cell>
          <cell r="AD654" t="e">
            <v>#N/A</v>
          </cell>
          <cell r="AE654" t="str">
            <v>11 Dividend Street</v>
          </cell>
          <cell r="AF654" t="str">
            <v>Mansfield QLD 4122</v>
          </cell>
        </row>
        <row r="655">
          <cell r="A655" t="str">
            <v>AEPL0654</v>
          </cell>
          <cell r="D655" t="e">
            <v>#N/A</v>
          </cell>
          <cell r="E655" t="e">
            <v>#N/A</v>
          </cell>
          <cell r="F655" t="e">
            <v>#N/A</v>
          </cell>
          <cell r="G655" t="e">
            <v>#N/A</v>
          </cell>
          <cell r="AB655" t="e">
            <v>#N/A</v>
          </cell>
          <cell r="AC655" t="e">
            <v>#N/A</v>
          </cell>
          <cell r="AD655" t="e">
            <v>#N/A</v>
          </cell>
          <cell r="AE655" t="str">
            <v>11 Dividend Street</v>
          </cell>
          <cell r="AF655" t="str">
            <v>Mansfield QLD 4122</v>
          </cell>
        </row>
        <row r="656">
          <cell r="A656" t="str">
            <v>AEPL0655</v>
          </cell>
          <cell r="D656" t="e">
            <v>#N/A</v>
          </cell>
          <cell r="E656" t="e">
            <v>#N/A</v>
          </cell>
          <cell r="F656" t="e">
            <v>#N/A</v>
          </cell>
          <cell r="G656" t="e">
            <v>#N/A</v>
          </cell>
          <cell r="AB656" t="e">
            <v>#N/A</v>
          </cell>
          <cell r="AC656" t="e">
            <v>#N/A</v>
          </cell>
          <cell r="AD656" t="e">
            <v>#N/A</v>
          </cell>
          <cell r="AE656" t="str">
            <v>11 Dividend Street</v>
          </cell>
          <cell r="AF656" t="str">
            <v>Mansfield QLD 4122</v>
          </cell>
        </row>
        <row r="657">
          <cell r="A657" t="str">
            <v>AEPL0656</v>
          </cell>
          <cell r="D657" t="e">
            <v>#N/A</v>
          </cell>
          <cell r="E657" t="e">
            <v>#N/A</v>
          </cell>
          <cell r="F657" t="e">
            <v>#N/A</v>
          </cell>
          <cell r="G657" t="e">
            <v>#N/A</v>
          </cell>
          <cell r="AB657" t="e">
            <v>#N/A</v>
          </cell>
          <cell r="AC657" t="e">
            <v>#N/A</v>
          </cell>
          <cell r="AD657" t="e">
            <v>#N/A</v>
          </cell>
          <cell r="AE657" t="str">
            <v>11 Dividend Street</v>
          </cell>
          <cell r="AF657" t="str">
            <v>Mansfield QLD 4122</v>
          </cell>
        </row>
        <row r="658">
          <cell r="A658" t="str">
            <v>AEPL0657</v>
          </cell>
          <cell r="D658" t="e">
            <v>#N/A</v>
          </cell>
          <cell r="E658" t="e">
            <v>#N/A</v>
          </cell>
          <cell r="F658" t="e">
            <v>#N/A</v>
          </cell>
          <cell r="G658" t="e">
            <v>#N/A</v>
          </cell>
          <cell r="AB658" t="e">
            <v>#N/A</v>
          </cell>
          <cell r="AC658" t="e">
            <v>#N/A</v>
          </cell>
          <cell r="AD658" t="e">
            <v>#N/A</v>
          </cell>
          <cell r="AE658" t="str">
            <v>11 Dividend Street</v>
          </cell>
          <cell r="AF658" t="str">
            <v>Mansfield QLD 4122</v>
          </cell>
        </row>
        <row r="659">
          <cell r="A659" t="str">
            <v>AEPL0658</v>
          </cell>
          <cell r="D659" t="e">
            <v>#N/A</v>
          </cell>
          <cell r="E659" t="e">
            <v>#N/A</v>
          </cell>
          <cell r="F659" t="e">
            <v>#N/A</v>
          </cell>
          <cell r="G659" t="e">
            <v>#N/A</v>
          </cell>
          <cell r="AB659" t="e">
            <v>#N/A</v>
          </cell>
          <cell r="AC659" t="e">
            <v>#N/A</v>
          </cell>
          <cell r="AD659" t="e">
            <v>#N/A</v>
          </cell>
          <cell r="AE659" t="str">
            <v>11 Dividend Street</v>
          </cell>
          <cell r="AF659" t="str">
            <v>Mansfield QLD 4122</v>
          </cell>
        </row>
        <row r="660">
          <cell r="A660" t="str">
            <v>AEPL0659</v>
          </cell>
          <cell r="D660" t="e">
            <v>#N/A</v>
          </cell>
          <cell r="E660" t="e">
            <v>#N/A</v>
          </cell>
          <cell r="F660" t="e">
            <v>#N/A</v>
          </cell>
          <cell r="G660" t="e">
            <v>#N/A</v>
          </cell>
          <cell r="AB660" t="e">
            <v>#N/A</v>
          </cell>
          <cell r="AC660" t="e">
            <v>#N/A</v>
          </cell>
          <cell r="AD660" t="e">
            <v>#N/A</v>
          </cell>
          <cell r="AE660" t="str">
            <v>11 Dividend Street</v>
          </cell>
          <cell r="AF660" t="str">
            <v>Mansfield QLD 4122</v>
          </cell>
        </row>
        <row r="661">
          <cell r="A661" t="str">
            <v>AEPL0660</v>
          </cell>
          <cell r="D661" t="e">
            <v>#N/A</v>
          </cell>
          <cell r="E661" t="e">
            <v>#N/A</v>
          </cell>
          <cell r="F661" t="e">
            <v>#N/A</v>
          </cell>
          <cell r="G661" t="e">
            <v>#N/A</v>
          </cell>
          <cell r="AB661" t="e">
            <v>#N/A</v>
          </cell>
          <cell r="AC661" t="e">
            <v>#N/A</v>
          </cell>
          <cell r="AD661" t="e">
            <v>#N/A</v>
          </cell>
          <cell r="AE661" t="str">
            <v>11 Dividend Street</v>
          </cell>
          <cell r="AF661" t="str">
            <v>Mansfield QLD 4122</v>
          </cell>
        </row>
        <row r="662">
          <cell r="A662" t="str">
            <v>AEPL0661</v>
          </cell>
          <cell r="D662" t="e">
            <v>#N/A</v>
          </cell>
          <cell r="E662" t="e">
            <v>#N/A</v>
          </cell>
          <cell r="F662" t="e">
            <v>#N/A</v>
          </cell>
          <cell r="G662" t="e">
            <v>#N/A</v>
          </cell>
          <cell r="AB662" t="e">
            <v>#N/A</v>
          </cell>
          <cell r="AC662" t="e">
            <v>#N/A</v>
          </cell>
          <cell r="AD662" t="e">
            <v>#N/A</v>
          </cell>
          <cell r="AE662" t="str">
            <v>11 Dividend Street</v>
          </cell>
          <cell r="AF662" t="str">
            <v>Mansfield QLD 4122</v>
          </cell>
        </row>
        <row r="663">
          <cell r="A663" t="str">
            <v>AEPL0662</v>
          </cell>
          <cell r="D663" t="e">
            <v>#N/A</v>
          </cell>
          <cell r="E663" t="e">
            <v>#N/A</v>
          </cell>
          <cell r="F663" t="e">
            <v>#N/A</v>
          </cell>
          <cell r="G663" t="e">
            <v>#N/A</v>
          </cell>
          <cell r="AB663" t="e">
            <v>#N/A</v>
          </cell>
          <cell r="AC663" t="e">
            <v>#N/A</v>
          </cell>
          <cell r="AD663" t="e">
            <v>#N/A</v>
          </cell>
          <cell r="AE663" t="str">
            <v>11 Dividend Street</v>
          </cell>
          <cell r="AF663" t="str">
            <v>Mansfield QLD 4122</v>
          </cell>
        </row>
        <row r="664">
          <cell r="A664" t="str">
            <v>AEPL0663</v>
          </cell>
          <cell r="D664" t="e">
            <v>#N/A</v>
          </cell>
          <cell r="E664" t="e">
            <v>#N/A</v>
          </cell>
          <cell r="F664" t="e">
            <v>#N/A</v>
          </cell>
          <cell r="G664" t="e">
            <v>#N/A</v>
          </cell>
          <cell r="AB664" t="e">
            <v>#N/A</v>
          </cell>
          <cell r="AC664" t="e">
            <v>#N/A</v>
          </cell>
          <cell r="AD664" t="e">
            <v>#N/A</v>
          </cell>
          <cell r="AE664" t="str">
            <v>11 Dividend Street</v>
          </cell>
          <cell r="AF664" t="str">
            <v>Mansfield QLD 4122</v>
          </cell>
        </row>
        <row r="665">
          <cell r="A665" t="str">
            <v>AEPL0664</v>
          </cell>
          <cell r="D665" t="e">
            <v>#N/A</v>
          </cell>
          <cell r="E665" t="e">
            <v>#N/A</v>
          </cell>
          <cell r="F665" t="e">
            <v>#N/A</v>
          </cell>
          <cell r="G665" t="e">
            <v>#N/A</v>
          </cell>
          <cell r="AB665" t="e">
            <v>#N/A</v>
          </cell>
          <cell r="AC665" t="e">
            <v>#N/A</v>
          </cell>
          <cell r="AD665" t="e">
            <v>#N/A</v>
          </cell>
          <cell r="AE665" t="str">
            <v>11 Dividend Street</v>
          </cell>
          <cell r="AF665" t="str">
            <v>Mansfield QLD 4122</v>
          </cell>
        </row>
        <row r="666">
          <cell r="A666" t="str">
            <v>AEPL0665</v>
          </cell>
          <cell r="D666" t="e">
            <v>#N/A</v>
          </cell>
          <cell r="E666" t="e">
            <v>#N/A</v>
          </cell>
          <cell r="F666" t="e">
            <v>#N/A</v>
          </cell>
          <cell r="G666" t="e">
            <v>#N/A</v>
          </cell>
          <cell r="AB666" t="e">
            <v>#N/A</v>
          </cell>
          <cell r="AC666" t="e">
            <v>#N/A</v>
          </cell>
          <cell r="AD666" t="e">
            <v>#N/A</v>
          </cell>
          <cell r="AE666" t="str">
            <v>11 Dividend Street</v>
          </cell>
          <cell r="AF666" t="str">
            <v>Mansfield QLD 4122</v>
          </cell>
        </row>
        <row r="667">
          <cell r="A667" t="str">
            <v>AEPL0666</v>
          </cell>
          <cell r="D667" t="e">
            <v>#N/A</v>
          </cell>
          <cell r="E667" t="e">
            <v>#N/A</v>
          </cell>
          <cell r="F667" t="e">
            <v>#N/A</v>
          </cell>
          <cell r="G667" t="e">
            <v>#N/A</v>
          </cell>
          <cell r="AB667" t="e">
            <v>#N/A</v>
          </cell>
          <cell r="AC667" t="e">
            <v>#N/A</v>
          </cell>
          <cell r="AD667" t="e">
            <v>#N/A</v>
          </cell>
          <cell r="AE667" t="str">
            <v>11 Dividend Street</v>
          </cell>
          <cell r="AF667" t="str">
            <v>Mansfield QLD 4122</v>
          </cell>
        </row>
        <row r="668">
          <cell r="A668" t="str">
            <v>AEPL0667</v>
          </cell>
          <cell r="D668" t="e">
            <v>#N/A</v>
          </cell>
          <cell r="E668" t="e">
            <v>#N/A</v>
          </cell>
          <cell r="F668" t="e">
            <v>#N/A</v>
          </cell>
          <cell r="G668" t="e">
            <v>#N/A</v>
          </cell>
          <cell r="AB668" t="e">
            <v>#N/A</v>
          </cell>
          <cell r="AC668" t="e">
            <v>#N/A</v>
          </cell>
          <cell r="AD668" t="e">
            <v>#N/A</v>
          </cell>
          <cell r="AE668" t="str">
            <v>11 Dividend Street</v>
          </cell>
          <cell r="AF668" t="str">
            <v>Mansfield QLD 4122</v>
          </cell>
        </row>
        <row r="669">
          <cell r="A669" t="str">
            <v>AEPL0668</v>
          </cell>
          <cell r="D669" t="e">
            <v>#N/A</v>
          </cell>
          <cell r="E669" t="e">
            <v>#N/A</v>
          </cell>
          <cell r="F669" t="e">
            <v>#N/A</v>
          </cell>
          <cell r="G669" t="e">
            <v>#N/A</v>
          </cell>
          <cell r="AB669" t="e">
            <v>#N/A</v>
          </cell>
          <cell r="AC669" t="e">
            <v>#N/A</v>
          </cell>
          <cell r="AD669" t="e">
            <v>#N/A</v>
          </cell>
          <cell r="AE669" t="str">
            <v>11 Dividend Street</v>
          </cell>
          <cell r="AF669" t="str">
            <v>Mansfield QLD 4122</v>
          </cell>
        </row>
        <row r="670">
          <cell r="A670" t="str">
            <v>AEPL0669</v>
          </cell>
          <cell r="D670" t="e">
            <v>#N/A</v>
          </cell>
          <cell r="E670" t="e">
            <v>#N/A</v>
          </cell>
          <cell r="F670" t="e">
            <v>#N/A</v>
          </cell>
          <cell r="G670" t="e">
            <v>#N/A</v>
          </cell>
          <cell r="AB670" t="e">
            <v>#N/A</v>
          </cell>
          <cell r="AC670" t="e">
            <v>#N/A</v>
          </cell>
          <cell r="AD670" t="e">
            <v>#N/A</v>
          </cell>
          <cell r="AE670" t="str">
            <v>11 Dividend Street</v>
          </cell>
          <cell r="AF670" t="str">
            <v>Mansfield QLD 4122</v>
          </cell>
        </row>
        <row r="671">
          <cell r="A671" t="str">
            <v>AEPL0670</v>
          </cell>
          <cell r="D671" t="e">
            <v>#N/A</v>
          </cell>
          <cell r="E671" t="e">
            <v>#N/A</v>
          </cell>
          <cell r="F671" t="e">
            <v>#N/A</v>
          </cell>
          <cell r="G671" t="e">
            <v>#N/A</v>
          </cell>
          <cell r="AB671" t="e">
            <v>#N/A</v>
          </cell>
          <cell r="AC671" t="e">
            <v>#N/A</v>
          </cell>
          <cell r="AD671" t="e">
            <v>#N/A</v>
          </cell>
          <cell r="AE671" t="str">
            <v>11 Dividend Street</v>
          </cell>
          <cell r="AF671" t="str">
            <v>Mansfield QLD 4122</v>
          </cell>
        </row>
        <row r="672">
          <cell r="A672" t="str">
            <v>AEPL0671</v>
          </cell>
          <cell r="D672" t="e">
            <v>#N/A</v>
          </cell>
          <cell r="E672" t="e">
            <v>#N/A</v>
          </cell>
          <cell r="F672" t="e">
            <v>#N/A</v>
          </cell>
          <cell r="G672" t="e">
            <v>#N/A</v>
          </cell>
          <cell r="AB672" t="e">
            <v>#N/A</v>
          </cell>
          <cell r="AC672" t="e">
            <v>#N/A</v>
          </cell>
          <cell r="AD672" t="e">
            <v>#N/A</v>
          </cell>
          <cell r="AE672" t="str">
            <v>11 Dividend Street</v>
          </cell>
          <cell r="AF672" t="str">
            <v>Mansfield QLD 4122</v>
          </cell>
        </row>
        <row r="673">
          <cell r="A673" t="str">
            <v>AEPL0672</v>
          </cell>
          <cell r="D673" t="e">
            <v>#N/A</v>
          </cell>
          <cell r="E673" t="e">
            <v>#N/A</v>
          </cell>
          <cell r="F673" t="e">
            <v>#N/A</v>
          </cell>
          <cell r="G673" t="e">
            <v>#N/A</v>
          </cell>
          <cell r="AB673" t="e">
            <v>#N/A</v>
          </cell>
          <cell r="AC673" t="e">
            <v>#N/A</v>
          </cell>
          <cell r="AD673" t="e">
            <v>#N/A</v>
          </cell>
          <cell r="AE673" t="str">
            <v>11 Dividend Street</v>
          </cell>
          <cell r="AF673" t="str">
            <v>Mansfield QLD 4122</v>
          </cell>
        </row>
        <row r="674">
          <cell r="A674" t="str">
            <v>AEPL0673</v>
          </cell>
          <cell r="D674" t="e">
            <v>#N/A</v>
          </cell>
          <cell r="E674" t="e">
            <v>#N/A</v>
          </cell>
          <cell r="F674" t="e">
            <v>#N/A</v>
          </cell>
          <cell r="G674" t="e">
            <v>#N/A</v>
          </cell>
          <cell r="AB674" t="e">
            <v>#N/A</v>
          </cell>
          <cell r="AC674" t="e">
            <v>#N/A</v>
          </cell>
          <cell r="AD674" t="e">
            <v>#N/A</v>
          </cell>
          <cell r="AE674" t="str">
            <v>11 Dividend Street</v>
          </cell>
          <cell r="AF674" t="str">
            <v>Mansfield QLD 4122</v>
          </cell>
        </row>
        <row r="675">
          <cell r="A675" t="str">
            <v>AEPL0674</v>
          </cell>
          <cell r="D675" t="e">
            <v>#N/A</v>
          </cell>
          <cell r="E675" t="e">
            <v>#N/A</v>
          </cell>
          <cell r="F675" t="e">
            <v>#N/A</v>
          </cell>
          <cell r="G675" t="e">
            <v>#N/A</v>
          </cell>
          <cell r="AB675" t="e">
            <v>#N/A</v>
          </cell>
          <cell r="AC675" t="e">
            <v>#N/A</v>
          </cell>
          <cell r="AD675" t="e">
            <v>#N/A</v>
          </cell>
          <cell r="AE675" t="str">
            <v>11 Dividend Street</v>
          </cell>
          <cell r="AF675" t="str">
            <v>Mansfield QLD 4122</v>
          </cell>
        </row>
        <row r="676">
          <cell r="A676" t="str">
            <v>AEPL0675</v>
          </cell>
          <cell r="D676" t="e">
            <v>#N/A</v>
          </cell>
          <cell r="E676" t="e">
            <v>#N/A</v>
          </cell>
          <cell r="F676" t="e">
            <v>#N/A</v>
          </cell>
          <cell r="G676" t="e">
            <v>#N/A</v>
          </cell>
          <cell r="AB676" t="e">
            <v>#N/A</v>
          </cell>
          <cell r="AC676" t="e">
            <v>#N/A</v>
          </cell>
          <cell r="AD676" t="e">
            <v>#N/A</v>
          </cell>
          <cell r="AE676" t="str">
            <v>11 Dividend Street</v>
          </cell>
          <cell r="AF676" t="str">
            <v>Mansfield QLD 4122</v>
          </cell>
        </row>
        <row r="677">
          <cell r="A677" t="str">
            <v>AEPL0676</v>
          </cell>
          <cell r="D677" t="e">
            <v>#N/A</v>
          </cell>
          <cell r="E677" t="e">
            <v>#N/A</v>
          </cell>
          <cell r="F677" t="e">
            <v>#N/A</v>
          </cell>
          <cell r="G677" t="e">
            <v>#N/A</v>
          </cell>
          <cell r="AB677" t="e">
            <v>#N/A</v>
          </cell>
          <cell r="AC677" t="e">
            <v>#N/A</v>
          </cell>
          <cell r="AD677" t="e">
            <v>#N/A</v>
          </cell>
          <cell r="AE677" t="str">
            <v>11 Dividend Street</v>
          </cell>
          <cell r="AF677" t="str">
            <v>Mansfield QLD 4122</v>
          </cell>
        </row>
        <row r="678">
          <cell r="A678" t="str">
            <v>AEPL0677</v>
          </cell>
          <cell r="D678" t="e">
            <v>#N/A</v>
          </cell>
          <cell r="E678" t="e">
            <v>#N/A</v>
          </cell>
          <cell r="F678" t="e">
            <v>#N/A</v>
          </cell>
          <cell r="G678" t="e">
            <v>#N/A</v>
          </cell>
          <cell r="AB678" t="e">
            <v>#N/A</v>
          </cell>
          <cell r="AC678" t="e">
            <v>#N/A</v>
          </cell>
          <cell r="AD678" t="e">
            <v>#N/A</v>
          </cell>
          <cell r="AE678" t="str">
            <v>11 Dividend Street</v>
          </cell>
          <cell r="AF678" t="str">
            <v>Mansfield QLD 4122</v>
          </cell>
        </row>
        <row r="679">
          <cell r="A679" t="str">
            <v>AEPL0678</v>
          </cell>
          <cell r="D679" t="e">
            <v>#N/A</v>
          </cell>
          <cell r="E679" t="e">
            <v>#N/A</v>
          </cell>
          <cell r="F679" t="e">
            <v>#N/A</v>
          </cell>
          <cell r="G679" t="e">
            <v>#N/A</v>
          </cell>
          <cell r="AB679" t="e">
            <v>#N/A</v>
          </cell>
          <cell r="AC679" t="e">
            <v>#N/A</v>
          </cell>
          <cell r="AD679" t="e">
            <v>#N/A</v>
          </cell>
          <cell r="AE679" t="str">
            <v>11 Dividend Street</v>
          </cell>
          <cell r="AF679" t="str">
            <v>Mansfield QLD 4122</v>
          </cell>
        </row>
        <row r="680">
          <cell r="A680" t="str">
            <v>AEPL0679</v>
          </cell>
          <cell r="D680" t="e">
            <v>#N/A</v>
          </cell>
          <cell r="E680" t="e">
            <v>#N/A</v>
          </cell>
          <cell r="F680" t="e">
            <v>#N/A</v>
          </cell>
          <cell r="G680" t="e">
            <v>#N/A</v>
          </cell>
          <cell r="AB680" t="e">
            <v>#N/A</v>
          </cell>
          <cell r="AC680" t="e">
            <v>#N/A</v>
          </cell>
          <cell r="AD680" t="e">
            <v>#N/A</v>
          </cell>
          <cell r="AE680" t="str">
            <v>11 Dividend Street</v>
          </cell>
          <cell r="AF680" t="str">
            <v>Mansfield QLD 4122</v>
          </cell>
        </row>
        <row r="681">
          <cell r="A681" t="str">
            <v>AEPL0680</v>
          </cell>
          <cell r="D681" t="e">
            <v>#N/A</v>
          </cell>
          <cell r="E681" t="e">
            <v>#N/A</v>
          </cell>
          <cell r="F681" t="e">
            <v>#N/A</v>
          </cell>
          <cell r="G681" t="e">
            <v>#N/A</v>
          </cell>
          <cell r="AB681" t="e">
            <v>#N/A</v>
          </cell>
          <cell r="AC681" t="e">
            <v>#N/A</v>
          </cell>
          <cell r="AD681" t="e">
            <v>#N/A</v>
          </cell>
          <cell r="AE681" t="str">
            <v>11 Dividend Street</v>
          </cell>
          <cell r="AF681" t="str">
            <v>Mansfield QLD 4122</v>
          </cell>
        </row>
        <row r="682">
          <cell r="A682" t="str">
            <v>AEPL0681</v>
          </cell>
          <cell r="D682" t="e">
            <v>#N/A</v>
          </cell>
          <cell r="E682" t="e">
            <v>#N/A</v>
          </cell>
          <cell r="F682" t="e">
            <v>#N/A</v>
          </cell>
          <cell r="G682" t="e">
            <v>#N/A</v>
          </cell>
          <cell r="AB682" t="e">
            <v>#N/A</v>
          </cell>
          <cell r="AC682" t="e">
            <v>#N/A</v>
          </cell>
          <cell r="AD682" t="e">
            <v>#N/A</v>
          </cell>
          <cell r="AE682" t="str">
            <v>11 Dividend Street</v>
          </cell>
          <cell r="AF682" t="str">
            <v>Mansfield QLD 4122</v>
          </cell>
        </row>
        <row r="683">
          <cell r="A683" t="str">
            <v>AEPL0682</v>
          </cell>
          <cell r="D683" t="e">
            <v>#N/A</v>
          </cell>
          <cell r="E683" t="e">
            <v>#N/A</v>
          </cell>
          <cell r="F683" t="e">
            <v>#N/A</v>
          </cell>
          <cell r="G683" t="e">
            <v>#N/A</v>
          </cell>
          <cell r="AB683" t="e">
            <v>#N/A</v>
          </cell>
          <cell r="AC683" t="e">
            <v>#N/A</v>
          </cell>
          <cell r="AD683" t="e">
            <v>#N/A</v>
          </cell>
          <cell r="AE683" t="str">
            <v>11 Dividend Street</v>
          </cell>
          <cell r="AF683" t="str">
            <v>Mansfield QLD 4122</v>
          </cell>
        </row>
        <row r="684">
          <cell r="A684" t="str">
            <v>AEPL0683</v>
          </cell>
          <cell r="D684" t="e">
            <v>#N/A</v>
          </cell>
          <cell r="E684" t="e">
            <v>#N/A</v>
          </cell>
          <cell r="F684" t="e">
            <v>#N/A</v>
          </cell>
          <cell r="G684" t="e">
            <v>#N/A</v>
          </cell>
          <cell r="AB684" t="e">
            <v>#N/A</v>
          </cell>
          <cell r="AC684" t="e">
            <v>#N/A</v>
          </cell>
          <cell r="AD684" t="e">
            <v>#N/A</v>
          </cell>
          <cell r="AE684" t="str">
            <v>11 Dividend Street</v>
          </cell>
          <cell r="AF684" t="str">
            <v>Mansfield QLD 4122</v>
          </cell>
        </row>
        <row r="685">
          <cell r="A685" t="str">
            <v>AEPL0684</v>
          </cell>
          <cell r="D685" t="e">
            <v>#N/A</v>
          </cell>
          <cell r="E685" t="e">
            <v>#N/A</v>
          </cell>
          <cell r="F685" t="e">
            <v>#N/A</v>
          </cell>
          <cell r="G685" t="e">
            <v>#N/A</v>
          </cell>
          <cell r="AB685" t="e">
            <v>#N/A</v>
          </cell>
          <cell r="AC685" t="e">
            <v>#N/A</v>
          </cell>
          <cell r="AD685" t="e">
            <v>#N/A</v>
          </cell>
          <cell r="AE685" t="str">
            <v>11 Dividend Street</v>
          </cell>
          <cell r="AF685" t="str">
            <v>Mansfield QLD 4122</v>
          </cell>
        </row>
        <row r="686">
          <cell r="A686" t="str">
            <v>AEPL0685</v>
          </cell>
          <cell r="D686" t="e">
            <v>#N/A</v>
          </cell>
          <cell r="E686" t="e">
            <v>#N/A</v>
          </cell>
          <cell r="F686" t="e">
            <v>#N/A</v>
          </cell>
          <cell r="G686" t="e">
            <v>#N/A</v>
          </cell>
          <cell r="AB686" t="e">
            <v>#N/A</v>
          </cell>
          <cell r="AC686" t="e">
            <v>#N/A</v>
          </cell>
          <cell r="AD686" t="e">
            <v>#N/A</v>
          </cell>
          <cell r="AE686" t="str">
            <v>11 Dividend Street</v>
          </cell>
          <cell r="AF686" t="str">
            <v>Mansfield QLD 4122</v>
          </cell>
        </row>
        <row r="687">
          <cell r="A687" t="str">
            <v>AEPL0686</v>
          </cell>
          <cell r="D687" t="e">
            <v>#N/A</v>
          </cell>
          <cell r="E687" t="e">
            <v>#N/A</v>
          </cell>
          <cell r="F687" t="e">
            <v>#N/A</v>
          </cell>
          <cell r="G687" t="e">
            <v>#N/A</v>
          </cell>
          <cell r="AB687" t="e">
            <v>#N/A</v>
          </cell>
          <cell r="AC687" t="e">
            <v>#N/A</v>
          </cell>
          <cell r="AD687" t="e">
            <v>#N/A</v>
          </cell>
          <cell r="AE687" t="str">
            <v>11 Dividend Street</v>
          </cell>
          <cell r="AF687" t="str">
            <v>Mansfield QLD 4122</v>
          </cell>
        </row>
        <row r="688">
          <cell r="A688" t="str">
            <v>AEPL0687</v>
          </cell>
          <cell r="D688" t="e">
            <v>#N/A</v>
          </cell>
          <cell r="E688" t="e">
            <v>#N/A</v>
          </cell>
          <cell r="F688" t="e">
            <v>#N/A</v>
          </cell>
          <cell r="G688" t="e">
            <v>#N/A</v>
          </cell>
          <cell r="AB688" t="e">
            <v>#N/A</v>
          </cell>
          <cell r="AC688" t="e">
            <v>#N/A</v>
          </cell>
          <cell r="AD688" t="e">
            <v>#N/A</v>
          </cell>
          <cell r="AE688" t="str">
            <v>11 Dividend Street</v>
          </cell>
          <cell r="AF688" t="str">
            <v>Mansfield QLD 4122</v>
          </cell>
        </row>
        <row r="689">
          <cell r="A689" t="str">
            <v>AEPL0688</v>
          </cell>
          <cell r="D689" t="e">
            <v>#N/A</v>
          </cell>
          <cell r="E689" t="e">
            <v>#N/A</v>
          </cell>
          <cell r="F689" t="e">
            <v>#N/A</v>
          </cell>
          <cell r="G689" t="e">
            <v>#N/A</v>
          </cell>
          <cell r="AB689" t="e">
            <v>#N/A</v>
          </cell>
          <cell r="AC689" t="e">
            <v>#N/A</v>
          </cell>
          <cell r="AD689" t="e">
            <v>#N/A</v>
          </cell>
          <cell r="AE689" t="str">
            <v>11 Dividend Street</v>
          </cell>
          <cell r="AF689" t="str">
            <v>Mansfield QLD 4122</v>
          </cell>
        </row>
        <row r="690">
          <cell r="A690" t="str">
            <v>AEPL0689</v>
          </cell>
          <cell r="D690" t="e">
            <v>#N/A</v>
          </cell>
          <cell r="E690" t="e">
            <v>#N/A</v>
          </cell>
          <cell r="F690" t="e">
            <v>#N/A</v>
          </cell>
          <cell r="G690" t="e">
            <v>#N/A</v>
          </cell>
          <cell r="AB690" t="e">
            <v>#N/A</v>
          </cell>
          <cell r="AC690" t="e">
            <v>#N/A</v>
          </cell>
          <cell r="AD690" t="e">
            <v>#N/A</v>
          </cell>
          <cell r="AE690" t="str">
            <v>11 Dividend Street</v>
          </cell>
          <cell r="AF690" t="str">
            <v>Mansfield QLD 4122</v>
          </cell>
        </row>
        <row r="691">
          <cell r="A691" t="str">
            <v>AEPL0690</v>
          </cell>
          <cell r="D691" t="e">
            <v>#N/A</v>
          </cell>
          <cell r="E691" t="e">
            <v>#N/A</v>
          </cell>
          <cell r="F691" t="e">
            <v>#N/A</v>
          </cell>
          <cell r="G691" t="e">
            <v>#N/A</v>
          </cell>
          <cell r="AB691" t="e">
            <v>#N/A</v>
          </cell>
          <cell r="AC691" t="e">
            <v>#N/A</v>
          </cell>
          <cell r="AD691" t="e">
            <v>#N/A</v>
          </cell>
          <cell r="AE691" t="str">
            <v>11 Dividend Street</v>
          </cell>
          <cell r="AF691" t="str">
            <v>Mansfield QLD 4122</v>
          </cell>
        </row>
        <row r="692">
          <cell r="A692" t="str">
            <v>AEPL0691</v>
          </cell>
          <cell r="D692" t="e">
            <v>#N/A</v>
          </cell>
          <cell r="E692" t="e">
            <v>#N/A</v>
          </cell>
          <cell r="F692" t="e">
            <v>#N/A</v>
          </cell>
          <cell r="G692" t="e">
            <v>#N/A</v>
          </cell>
          <cell r="AB692" t="e">
            <v>#N/A</v>
          </cell>
          <cell r="AC692" t="e">
            <v>#N/A</v>
          </cell>
          <cell r="AD692" t="e">
            <v>#N/A</v>
          </cell>
          <cell r="AE692" t="str">
            <v>11 Dividend Street</v>
          </cell>
          <cell r="AF692" t="str">
            <v>Mansfield QLD 4122</v>
          </cell>
        </row>
        <row r="693">
          <cell r="A693" t="str">
            <v>AEPL0692</v>
          </cell>
          <cell r="D693" t="e">
            <v>#N/A</v>
          </cell>
          <cell r="E693" t="e">
            <v>#N/A</v>
          </cell>
          <cell r="F693" t="e">
            <v>#N/A</v>
          </cell>
          <cell r="G693" t="e">
            <v>#N/A</v>
          </cell>
          <cell r="AB693" t="e">
            <v>#N/A</v>
          </cell>
          <cell r="AC693" t="e">
            <v>#N/A</v>
          </cell>
          <cell r="AD693" t="e">
            <v>#N/A</v>
          </cell>
          <cell r="AE693" t="str">
            <v>11 Dividend Street</v>
          </cell>
          <cell r="AF693" t="str">
            <v>Mansfield QLD 4122</v>
          </cell>
        </row>
        <row r="694">
          <cell r="A694" t="str">
            <v>AEPL0693</v>
          </cell>
          <cell r="D694" t="e">
            <v>#N/A</v>
          </cell>
          <cell r="E694" t="e">
            <v>#N/A</v>
          </cell>
          <cell r="F694" t="e">
            <v>#N/A</v>
          </cell>
          <cell r="G694" t="e">
            <v>#N/A</v>
          </cell>
          <cell r="AB694" t="e">
            <v>#N/A</v>
          </cell>
          <cell r="AC694" t="e">
            <v>#N/A</v>
          </cell>
          <cell r="AD694" t="e">
            <v>#N/A</v>
          </cell>
          <cell r="AE694" t="str">
            <v>11 Dividend Street</v>
          </cell>
          <cell r="AF694" t="str">
            <v>Mansfield QLD 4122</v>
          </cell>
        </row>
        <row r="695">
          <cell r="A695" t="str">
            <v>AEPL0694</v>
          </cell>
          <cell r="D695" t="e">
            <v>#N/A</v>
          </cell>
          <cell r="E695" t="e">
            <v>#N/A</v>
          </cell>
          <cell r="F695" t="e">
            <v>#N/A</v>
          </cell>
          <cell r="G695" t="e">
            <v>#N/A</v>
          </cell>
          <cell r="AB695" t="e">
            <v>#N/A</v>
          </cell>
          <cell r="AC695" t="e">
            <v>#N/A</v>
          </cell>
          <cell r="AD695" t="e">
            <v>#N/A</v>
          </cell>
          <cell r="AE695" t="str">
            <v>11 Dividend Street</v>
          </cell>
          <cell r="AF695" t="str">
            <v>Mansfield QLD 4122</v>
          </cell>
        </row>
        <row r="696">
          <cell r="A696" t="str">
            <v>AEPL0695</v>
          </cell>
          <cell r="D696" t="e">
            <v>#N/A</v>
          </cell>
          <cell r="E696" t="e">
            <v>#N/A</v>
          </cell>
          <cell r="F696" t="e">
            <v>#N/A</v>
          </cell>
          <cell r="G696" t="e">
            <v>#N/A</v>
          </cell>
          <cell r="AB696" t="e">
            <v>#N/A</v>
          </cell>
          <cell r="AC696" t="e">
            <v>#N/A</v>
          </cell>
          <cell r="AD696" t="e">
            <v>#N/A</v>
          </cell>
          <cell r="AE696" t="str">
            <v>11 Dividend Street</v>
          </cell>
          <cell r="AF696" t="str">
            <v>Mansfield QLD 4122</v>
          </cell>
        </row>
        <row r="697">
          <cell r="A697" t="str">
            <v>AEPL0696</v>
          </cell>
          <cell r="D697" t="e">
            <v>#N/A</v>
          </cell>
          <cell r="E697" t="e">
            <v>#N/A</v>
          </cell>
          <cell r="F697" t="e">
            <v>#N/A</v>
          </cell>
          <cell r="G697" t="e">
            <v>#N/A</v>
          </cell>
          <cell r="AB697" t="e">
            <v>#N/A</v>
          </cell>
          <cell r="AC697" t="e">
            <v>#N/A</v>
          </cell>
          <cell r="AD697" t="e">
            <v>#N/A</v>
          </cell>
          <cell r="AE697" t="str">
            <v>11 Dividend Street</v>
          </cell>
          <cell r="AF697" t="str">
            <v>Mansfield QLD 4122</v>
          </cell>
        </row>
        <row r="698">
          <cell r="A698" t="str">
            <v>AEPL0697</v>
          </cell>
          <cell r="D698" t="e">
            <v>#N/A</v>
          </cell>
          <cell r="E698" t="e">
            <v>#N/A</v>
          </cell>
          <cell r="F698" t="e">
            <v>#N/A</v>
          </cell>
          <cell r="G698" t="e">
            <v>#N/A</v>
          </cell>
          <cell r="AB698" t="e">
            <v>#N/A</v>
          </cell>
          <cell r="AC698" t="e">
            <v>#N/A</v>
          </cell>
          <cell r="AD698" t="e">
            <v>#N/A</v>
          </cell>
          <cell r="AE698" t="str">
            <v>11 Dividend Street</v>
          </cell>
          <cell r="AF698" t="str">
            <v>Mansfield QLD 4122</v>
          </cell>
        </row>
        <row r="699">
          <cell r="A699" t="str">
            <v>AEPL0698</v>
          </cell>
          <cell r="D699" t="e">
            <v>#N/A</v>
          </cell>
          <cell r="E699" t="e">
            <v>#N/A</v>
          </cell>
          <cell r="F699" t="e">
            <v>#N/A</v>
          </cell>
          <cell r="G699" t="e">
            <v>#N/A</v>
          </cell>
          <cell r="AB699" t="e">
            <v>#N/A</v>
          </cell>
          <cell r="AC699" t="e">
            <v>#N/A</v>
          </cell>
          <cell r="AD699" t="e">
            <v>#N/A</v>
          </cell>
          <cell r="AE699" t="str">
            <v>11 Dividend Street</v>
          </cell>
          <cell r="AF699" t="str">
            <v>Mansfield QLD 4122</v>
          </cell>
        </row>
        <row r="700">
          <cell r="A700" t="str">
            <v>AEPL0699</v>
          </cell>
          <cell r="D700" t="e">
            <v>#N/A</v>
          </cell>
          <cell r="E700" t="e">
            <v>#N/A</v>
          </cell>
          <cell r="F700" t="e">
            <v>#N/A</v>
          </cell>
          <cell r="G700" t="e">
            <v>#N/A</v>
          </cell>
          <cell r="AB700" t="e">
            <v>#N/A</v>
          </cell>
          <cell r="AC700" t="e">
            <v>#N/A</v>
          </cell>
          <cell r="AD700" t="e">
            <v>#N/A</v>
          </cell>
          <cell r="AE700" t="str">
            <v>11 Dividend Street</v>
          </cell>
          <cell r="AF700" t="str">
            <v>Mansfield QLD 4122</v>
          </cell>
        </row>
        <row r="701">
          <cell r="A701" t="str">
            <v>AEPL0700</v>
          </cell>
          <cell r="D701" t="e">
            <v>#N/A</v>
          </cell>
          <cell r="E701" t="e">
            <v>#N/A</v>
          </cell>
          <cell r="F701" t="e">
            <v>#N/A</v>
          </cell>
          <cell r="G701" t="e">
            <v>#N/A</v>
          </cell>
          <cell r="AB701" t="e">
            <v>#N/A</v>
          </cell>
          <cell r="AC701" t="e">
            <v>#N/A</v>
          </cell>
          <cell r="AD701" t="e">
            <v>#N/A</v>
          </cell>
          <cell r="AE701" t="str">
            <v>11 Dividend Street</v>
          </cell>
          <cell r="AF701" t="str">
            <v>Mansfield QLD 4122</v>
          </cell>
        </row>
        <row r="702">
          <cell r="A702" t="str">
            <v>AEPL0701</v>
          </cell>
          <cell r="D702" t="e">
            <v>#N/A</v>
          </cell>
          <cell r="E702" t="e">
            <v>#N/A</v>
          </cell>
          <cell r="F702" t="e">
            <v>#N/A</v>
          </cell>
          <cell r="G702" t="e">
            <v>#N/A</v>
          </cell>
          <cell r="AB702" t="e">
            <v>#N/A</v>
          </cell>
          <cell r="AC702" t="e">
            <v>#N/A</v>
          </cell>
          <cell r="AD702" t="e">
            <v>#N/A</v>
          </cell>
          <cell r="AE702" t="str">
            <v>11 Dividend Street</v>
          </cell>
          <cell r="AF702" t="str">
            <v>Mansfield QLD 4122</v>
          </cell>
        </row>
        <row r="703">
          <cell r="A703" t="str">
            <v>AEPL0702</v>
          </cell>
          <cell r="D703" t="e">
            <v>#N/A</v>
          </cell>
          <cell r="E703" t="e">
            <v>#N/A</v>
          </cell>
          <cell r="F703" t="e">
            <v>#N/A</v>
          </cell>
          <cell r="G703" t="e">
            <v>#N/A</v>
          </cell>
          <cell r="AB703" t="e">
            <v>#N/A</v>
          </cell>
          <cell r="AC703" t="e">
            <v>#N/A</v>
          </cell>
          <cell r="AD703" t="e">
            <v>#N/A</v>
          </cell>
          <cell r="AE703" t="str">
            <v>11 Dividend Street</v>
          </cell>
          <cell r="AF703" t="str">
            <v>Mansfield QLD 4122</v>
          </cell>
        </row>
        <row r="704">
          <cell r="A704" t="str">
            <v>AEPL0703</v>
          </cell>
          <cell r="D704" t="e">
            <v>#N/A</v>
          </cell>
          <cell r="E704" t="e">
            <v>#N/A</v>
          </cell>
          <cell r="F704" t="e">
            <v>#N/A</v>
          </cell>
          <cell r="G704" t="e">
            <v>#N/A</v>
          </cell>
          <cell r="AB704" t="e">
            <v>#N/A</v>
          </cell>
          <cell r="AC704" t="e">
            <v>#N/A</v>
          </cell>
          <cell r="AD704" t="e">
            <v>#N/A</v>
          </cell>
          <cell r="AE704" t="str">
            <v>11 Dividend Street</v>
          </cell>
          <cell r="AF704" t="str">
            <v>Mansfield QLD 4122</v>
          </cell>
        </row>
        <row r="705">
          <cell r="A705" t="str">
            <v>AEPL0704</v>
          </cell>
          <cell r="D705" t="e">
            <v>#N/A</v>
          </cell>
          <cell r="E705" t="e">
            <v>#N/A</v>
          </cell>
          <cell r="F705" t="e">
            <v>#N/A</v>
          </cell>
          <cell r="G705" t="e">
            <v>#N/A</v>
          </cell>
          <cell r="AB705" t="e">
            <v>#N/A</v>
          </cell>
          <cell r="AC705" t="e">
            <v>#N/A</v>
          </cell>
          <cell r="AD705" t="e">
            <v>#N/A</v>
          </cell>
          <cell r="AE705" t="str">
            <v>11 Dividend Street</v>
          </cell>
          <cell r="AF705" t="str">
            <v>Mansfield QLD 4122</v>
          </cell>
        </row>
        <row r="706">
          <cell r="A706" t="str">
            <v>AEPL0705</v>
          </cell>
          <cell r="D706" t="e">
            <v>#N/A</v>
          </cell>
          <cell r="E706" t="e">
            <v>#N/A</v>
          </cell>
          <cell r="F706" t="e">
            <v>#N/A</v>
          </cell>
          <cell r="G706" t="e">
            <v>#N/A</v>
          </cell>
          <cell r="AB706" t="e">
            <v>#N/A</v>
          </cell>
          <cell r="AC706" t="e">
            <v>#N/A</v>
          </cell>
          <cell r="AD706" t="e">
            <v>#N/A</v>
          </cell>
          <cell r="AE706" t="str">
            <v>11 Dividend Street</v>
          </cell>
          <cell r="AF706" t="str">
            <v>Mansfield QLD 4122</v>
          </cell>
        </row>
        <row r="707">
          <cell r="A707" t="str">
            <v>AEPL0706</v>
          </cell>
          <cell r="D707" t="e">
            <v>#N/A</v>
          </cell>
          <cell r="E707" t="e">
            <v>#N/A</v>
          </cell>
          <cell r="F707" t="e">
            <v>#N/A</v>
          </cell>
          <cell r="G707" t="e">
            <v>#N/A</v>
          </cell>
          <cell r="AB707" t="e">
            <v>#N/A</v>
          </cell>
          <cell r="AC707" t="e">
            <v>#N/A</v>
          </cell>
          <cell r="AD707" t="e">
            <v>#N/A</v>
          </cell>
          <cell r="AE707" t="str">
            <v>11 Dividend Street</v>
          </cell>
          <cell r="AF707" t="str">
            <v>Mansfield QLD 4122</v>
          </cell>
        </row>
        <row r="708">
          <cell r="A708" t="str">
            <v>AEPL0707</v>
          </cell>
          <cell r="D708" t="e">
            <v>#N/A</v>
          </cell>
          <cell r="E708" t="e">
            <v>#N/A</v>
          </cell>
          <cell r="F708" t="e">
            <v>#N/A</v>
          </cell>
          <cell r="G708" t="e">
            <v>#N/A</v>
          </cell>
          <cell r="AB708" t="e">
            <v>#N/A</v>
          </cell>
          <cell r="AC708" t="e">
            <v>#N/A</v>
          </cell>
          <cell r="AD708" t="e">
            <v>#N/A</v>
          </cell>
          <cell r="AE708" t="str">
            <v>11 Dividend Street</v>
          </cell>
          <cell r="AF708" t="str">
            <v>Mansfield QLD 4122</v>
          </cell>
        </row>
        <row r="709">
          <cell r="A709" t="str">
            <v>AEPL0708</v>
          </cell>
          <cell r="D709" t="e">
            <v>#N/A</v>
          </cell>
          <cell r="E709" t="e">
            <v>#N/A</v>
          </cell>
          <cell r="F709" t="e">
            <v>#N/A</v>
          </cell>
          <cell r="G709" t="e">
            <v>#N/A</v>
          </cell>
          <cell r="AB709" t="e">
            <v>#N/A</v>
          </cell>
          <cell r="AC709" t="e">
            <v>#N/A</v>
          </cell>
          <cell r="AD709" t="e">
            <v>#N/A</v>
          </cell>
          <cell r="AE709" t="str">
            <v>11 Dividend Street</v>
          </cell>
          <cell r="AF709" t="str">
            <v>Mansfield QLD 4122</v>
          </cell>
        </row>
        <row r="710">
          <cell r="A710" t="str">
            <v>AEPL0709</v>
          </cell>
          <cell r="D710" t="e">
            <v>#N/A</v>
          </cell>
          <cell r="E710" t="e">
            <v>#N/A</v>
          </cell>
          <cell r="F710" t="e">
            <v>#N/A</v>
          </cell>
          <cell r="G710" t="e">
            <v>#N/A</v>
          </cell>
          <cell r="AB710" t="e">
            <v>#N/A</v>
          </cell>
          <cell r="AC710" t="e">
            <v>#N/A</v>
          </cell>
          <cell r="AD710" t="e">
            <v>#N/A</v>
          </cell>
          <cell r="AE710" t="str">
            <v>11 Dividend Street</v>
          </cell>
          <cell r="AF710" t="str">
            <v>Mansfield QLD 4122</v>
          </cell>
        </row>
        <row r="711">
          <cell r="A711" t="str">
            <v>AEPL0710</v>
          </cell>
          <cell r="D711" t="e">
            <v>#N/A</v>
          </cell>
          <cell r="E711" t="e">
            <v>#N/A</v>
          </cell>
          <cell r="F711" t="e">
            <v>#N/A</v>
          </cell>
          <cell r="G711" t="e">
            <v>#N/A</v>
          </cell>
          <cell r="AB711" t="e">
            <v>#N/A</v>
          </cell>
          <cell r="AC711" t="e">
            <v>#N/A</v>
          </cell>
          <cell r="AD711" t="e">
            <v>#N/A</v>
          </cell>
          <cell r="AE711" t="str">
            <v>11 Dividend Street</v>
          </cell>
          <cell r="AF711" t="str">
            <v>Mansfield QLD 4122</v>
          </cell>
        </row>
        <row r="712">
          <cell r="A712" t="str">
            <v>AEPL0711</v>
          </cell>
          <cell r="D712" t="e">
            <v>#N/A</v>
          </cell>
          <cell r="E712" t="e">
            <v>#N/A</v>
          </cell>
          <cell r="F712" t="e">
            <v>#N/A</v>
          </cell>
          <cell r="G712" t="e">
            <v>#N/A</v>
          </cell>
          <cell r="AB712" t="e">
            <v>#N/A</v>
          </cell>
          <cell r="AC712" t="e">
            <v>#N/A</v>
          </cell>
          <cell r="AD712" t="e">
            <v>#N/A</v>
          </cell>
          <cell r="AE712" t="str">
            <v>11 Dividend Street</v>
          </cell>
          <cell r="AF712" t="str">
            <v>Mansfield QLD 4122</v>
          </cell>
        </row>
        <row r="713">
          <cell r="A713" t="str">
            <v>AEPL0712</v>
          </cell>
          <cell r="D713" t="e">
            <v>#N/A</v>
          </cell>
          <cell r="E713" t="e">
            <v>#N/A</v>
          </cell>
          <cell r="F713" t="e">
            <v>#N/A</v>
          </cell>
          <cell r="G713" t="e">
            <v>#N/A</v>
          </cell>
          <cell r="AB713" t="e">
            <v>#N/A</v>
          </cell>
          <cell r="AC713" t="e">
            <v>#N/A</v>
          </cell>
          <cell r="AD713" t="e">
            <v>#N/A</v>
          </cell>
          <cell r="AE713" t="str">
            <v>11 Dividend Street</v>
          </cell>
          <cell r="AF713" t="str">
            <v>Mansfield QLD 4122</v>
          </cell>
        </row>
        <row r="714">
          <cell r="A714" t="str">
            <v>AEPL0713</v>
          </cell>
          <cell r="D714" t="e">
            <v>#N/A</v>
          </cell>
          <cell r="E714" t="e">
            <v>#N/A</v>
          </cell>
          <cell r="F714" t="e">
            <v>#N/A</v>
          </cell>
          <cell r="G714" t="e">
            <v>#N/A</v>
          </cell>
          <cell r="AB714" t="e">
            <v>#N/A</v>
          </cell>
          <cell r="AC714" t="e">
            <v>#N/A</v>
          </cell>
          <cell r="AD714" t="e">
            <v>#N/A</v>
          </cell>
          <cell r="AE714" t="str">
            <v>11 Dividend Street</v>
          </cell>
          <cell r="AF714" t="str">
            <v>Mansfield QLD 4122</v>
          </cell>
        </row>
        <row r="715">
          <cell r="A715" t="str">
            <v>AEPL0714</v>
          </cell>
          <cell r="D715" t="e">
            <v>#N/A</v>
          </cell>
          <cell r="E715" t="e">
            <v>#N/A</v>
          </cell>
          <cell r="F715" t="e">
            <v>#N/A</v>
          </cell>
          <cell r="G715" t="e">
            <v>#N/A</v>
          </cell>
          <cell r="AB715" t="e">
            <v>#N/A</v>
          </cell>
          <cell r="AC715" t="e">
            <v>#N/A</v>
          </cell>
          <cell r="AD715" t="e">
            <v>#N/A</v>
          </cell>
          <cell r="AE715" t="str">
            <v>11 Dividend Street</v>
          </cell>
          <cell r="AF715" t="str">
            <v>Mansfield QLD 4122</v>
          </cell>
        </row>
        <row r="716">
          <cell r="A716" t="str">
            <v>AEPL0715</v>
          </cell>
          <cell r="D716" t="e">
            <v>#N/A</v>
          </cell>
          <cell r="E716" t="e">
            <v>#N/A</v>
          </cell>
          <cell r="F716" t="e">
            <v>#N/A</v>
          </cell>
          <cell r="G716" t="e">
            <v>#N/A</v>
          </cell>
          <cell r="AB716" t="e">
            <v>#N/A</v>
          </cell>
          <cell r="AC716" t="e">
            <v>#N/A</v>
          </cell>
          <cell r="AD716" t="e">
            <v>#N/A</v>
          </cell>
          <cell r="AE716" t="str">
            <v>11 Dividend Street</v>
          </cell>
          <cell r="AF716" t="str">
            <v>Mansfield QLD 4122</v>
          </cell>
        </row>
        <row r="717">
          <cell r="A717" t="str">
            <v>AEPL0716</v>
          </cell>
          <cell r="D717" t="e">
            <v>#N/A</v>
          </cell>
          <cell r="E717" t="e">
            <v>#N/A</v>
          </cell>
          <cell r="F717" t="e">
            <v>#N/A</v>
          </cell>
          <cell r="G717" t="e">
            <v>#N/A</v>
          </cell>
          <cell r="AB717" t="e">
            <v>#N/A</v>
          </cell>
          <cell r="AC717" t="e">
            <v>#N/A</v>
          </cell>
          <cell r="AD717" t="e">
            <v>#N/A</v>
          </cell>
          <cell r="AE717" t="str">
            <v>11 Dividend Street</v>
          </cell>
          <cell r="AF717" t="str">
            <v>Mansfield QLD 4122</v>
          </cell>
        </row>
        <row r="718">
          <cell r="A718" t="str">
            <v>AEPL0717</v>
          </cell>
          <cell r="D718" t="e">
            <v>#N/A</v>
          </cell>
          <cell r="E718" t="e">
            <v>#N/A</v>
          </cell>
          <cell r="F718" t="e">
            <v>#N/A</v>
          </cell>
          <cell r="G718" t="e">
            <v>#N/A</v>
          </cell>
          <cell r="AB718" t="e">
            <v>#N/A</v>
          </cell>
          <cell r="AC718" t="e">
            <v>#N/A</v>
          </cell>
          <cell r="AD718" t="e">
            <v>#N/A</v>
          </cell>
          <cell r="AE718" t="str">
            <v>11 Dividend Street</v>
          </cell>
          <cell r="AF718" t="str">
            <v>Mansfield QLD 4122</v>
          </cell>
        </row>
        <row r="719">
          <cell r="A719" t="str">
            <v>AEPL0718</v>
          </cell>
          <cell r="D719" t="e">
            <v>#N/A</v>
          </cell>
          <cell r="E719" t="e">
            <v>#N/A</v>
          </cell>
          <cell r="F719" t="e">
            <v>#N/A</v>
          </cell>
          <cell r="G719" t="e">
            <v>#N/A</v>
          </cell>
          <cell r="AB719" t="e">
            <v>#N/A</v>
          </cell>
          <cell r="AC719" t="e">
            <v>#N/A</v>
          </cell>
          <cell r="AD719" t="e">
            <v>#N/A</v>
          </cell>
          <cell r="AE719" t="str">
            <v>11 Dividend Street</v>
          </cell>
          <cell r="AF719" t="str">
            <v>Mansfield QLD 4122</v>
          </cell>
        </row>
        <row r="720">
          <cell r="A720" t="str">
            <v>AEPL0719</v>
          </cell>
          <cell r="D720" t="e">
            <v>#N/A</v>
          </cell>
          <cell r="E720" t="e">
            <v>#N/A</v>
          </cell>
          <cell r="F720" t="e">
            <v>#N/A</v>
          </cell>
          <cell r="G720" t="e">
            <v>#N/A</v>
          </cell>
          <cell r="AB720" t="e">
            <v>#N/A</v>
          </cell>
          <cell r="AC720" t="e">
            <v>#N/A</v>
          </cell>
          <cell r="AD720" t="e">
            <v>#N/A</v>
          </cell>
          <cell r="AE720" t="str">
            <v>11 Dividend Street</v>
          </cell>
          <cell r="AF720" t="str">
            <v>Mansfield QLD 4122</v>
          </cell>
        </row>
        <row r="721">
          <cell r="A721" t="str">
            <v>AEPL0720</v>
          </cell>
          <cell r="D721" t="e">
            <v>#N/A</v>
          </cell>
          <cell r="E721" t="e">
            <v>#N/A</v>
          </cell>
          <cell r="F721" t="e">
            <v>#N/A</v>
          </cell>
          <cell r="G721" t="e">
            <v>#N/A</v>
          </cell>
          <cell r="AB721" t="e">
            <v>#N/A</v>
          </cell>
          <cell r="AC721" t="e">
            <v>#N/A</v>
          </cell>
          <cell r="AD721" t="e">
            <v>#N/A</v>
          </cell>
          <cell r="AE721" t="str">
            <v>11 Dividend Street</v>
          </cell>
          <cell r="AF721" t="str">
            <v>Mansfield QLD 4122</v>
          </cell>
        </row>
        <row r="722">
          <cell r="A722" t="str">
            <v>AEPL0721</v>
          </cell>
          <cell r="D722" t="e">
            <v>#N/A</v>
          </cell>
          <cell r="E722" t="e">
            <v>#N/A</v>
          </cell>
          <cell r="F722" t="e">
            <v>#N/A</v>
          </cell>
          <cell r="G722" t="e">
            <v>#N/A</v>
          </cell>
          <cell r="AB722" t="e">
            <v>#N/A</v>
          </cell>
          <cell r="AC722" t="e">
            <v>#N/A</v>
          </cell>
          <cell r="AD722" t="e">
            <v>#N/A</v>
          </cell>
          <cell r="AE722" t="str">
            <v>11 Dividend Street</v>
          </cell>
          <cell r="AF722" t="str">
            <v>Mansfield QLD 4122</v>
          </cell>
        </row>
        <row r="723">
          <cell r="A723" t="str">
            <v>AEPL0722</v>
          </cell>
          <cell r="D723" t="e">
            <v>#N/A</v>
          </cell>
          <cell r="E723" t="e">
            <v>#N/A</v>
          </cell>
          <cell r="F723" t="e">
            <v>#N/A</v>
          </cell>
          <cell r="G723" t="e">
            <v>#N/A</v>
          </cell>
          <cell r="AB723" t="e">
            <v>#N/A</v>
          </cell>
          <cell r="AC723" t="e">
            <v>#N/A</v>
          </cell>
          <cell r="AD723" t="e">
            <v>#N/A</v>
          </cell>
          <cell r="AE723" t="str">
            <v>11 Dividend Street</v>
          </cell>
          <cell r="AF723" t="str">
            <v>Mansfield QLD 4122</v>
          </cell>
        </row>
        <row r="724">
          <cell r="A724" t="str">
            <v>AEPL0723</v>
          </cell>
          <cell r="D724" t="e">
            <v>#N/A</v>
          </cell>
          <cell r="E724" t="e">
            <v>#N/A</v>
          </cell>
          <cell r="F724" t="e">
            <v>#N/A</v>
          </cell>
          <cell r="G724" t="e">
            <v>#N/A</v>
          </cell>
          <cell r="AB724" t="e">
            <v>#N/A</v>
          </cell>
          <cell r="AC724" t="e">
            <v>#N/A</v>
          </cell>
          <cell r="AD724" t="e">
            <v>#N/A</v>
          </cell>
          <cell r="AE724" t="str">
            <v>11 Dividend Street</v>
          </cell>
          <cell r="AF724" t="str">
            <v>Mansfield QLD 4122</v>
          </cell>
        </row>
        <row r="725">
          <cell r="A725" t="str">
            <v>AEPL0724</v>
          </cell>
          <cell r="D725" t="e">
            <v>#N/A</v>
          </cell>
          <cell r="E725" t="e">
            <v>#N/A</v>
          </cell>
          <cell r="F725" t="e">
            <v>#N/A</v>
          </cell>
          <cell r="G725" t="e">
            <v>#N/A</v>
          </cell>
          <cell r="AB725" t="e">
            <v>#N/A</v>
          </cell>
          <cell r="AC725" t="e">
            <v>#N/A</v>
          </cell>
          <cell r="AD725" t="e">
            <v>#N/A</v>
          </cell>
          <cell r="AE725" t="str">
            <v>11 Dividend Street</v>
          </cell>
          <cell r="AF725" t="str">
            <v>Mansfield QLD 4122</v>
          </cell>
        </row>
        <row r="726">
          <cell r="A726" t="str">
            <v>AEPL0725</v>
          </cell>
          <cell r="D726" t="e">
            <v>#N/A</v>
          </cell>
          <cell r="E726" t="e">
            <v>#N/A</v>
          </cell>
          <cell r="F726" t="e">
            <v>#N/A</v>
          </cell>
          <cell r="G726" t="e">
            <v>#N/A</v>
          </cell>
          <cell r="AB726" t="e">
            <v>#N/A</v>
          </cell>
          <cell r="AC726" t="e">
            <v>#N/A</v>
          </cell>
          <cell r="AD726" t="e">
            <v>#N/A</v>
          </cell>
          <cell r="AE726" t="str">
            <v>11 Dividend Street</v>
          </cell>
          <cell r="AF726" t="str">
            <v>Mansfield QLD 4122</v>
          </cell>
        </row>
        <row r="727">
          <cell r="A727" t="str">
            <v>AEPL0726</v>
          </cell>
          <cell r="D727" t="e">
            <v>#N/A</v>
          </cell>
          <cell r="E727" t="e">
            <v>#N/A</v>
          </cell>
          <cell r="F727" t="e">
            <v>#N/A</v>
          </cell>
          <cell r="G727" t="e">
            <v>#N/A</v>
          </cell>
          <cell r="AB727" t="e">
            <v>#N/A</v>
          </cell>
          <cell r="AC727" t="e">
            <v>#N/A</v>
          </cell>
          <cell r="AD727" t="e">
            <v>#N/A</v>
          </cell>
          <cell r="AE727" t="str">
            <v>11 Dividend Street</v>
          </cell>
          <cell r="AF727" t="str">
            <v>Mansfield QLD 4122</v>
          </cell>
        </row>
        <row r="728">
          <cell r="A728" t="str">
            <v>AEPL0727</v>
          </cell>
          <cell r="D728" t="e">
            <v>#N/A</v>
          </cell>
          <cell r="E728" t="e">
            <v>#N/A</v>
          </cell>
          <cell r="F728" t="e">
            <v>#N/A</v>
          </cell>
          <cell r="G728" t="e">
            <v>#N/A</v>
          </cell>
          <cell r="AB728" t="e">
            <v>#N/A</v>
          </cell>
          <cell r="AC728" t="e">
            <v>#N/A</v>
          </cell>
          <cell r="AD728" t="e">
            <v>#N/A</v>
          </cell>
          <cell r="AE728" t="str">
            <v>11 Dividend Street</v>
          </cell>
          <cell r="AF728" t="str">
            <v>Mansfield QLD 4122</v>
          </cell>
        </row>
        <row r="729">
          <cell r="A729" t="str">
            <v>AEPL0728</v>
          </cell>
          <cell r="D729" t="e">
            <v>#N/A</v>
          </cell>
          <cell r="E729" t="e">
            <v>#N/A</v>
          </cell>
          <cell r="F729" t="e">
            <v>#N/A</v>
          </cell>
          <cell r="G729" t="e">
            <v>#N/A</v>
          </cell>
          <cell r="AB729" t="e">
            <v>#N/A</v>
          </cell>
          <cell r="AC729" t="e">
            <v>#N/A</v>
          </cell>
          <cell r="AD729" t="e">
            <v>#N/A</v>
          </cell>
          <cell r="AE729" t="str">
            <v>11 Dividend Street</v>
          </cell>
          <cell r="AF729" t="str">
            <v>Mansfield QLD 4122</v>
          </cell>
        </row>
        <row r="730">
          <cell r="A730" t="str">
            <v>AEPL0729</v>
          </cell>
          <cell r="D730" t="e">
            <v>#N/A</v>
          </cell>
          <cell r="E730" t="e">
            <v>#N/A</v>
          </cell>
          <cell r="F730" t="e">
            <v>#N/A</v>
          </cell>
          <cell r="G730" t="e">
            <v>#N/A</v>
          </cell>
          <cell r="AB730" t="e">
            <v>#N/A</v>
          </cell>
          <cell r="AC730" t="e">
            <v>#N/A</v>
          </cell>
          <cell r="AD730" t="e">
            <v>#N/A</v>
          </cell>
          <cell r="AE730" t="str">
            <v>11 Dividend Street</v>
          </cell>
          <cell r="AF730" t="str">
            <v>Mansfield QLD 4122</v>
          </cell>
        </row>
        <row r="731">
          <cell r="A731" t="str">
            <v>AEPL0730</v>
          </cell>
          <cell r="D731" t="e">
            <v>#N/A</v>
          </cell>
          <cell r="E731" t="e">
            <v>#N/A</v>
          </cell>
          <cell r="F731" t="e">
            <v>#N/A</v>
          </cell>
          <cell r="G731" t="e">
            <v>#N/A</v>
          </cell>
          <cell r="AB731" t="e">
            <v>#N/A</v>
          </cell>
          <cell r="AC731" t="e">
            <v>#N/A</v>
          </cell>
          <cell r="AD731" t="e">
            <v>#N/A</v>
          </cell>
          <cell r="AE731" t="str">
            <v>11 Dividend Street</v>
          </cell>
          <cell r="AF731" t="str">
            <v>Mansfield QLD 4122</v>
          </cell>
        </row>
        <row r="732">
          <cell r="A732" t="str">
            <v>AEPL0731</v>
          </cell>
          <cell r="D732" t="e">
            <v>#N/A</v>
          </cell>
          <cell r="E732" t="e">
            <v>#N/A</v>
          </cell>
          <cell r="F732" t="e">
            <v>#N/A</v>
          </cell>
          <cell r="G732" t="e">
            <v>#N/A</v>
          </cell>
          <cell r="AB732" t="e">
            <v>#N/A</v>
          </cell>
          <cell r="AC732" t="e">
            <v>#N/A</v>
          </cell>
          <cell r="AD732" t="e">
            <v>#N/A</v>
          </cell>
          <cell r="AE732" t="str">
            <v>11 Dividend Street</v>
          </cell>
          <cell r="AF732" t="str">
            <v>Mansfield QLD 4122</v>
          </cell>
        </row>
        <row r="733">
          <cell r="A733" t="str">
            <v>AEPL0732</v>
          </cell>
          <cell r="D733" t="e">
            <v>#N/A</v>
          </cell>
          <cell r="E733" t="e">
            <v>#N/A</v>
          </cell>
          <cell r="F733" t="e">
            <v>#N/A</v>
          </cell>
          <cell r="G733" t="e">
            <v>#N/A</v>
          </cell>
          <cell r="AB733" t="e">
            <v>#N/A</v>
          </cell>
          <cell r="AC733" t="e">
            <v>#N/A</v>
          </cell>
          <cell r="AD733" t="e">
            <v>#N/A</v>
          </cell>
          <cell r="AE733" t="str">
            <v>11 Dividend Street</v>
          </cell>
          <cell r="AF733" t="str">
            <v>Mansfield QLD 4122</v>
          </cell>
        </row>
        <row r="734">
          <cell r="A734" t="str">
            <v>AEPL0733</v>
          </cell>
          <cell r="D734" t="e">
            <v>#N/A</v>
          </cell>
          <cell r="E734" t="e">
            <v>#N/A</v>
          </cell>
          <cell r="F734" t="e">
            <v>#N/A</v>
          </cell>
          <cell r="G734" t="e">
            <v>#N/A</v>
          </cell>
          <cell r="AB734" t="e">
            <v>#N/A</v>
          </cell>
          <cell r="AC734" t="e">
            <v>#N/A</v>
          </cell>
          <cell r="AD734" t="e">
            <v>#N/A</v>
          </cell>
          <cell r="AE734" t="str">
            <v>11 Dividend Street</v>
          </cell>
          <cell r="AF734" t="str">
            <v>Mansfield QLD 4122</v>
          </cell>
        </row>
        <row r="735">
          <cell r="A735" t="str">
            <v>AEPL0734</v>
          </cell>
          <cell r="D735" t="e">
            <v>#N/A</v>
          </cell>
          <cell r="E735" t="e">
            <v>#N/A</v>
          </cell>
          <cell r="F735" t="e">
            <v>#N/A</v>
          </cell>
          <cell r="G735" t="e">
            <v>#N/A</v>
          </cell>
          <cell r="AB735" t="e">
            <v>#N/A</v>
          </cell>
          <cell r="AC735" t="e">
            <v>#N/A</v>
          </cell>
          <cell r="AD735" t="e">
            <v>#N/A</v>
          </cell>
          <cell r="AE735" t="str">
            <v>11 Dividend Street</v>
          </cell>
          <cell r="AF735" t="str">
            <v>Mansfield QLD 4122</v>
          </cell>
        </row>
        <row r="736">
          <cell r="A736" t="str">
            <v>AEPL0735</v>
          </cell>
          <cell r="D736" t="e">
            <v>#N/A</v>
          </cell>
          <cell r="E736" t="e">
            <v>#N/A</v>
          </cell>
          <cell r="F736" t="e">
            <v>#N/A</v>
          </cell>
          <cell r="G736" t="e">
            <v>#N/A</v>
          </cell>
          <cell r="AB736" t="e">
            <v>#N/A</v>
          </cell>
          <cell r="AC736" t="e">
            <v>#N/A</v>
          </cell>
          <cell r="AD736" t="e">
            <v>#N/A</v>
          </cell>
          <cell r="AE736" t="str">
            <v>11 Dividend Street</v>
          </cell>
          <cell r="AF736" t="str">
            <v>Mansfield QLD 4122</v>
          </cell>
        </row>
        <row r="737">
          <cell r="A737" t="str">
            <v>AEPL0736</v>
          </cell>
          <cell r="D737" t="e">
            <v>#N/A</v>
          </cell>
          <cell r="E737" t="e">
            <v>#N/A</v>
          </cell>
          <cell r="F737" t="e">
            <v>#N/A</v>
          </cell>
          <cell r="G737" t="e">
            <v>#N/A</v>
          </cell>
          <cell r="AB737" t="e">
            <v>#N/A</v>
          </cell>
          <cell r="AC737" t="e">
            <v>#N/A</v>
          </cell>
          <cell r="AD737" t="e">
            <v>#N/A</v>
          </cell>
          <cell r="AE737" t="str">
            <v>11 Dividend Street</v>
          </cell>
          <cell r="AF737" t="str">
            <v>Mansfield QLD 4122</v>
          </cell>
        </row>
        <row r="738">
          <cell r="A738" t="str">
            <v>AEPL0737</v>
          </cell>
          <cell r="D738" t="e">
            <v>#N/A</v>
          </cell>
          <cell r="E738" t="e">
            <v>#N/A</v>
          </cell>
          <cell r="F738" t="e">
            <v>#N/A</v>
          </cell>
          <cell r="G738" t="e">
            <v>#N/A</v>
          </cell>
          <cell r="AB738" t="e">
            <v>#N/A</v>
          </cell>
          <cell r="AC738" t="e">
            <v>#N/A</v>
          </cell>
          <cell r="AD738" t="e">
            <v>#N/A</v>
          </cell>
          <cell r="AE738" t="str">
            <v>11 Dividend Street</v>
          </cell>
          <cell r="AF738" t="str">
            <v>Mansfield QLD 4122</v>
          </cell>
        </row>
        <row r="739">
          <cell r="A739" t="str">
            <v>AEPL0738</v>
          </cell>
          <cell r="D739" t="e">
            <v>#N/A</v>
          </cell>
          <cell r="E739" t="e">
            <v>#N/A</v>
          </cell>
          <cell r="F739" t="e">
            <v>#N/A</v>
          </cell>
          <cell r="G739" t="e">
            <v>#N/A</v>
          </cell>
          <cell r="AB739" t="e">
            <v>#N/A</v>
          </cell>
          <cell r="AC739" t="e">
            <v>#N/A</v>
          </cell>
          <cell r="AD739" t="e">
            <v>#N/A</v>
          </cell>
          <cell r="AE739" t="str">
            <v>11 Dividend Street</v>
          </cell>
          <cell r="AF739" t="str">
            <v>Mansfield QLD 4122</v>
          </cell>
        </row>
        <row r="740">
          <cell r="A740" t="str">
            <v>AEPL0739</v>
          </cell>
          <cell r="D740" t="e">
            <v>#N/A</v>
          </cell>
          <cell r="E740" t="e">
            <v>#N/A</v>
          </cell>
          <cell r="F740" t="e">
            <v>#N/A</v>
          </cell>
          <cell r="G740" t="e">
            <v>#N/A</v>
          </cell>
          <cell r="AB740" t="e">
            <v>#N/A</v>
          </cell>
          <cell r="AC740" t="e">
            <v>#N/A</v>
          </cell>
          <cell r="AD740" t="e">
            <v>#N/A</v>
          </cell>
          <cell r="AE740" t="str">
            <v>11 Dividend Street</v>
          </cell>
          <cell r="AF740" t="str">
            <v>Mansfield QLD 4122</v>
          </cell>
        </row>
        <row r="741">
          <cell r="A741" t="str">
            <v>AEPL0740</v>
          </cell>
          <cell r="D741" t="e">
            <v>#N/A</v>
          </cell>
          <cell r="E741" t="e">
            <v>#N/A</v>
          </cell>
          <cell r="F741" t="e">
            <v>#N/A</v>
          </cell>
          <cell r="G741" t="e">
            <v>#N/A</v>
          </cell>
          <cell r="AB741" t="e">
            <v>#N/A</v>
          </cell>
          <cell r="AC741" t="e">
            <v>#N/A</v>
          </cell>
          <cell r="AD741" t="e">
            <v>#N/A</v>
          </cell>
          <cell r="AE741" t="str">
            <v>11 Dividend Street</v>
          </cell>
          <cell r="AF741" t="str">
            <v>Mansfield QLD 4122</v>
          </cell>
        </row>
        <row r="742">
          <cell r="A742" t="str">
            <v>AEPL0741</v>
          </cell>
          <cell r="D742" t="e">
            <v>#N/A</v>
          </cell>
          <cell r="E742" t="e">
            <v>#N/A</v>
          </cell>
          <cell r="F742" t="e">
            <v>#N/A</v>
          </cell>
          <cell r="G742" t="e">
            <v>#N/A</v>
          </cell>
          <cell r="AB742" t="e">
            <v>#N/A</v>
          </cell>
          <cell r="AC742" t="e">
            <v>#N/A</v>
          </cell>
          <cell r="AD742" t="e">
            <v>#N/A</v>
          </cell>
          <cell r="AE742" t="str">
            <v>11 Dividend Street</v>
          </cell>
          <cell r="AF742" t="str">
            <v>Mansfield QLD 4122</v>
          </cell>
        </row>
        <row r="743">
          <cell r="A743" t="str">
            <v>AEPL0742</v>
          </cell>
          <cell r="D743" t="e">
            <v>#N/A</v>
          </cell>
          <cell r="E743" t="e">
            <v>#N/A</v>
          </cell>
          <cell r="F743" t="e">
            <v>#N/A</v>
          </cell>
          <cell r="G743" t="e">
            <v>#N/A</v>
          </cell>
          <cell r="AB743" t="e">
            <v>#N/A</v>
          </cell>
          <cell r="AC743" t="e">
            <v>#N/A</v>
          </cell>
          <cell r="AD743" t="e">
            <v>#N/A</v>
          </cell>
          <cell r="AE743" t="str">
            <v>11 Dividend Street</v>
          </cell>
          <cell r="AF743" t="str">
            <v>Mansfield QLD 4122</v>
          </cell>
        </row>
        <row r="744">
          <cell r="A744" t="str">
            <v>AEPL0743</v>
          </cell>
          <cell r="D744" t="e">
            <v>#N/A</v>
          </cell>
          <cell r="E744" t="e">
            <v>#N/A</v>
          </cell>
          <cell r="F744" t="e">
            <v>#N/A</v>
          </cell>
          <cell r="G744" t="e">
            <v>#N/A</v>
          </cell>
          <cell r="AB744" t="e">
            <v>#N/A</v>
          </cell>
          <cell r="AC744" t="e">
            <v>#N/A</v>
          </cell>
          <cell r="AD744" t="e">
            <v>#N/A</v>
          </cell>
          <cell r="AE744" t="str">
            <v>11 Dividend Street</v>
          </cell>
          <cell r="AF744" t="str">
            <v>Mansfield QLD 4122</v>
          </cell>
        </row>
        <row r="745">
          <cell r="A745" t="str">
            <v>AEPL0744</v>
          </cell>
          <cell r="D745" t="e">
            <v>#N/A</v>
          </cell>
          <cell r="E745" t="e">
            <v>#N/A</v>
          </cell>
          <cell r="F745" t="e">
            <v>#N/A</v>
          </cell>
          <cell r="G745" t="e">
            <v>#N/A</v>
          </cell>
          <cell r="AB745" t="e">
            <v>#N/A</v>
          </cell>
          <cell r="AC745" t="e">
            <v>#N/A</v>
          </cell>
          <cell r="AD745" t="e">
            <v>#N/A</v>
          </cell>
          <cell r="AE745" t="str">
            <v>11 Dividend Street</v>
          </cell>
          <cell r="AF745" t="str">
            <v>Mansfield QLD 4122</v>
          </cell>
        </row>
        <row r="746">
          <cell r="A746" t="str">
            <v>AEPL0745</v>
          </cell>
          <cell r="D746" t="e">
            <v>#N/A</v>
          </cell>
          <cell r="E746" t="e">
            <v>#N/A</v>
          </cell>
          <cell r="F746" t="e">
            <v>#N/A</v>
          </cell>
          <cell r="G746" t="e">
            <v>#N/A</v>
          </cell>
          <cell r="AB746" t="e">
            <v>#N/A</v>
          </cell>
          <cell r="AC746" t="e">
            <v>#N/A</v>
          </cell>
          <cell r="AD746" t="e">
            <v>#N/A</v>
          </cell>
          <cell r="AE746" t="str">
            <v>11 Dividend Street</v>
          </cell>
          <cell r="AF746" t="str">
            <v>Mansfield QLD 4122</v>
          </cell>
        </row>
        <row r="747">
          <cell r="A747" t="str">
            <v>AEPL0746</v>
          </cell>
          <cell r="D747" t="e">
            <v>#N/A</v>
          </cell>
          <cell r="E747" t="e">
            <v>#N/A</v>
          </cell>
          <cell r="F747" t="e">
            <v>#N/A</v>
          </cell>
          <cell r="G747" t="e">
            <v>#N/A</v>
          </cell>
          <cell r="AB747" t="e">
            <v>#N/A</v>
          </cell>
          <cell r="AC747" t="e">
            <v>#N/A</v>
          </cell>
          <cell r="AD747" t="e">
            <v>#N/A</v>
          </cell>
          <cell r="AE747" t="str">
            <v>11 Dividend Street</v>
          </cell>
          <cell r="AF747" t="str">
            <v>Mansfield QLD 4122</v>
          </cell>
        </row>
        <row r="748">
          <cell r="A748" t="str">
            <v>AEPL0747</v>
          </cell>
          <cell r="D748" t="e">
            <v>#N/A</v>
          </cell>
          <cell r="E748" t="e">
            <v>#N/A</v>
          </cell>
          <cell r="F748" t="e">
            <v>#N/A</v>
          </cell>
          <cell r="G748" t="e">
            <v>#N/A</v>
          </cell>
          <cell r="AB748" t="e">
            <v>#N/A</v>
          </cell>
          <cell r="AC748" t="e">
            <v>#N/A</v>
          </cell>
          <cell r="AD748" t="e">
            <v>#N/A</v>
          </cell>
          <cell r="AE748" t="str">
            <v>11 Dividend Street</v>
          </cell>
          <cell r="AF748" t="str">
            <v>Mansfield QLD 4122</v>
          </cell>
        </row>
        <row r="749">
          <cell r="A749" t="str">
            <v>AEPL0748</v>
          </cell>
          <cell r="D749" t="e">
            <v>#N/A</v>
          </cell>
          <cell r="E749" t="e">
            <v>#N/A</v>
          </cell>
          <cell r="F749" t="e">
            <v>#N/A</v>
          </cell>
          <cell r="G749" t="e">
            <v>#N/A</v>
          </cell>
          <cell r="AB749" t="e">
            <v>#N/A</v>
          </cell>
          <cell r="AC749" t="e">
            <v>#N/A</v>
          </cell>
          <cell r="AD749" t="e">
            <v>#N/A</v>
          </cell>
          <cell r="AE749" t="str">
            <v>11 Dividend Street</v>
          </cell>
          <cell r="AF749" t="str">
            <v>Mansfield QLD 4122</v>
          </cell>
        </row>
        <row r="750">
          <cell r="A750" t="str">
            <v>AEPL0749</v>
          </cell>
          <cell r="D750" t="e">
            <v>#N/A</v>
          </cell>
          <cell r="E750" t="e">
            <v>#N/A</v>
          </cell>
          <cell r="F750" t="e">
            <v>#N/A</v>
          </cell>
          <cell r="G750" t="e">
            <v>#N/A</v>
          </cell>
          <cell r="AB750" t="e">
            <v>#N/A</v>
          </cell>
          <cell r="AC750" t="e">
            <v>#N/A</v>
          </cell>
          <cell r="AD750" t="e">
            <v>#N/A</v>
          </cell>
          <cell r="AE750" t="str">
            <v>11 Dividend Street</v>
          </cell>
          <cell r="AF750" t="str">
            <v>Mansfield QLD 4122</v>
          </cell>
        </row>
        <row r="751">
          <cell r="A751" t="str">
            <v>AEPL0750</v>
          </cell>
          <cell r="D751" t="e">
            <v>#N/A</v>
          </cell>
          <cell r="E751" t="e">
            <v>#N/A</v>
          </cell>
          <cell r="F751" t="e">
            <v>#N/A</v>
          </cell>
          <cell r="G751" t="e">
            <v>#N/A</v>
          </cell>
          <cell r="AB751" t="e">
            <v>#N/A</v>
          </cell>
          <cell r="AC751" t="e">
            <v>#N/A</v>
          </cell>
          <cell r="AD751" t="e">
            <v>#N/A</v>
          </cell>
          <cell r="AE751" t="str">
            <v>11 Dividend Street</v>
          </cell>
          <cell r="AF751" t="str">
            <v>Mansfield QLD 4122</v>
          </cell>
        </row>
        <row r="752">
          <cell r="A752" t="str">
            <v>AEPL0751</v>
          </cell>
          <cell r="D752" t="e">
            <v>#N/A</v>
          </cell>
          <cell r="E752" t="e">
            <v>#N/A</v>
          </cell>
          <cell r="F752" t="e">
            <v>#N/A</v>
          </cell>
          <cell r="G752" t="e">
            <v>#N/A</v>
          </cell>
          <cell r="AB752" t="e">
            <v>#N/A</v>
          </cell>
          <cell r="AC752" t="e">
            <v>#N/A</v>
          </cell>
          <cell r="AD752" t="e">
            <v>#N/A</v>
          </cell>
          <cell r="AE752" t="str">
            <v>11 Dividend Street</v>
          </cell>
          <cell r="AF752" t="str">
            <v>Mansfield QLD 4122</v>
          </cell>
        </row>
        <row r="753">
          <cell r="A753" t="str">
            <v>AEPL0752</v>
          </cell>
          <cell r="D753" t="e">
            <v>#N/A</v>
          </cell>
          <cell r="E753" t="e">
            <v>#N/A</v>
          </cell>
          <cell r="F753" t="e">
            <v>#N/A</v>
          </cell>
          <cell r="G753" t="e">
            <v>#N/A</v>
          </cell>
          <cell r="AB753" t="e">
            <v>#N/A</v>
          </cell>
          <cell r="AC753" t="e">
            <v>#N/A</v>
          </cell>
          <cell r="AD753" t="e">
            <v>#N/A</v>
          </cell>
          <cell r="AE753" t="str">
            <v>11 Dividend Street</v>
          </cell>
          <cell r="AF753" t="str">
            <v>Mansfield QLD 4122</v>
          </cell>
        </row>
        <row r="754">
          <cell r="A754" t="str">
            <v>AEPL0753</v>
          </cell>
          <cell r="D754" t="e">
            <v>#N/A</v>
          </cell>
          <cell r="E754" t="e">
            <v>#N/A</v>
          </cell>
          <cell r="F754" t="e">
            <v>#N/A</v>
          </cell>
          <cell r="G754" t="e">
            <v>#N/A</v>
          </cell>
          <cell r="AB754" t="e">
            <v>#N/A</v>
          </cell>
          <cell r="AC754" t="e">
            <v>#N/A</v>
          </cell>
          <cell r="AD754" t="e">
            <v>#N/A</v>
          </cell>
          <cell r="AE754" t="str">
            <v>11 Dividend Street</v>
          </cell>
          <cell r="AF754" t="str">
            <v>Mansfield QLD 4122</v>
          </cell>
        </row>
        <row r="755">
          <cell r="A755" t="str">
            <v>AEPL0754</v>
          </cell>
          <cell r="D755" t="e">
            <v>#N/A</v>
          </cell>
          <cell r="E755" t="e">
            <v>#N/A</v>
          </cell>
          <cell r="F755" t="e">
            <v>#N/A</v>
          </cell>
          <cell r="G755" t="e">
            <v>#N/A</v>
          </cell>
          <cell r="AB755" t="e">
            <v>#N/A</v>
          </cell>
          <cell r="AC755" t="e">
            <v>#N/A</v>
          </cell>
          <cell r="AD755" t="e">
            <v>#N/A</v>
          </cell>
          <cell r="AE755" t="str">
            <v>11 Dividend Street</v>
          </cell>
          <cell r="AF755" t="str">
            <v>Mansfield QLD 4122</v>
          </cell>
        </row>
        <row r="756">
          <cell r="A756" t="str">
            <v>AEPL0755</v>
          </cell>
          <cell r="D756" t="e">
            <v>#N/A</v>
          </cell>
          <cell r="E756" t="e">
            <v>#N/A</v>
          </cell>
          <cell r="F756" t="e">
            <v>#N/A</v>
          </cell>
          <cell r="G756" t="e">
            <v>#N/A</v>
          </cell>
          <cell r="AB756" t="e">
            <v>#N/A</v>
          </cell>
          <cell r="AC756" t="e">
            <v>#N/A</v>
          </cell>
          <cell r="AD756" t="e">
            <v>#N/A</v>
          </cell>
          <cell r="AE756" t="str">
            <v>11 Dividend Street</v>
          </cell>
          <cell r="AF756" t="str">
            <v>Mansfield QLD 4122</v>
          </cell>
        </row>
        <row r="757">
          <cell r="A757" t="str">
            <v>AEPL0756</v>
          </cell>
          <cell r="D757" t="e">
            <v>#N/A</v>
          </cell>
          <cell r="E757" t="e">
            <v>#N/A</v>
          </cell>
          <cell r="F757" t="e">
            <v>#N/A</v>
          </cell>
          <cell r="G757" t="e">
            <v>#N/A</v>
          </cell>
          <cell r="AB757" t="e">
            <v>#N/A</v>
          </cell>
          <cell r="AC757" t="e">
            <v>#N/A</v>
          </cell>
          <cell r="AD757" t="e">
            <v>#N/A</v>
          </cell>
          <cell r="AE757" t="str">
            <v>11 Dividend Street</v>
          </cell>
          <cell r="AF757" t="str">
            <v>Mansfield QLD 4122</v>
          </cell>
        </row>
        <row r="758">
          <cell r="A758" t="str">
            <v>AEPL0757</v>
          </cell>
          <cell r="D758" t="e">
            <v>#N/A</v>
          </cell>
          <cell r="E758" t="e">
            <v>#N/A</v>
          </cell>
          <cell r="F758" t="e">
            <v>#N/A</v>
          </cell>
          <cell r="G758" t="e">
            <v>#N/A</v>
          </cell>
          <cell r="AB758" t="e">
            <v>#N/A</v>
          </cell>
          <cell r="AC758" t="e">
            <v>#N/A</v>
          </cell>
          <cell r="AD758" t="e">
            <v>#N/A</v>
          </cell>
          <cell r="AE758" t="str">
            <v>11 Dividend Street</v>
          </cell>
          <cell r="AF758" t="str">
            <v>Mansfield QLD 4122</v>
          </cell>
        </row>
        <row r="759">
          <cell r="A759" t="str">
            <v>AEPL0758</v>
          </cell>
          <cell r="D759" t="e">
            <v>#N/A</v>
          </cell>
          <cell r="E759" t="e">
            <v>#N/A</v>
          </cell>
          <cell r="F759" t="e">
            <v>#N/A</v>
          </cell>
          <cell r="G759" t="e">
            <v>#N/A</v>
          </cell>
          <cell r="AB759" t="e">
            <v>#N/A</v>
          </cell>
          <cell r="AC759" t="e">
            <v>#N/A</v>
          </cell>
          <cell r="AD759" t="e">
            <v>#N/A</v>
          </cell>
          <cell r="AE759" t="str">
            <v>11 Dividend Street</v>
          </cell>
          <cell r="AF759" t="str">
            <v>Mansfield QLD 4122</v>
          </cell>
        </row>
        <row r="760">
          <cell r="A760" t="str">
            <v>AEPL0759</v>
          </cell>
          <cell r="D760" t="e">
            <v>#N/A</v>
          </cell>
          <cell r="E760" t="e">
            <v>#N/A</v>
          </cell>
          <cell r="F760" t="e">
            <v>#N/A</v>
          </cell>
          <cell r="G760" t="e">
            <v>#N/A</v>
          </cell>
          <cell r="AB760" t="e">
            <v>#N/A</v>
          </cell>
          <cell r="AC760" t="e">
            <v>#N/A</v>
          </cell>
          <cell r="AD760" t="e">
            <v>#N/A</v>
          </cell>
          <cell r="AE760" t="str">
            <v>11 Dividend Street</v>
          </cell>
          <cell r="AF760" t="str">
            <v>Mansfield QLD 4122</v>
          </cell>
        </row>
        <row r="761">
          <cell r="A761" t="str">
            <v>AEPL0760</v>
          </cell>
          <cell r="D761" t="e">
            <v>#N/A</v>
          </cell>
          <cell r="E761" t="e">
            <v>#N/A</v>
          </cell>
          <cell r="F761" t="e">
            <v>#N/A</v>
          </cell>
          <cell r="G761" t="e">
            <v>#N/A</v>
          </cell>
          <cell r="AB761" t="e">
            <v>#N/A</v>
          </cell>
          <cell r="AC761" t="e">
            <v>#N/A</v>
          </cell>
          <cell r="AD761" t="e">
            <v>#N/A</v>
          </cell>
          <cell r="AE761" t="str">
            <v>11 Dividend Street</v>
          </cell>
          <cell r="AF761" t="str">
            <v>Mansfield QLD 4122</v>
          </cell>
        </row>
        <row r="762">
          <cell r="A762" t="str">
            <v>AEPL0761</v>
          </cell>
          <cell r="D762" t="e">
            <v>#N/A</v>
          </cell>
          <cell r="E762" t="e">
            <v>#N/A</v>
          </cell>
          <cell r="F762" t="e">
            <v>#N/A</v>
          </cell>
          <cell r="G762" t="e">
            <v>#N/A</v>
          </cell>
          <cell r="AB762" t="e">
            <v>#N/A</v>
          </cell>
          <cell r="AC762" t="e">
            <v>#N/A</v>
          </cell>
          <cell r="AD762" t="e">
            <v>#N/A</v>
          </cell>
          <cell r="AE762" t="str">
            <v>11 Dividend Street</v>
          </cell>
          <cell r="AF762" t="str">
            <v>Mansfield QLD 4122</v>
          </cell>
        </row>
        <row r="763">
          <cell r="A763" t="str">
            <v>AEPL0762</v>
          </cell>
          <cell r="D763" t="e">
            <v>#N/A</v>
          </cell>
          <cell r="E763" t="e">
            <v>#N/A</v>
          </cell>
          <cell r="F763" t="e">
            <v>#N/A</v>
          </cell>
          <cell r="G763" t="e">
            <v>#N/A</v>
          </cell>
          <cell r="AB763" t="e">
            <v>#N/A</v>
          </cell>
          <cell r="AC763" t="e">
            <v>#N/A</v>
          </cell>
          <cell r="AD763" t="e">
            <v>#N/A</v>
          </cell>
          <cell r="AE763" t="str">
            <v>11 Dividend Street</v>
          </cell>
          <cell r="AF763" t="str">
            <v>Mansfield QLD 4122</v>
          </cell>
        </row>
        <row r="764">
          <cell r="A764" t="str">
            <v>AEPL0763</v>
          </cell>
          <cell r="D764" t="e">
            <v>#N/A</v>
          </cell>
          <cell r="E764" t="e">
            <v>#N/A</v>
          </cell>
          <cell r="F764" t="e">
            <v>#N/A</v>
          </cell>
          <cell r="G764" t="e">
            <v>#N/A</v>
          </cell>
          <cell r="AB764" t="e">
            <v>#N/A</v>
          </cell>
          <cell r="AC764" t="e">
            <v>#N/A</v>
          </cell>
          <cell r="AD764" t="e">
            <v>#N/A</v>
          </cell>
          <cell r="AE764" t="str">
            <v>11 Dividend Street</v>
          </cell>
          <cell r="AF764" t="str">
            <v>Mansfield QLD 4122</v>
          </cell>
        </row>
        <row r="765">
          <cell r="A765" t="str">
            <v>AEPL0764</v>
          </cell>
          <cell r="D765" t="e">
            <v>#N/A</v>
          </cell>
          <cell r="E765" t="e">
            <v>#N/A</v>
          </cell>
          <cell r="F765" t="e">
            <v>#N/A</v>
          </cell>
          <cell r="G765" t="e">
            <v>#N/A</v>
          </cell>
          <cell r="AB765" t="e">
            <v>#N/A</v>
          </cell>
          <cell r="AC765" t="e">
            <v>#N/A</v>
          </cell>
          <cell r="AD765" t="e">
            <v>#N/A</v>
          </cell>
          <cell r="AE765" t="str">
            <v>11 Dividend Street</v>
          </cell>
          <cell r="AF765" t="str">
            <v>Mansfield QLD 4122</v>
          </cell>
        </row>
        <row r="766">
          <cell r="A766" t="str">
            <v>AEPL0765</v>
          </cell>
          <cell r="D766" t="e">
            <v>#N/A</v>
          </cell>
          <cell r="E766" t="e">
            <v>#N/A</v>
          </cell>
          <cell r="F766" t="e">
            <v>#N/A</v>
          </cell>
          <cell r="G766" t="e">
            <v>#N/A</v>
          </cell>
          <cell r="AB766" t="e">
            <v>#N/A</v>
          </cell>
          <cell r="AC766" t="e">
            <v>#N/A</v>
          </cell>
          <cell r="AD766" t="e">
            <v>#N/A</v>
          </cell>
          <cell r="AE766" t="str">
            <v>11 Dividend Street</v>
          </cell>
          <cell r="AF766" t="str">
            <v>Mansfield QLD 4122</v>
          </cell>
        </row>
        <row r="767">
          <cell r="A767" t="str">
            <v>AEPL0766</v>
          </cell>
          <cell r="D767" t="e">
            <v>#N/A</v>
          </cell>
          <cell r="E767" t="e">
            <v>#N/A</v>
          </cell>
          <cell r="F767" t="e">
            <v>#N/A</v>
          </cell>
          <cell r="G767" t="e">
            <v>#N/A</v>
          </cell>
          <cell r="AB767" t="e">
            <v>#N/A</v>
          </cell>
          <cell r="AC767" t="e">
            <v>#N/A</v>
          </cell>
          <cell r="AD767" t="e">
            <v>#N/A</v>
          </cell>
          <cell r="AE767" t="str">
            <v>11 Dividend Street</v>
          </cell>
          <cell r="AF767" t="str">
            <v>Mansfield QLD 4122</v>
          </cell>
        </row>
        <row r="768">
          <cell r="A768" t="str">
            <v>AEPL0767</v>
          </cell>
          <cell r="D768" t="e">
            <v>#N/A</v>
          </cell>
          <cell r="E768" t="e">
            <v>#N/A</v>
          </cell>
          <cell r="F768" t="e">
            <v>#N/A</v>
          </cell>
          <cell r="G768" t="e">
            <v>#N/A</v>
          </cell>
          <cell r="AB768" t="e">
            <v>#N/A</v>
          </cell>
          <cell r="AC768" t="e">
            <v>#N/A</v>
          </cell>
          <cell r="AD768" t="e">
            <v>#N/A</v>
          </cell>
          <cell r="AE768" t="str">
            <v>11 Dividend Street</v>
          </cell>
          <cell r="AF768" t="str">
            <v>Mansfield QLD 4122</v>
          </cell>
        </row>
        <row r="769">
          <cell r="A769" t="str">
            <v>AEPL0768</v>
          </cell>
          <cell r="D769" t="e">
            <v>#N/A</v>
          </cell>
          <cell r="E769" t="e">
            <v>#N/A</v>
          </cell>
          <cell r="F769" t="e">
            <v>#N/A</v>
          </cell>
          <cell r="G769" t="e">
            <v>#N/A</v>
          </cell>
          <cell r="AB769" t="e">
            <v>#N/A</v>
          </cell>
          <cell r="AC769" t="e">
            <v>#N/A</v>
          </cell>
          <cell r="AD769" t="e">
            <v>#N/A</v>
          </cell>
          <cell r="AE769" t="str">
            <v>11 Dividend Street</v>
          </cell>
          <cell r="AF769" t="str">
            <v>Mansfield QLD 4122</v>
          </cell>
        </row>
        <row r="770">
          <cell r="A770" t="str">
            <v>AEPL0769</v>
          </cell>
          <cell r="D770" t="e">
            <v>#N/A</v>
          </cell>
          <cell r="E770" t="e">
            <v>#N/A</v>
          </cell>
          <cell r="F770" t="e">
            <v>#N/A</v>
          </cell>
          <cell r="G770" t="e">
            <v>#N/A</v>
          </cell>
          <cell r="AB770" t="e">
            <v>#N/A</v>
          </cell>
          <cell r="AC770" t="e">
            <v>#N/A</v>
          </cell>
          <cell r="AD770" t="e">
            <v>#N/A</v>
          </cell>
          <cell r="AE770" t="str">
            <v>11 Dividend Street</v>
          </cell>
          <cell r="AF770" t="str">
            <v>Mansfield QLD 4122</v>
          </cell>
        </row>
        <row r="771">
          <cell r="A771" t="str">
            <v>AEPL0770</v>
          </cell>
          <cell r="D771" t="e">
            <v>#N/A</v>
          </cell>
          <cell r="E771" t="e">
            <v>#N/A</v>
          </cell>
          <cell r="F771" t="e">
            <v>#N/A</v>
          </cell>
          <cell r="G771" t="e">
            <v>#N/A</v>
          </cell>
          <cell r="AB771" t="e">
            <v>#N/A</v>
          </cell>
          <cell r="AC771" t="e">
            <v>#N/A</v>
          </cell>
          <cell r="AD771" t="e">
            <v>#N/A</v>
          </cell>
          <cell r="AE771" t="str">
            <v>11 Dividend Street</v>
          </cell>
          <cell r="AF771" t="str">
            <v>Mansfield QLD 4122</v>
          </cell>
        </row>
        <row r="772">
          <cell r="A772" t="str">
            <v>AEPL0771</v>
          </cell>
          <cell r="D772" t="e">
            <v>#N/A</v>
          </cell>
          <cell r="E772" t="e">
            <v>#N/A</v>
          </cell>
          <cell r="F772" t="e">
            <v>#N/A</v>
          </cell>
          <cell r="G772" t="e">
            <v>#N/A</v>
          </cell>
          <cell r="AB772" t="e">
            <v>#N/A</v>
          </cell>
          <cell r="AC772" t="e">
            <v>#N/A</v>
          </cell>
          <cell r="AD772" t="e">
            <v>#N/A</v>
          </cell>
          <cell r="AE772" t="str">
            <v>11 Dividend Street</v>
          </cell>
          <cell r="AF772" t="str">
            <v>Mansfield QLD 4122</v>
          </cell>
        </row>
        <row r="773">
          <cell r="A773" t="str">
            <v>AEPL0772</v>
          </cell>
          <cell r="D773" t="e">
            <v>#N/A</v>
          </cell>
          <cell r="E773" t="e">
            <v>#N/A</v>
          </cell>
          <cell r="F773" t="e">
            <v>#N/A</v>
          </cell>
          <cell r="G773" t="e">
            <v>#N/A</v>
          </cell>
          <cell r="AB773" t="e">
            <v>#N/A</v>
          </cell>
          <cell r="AC773" t="e">
            <v>#N/A</v>
          </cell>
          <cell r="AD773" t="e">
            <v>#N/A</v>
          </cell>
          <cell r="AE773" t="str">
            <v>11 Dividend Street</v>
          </cell>
          <cell r="AF773" t="str">
            <v>Mansfield QLD 4122</v>
          </cell>
        </row>
        <row r="774">
          <cell r="A774" t="str">
            <v>AEPL0773</v>
          </cell>
          <cell r="D774" t="e">
            <v>#N/A</v>
          </cell>
          <cell r="E774" t="e">
            <v>#N/A</v>
          </cell>
          <cell r="F774" t="e">
            <v>#N/A</v>
          </cell>
          <cell r="G774" t="e">
            <v>#N/A</v>
          </cell>
          <cell r="AB774" t="e">
            <v>#N/A</v>
          </cell>
          <cell r="AC774" t="e">
            <v>#N/A</v>
          </cell>
          <cell r="AD774" t="e">
            <v>#N/A</v>
          </cell>
          <cell r="AE774" t="str">
            <v>11 Dividend Street</v>
          </cell>
          <cell r="AF774" t="str">
            <v>Mansfield QLD 4122</v>
          </cell>
        </row>
        <row r="775">
          <cell r="A775" t="str">
            <v>AEPL0774</v>
          </cell>
          <cell r="D775" t="e">
            <v>#N/A</v>
          </cell>
          <cell r="E775" t="e">
            <v>#N/A</v>
          </cell>
          <cell r="F775" t="e">
            <v>#N/A</v>
          </cell>
          <cell r="G775" t="e">
            <v>#N/A</v>
          </cell>
          <cell r="AB775" t="e">
            <v>#N/A</v>
          </cell>
          <cell r="AC775" t="e">
            <v>#N/A</v>
          </cell>
          <cell r="AD775" t="e">
            <v>#N/A</v>
          </cell>
          <cell r="AE775" t="str">
            <v>11 Dividend Street</v>
          </cell>
          <cell r="AF775" t="str">
            <v>Mansfield QLD 4122</v>
          </cell>
        </row>
        <row r="776">
          <cell r="A776" t="str">
            <v>AEPL0775</v>
          </cell>
          <cell r="D776" t="e">
            <v>#N/A</v>
          </cell>
          <cell r="E776" t="e">
            <v>#N/A</v>
          </cell>
          <cell r="F776" t="e">
            <v>#N/A</v>
          </cell>
          <cell r="G776" t="e">
            <v>#N/A</v>
          </cell>
          <cell r="AB776" t="e">
            <v>#N/A</v>
          </cell>
          <cell r="AC776" t="e">
            <v>#N/A</v>
          </cell>
          <cell r="AD776" t="e">
            <v>#N/A</v>
          </cell>
          <cell r="AE776" t="str">
            <v>11 Dividend Street</v>
          </cell>
          <cell r="AF776" t="str">
            <v>Mansfield QLD 4122</v>
          </cell>
        </row>
        <row r="777">
          <cell r="A777" t="str">
            <v>AEPL0776</v>
          </cell>
          <cell r="D777" t="e">
            <v>#N/A</v>
          </cell>
          <cell r="E777" t="e">
            <v>#N/A</v>
          </cell>
          <cell r="F777" t="e">
            <v>#N/A</v>
          </cell>
          <cell r="G777" t="e">
            <v>#N/A</v>
          </cell>
          <cell r="AB777" t="e">
            <v>#N/A</v>
          </cell>
          <cell r="AC777" t="e">
            <v>#N/A</v>
          </cell>
          <cell r="AD777" t="e">
            <v>#N/A</v>
          </cell>
          <cell r="AE777" t="str">
            <v>11 Dividend Street</v>
          </cell>
          <cell r="AF777" t="str">
            <v>Mansfield QLD 4122</v>
          </cell>
        </row>
        <row r="778">
          <cell r="A778" t="str">
            <v>AEPL0777</v>
          </cell>
          <cell r="D778" t="e">
            <v>#N/A</v>
          </cell>
          <cell r="E778" t="e">
            <v>#N/A</v>
          </cell>
          <cell r="F778" t="e">
            <v>#N/A</v>
          </cell>
          <cell r="G778" t="e">
            <v>#N/A</v>
          </cell>
          <cell r="AB778" t="e">
            <v>#N/A</v>
          </cell>
          <cell r="AC778" t="e">
            <v>#N/A</v>
          </cell>
          <cell r="AD778" t="e">
            <v>#N/A</v>
          </cell>
          <cell r="AE778" t="str">
            <v>11 Dividend Street</v>
          </cell>
          <cell r="AF778" t="str">
            <v>Mansfield QLD 4122</v>
          </cell>
        </row>
        <row r="779">
          <cell r="A779" t="str">
            <v>AEPL0778</v>
          </cell>
          <cell r="D779" t="e">
            <v>#N/A</v>
          </cell>
          <cell r="E779" t="e">
            <v>#N/A</v>
          </cell>
          <cell r="F779" t="e">
            <v>#N/A</v>
          </cell>
          <cell r="G779" t="e">
            <v>#N/A</v>
          </cell>
          <cell r="AB779" t="e">
            <v>#N/A</v>
          </cell>
          <cell r="AC779" t="e">
            <v>#N/A</v>
          </cell>
          <cell r="AD779" t="e">
            <v>#N/A</v>
          </cell>
          <cell r="AE779" t="str">
            <v>11 Dividend Street</v>
          </cell>
          <cell r="AF779" t="str">
            <v>Mansfield QLD 4122</v>
          </cell>
        </row>
        <row r="780">
          <cell r="A780" t="str">
            <v>AEPL0779</v>
          </cell>
          <cell r="D780" t="e">
            <v>#N/A</v>
          </cell>
          <cell r="E780" t="e">
            <v>#N/A</v>
          </cell>
          <cell r="F780" t="e">
            <v>#N/A</v>
          </cell>
          <cell r="G780" t="e">
            <v>#N/A</v>
          </cell>
          <cell r="AB780" t="e">
            <v>#N/A</v>
          </cell>
          <cell r="AC780" t="e">
            <v>#N/A</v>
          </cell>
          <cell r="AD780" t="e">
            <v>#N/A</v>
          </cell>
          <cell r="AE780" t="str">
            <v>11 Dividend Street</v>
          </cell>
          <cell r="AF780" t="str">
            <v>Mansfield QLD 4122</v>
          </cell>
        </row>
        <row r="781">
          <cell r="A781" t="str">
            <v>AEPL0780</v>
          </cell>
          <cell r="D781" t="e">
            <v>#N/A</v>
          </cell>
          <cell r="E781" t="e">
            <v>#N/A</v>
          </cell>
          <cell r="F781" t="e">
            <v>#N/A</v>
          </cell>
          <cell r="G781" t="e">
            <v>#N/A</v>
          </cell>
          <cell r="AB781" t="e">
            <v>#N/A</v>
          </cell>
          <cell r="AC781" t="e">
            <v>#N/A</v>
          </cell>
          <cell r="AD781" t="e">
            <v>#N/A</v>
          </cell>
          <cell r="AE781" t="str">
            <v>11 Dividend Street</v>
          </cell>
          <cell r="AF781" t="str">
            <v>Mansfield QLD 4122</v>
          </cell>
        </row>
        <row r="782">
          <cell r="A782" t="str">
            <v>AEPL0781</v>
          </cell>
          <cell r="D782" t="e">
            <v>#N/A</v>
          </cell>
          <cell r="E782" t="e">
            <v>#N/A</v>
          </cell>
          <cell r="F782" t="e">
            <v>#N/A</v>
          </cell>
          <cell r="G782" t="e">
            <v>#N/A</v>
          </cell>
          <cell r="AB782" t="e">
            <v>#N/A</v>
          </cell>
          <cell r="AC782" t="e">
            <v>#N/A</v>
          </cell>
          <cell r="AD782" t="e">
            <v>#N/A</v>
          </cell>
          <cell r="AE782" t="str">
            <v>11 Dividend Street</v>
          </cell>
          <cell r="AF782" t="str">
            <v>Mansfield QLD 4122</v>
          </cell>
        </row>
        <row r="783">
          <cell r="A783" t="str">
            <v>AEPL0782</v>
          </cell>
          <cell r="D783" t="e">
            <v>#N/A</v>
          </cell>
          <cell r="E783" t="e">
            <v>#N/A</v>
          </cell>
          <cell r="F783" t="e">
            <v>#N/A</v>
          </cell>
          <cell r="G783" t="e">
            <v>#N/A</v>
          </cell>
          <cell r="AB783" t="e">
            <v>#N/A</v>
          </cell>
          <cell r="AC783" t="e">
            <v>#N/A</v>
          </cell>
          <cell r="AD783" t="e">
            <v>#N/A</v>
          </cell>
          <cell r="AE783" t="str">
            <v>11 Dividend Street</v>
          </cell>
          <cell r="AF783" t="str">
            <v>Mansfield QLD 4122</v>
          </cell>
        </row>
        <row r="784">
          <cell r="A784" t="str">
            <v>AEPL0783</v>
          </cell>
          <cell r="D784" t="e">
            <v>#N/A</v>
          </cell>
          <cell r="E784" t="e">
            <v>#N/A</v>
          </cell>
          <cell r="F784" t="e">
            <v>#N/A</v>
          </cell>
          <cell r="G784" t="e">
            <v>#N/A</v>
          </cell>
          <cell r="AB784" t="e">
            <v>#N/A</v>
          </cell>
          <cell r="AC784" t="e">
            <v>#N/A</v>
          </cell>
          <cell r="AD784" t="e">
            <v>#N/A</v>
          </cell>
          <cell r="AE784" t="str">
            <v>11 Dividend Street</v>
          </cell>
          <cell r="AF784" t="str">
            <v>Mansfield QLD 4122</v>
          </cell>
        </row>
        <row r="785">
          <cell r="A785" t="str">
            <v>AEPL0784</v>
          </cell>
          <cell r="D785" t="e">
            <v>#N/A</v>
          </cell>
          <cell r="E785" t="e">
            <v>#N/A</v>
          </cell>
          <cell r="F785" t="e">
            <v>#N/A</v>
          </cell>
          <cell r="G785" t="e">
            <v>#N/A</v>
          </cell>
          <cell r="AB785" t="e">
            <v>#N/A</v>
          </cell>
          <cell r="AC785" t="e">
            <v>#N/A</v>
          </cell>
          <cell r="AD785" t="e">
            <v>#N/A</v>
          </cell>
          <cell r="AE785" t="str">
            <v>11 Dividend Street</v>
          </cell>
          <cell r="AF785" t="str">
            <v>Mansfield QLD 4122</v>
          </cell>
        </row>
        <row r="786">
          <cell r="A786" t="str">
            <v>AEPL0785</v>
          </cell>
          <cell r="D786" t="e">
            <v>#N/A</v>
          </cell>
          <cell r="E786" t="e">
            <v>#N/A</v>
          </cell>
          <cell r="F786" t="e">
            <v>#N/A</v>
          </cell>
          <cell r="G786" t="e">
            <v>#N/A</v>
          </cell>
          <cell r="AB786" t="e">
            <v>#N/A</v>
          </cell>
          <cell r="AC786" t="e">
            <v>#N/A</v>
          </cell>
          <cell r="AD786" t="e">
            <v>#N/A</v>
          </cell>
          <cell r="AE786" t="str">
            <v>11 Dividend Street</v>
          </cell>
          <cell r="AF786" t="str">
            <v>Mansfield QLD 4122</v>
          </cell>
        </row>
        <row r="787">
          <cell r="A787" t="str">
            <v>AEPL0786</v>
          </cell>
          <cell r="D787" t="e">
            <v>#N/A</v>
          </cell>
          <cell r="E787" t="e">
            <v>#N/A</v>
          </cell>
          <cell r="F787" t="e">
            <v>#N/A</v>
          </cell>
          <cell r="G787" t="e">
            <v>#N/A</v>
          </cell>
          <cell r="AB787" t="e">
            <v>#N/A</v>
          </cell>
          <cell r="AC787" t="e">
            <v>#N/A</v>
          </cell>
          <cell r="AD787" t="e">
            <v>#N/A</v>
          </cell>
          <cell r="AE787" t="str">
            <v>11 Dividend Street</v>
          </cell>
          <cell r="AF787" t="str">
            <v>Mansfield QLD 4122</v>
          </cell>
        </row>
        <row r="788">
          <cell r="A788" t="str">
            <v>AEPL0787</v>
          </cell>
          <cell r="D788" t="e">
            <v>#N/A</v>
          </cell>
          <cell r="E788" t="e">
            <v>#N/A</v>
          </cell>
          <cell r="F788" t="e">
            <v>#N/A</v>
          </cell>
          <cell r="G788" t="e">
            <v>#N/A</v>
          </cell>
          <cell r="AB788" t="e">
            <v>#N/A</v>
          </cell>
          <cell r="AC788" t="e">
            <v>#N/A</v>
          </cell>
          <cell r="AD788" t="e">
            <v>#N/A</v>
          </cell>
          <cell r="AE788" t="str">
            <v>11 Dividend Street</v>
          </cell>
          <cell r="AF788" t="str">
            <v>Mansfield QLD 4122</v>
          </cell>
        </row>
        <row r="789">
          <cell r="A789" t="str">
            <v>AEPL0788</v>
          </cell>
          <cell r="D789" t="e">
            <v>#N/A</v>
          </cell>
          <cell r="E789" t="e">
            <v>#N/A</v>
          </cell>
          <cell r="F789" t="e">
            <v>#N/A</v>
          </cell>
          <cell r="G789" t="e">
            <v>#N/A</v>
          </cell>
          <cell r="AB789" t="e">
            <v>#N/A</v>
          </cell>
          <cell r="AC789" t="e">
            <v>#N/A</v>
          </cell>
          <cell r="AD789" t="e">
            <v>#N/A</v>
          </cell>
          <cell r="AE789" t="str">
            <v>11 Dividend Street</v>
          </cell>
          <cell r="AF789" t="str">
            <v>Mansfield QLD 4122</v>
          </cell>
        </row>
        <row r="790">
          <cell r="A790" t="str">
            <v>AEPL0789</v>
          </cell>
          <cell r="D790" t="e">
            <v>#N/A</v>
          </cell>
          <cell r="E790" t="e">
            <v>#N/A</v>
          </cell>
          <cell r="F790" t="e">
            <v>#N/A</v>
          </cell>
          <cell r="G790" t="e">
            <v>#N/A</v>
          </cell>
          <cell r="AB790" t="e">
            <v>#N/A</v>
          </cell>
          <cell r="AC790" t="e">
            <v>#N/A</v>
          </cell>
          <cell r="AD790" t="e">
            <v>#N/A</v>
          </cell>
          <cell r="AE790" t="str">
            <v>11 Dividend Street</v>
          </cell>
          <cell r="AF790" t="str">
            <v>Mansfield QLD 4122</v>
          </cell>
        </row>
        <row r="791">
          <cell r="A791" t="str">
            <v>AEPL0790</v>
          </cell>
          <cell r="D791" t="e">
            <v>#N/A</v>
          </cell>
          <cell r="E791" t="e">
            <v>#N/A</v>
          </cell>
          <cell r="F791" t="e">
            <v>#N/A</v>
          </cell>
          <cell r="G791" t="e">
            <v>#N/A</v>
          </cell>
          <cell r="AB791" t="e">
            <v>#N/A</v>
          </cell>
          <cell r="AC791" t="e">
            <v>#N/A</v>
          </cell>
          <cell r="AD791" t="e">
            <v>#N/A</v>
          </cell>
          <cell r="AE791" t="str">
            <v>11 Dividend Street</v>
          </cell>
          <cell r="AF791" t="str">
            <v>Mansfield QLD 4122</v>
          </cell>
        </row>
        <row r="792">
          <cell r="A792" t="str">
            <v>AEPL0791</v>
          </cell>
          <cell r="D792" t="e">
            <v>#N/A</v>
          </cell>
          <cell r="E792" t="e">
            <v>#N/A</v>
          </cell>
          <cell r="F792" t="e">
            <v>#N/A</v>
          </cell>
          <cell r="G792" t="e">
            <v>#N/A</v>
          </cell>
          <cell r="AB792" t="e">
            <v>#N/A</v>
          </cell>
          <cell r="AC792" t="e">
            <v>#N/A</v>
          </cell>
          <cell r="AD792" t="e">
            <v>#N/A</v>
          </cell>
          <cell r="AE792" t="str">
            <v>11 Dividend Street</v>
          </cell>
          <cell r="AF792" t="str">
            <v>Mansfield QLD 4122</v>
          </cell>
        </row>
        <row r="793">
          <cell r="A793" t="str">
            <v>AEPL0792</v>
          </cell>
          <cell r="D793" t="e">
            <v>#N/A</v>
          </cell>
          <cell r="E793" t="e">
            <v>#N/A</v>
          </cell>
          <cell r="F793" t="e">
            <v>#N/A</v>
          </cell>
          <cell r="G793" t="e">
            <v>#N/A</v>
          </cell>
          <cell r="AB793" t="e">
            <v>#N/A</v>
          </cell>
          <cell r="AC793" t="e">
            <v>#N/A</v>
          </cell>
          <cell r="AD793" t="e">
            <v>#N/A</v>
          </cell>
          <cell r="AE793" t="str">
            <v>11 Dividend Street</v>
          </cell>
          <cell r="AF793" t="str">
            <v>Mansfield QLD 4122</v>
          </cell>
        </row>
        <row r="794">
          <cell r="A794" t="str">
            <v>AEPL0793</v>
          </cell>
          <cell r="D794" t="e">
            <v>#N/A</v>
          </cell>
          <cell r="E794" t="e">
            <v>#N/A</v>
          </cell>
          <cell r="F794" t="e">
            <v>#N/A</v>
          </cell>
          <cell r="G794" t="e">
            <v>#N/A</v>
          </cell>
          <cell r="AB794" t="e">
            <v>#N/A</v>
          </cell>
          <cell r="AC794" t="e">
            <v>#N/A</v>
          </cell>
          <cell r="AD794" t="e">
            <v>#N/A</v>
          </cell>
          <cell r="AE794" t="str">
            <v>11 Dividend Street</v>
          </cell>
          <cell r="AF794" t="str">
            <v>Mansfield QLD 4122</v>
          </cell>
        </row>
        <row r="795">
          <cell r="A795" t="str">
            <v>AEPL0794</v>
          </cell>
          <cell r="D795" t="e">
            <v>#N/A</v>
          </cell>
          <cell r="E795" t="e">
            <v>#N/A</v>
          </cell>
          <cell r="F795" t="e">
            <v>#N/A</v>
          </cell>
          <cell r="G795" t="e">
            <v>#N/A</v>
          </cell>
          <cell r="AB795" t="e">
            <v>#N/A</v>
          </cell>
          <cell r="AC795" t="e">
            <v>#N/A</v>
          </cell>
          <cell r="AD795" t="e">
            <v>#N/A</v>
          </cell>
          <cell r="AE795" t="str">
            <v>11 Dividend Street</v>
          </cell>
          <cell r="AF795" t="str">
            <v>Mansfield QLD 4122</v>
          </cell>
        </row>
        <row r="796">
          <cell r="A796" t="str">
            <v>AEPL0795</v>
          </cell>
          <cell r="D796" t="e">
            <v>#N/A</v>
          </cell>
          <cell r="E796" t="e">
            <v>#N/A</v>
          </cell>
          <cell r="F796" t="e">
            <v>#N/A</v>
          </cell>
          <cell r="G796" t="e">
            <v>#N/A</v>
          </cell>
          <cell r="AB796" t="e">
            <v>#N/A</v>
          </cell>
          <cell r="AC796" t="e">
            <v>#N/A</v>
          </cell>
          <cell r="AD796" t="e">
            <v>#N/A</v>
          </cell>
          <cell r="AE796" t="str">
            <v>11 Dividend Street</v>
          </cell>
          <cell r="AF796" t="str">
            <v>Mansfield QLD 4122</v>
          </cell>
        </row>
        <row r="797">
          <cell r="A797" t="str">
            <v>AEPL0796</v>
          </cell>
          <cell r="D797" t="e">
            <v>#N/A</v>
          </cell>
          <cell r="E797" t="e">
            <v>#N/A</v>
          </cell>
          <cell r="F797" t="e">
            <v>#N/A</v>
          </cell>
          <cell r="G797" t="e">
            <v>#N/A</v>
          </cell>
          <cell r="AB797" t="e">
            <v>#N/A</v>
          </cell>
          <cell r="AC797" t="e">
            <v>#N/A</v>
          </cell>
          <cell r="AD797" t="e">
            <v>#N/A</v>
          </cell>
          <cell r="AE797" t="str">
            <v>11 Dividend Street</v>
          </cell>
          <cell r="AF797" t="str">
            <v>Mansfield QLD 4122</v>
          </cell>
        </row>
        <row r="798">
          <cell r="A798" t="str">
            <v>AEPL0797</v>
          </cell>
          <cell r="D798" t="e">
            <v>#N/A</v>
          </cell>
          <cell r="E798" t="e">
            <v>#N/A</v>
          </cell>
          <cell r="F798" t="e">
            <v>#N/A</v>
          </cell>
          <cell r="G798" t="e">
            <v>#N/A</v>
          </cell>
          <cell r="AB798" t="e">
            <v>#N/A</v>
          </cell>
          <cell r="AC798" t="e">
            <v>#N/A</v>
          </cell>
          <cell r="AD798" t="e">
            <v>#N/A</v>
          </cell>
          <cell r="AE798" t="str">
            <v>11 Dividend Street</v>
          </cell>
          <cell r="AF798" t="str">
            <v>Mansfield QLD 4122</v>
          </cell>
        </row>
        <row r="799">
          <cell r="A799" t="str">
            <v>AEPL0798</v>
          </cell>
          <cell r="D799" t="e">
            <v>#N/A</v>
          </cell>
          <cell r="E799" t="e">
            <v>#N/A</v>
          </cell>
          <cell r="F799" t="e">
            <v>#N/A</v>
          </cell>
          <cell r="G799" t="e">
            <v>#N/A</v>
          </cell>
          <cell r="AB799" t="e">
            <v>#N/A</v>
          </cell>
          <cell r="AC799" t="e">
            <v>#N/A</v>
          </cell>
          <cell r="AD799" t="e">
            <v>#N/A</v>
          </cell>
          <cell r="AE799" t="str">
            <v>11 Dividend Street</v>
          </cell>
          <cell r="AF799" t="str">
            <v>Mansfield QLD 4122</v>
          </cell>
        </row>
        <row r="800">
          <cell r="A800" t="str">
            <v>AEPL0799</v>
          </cell>
          <cell r="D800" t="e">
            <v>#N/A</v>
          </cell>
          <cell r="E800" t="e">
            <v>#N/A</v>
          </cell>
          <cell r="F800" t="e">
            <v>#N/A</v>
          </cell>
          <cell r="G800" t="e">
            <v>#N/A</v>
          </cell>
          <cell r="AB800" t="e">
            <v>#N/A</v>
          </cell>
          <cell r="AC800" t="e">
            <v>#N/A</v>
          </cell>
          <cell r="AD800" t="e">
            <v>#N/A</v>
          </cell>
          <cell r="AE800" t="str">
            <v>11 Dividend Street</v>
          </cell>
          <cell r="AF800" t="str">
            <v>Mansfield QLD 4122</v>
          </cell>
        </row>
        <row r="801">
          <cell r="A801" t="str">
            <v>AEPL0800</v>
          </cell>
          <cell r="D801" t="e">
            <v>#N/A</v>
          </cell>
          <cell r="E801" t="e">
            <v>#N/A</v>
          </cell>
          <cell r="F801" t="e">
            <v>#N/A</v>
          </cell>
          <cell r="G801" t="e">
            <v>#N/A</v>
          </cell>
          <cell r="AB801" t="e">
            <v>#N/A</v>
          </cell>
          <cell r="AC801" t="e">
            <v>#N/A</v>
          </cell>
          <cell r="AD801" t="e">
            <v>#N/A</v>
          </cell>
          <cell r="AE801" t="str">
            <v>11 Dividend Street</v>
          </cell>
          <cell r="AF801" t="str">
            <v>Mansfield QLD 4122</v>
          </cell>
        </row>
        <row r="802">
          <cell r="A802" t="str">
            <v>AEPL0801</v>
          </cell>
          <cell r="D802" t="e">
            <v>#N/A</v>
          </cell>
          <cell r="E802" t="e">
            <v>#N/A</v>
          </cell>
          <cell r="F802" t="e">
            <v>#N/A</v>
          </cell>
          <cell r="G802" t="e">
            <v>#N/A</v>
          </cell>
          <cell r="AB802" t="e">
            <v>#N/A</v>
          </cell>
          <cell r="AC802" t="e">
            <v>#N/A</v>
          </cell>
          <cell r="AD802" t="e">
            <v>#N/A</v>
          </cell>
          <cell r="AE802" t="str">
            <v>11 Dividend Street</v>
          </cell>
          <cell r="AF802" t="str">
            <v>Mansfield QLD 4122</v>
          </cell>
        </row>
        <row r="803">
          <cell r="A803" t="str">
            <v>AEPL0802</v>
          </cell>
          <cell r="D803" t="e">
            <v>#N/A</v>
          </cell>
          <cell r="E803" t="e">
            <v>#N/A</v>
          </cell>
          <cell r="F803" t="e">
            <v>#N/A</v>
          </cell>
          <cell r="G803" t="e">
            <v>#N/A</v>
          </cell>
          <cell r="AB803" t="e">
            <v>#N/A</v>
          </cell>
          <cell r="AC803" t="e">
            <v>#N/A</v>
          </cell>
          <cell r="AD803" t="e">
            <v>#N/A</v>
          </cell>
          <cell r="AE803" t="str">
            <v>11 Dividend Street</v>
          </cell>
          <cell r="AF803" t="str">
            <v>Mansfield QLD 4122</v>
          </cell>
        </row>
        <row r="804">
          <cell r="A804" t="str">
            <v>AEPL0803</v>
          </cell>
          <cell r="D804" t="e">
            <v>#N/A</v>
          </cell>
          <cell r="E804" t="e">
            <v>#N/A</v>
          </cell>
          <cell r="F804" t="e">
            <v>#N/A</v>
          </cell>
          <cell r="G804" t="e">
            <v>#N/A</v>
          </cell>
          <cell r="AB804" t="e">
            <v>#N/A</v>
          </cell>
          <cell r="AC804" t="e">
            <v>#N/A</v>
          </cell>
          <cell r="AD804" t="e">
            <v>#N/A</v>
          </cell>
          <cell r="AE804" t="str">
            <v>11 Dividend Street</v>
          </cell>
          <cell r="AF804" t="str">
            <v>Mansfield QLD 4122</v>
          </cell>
        </row>
        <row r="805">
          <cell r="A805" t="str">
            <v>AEPL0804</v>
          </cell>
          <cell r="D805" t="e">
            <v>#N/A</v>
          </cell>
          <cell r="E805" t="e">
            <v>#N/A</v>
          </cell>
          <cell r="F805" t="e">
            <v>#N/A</v>
          </cell>
          <cell r="G805" t="e">
            <v>#N/A</v>
          </cell>
          <cell r="AB805" t="e">
            <v>#N/A</v>
          </cell>
          <cell r="AC805" t="e">
            <v>#N/A</v>
          </cell>
          <cell r="AD805" t="e">
            <v>#N/A</v>
          </cell>
          <cell r="AE805" t="str">
            <v>11 Dividend Street</v>
          </cell>
          <cell r="AF805" t="str">
            <v>Mansfield QLD 4122</v>
          </cell>
        </row>
        <row r="806">
          <cell r="A806" t="str">
            <v>AEPL0805</v>
          </cell>
          <cell r="D806" t="e">
            <v>#N/A</v>
          </cell>
          <cell r="E806" t="e">
            <v>#N/A</v>
          </cell>
          <cell r="F806" t="e">
            <v>#N/A</v>
          </cell>
          <cell r="G806" t="e">
            <v>#N/A</v>
          </cell>
          <cell r="AB806" t="e">
            <v>#N/A</v>
          </cell>
          <cell r="AC806" t="e">
            <v>#N/A</v>
          </cell>
          <cell r="AD806" t="e">
            <v>#N/A</v>
          </cell>
          <cell r="AE806" t="str">
            <v>11 Dividend Street</v>
          </cell>
          <cell r="AF806" t="str">
            <v>Mansfield QLD 4122</v>
          </cell>
        </row>
        <row r="807">
          <cell r="A807" t="str">
            <v>AEPL0806</v>
          </cell>
          <cell r="D807" t="e">
            <v>#N/A</v>
          </cell>
          <cell r="E807" t="e">
            <v>#N/A</v>
          </cell>
          <cell r="F807" t="e">
            <v>#N/A</v>
          </cell>
          <cell r="G807" t="e">
            <v>#N/A</v>
          </cell>
          <cell r="AB807" t="e">
            <v>#N/A</v>
          </cell>
          <cell r="AC807" t="e">
            <v>#N/A</v>
          </cell>
          <cell r="AD807" t="e">
            <v>#N/A</v>
          </cell>
          <cell r="AE807" t="str">
            <v>11 Dividend Street</v>
          </cell>
          <cell r="AF807" t="str">
            <v>Mansfield QLD 4122</v>
          </cell>
        </row>
        <row r="808">
          <cell r="A808" t="str">
            <v>AEPL0807</v>
          </cell>
          <cell r="D808" t="e">
            <v>#N/A</v>
          </cell>
          <cell r="E808" t="e">
            <v>#N/A</v>
          </cell>
          <cell r="F808" t="e">
            <v>#N/A</v>
          </cell>
          <cell r="G808" t="e">
            <v>#N/A</v>
          </cell>
          <cell r="AB808" t="e">
            <v>#N/A</v>
          </cell>
          <cell r="AC808" t="e">
            <v>#N/A</v>
          </cell>
          <cell r="AD808" t="e">
            <v>#N/A</v>
          </cell>
          <cell r="AE808" t="str">
            <v>11 Dividend Street</v>
          </cell>
          <cell r="AF808" t="str">
            <v>Mansfield QLD 4122</v>
          </cell>
        </row>
        <row r="809">
          <cell r="A809" t="str">
            <v>AEPL0808</v>
          </cell>
          <cell r="D809" t="e">
            <v>#N/A</v>
          </cell>
          <cell r="E809" t="e">
            <v>#N/A</v>
          </cell>
          <cell r="F809" t="e">
            <v>#N/A</v>
          </cell>
          <cell r="G809" t="e">
            <v>#N/A</v>
          </cell>
          <cell r="AB809" t="e">
            <v>#N/A</v>
          </cell>
          <cell r="AC809" t="e">
            <v>#N/A</v>
          </cell>
          <cell r="AD809" t="e">
            <v>#N/A</v>
          </cell>
          <cell r="AE809" t="str">
            <v>11 Dividend Street</v>
          </cell>
          <cell r="AF809" t="str">
            <v>Mansfield QLD 4122</v>
          </cell>
        </row>
        <row r="810">
          <cell r="A810" t="str">
            <v>AEPL0809</v>
          </cell>
          <cell r="D810" t="e">
            <v>#N/A</v>
          </cell>
          <cell r="E810" t="e">
            <v>#N/A</v>
          </cell>
          <cell r="F810" t="e">
            <v>#N/A</v>
          </cell>
          <cell r="G810" t="e">
            <v>#N/A</v>
          </cell>
          <cell r="AB810" t="e">
            <v>#N/A</v>
          </cell>
          <cell r="AC810" t="e">
            <v>#N/A</v>
          </cell>
          <cell r="AD810" t="e">
            <v>#N/A</v>
          </cell>
          <cell r="AE810" t="str">
            <v>11 Dividend Street</v>
          </cell>
          <cell r="AF810" t="str">
            <v>Mansfield QLD 4122</v>
          </cell>
        </row>
        <row r="811">
          <cell r="A811" t="str">
            <v>AEPL0810</v>
          </cell>
          <cell r="D811" t="e">
            <v>#N/A</v>
          </cell>
          <cell r="E811" t="e">
            <v>#N/A</v>
          </cell>
          <cell r="F811" t="e">
            <v>#N/A</v>
          </cell>
          <cell r="G811" t="e">
            <v>#N/A</v>
          </cell>
          <cell r="AB811" t="e">
            <v>#N/A</v>
          </cell>
          <cell r="AC811" t="e">
            <v>#N/A</v>
          </cell>
          <cell r="AD811" t="e">
            <v>#N/A</v>
          </cell>
          <cell r="AE811" t="str">
            <v>11 Dividend Street</v>
          </cell>
          <cell r="AF811" t="str">
            <v>Mansfield QLD 4122</v>
          </cell>
        </row>
        <row r="812">
          <cell r="A812" t="str">
            <v>AEPL0811</v>
          </cell>
          <cell r="D812" t="e">
            <v>#N/A</v>
          </cell>
          <cell r="E812" t="e">
            <v>#N/A</v>
          </cell>
          <cell r="F812" t="e">
            <v>#N/A</v>
          </cell>
          <cell r="G812" t="e">
            <v>#N/A</v>
          </cell>
          <cell r="AB812" t="e">
            <v>#N/A</v>
          </cell>
          <cell r="AC812" t="e">
            <v>#N/A</v>
          </cell>
          <cell r="AD812" t="e">
            <v>#N/A</v>
          </cell>
          <cell r="AE812" t="str">
            <v>11 Dividend Street</v>
          </cell>
          <cell r="AF812" t="str">
            <v>Mansfield QLD 4122</v>
          </cell>
        </row>
        <row r="813">
          <cell r="A813" t="str">
            <v>AEPL0812</v>
          </cell>
          <cell r="D813" t="e">
            <v>#N/A</v>
          </cell>
          <cell r="E813" t="e">
            <v>#N/A</v>
          </cell>
          <cell r="F813" t="e">
            <v>#N/A</v>
          </cell>
          <cell r="G813" t="e">
            <v>#N/A</v>
          </cell>
          <cell r="AB813" t="e">
            <v>#N/A</v>
          </cell>
          <cell r="AC813" t="e">
            <v>#N/A</v>
          </cell>
          <cell r="AD813" t="e">
            <v>#N/A</v>
          </cell>
          <cell r="AE813" t="str">
            <v>11 Dividend Street</v>
          </cell>
          <cell r="AF813" t="str">
            <v>Mansfield QLD 4122</v>
          </cell>
        </row>
        <row r="814">
          <cell r="A814" t="str">
            <v>AEPL0813</v>
          </cell>
          <cell r="D814" t="e">
            <v>#N/A</v>
          </cell>
          <cell r="E814" t="e">
            <v>#N/A</v>
          </cell>
          <cell r="F814" t="e">
            <v>#N/A</v>
          </cell>
          <cell r="G814" t="e">
            <v>#N/A</v>
          </cell>
          <cell r="AB814" t="e">
            <v>#N/A</v>
          </cell>
          <cell r="AC814" t="e">
            <v>#N/A</v>
          </cell>
          <cell r="AD814" t="e">
            <v>#N/A</v>
          </cell>
          <cell r="AE814" t="str">
            <v>11 Dividend Street</v>
          </cell>
          <cell r="AF814" t="str">
            <v>Mansfield QLD 4122</v>
          </cell>
        </row>
        <row r="815">
          <cell r="A815" t="str">
            <v>AEPL0814</v>
          </cell>
          <cell r="D815" t="e">
            <v>#N/A</v>
          </cell>
          <cell r="E815" t="e">
            <v>#N/A</v>
          </cell>
          <cell r="F815" t="e">
            <v>#N/A</v>
          </cell>
          <cell r="G815" t="e">
            <v>#N/A</v>
          </cell>
          <cell r="AB815" t="e">
            <v>#N/A</v>
          </cell>
          <cell r="AC815" t="e">
            <v>#N/A</v>
          </cell>
          <cell r="AD815" t="e">
            <v>#N/A</v>
          </cell>
          <cell r="AE815" t="str">
            <v>11 Dividend Street</v>
          </cell>
          <cell r="AF815" t="str">
            <v>Mansfield QLD 4122</v>
          </cell>
        </row>
        <row r="816">
          <cell r="A816" t="str">
            <v>AEPL0815</v>
          </cell>
          <cell r="D816" t="e">
            <v>#N/A</v>
          </cell>
          <cell r="E816" t="e">
            <v>#N/A</v>
          </cell>
          <cell r="F816" t="e">
            <v>#N/A</v>
          </cell>
          <cell r="G816" t="e">
            <v>#N/A</v>
          </cell>
          <cell r="AB816" t="e">
            <v>#N/A</v>
          </cell>
          <cell r="AC816" t="e">
            <v>#N/A</v>
          </cell>
          <cell r="AD816" t="e">
            <v>#N/A</v>
          </cell>
          <cell r="AE816" t="str">
            <v>11 Dividend Street</v>
          </cell>
          <cell r="AF816" t="str">
            <v>Mansfield QLD 4122</v>
          </cell>
        </row>
        <row r="817">
          <cell r="A817" t="str">
            <v>AEPL0816</v>
          </cell>
          <cell r="D817" t="e">
            <v>#N/A</v>
          </cell>
          <cell r="E817" t="e">
            <v>#N/A</v>
          </cell>
          <cell r="F817" t="e">
            <v>#N/A</v>
          </cell>
          <cell r="G817" t="e">
            <v>#N/A</v>
          </cell>
          <cell r="AB817" t="e">
            <v>#N/A</v>
          </cell>
          <cell r="AC817" t="e">
            <v>#N/A</v>
          </cell>
          <cell r="AD817" t="e">
            <v>#N/A</v>
          </cell>
          <cell r="AE817" t="str">
            <v>11 Dividend Street</v>
          </cell>
          <cell r="AF817" t="str">
            <v>Mansfield QLD 4122</v>
          </cell>
        </row>
        <row r="818">
          <cell r="A818" t="str">
            <v>AEPL0817</v>
          </cell>
          <cell r="D818" t="e">
            <v>#N/A</v>
          </cell>
          <cell r="E818" t="e">
            <v>#N/A</v>
          </cell>
          <cell r="F818" t="e">
            <v>#N/A</v>
          </cell>
          <cell r="G818" t="e">
            <v>#N/A</v>
          </cell>
          <cell r="AB818" t="e">
            <v>#N/A</v>
          </cell>
          <cell r="AC818" t="e">
            <v>#N/A</v>
          </cell>
          <cell r="AD818" t="e">
            <v>#N/A</v>
          </cell>
          <cell r="AE818" t="str">
            <v>11 Dividend Street</v>
          </cell>
          <cell r="AF818" t="str">
            <v>Mansfield QLD 4122</v>
          </cell>
        </row>
        <row r="819">
          <cell r="A819" t="str">
            <v>AEPL0818</v>
          </cell>
          <cell r="D819" t="e">
            <v>#N/A</v>
          </cell>
          <cell r="E819" t="e">
            <v>#N/A</v>
          </cell>
          <cell r="F819" t="e">
            <v>#N/A</v>
          </cell>
          <cell r="G819" t="e">
            <v>#N/A</v>
          </cell>
          <cell r="AB819" t="e">
            <v>#N/A</v>
          </cell>
          <cell r="AC819" t="e">
            <v>#N/A</v>
          </cell>
          <cell r="AD819" t="e">
            <v>#N/A</v>
          </cell>
          <cell r="AE819" t="str">
            <v>11 Dividend Street</v>
          </cell>
          <cell r="AF819" t="str">
            <v>Mansfield QLD 4122</v>
          </cell>
        </row>
        <row r="820">
          <cell r="A820" t="str">
            <v>AEPL0819</v>
          </cell>
          <cell r="D820" t="e">
            <v>#N/A</v>
          </cell>
          <cell r="E820" t="e">
            <v>#N/A</v>
          </cell>
          <cell r="F820" t="e">
            <v>#N/A</v>
          </cell>
          <cell r="G820" t="e">
            <v>#N/A</v>
          </cell>
          <cell r="AB820" t="e">
            <v>#N/A</v>
          </cell>
          <cell r="AC820" t="e">
            <v>#N/A</v>
          </cell>
          <cell r="AD820" t="e">
            <v>#N/A</v>
          </cell>
          <cell r="AE820" t="str">
            <v>11 Dividend Street</v>
          </cell>
          <cell r="AF820" t="str">
            <v>Mansfield QLD 4122</v>
          </cell>
        </row>
        <row r="821">
          <cell r="A821" t="str">
            <v>AEPL0820</v>
          </cell>
          <cell r="D821" t="e">
            <v>#N/A</v>
          </cell>
          <cell r="E821" t="e">
            <v>#N/A</v>
          </cell>
          <cell r="F821" t="e">
            <v>#N/A</v>
          </cell>
          <cell r="G821" t="e">
            <v>#N/A</v>
          </cell>
          <cell r="AB821" t="e">
            <v>#N/A</v>
          </cell>
          <cell r="AC821" t="e">
            <v>#N/A</v>
          </cell>
          <cell r="AD821" t="e">
            <v>#N/A</v>
          </cell>
          <cell r="AE821" t="str">
            <v>11 Dividend Street</v>
          </cell>
          <cell r="AF821" t="str">
            <v>Mansfield QLD 4122</v>
          </cell>
        </row>
        <row r="822">
          <cell r="A822" t="str">
            <v>AEPL0821</v>
          </cell>
          <cell r="D822" t="e">
            <v>#N/A</v>
          </cell>
          <cell r="E822" t="e">
            <v>#N/A</v>
          </cell>
          <cell r="F822" t="e">
            <v>#N/A</v>
          </cell>
          <cell r="G822" t="e">
            <v>#N/A</v>
          </cell>
          <cell r="AB822" t="e">
            <v>#N/A</v>
          </cell>
          <cell r="AC822" t="e">
            <v>#N/A</v>
          </cell>
          <cell r="AD822" t="e">
            <v>#N/A</v>
          </cell>
          <cell r="AE822" t="str">
            <v>11 Dividend Street</v>
          </cell>
          <cell r="AF822" t="str">
            <v>Mansfield QLD 4122</v>
          </cell>
        </row>
        <row r="823">
          <cell r="A823" t="str">
            <v>AEPL0822</v>
          </cell>
          <cell r="D823" t="e">
            <v>#N/A</v>
          </cell>
          <cell r="E823" t="e">
            <v>#N/A</v>
          </cell>
          <cell r="F823" t="e">
            <v>#N/A</v>
          </cell>
          <cell r="G823" t="e">
            <v>#N/A</v>
          </cell>
          <cell r="AB823" t="e">
            <v>#N/A</v>
          </cell>
          <cell r="AC823" t="e">
            <v>#N/A</v>
          </cell>
          <cell r="AD823" t="e">
            <v>#N/A</v>
          </cell>
          <cell r="AE823" t="str">
            <v>11 Dividend Street</v>
          </cell>
          <cell r="AF823" t="str">
            <v>Mansfield QLD 4122</v>
          </cell>
        </row>
        <row r="824">
          <cell r="A824" t="str">
            <v>AEPL0823</v>
          </cell>
          <cell r="D824" t="e">
            <v>#N/A</v>
          </cell>
          <cell r="E824" t="e">
            <v>#N/A</v>
          </cell>
          <cell r="F824" t="e">
            <v>#N/A</v>
          </cell>
          <cell r="G824" t="e">
            <v>#N/A</v>
          </cell>
          <cell r="AB824" t="e">
            <v>#N/A</v>
          </cell>
          <cell r="AC824" t="e">
            <v>#N/A</v>
          </cell>
          <cell r="AD824" t="e">
            <v>#N/A</v>
          </cell>
          <cell r="AE824" t="str">
            <v>11 Dividend Street</v>
          </cell>
          <cell r="AF824" t="str">
            <v>Mansfield QLD 4122</v>
          </cell>
        </row>
        <row r="825">
          <cell r="A825" t="str">
            <v>AEPL0824</v>
          </cell>
          <cell r="D825" t="e">
            <v>#N/A</v>
          </cell>
          <cell r="E825" t="e">
            <v>#N/A</v>
          </cell>
          <cell r="F825" t="e">
            <v>#N/A</v>
          </cell>
          <cell r="G825" t="e">
            <v>#N/A</v>
          </cell>
          <cell r="AB825" t="e">
            <v>#N/A</v>
          </cell>
          <cell r="AC825" t="e">
            <v>#N/A</v>
          </cell>
          <cell r="AD825" t="e">
            <v>#N/A</v>
          </cell>
          <cell r="AE825" t="str">
            <v>11 Dividend Street</v>
          </cell>
          <cell r="AF825" t="str">
            <v>Mansfield QLD 4122</v>
          </cell>
        </row>
        <row r="826">
          <cell r="A826" t="str">
            <v>AEPL0825</v>
          </cell>
          <cell r="D826" t="e">
            <v>#N/A</v>
          </cell>
          <cell r="E826" t="e">
            <v>#N/A</v>
          </cell>
          <cell r="F826" t="e">
            <v>#N/A</v>
          </cell>
          <cell r="G826" t="e">
            <v>#N/A</v>
          </cell>
          <cell r="AB826" t="e">
            <v>#N/A</v>
          </cell>
          <cell r="AC826" t="e">
            <v>#N/A</v>
          </cell>
          <cell r="AD826" t="e">
            <v>#N/A</v>
          </cell>
          <cell r="AE826" t="str">
            <v>11 Dividend Street</v>
          </cell>
          <cell r="AF826" t="str">
            <v>Mansfield QLD 4122</v>
          </cell>
        </row>
        <row r="827">
          <cell r="A827" t="str">
            <v>AEPL0826</v>
          </cell>
          <cell r="D827" t="e">
            <v>#N/A</v>
          </cell>
          <cell r="E827" t="e">
            <v>#N/A</v>
          </cell>
          <cell r="F827" t="e">
            <v>#N/A</v>
          </cell>
          <cell r="G827" t="e">
            <v>#N/A</v>
          </cell>
          <cell r="AB827" t="e">
            <v>#N/A</v>
          </cell>
          <cell r="AC827" t="e">
            <v>#N/A</v>
          </cell>
          <cell r="AD827" t="e">
            <v>#N/A</v>
          </cell>
          <cell r="AE827" t="str">
            <v>11 Dividend Street</v>
          </cell>
          <cell r="AF827" t="str">
            <v>Mansfield QLD 4122</v>
          </cell>
        </row>
        <row r="828">
          <cell r="A828" t="str">
            <v>AEPL0827</v>
          </cell>
          <cell r="D828" t="e">
            <v>#N/A</v>
          </cell>
          <cell r="E828" t="e">
            <v>#N/A</v>
          </cell>
          <cell r="F828" t="e">
            <v>#N/A</v>
          </cell>
          <cell r="G828" t="e">
            <v>#N/A</v>
          </cell>
          <cell r="AB828" t="e">
            <v>#N/A</v>
          </cell>
          <cell r="AC828" t="e">
            <v>#N/A</v>
          </cell>
          <cell r="AD828" t="e">
            <v>#N/A</v>
          </cell>
          <cell r="AE828" t="str">
            <v>11 Dividend Street</v>
          </cell>
          <cell r="AF828" t="str">
            <v>Mansfield QLD 4122</v>
          </cell>
        </row>
        <row r="829">
          <cell r="A829" t="str">
            <v>AEPL0828</v>
          </cell>
          <cell r="D829" t="e">
            <v>#N/A</v>
          </cell>
          <cell r="E829" t="e">
            <v>#N/A</v>
          </cell>
          <cell r="F829" t="e">
            <v>#N/A</v>
          </cell>
          <cell r="G829" t="e">
            <v>#N/A</v>
          </cell>
          <cell r="AB829" t="e">
            <v>#N/A</v>
          </cell>
          <cell r="AC829" t="e">
            <v>#N/A</v>
          </cell>
          <cell r="AD829" t="e">
            <v>#N/A</v>
          </cell>
          <cell r="AE829" t="str">
            <v>11 Dividend Street</v>
          </cell>
          <cell r="AF829" t="str">
            <v>Mansfield QLD 4122</v>
          </cell>
        </row>
        <row r="830">
          <cell r="A830" t="str">
            <v>AEPL0829</v>
          </cell>
          <cell r="D830" t="e">
            <v>#N/A</v>
          </cell>
          <cell r="E830" t="e">
            <v>#N/A</v>
          </cell>
          <cell r="F830" t="e">
            <v>#N/A</v>
          </cell>
          <cell r="G830" t="e">
            <v>#N/A</v>
          </cell>
          <cell r="AB830" t="e">
            <v>#N/A</v>
          </cell>
          <cell r="AC830" t="e">
            <v>#N/A</v>
          </cell>
          <cell r="AD830" t="e">
            <v>#N/A</v>
          </cell>
          <cell r="AE830" t="str">
            <v>11 Dividend Street</v>
          </cell>
          <cell r="AF830" t="str">
            <v>Mansfield QLD 4122</v>
          </cell>
        </row>
        <row r="831">
          <cell r="A831" t="str">
            <v>AEPL0830</v>
          </cell>
          <cell r="D831" t="e">
            <v>#N/A</v>
          </cell>
          <cell r="E831" t="e">
            <v>#N/A</v>
          </cell>
          <cell r="F831" t="e">
            <v>#N/A</v>
          </cell>
          <cell r="G831" t="e">
            <v>#N/A</v>
          </cell>
          <cell r="AB831" t="e">
            <v>#N/A</v>
          </cell>
          <cell r="AC831" t="e">
            <v>#N/A</v>
          </cell>
          <cell r="AD831" t="e">
            <v>#N/A</v>
          </cell>
          <cell r="AE831" t="str">
            <v>11 Dividend Street</v>
          </cell>
          <cell r="AF831" t="str">
            <v>Mansfield QLD 4122</v>
          </cell>
        </row>
        <row r="832">
          <cell r="A832" t="str">
            <v>AEPL0831</v>
          </cell>
          <cell r="D832" t="e">
            <v>#N/A</v>
          </cell>
          <cell r="E832" t="e">
            <v>#N/A</v>
          </cell>
          <cell r="F832" t="e">
            <v>#N/A</v>
          </cell>
          <cell r="G832" t="e">
            <v>#N/A</v>
          </cell>
          <cell r="AB832" t="e">
            <v>#N/A</v>
          </cell>
          <cell r="AC832" t="e">
            <v>#N/A</v>
          </cell>
          <cell r="AD832" t="e">
            <v>#N/A</v>
          </cell>
          <cell r="AE832" t="str">
            <v>11 Dividend Street</v>
          </cell>
          <cell r="AF832" t="str">
            <v>Mansfield QLD 4122</v>
          </cell>
        </row>
        <row r="833">
          <cell r="A833" t="str">
            <v>AEPL0832</v>
          </cell>
          <cell r="D833" t="e">
            <v>#N/A</v>
          </cell>
          <cell r="E833" t="e">
            <v>#N/A</v>
          </cell>
          <cell r="F833" t="e">
            <v>#N/A</v>
          </cell>
          <cell r="G833" t="e">
            <v>#N/A</v>
          </cell>
          <cell r="AB833" t="e">
            <v>#N/A</v>
          </cell>
          <cell r="AC833" t="e">
            <v>#N/A</v>
          </cell>
          <cell r="AD833" t="e">
            <v>#N/A</v>
          </cell>
          <cell r="AE833" t="str">
            <v>11 Dividend Street</v>
          </cell>
          <cell r="AF833" t="str">
            <v>Mansfield QLD 4122</v>
          </cell>
        </row>
        <row r="834">
          <cell r="A834" t="str">
            <v>AEPL0833</v>
          </cell>
          <cell r="D834" t="e">
            <v>#N/A</v>
          </cell>
          <cell r="E834" t="e">
            <v>#N/A</v>
          </cell>
          <cell r="F834" t="e">
            <v>#N/A</v>
          </cell>
          <cell r="G834" t="e">
            <v>#N/A</v>
          </cell>
          <cell r="AB834" t="e">
            <v>#N/A</v>
          </cell>
          <cell r="AC834" t="e">
            <v>#N/A</v>
          </cell>
          <cell r="AD834" t="e">
            <v>#N/A</v>
          </cell>
          <cell r="AE834" t="str">
            <v>11 Dividend Street</v>
          </cell>
          <cell r="AF834" t="str">
            <v>Mansfield QLD 4122</v>
          </cell>
        </row>
        <row r="835">
          <cell r="A835" t="str">
            <v>AEPL0834</v>
          </cell>
          <cell r="D835" t="e">
            <v>#N/A</v>
          </cell>
          <cell r="E835" t="e">
            <v>#N/A</v>
          </cell>
          <cell r="F835" t="e">
            <v>#N/A</v>
          </cell>
          <cell r="G835" t="e">
            <v>#N/A</v>
          </cell>
          <cell r="AB835" t="e">
            <v>#N/A</v>
          </cell>
          <cell r="AC835" t="e">
            <v>#N/A</v>
          </cell>
          <cell r="AD835" t="e">
            <v>#N/A</v>
          </cell>
          <cell r="AE835" t="str">
            <v>11 Dividend Street</v>
          </cell>
          <cell r="AF835" t="str">
            <v>Mansfield QLD 4122</v>
          </cell>
        </row>
        <row r="836">
          <cell r="A836" t="str">
            <v>AEPL0835</v>
          </cell>
          <cell r="D836" t="e">
            <v>#N/A</v>
          </cell>
          <cell r="E836" t="e">
            <v>#N/A</v>
          </cell>
          <cell r="F836" t="e">
            <v>#N/A</v>
          </cell>
          <cell r="G836" t="e">
            <v>#N/A</v>
          </cell>
          <cell r="AB836" t="e">
            <v>#N/A</v>
          </cell>
          <cell r="AC836" t="e">
            <v>#N/A</v>
          </cell>
          <cell r="AD836" t="e">
            <v>#N/A</v>
          </cell>
          <cell r="AE836" t="str">
            <v>11 Dividend Street</v>
          </cell>
          <cell r="AF836" t="str">
            <v>Mansfield QLD 4122</v>
          </cell>
        </row>
        <row r="837">
          <cell r="A837" t="str">
            <v>AEPL0836</v>
          </cell>
          <cell r="D837" t="e">
            <v>#N/A</v>
          </cell>
          <cell r="E837" t="e">
            <v>#N/A</v>
          </cell>
          <cell r="F837" t="e">
            <v>#N/A</v>
          </cell>
          <cell r="G837" t="e">
            <v>#N/A</v>
          </cell>
          <cell r="AB837" t="e">
            <v>#N/A</v>
          </cell>
          <cell r="AC837" t="e">
            <v>#N/A</v>
          </cell>
          <cell r="AD837" t="e">
            <v>#N/A</v>
          </cell>
          <cell r="AE837" t="str">
            <v>11 Dividend Street</v>
          </cell>
          <cell r="AF837" t="str">
            <v>Mansfield QLD 4122</v>
          </cell>
        </row>
        <row r="838">
          <cell r="A838" t="str">
            <v>AEPL0837</v>
          </cell>
          <cell r="D838" t="e">
            <v>#N/A</v>
          </cell>
          <cell r="E838" t="e">
            <v>#N/A</v>
          </cell>
          <cell r="F838" t="e">
            <v>#N/A</v>
          </cell>
          <cell r="G838" t="e">
            <v>#N/A</v>
          </cell>
          <cell r="AB838" t="e">
            <v>#N/A</v>
          </cell>
          <cell r="AC838" t="e">
            <v>#N/A</v>
          </cell>
          <cell r="AD838" t="e">
            <v>#N/A</v>
          </cell>
          <cell r="AE838" t="str">
            <v>11 Dividend Street</v>
          </cell>
          <cell r="AF838" t="str">
            <v>Mansfield QLD 4122</v>
          </cell>
        </row>
        <row r="839">
          <cell r="A839" t="str">
            <v>AEPL0838</v>
          </cell>
          <cell r="D839" t="e">
            <v>#N/A</v>
          </cell>
          <cell r="E839" t="e">
            <v>#N/A</v>
          </cell>
          <cell r="F839" t="e">
            <v>#N/A</v>
          </cell>
          <cell r="G839" t="e">
            <v>#N/A</v>
          </cell>
          <cell r="AB839" t="e">
            <v>#N/A</v>
          </cell>
          <cell r="AC839" t="e">
            <v>#N/A</v>
          </cell>
          <cell r="AD839" t="e">
            <v>#N/A</v>
          </cell>
          <cell r="AE839" t="str">
            <v>11 Dividend Street</v>
          </cell>
          <cell r="AF839" t="str">
            <v>Mansfield QLD 4122</v>
          </cell>
        </row>
        <row r="840">
          <cell r="A840" t="str">
            <v>AEPL0839</v>
          </cell>
          <cell r="D840" t="e">
            <v>#N/A</v>
          </cell>
          <cell r="E840" t="e">
            <v>#N/A</v>
          </cell>
          <cell r="F840" t="e">
            <v>#N/A</v>
          </cell>
          <cell r="G840" t="e">
            <v>#N/A</v>
          </cell>
          <cell r="AB840" t="e">
            <v>#N/A</v>
          </cell>
          <cell r="AC840" t="e">
            <v>#N/A</v>
          </cell>
          <cell r="AD840" t="e">
            <v>#N/A</v>
          </cell>
          <cell r="AE840" t="str">
            <v>11 Dividend Street</v>
          </cell>
          <cell r="AF840" t="str">
            <v>Mansfield QLD 4122</v>
          </cell>
        </row>
        <row r="841">
          <cell r="A841" t="str">
            <v>AEPL0840</v>
          </cell>
          <cell r="D841" t="e">
            <v>#N/A</v>
          </cell>
          <cell r="E841" t="e">
            <v>#N/A</v>
          </cell>
          <cell r="F841" t="e">
            <v>#N/A</v>
          </cell>
          <cell r="G841" t="e">
            <v>#N/A</v>
          </cell>
          <cell r="AB841" t="e">
            <v>#N/A</v>
          </cell>
          <cell r="AC841" t="e">
            <v>#N/A</v>
          </cell>
          <cell r="AD841" t="e">
            <v>#N/A</v>
          </cell>
          <cell r="AE841" t="str">
            <v>11 Dividend Street</v>
          </cell>
          <cell r="AF841" t="str">
            <v>Mansfield QLD 4122</v>
          </cell>
        </row>
        <row r="842">
          <cell r="A842" t="str">
            <v>AEPL0841</v>
          </cell>
          <cell r="D842" t="e">
            <v>#N/A</v>
          </cell>
          <cell r="E842" t="e">
            <v>#N/A</v>
          </cell>
          <cell r="F842" t="e">
            <v>#N/A</v>
          </cell>
          <cell r="G842" t="e">
            <v>#N/A</v>
          </cell>
          <cell r="AB842" t="e">
            <v>#N/A</v>
          </cell>
          <cell r="AC842" t="e">
            <v>#N/A</v>
          </cell>
          <cell r="AD842" t="e">
            <v>#N/A</v>
          </cell>
          <cell r="AE842" t="str">
            <v>11 Dividend Street</v>
          </cell>
          <cell r="AF842" t="str">
            <v>Mansfield QLD 4122</v>
          </cell>
        </row>
        <row r="843">
          <cell r="A843" t="str">
            <v>AEPL0842</v>
          </cell>
          <cell r="D843" t="e">
            <v>#N/A</v>
          </cell>
          <cell r="E843" t="e">
            <v>#N/A</v>
          </cell>
          <cell r="F843" t="e">
            <v>#N/A</v>
          </cell>
          <cell r="G843" t="e">
            <v>#N/A</v>
          </cell>
          <cell r="AB843" t="e">
            <v>#N/A</v>
          </cell>
          <cell r="AC843" t="e">
            <v>#N/A</v>
          </cell>
          <cell r="AD843" t="e">
            <v>#N/A</v>
          </cell>
          <cell r="AE843" t="str">
            <v>11 Dividend Street</v>
          </cell>
          <cell r="AF843" t="str">
            <v>Mansfield QLD 4122</v>
          </cell>
        </row>
        <row r="844">
          <cell r="A844" t="str">
            <v>AEPL0843</v>
          </cell>
          <cell r="D844" t="e">
            <v>#N/A</v>
          </cell>
          <cell r="E844" t="e">
            <v>#N/A</v>
          </cell>
          <cell r="F844" t="e">
            <v>#N/A</v>
          </cell>
          <cell r="G844" t="e">
            <v>#N/A</v>
          </cell>
          <cell r="AB844" t="e">
            <v>#N/A</v>
          </cell>
          <cell r="AC844" t="e">
            <v>#N/A</v>
          </cell>
          <cell r="AD844" t="e">
            <v>#N/A</v>
          </cell>
          <cell r="AE844" t="str">
            <v>11 Dividend Street</v>
          </cell>
          <cell r="AF844" t="str">
            <v>Mansfield QLD 4122</v>
          </cell>
        </row>
        <row r="845">
          <cell r="A845" t="str">
            <v>AEPL0844</v>
          </cell>
          <cell r="D845" t="e">
            <v>#N/A</v>
          </cell>
          <cell r="E845" t="e">
            <v>#N/A</v>
          </cell>
          <cell r="F845" t="e">
            <v>#N/A</v>
          </cell>
          <cell r="G845" t="e">
            <v>#N/A</v>
          </cell>
          <cell r="AB845" t="e">
            <v>#N/A</v>
          </cell>
          <cell r="AC845" t="e">
            <v>#N/A</v>
          </cell>
          <cell r="AD845" t="e">
            <v>#N/A</v>
          </cell>
          <cell r="AE845" t="str">
            <v>11 Dividend Street</v>
          </cell>
          <cell r="AF845" t="str">
            <v>Mansfield QLD 4122</v>
          </cell>
        </row>
        <row r="846">
          <cell r="A846" t="str">
            <v>AEPL0845</v>
          </cell>
          <cell r="D846" t="e">
            <v>#N/A</v>
          </cell>
          <cell r="E846" t="e">
            <v>#N/A</v>
          </cell>
          <cell r="F846" t="e">
            <v>#N/A</v>
          </cell>
          <cell r="G846" t="e">
            <v>#N/A</v>
          </cell>
          <cell r="AB846" t="e">
            <v>#N/A</v>
          </cell>
          <cell r="AC846" t="e">
            <v>#N/A</v>
          </cell>
          <cell r="AD846" t="e">
            <v>#N/A</v>
          </cell>
          <cell r="AE846" t="str">
            <v>11 Dividend Street</v>
          </cell>
          <cell r="AF846" t="str">
            <v>Mansfield QLD 4122</v>
          </cell>
        </row>
        <row r="847">
          <cell r="A847" t="str">
            <v>AEPL0846</v>
          </cell>
          <cell r="D847" t="e">
            <v>#N/A</v>
          </cell>
          <cell r="E847" t="e">
            <v>#N/A</v>
          </cell>
          <cell r="F847" t="e">
            <v>#N/A</v>
          </cell>
          <cell r="G847" t="e">
            <v>#N/A</v>
          </cell>
          <cell r="AB847" t="e">
            <v>#N/A</v>
          </cell>
          <cell r="AC847" t="e">
            <v>#N/A</v>
          </cell>
          <cell r="AD847" t="e">
            <v>#N/A</v>
          </cell>
          <cell r="AE847" t="str">
            <v>11 Dividend Street</v>
          </cell>
          <cell r="AF847" t="str">
            <v>Mansfield QLD 4122</v>
          </cell>
        </row>
        <row r="848">
          <cell r="A848" t="str">
            <v>AEPL0847</v>
          </cell>
          <cell r="D848" t="e">
            <v>#N/A</v>
          </cell>
          <cell r="E848" t="e">
            <v>#N/A</v>
          </cell>
          <cell r="F848" t="e">
            <v>#N/A</v>
          </cell>
          <cell r="G848" t="e">
            <v>#N/A</v>
          </cell>
          <cell r="AB848" t="e">
            <v>#N/A</v>
          </cell>
          <cell r="AC848" t="e">
            <v>#N/A</v>
          </cell>
          <cell r="AD848" t="e">
            <v>#N/A</v>
          </cell>
          <cell r="AE848" t="str">
            <v>11 Dividend Street</v>
          </cell>
          <cell r="AF848" t="str">
            <v>Mansfield QLD 4122</v>
          </cell>
        </row>
        <row r="849">
          <cell r="A849" t="str">
            <v>AEPL0848</v>
          </cell>
          <cell r="D849" t="e">
            <v>#N/A</v>
          </cell>
          <cell r="E849" t="e">
            <v>#N/A</v>
          </cell>
          <cell r="F849" t="e">
            <v>#N/A</v>
          </cell>
          <cell r="G849" t="e">
            <v>#N/A</v>
          </cell>
          <cell r="AB849" t="e">
            <v>#N/A</v>
          </cell>
          <cell r="AC849" t="e">
            <v>#N/A</v>
          </cell>
          <cell r="AD849" t="e">
            <v>#N/A</v>
          </cell>
          <cell r="AE849" t="str">
            <v>11 Dividend Street</v>
          </cell>
          <cell r="AF849" t="str">
            <v>Mansfield QLD 4122</v>
          </cell>
        </row>
        <row r="850">
          <cell r="A850" t="str">
            <v>AEPL0849</v>
          </cell>
          <cell r="D850" t="e">
            <v>#N/A</v>
          </cell>
          <cell r="E850" t="e">
            <v>#N/A</v>
          </cell>
          <cell r="F850" t="e">
            <v>#N/A</v>
          </cell>
          <cell r="G850" t="e">
            <v>#N/A</v>
          </cell>
          <cell r="AB850" t="e">
            <v>#N/A</v>
          </cell>
          <cell r="AC850" t="e">
            <v>#N/A</v>
          </cell>
          <cell r="AD850" t="e">
            <v>#N/A</v>
          </cell>
          <cell r="AE850" t="str">
            <v>11 Dividend Street</v>
          </cell>
          <cell r="AF850" t="str">
            <v>Mansfield QLD 4122</v>
          </cell>
        </row>
        <row r="851">
          <cell r="A851" t="str">
            <v>AEPL0850</v>
          </cell>
          <cell r="D851" t="e">
            <v>#N/A</v>
          </cell>
          <cell r="E851" t="e">
            <v>#N/A</v>
          </cell>
          <cell r="F851" t="e">
            <v>#N/A</v>
          </cell>
          <cell r="G851" t="e">
            <v>#N/A</v>
          </cell>
          <cell r="AB851" t="e">
            <v>#N/A</v>
          </cell>
          <cell r="AC851" t="e">
            <v>#N/A</v>
          </cell>
          <cell r="AD851" t="e">
            <v>#N/A</v>
          </cell>
          <cell r="AE851" t="str">
            <v>11 Dividend Street</v>
          </cell>
          <cell r="AF851" t="str">
            <v>Mansfield QLD 4122</v>
          </cell>
        </row>
        <row r="852">
          <cell r="A852" t="str">
            <v>AEPL0851</v>
          </cell>
          <cell r="D852" t="e">
            <v>#N/A</v>
          </cell>
          <cell r="E852" t="e">
            <v>#N/A</v>
          </cell>
          <cell r="F852" t="e">
            <v>#N/A</v>
          </cell>
          <cell r="G852" t="e">
            <v>#N/A</v>
          </cell>
          <cell r="AB852" t="e">
            <v>#N/A</v>
          </cell>
          <cell r="AC852" t="e">
            <v>#N/A</v>
          </cell>
          <cell r="AD852" t="e">
            <v>#N/A</v>
          </cell>
          <cell r="AE852" t="str">
            <v>11 Dividend Street</v>
          </cell>
          <cell r="AF852" t="str">
            <v>Mansfield QLD 4122</v>
          </cell>
        </row>
        <row r="853">
          <cell r="A853" t="str">
            <v>AEPL0852</v>
          </cell>
          <cell r="D853" t="e">
            <v>#N/A</v>
          </cell>
          <cell r="E853" t="e">
            <v>#N/A</v>
          </cell>
          <cell r="F853" t="e">
            <v>#N/A</v>
          </cell>
          <cell r="G853" t="e">
            <v>#N/A</v>
          </cell>
          <cell r="AB853" t="e">
            <v>#N/A</v>
          </cell>
          <cell r="AC853" t="e">
            <v>#N/A</v>
          </cell>
          <cell r="AD853" t="e">
            <v>#N/A</v>
          </cell>
          <cell r="AE853" t="str">
            <v>11 Dividend Street</v>
          </cell>
          <cell r="AF853" t="str">
            <v>Mansfield QLD 4122</v>
          </cell>
        </row>
        <row r="854">
          <cell r="A854" t="str">
            <v>AEPL0853</v>
          </cell>
          <cell r="D854" t="e">
            <v>#N/A</v>
          </cell>
          <cell r="E854" t="e">
            <v>#N/A</v>
          </cell>
          <cell r="F854" t="e">
            <v>#N/A</v>
          </cell>
          <cell r="G854" t="e">
            <v>#N/A</v>
          </cell>
          <cell r="AB854" t="e">
            <v>#N/A</v>
          </cell>
          <cell r="AC854" t="e">
            <v>#N/A</v>
          </cell>
          <cell r="AD854" t="e">
            <v>#N/A</v>
          </cell>
          <cell r="AE854" t="str">
            <v>11 Dividend Street</v>
          </cell>
          <cell r="AF854" t="str">
            <v>Mansfield QLD 4122</v>
          </cell>
        </row>
        <row r="855">
          <cell r="A855" t="str">
            <v>AEPL0854</v>
          </cell>
          <cell r="D855" t="e">
            <v>#N/A</v>
          </cell>
          <cell r="E855" t="e">
            <v>#N/A</v>
          </cell>
          <cell r="F855" t="e">
            <v>#N/A</v>
          </cell>
          <cell r="G855" t="e">
            <v>#N/A</v>
          </cell>
          <cell r="AB855" t="e">
            <v>#N/A</v>
          </cell>
          <cell r="AC855" t="e">
            <v>#N/A</v>
          </cell>
          <cell r="AD855" t="e">
            <v>#N/A</v>
          </cell>
          <cell r="AE855" t="str">
            <v>11 Dividend Street</v>
          </cell>
          <cell r="AF855" t="str">
            <v>Mansfield QLD 4122</v>
          </cell>
        </row>
        <row r="856">
          <cell r="A856" t="str">
            <v>AEPL0855</v>
          </cell>
          <cell r="D856" t="e">
            <v>#N/A</v>
          </cell>
          <cell r="E856" t="e">
            <v>#N/A</v>
          </cell>
          <cell r="F856" t="e">
            <v>#N/A</v>
          </cell>
          <cell r="G856" t="e">
            <v>#N/A</v>
          </cell>
          <cell r="AB856" t="e">
            <v>#N/A</v>
          </cell>
          <cell r="AC856" t="e">
            <v>#N/A</v>
          </cell>
          <cell r="AD856" t="e">
            <v>#N/A</v>
          </cell>
          <cell r="AE856" t="str">
            <v>11 Dividend Street</v>
          </cell>
          <cell r="AF856" t="str">
            <v>Mansfield QLD 4122</v>
          </cell>
        </row>
        <row r="857">
          <cell r="A857" t="str">
            <v>AEPL0856</v>
          </cell>
          <cell r="D857" t="e">
            <v>#N/A</v>
          </cell>
          <cell r="E857" t="e">
            <v>#N/A</v>
          </cell>
          <cell r="F857" t="e">
            <v>#N/A</v>
          </cell>
          <cell r="G857" t="e">
            <v>#N/A</v>
          </cell>
          <cell r="AB857" t="e">
            <v>#N/A</v>
          </cell>
          <cell r="AC857" t="e">
            <v>#N/A</v>
          </cell>
          <cell r="AD857" t="e">
            <v>#N/A</v>
          </cell>
          <cell r="AE857" t="str">
            <v>11 Dividend Street</v>
          </cell>
          <cell r="AF857" t="str">
            <v>Mansfield QLD 4122</v>
          </cell>
        </row>
        <row r="858">
          <cell r="A858" t="str">
            <v>AEPL0857</v>
          </cell>
          <cell r="D858" t="e">
            <v>#N/A</v>
          </cell>
          <cell r="E858" t="e">
            <v>#N/A</v>
          </cell>
          <cell r="F858" t="e">
            <v>#N/A</v>
          </cell>
          <cell r="G858" t="e">
            <v>#N/A</v>
          </cell>
          <cell r="AB858" t="e">
            <v>#N/A</v>
          </cell>
          <cell r="AC858" t="e">
            <v>#N/A</v>
          </cell>
          <cell r="AD858" t="e">
            <v>#N/A</v>
          </cell>
          <cell r="AE858" t="str">
            <v>11 Dividend Street</v>
          </cell>
          <cell r="AF858" t="str">
            <v>Mansfield QLD 4122</v>
          </cell>
        </row>
        <row r="859">
          <cell r="A859" t="str">
            <v>AEPL0858</v>
          </cell>
          <cell r="D859" t="e">
            <v>#N/A</v>
          </cell>
          <cell r="E859" t="e">
            <v>#N/A</v>
          </cell>
          <cell r="F859" t="e">
            <v>#N/A</v>
          </cell>
          <cell r="G859" t="e">
            <v>#N/A</v>
          </cell>
          <cell r="AB859" t="e">
            <v>#N/A</v>
          </cell>
          <cell r="AC859" t="e">
            <v>#N/A</v>
          </cell>
          <cell r="AD859" t="e">
            <v>#N/A</v>
          </cell>
          <cell r="AE859" t="str">
            <v>11 Dividend Street</v>
          </cell>
          <cell r="AF859" t="str">
            <v>Mansfield QLD 4122</v>
          </cell>
        </row>
        <row r="860">
          <cell r="A860" t="str">
            <v>AEPL0859</v>
          </cell>
          <cell r="D860" t="e">
            <v>#N/A</v>
          </cell>
          <cell r="E860" t="e">
            <v>#N/A</v>
          </cell>
          <cell r="F860" t="e">
            <v>#N/A</v>
          </cell>
          <cell r="G860" t="e">
            <v>#N/A</v>
          </cell>
          <cell r="AB860" t="e">
            <v>#N/A</v>
          </cell>
          <cell r="AC860" t="e">
            <v>#N/A</v>
          </cell>
          <cell r="AD860" t="e">
            <v>#N/A</v>
          </cell>
          <cell r="AE860" t="str">
            <v>11 Dividend Street</v>
          </cell>
          <cell r="AF860" t="str">
            <v>Mansfield QLD 4122</v>
          </cell>
        </row>
        <row r="861">
          <cell r="A861" t="str">
            <v>AEPL0860</v>
          </cell>
          <cell r="D861" t="e">
            <v>#N/A</v>
          </cell>
          <cell r="E861" t="e">
            <v>#N/A</v>
          </cell>
          <cell r="F861" t="e">
            <v>#N/A</v>
          </cell>
          <cell r="G861" t="e">
            <v>#N/A</v>
          </cell>
          <cell r="AB861" t="e">
            <v>#N/A</v>
          </cell>
          <cell r="AC861" t="e">
            <v>#N/A</v>
          </cell>
          <cell r="AD861" t="e">
            <v>#N/A</v>
          </cell>
          <cell r="AE861" t="str">
            <v>11 Dividend Street</v>
          </cell>
          <cell r="AF861" t="str">
            <v>Mansfield QLD 4122</v>
          </cell>
        </row>
        <row r="862">
          <cell r="A862" t="str">
            <v>AEPL0861</v>
          </cell>
          <cell r="D862" t="e">
            <v>#N/A</v>
          </cell>
          <cell r="E862" t="e">
            <v>#N/A</v>
          </cell>
          <cell r="F862" t="e">
            <v>#N/A</v>
          </cell>
          <cell r="G862" t="e">
            <v>#N/A</v>
          </cell>
          <cell r="AB862" t="e">
            <v>#N/A</v>
          </cell>
          <cell r="AC862" t="e">
            <v>#N/A</v>
          </cell>
          <cell r="AD862" t="e">
            <v>#N/A</v>
          </cell>
          <cell r="AE862" t="str">
            <v>11 Dividend Street</v>
          </cell>
          <cell r="AF862" t="str">
            <v>Mansfield QLD 4122</v>
          </cell>
        </row>
        <row r="863">
          <cell r="A863" t="str">
            <v>AEPL0862</v>
          </cell>
          <cell r="D863" t="e">
            <v>#N/A</v>
          </cell>
          <cell r="E863" t="e">
            <v>#N/A</v>
          </cell>
          <cell r="F863" t="e">
            <v>#N/A</v>
          </cell>
          <cell r="G863" t="e">
            <v>#N/A</v>
          </cell>
          <cell r="AB863" t="e">
            <v>#N/A</v>
          </cell>
          <cell r="AC863" t="e">
            <v>#N/A</v>
          </cell>
          <cell r="AD863" t="e">
            <v>#N/A</v>
          </cell>
          <cell r="AE863" t="str">
            <v>11 Dividend Street</v>
          </cell>
          <cell r="AF863" t="str">
            <v>Mansfield QLD 4122</v>
          </cell>
        </row>
        <row r="864">
          <cell r="A864" t="str">
            <v>AEPL0863</v>
          </cell>
          <cell r="D864" t="e">
            <v>#N/A</v>
          </cell>
          <cell r="E864" t="e">
            <v>#N/A</v>
          </cell>
          <cell r="F864" t="e">
            <v>#N/A</v>
          </cell>
          <cell r="G864" t="e">
            <v>#N/A</v>
          </cell>
          <cell r="AB864" t="e">
            <v>#N/A</v>
          </cell>
          <cell r="AC864" t="e">
            <v>#N/A</v>
          </cell>
          <cell r="AD864" t="e">
            <v>#N/A</v>
          </cell>
          <cell r="AE864" t="str">
            <v>11 Dividend Street</v>
          </cell>
          <cell r="AF864" t="str">
            <v>Mansfield QLD 4122</v>
          </cell>
        </row>
        <row r="865">
          <cell r="A865" t="str">
            <v>AEPL0864</v>
          </cell>
          <cell r="D865" t="e">
            <v>#N/A</v>
          </cell>
          <cell r="E865" t="e">
            <v>#N/A</v>
          </cell>
          <cell r="F865" t="e">
            <v>#N/A</v>
          </cell>
          <cell r="G865" t="e">
            <v>#N/A</v>
          </cell>
          <cell r="AB865" t="e">
            <v>#N/A</v>
          </cell>
          <cell r="AC865" t="e">
            <v>#N/A</v>
          </cell>
          <cell r="AD865" t="e">
            <v>#N/A</v>
          </cell>
          <cell r="AE865" t="str">
            <v>11 Dividend Street</v>
          </cell>
          <cell r="AF865" t="str">
            <v>Mansfield QLD 4122</v>
          </cell>
        </row>
        <row r="866">
          <cell r="A866" t="str">
            <v>AEPL0865</v>
          </cell>
          <cell r="D866" t="e">
            <v>#N/A</v>
          </cell>
          <cell r="E866" t="e">
            <v>#N/A</v>
          </cell>
          <cell r="F866" t="e">
            <v>#N/A</v>
          </cell>
          <cell r="G866" t="e">
            <v>#N/A</v>
          </cell>
          <cell r="AB866" t="e">
            <v>#N/A</v>
          </cell>
          <cell r="AC866" t="e">
            <v>#N/A</v>
          </cell>
          <cell r="AD866" t="e">
            <v>#N/A</v>
          </cell>
          <cell r="AE866" t="str">
            <v>11 Dividend Street</v>
          </cell>
          <cell r="AF866" t="str">
            <v>Mansfield QLD 4122</v>
          </cell>
        </row>
        <row r="867">
          <cell r="A867" t="str">
            <v>AEPL0866</v>
          </cell>
          <cell r="D867" t="e">
            <v>#N/A</v>
          </cell>
          <cell r="E867" t="e">
            <v>#N/A</v>
          </cell>
          <cell r="F867" t="e">
            <v>#N/A</v>
          </cell>
          <cell r="G867" t="e">
            <v>#N/A</v>
          </cell>
          <cell r="AB867" t="e">
            <v>#N/A</v>
          </cell>
          <cell r="AC867" t="e">
            <v>#N/A</v>
          </cell>
          <cell r="AD867" t="e">
            <v>#N/A</v>
          </cell>
          <cell r="AE867" t="str">
            <v>11 Dividend Street</v>
          </cell>
          <cell r="AF867" t="str">
            <v>Mansfield QLD 4122</v>
          </cell>
        </row>
        <row r="868">
          <cell r="A868" t="str">
            <v>AEPL0867</v>
          </cell>
          <cell r="D868" t="e">
            <v>#N/A</v>
          </cell>
          <cell r="E868" t="e">
            <v>#N/A</v>
          </cell>
          <cell r="F868" t="e">
            <v>#N/A</v>
          </cell>
          <cell r="G868" t="e">
            <v>#N/A</v>
          </cell>
          <cell r="AB868" t="e">
            <v>#N/A</v>
          </cell>
          <cell r="AC868" t="e">
            <v>#N/A</v>
          </cell>
          <cell r="AD868" t="e">
            <v>#N/A</v>
          </cell>
          <cell r="AE868" t="str">
            <v>11 Dividend Street</v>
          </cell>
          <cell r="AF868" t="str">
            <v>Mansfield QLD 4122</v>
          </cell>
        </row>
        <row r="869">
          <cell r="A869" t="str">
            <v>AEPL0868</v>
          </cell>
          <cell r="D869" t="e">
            <v>#N/A</v>
          </cell>
          <cell r="E869" t="e">
            <v>#N/A</v>
          </cell>
          <cell r="F869" t="e">
            <v>#N/A</v>
          </cell>
          <cell r="G869" t="e">
            <v>#N/A</v>
          </cell>
          <cell r="AB869" t="e">
            <v>#N/A</v>
          </cell>
          <cell r="AC869" t="e">
            <v>#N/A</v>
          </cell>
          <cell r="AD869" t="e">
            <v>#N/A</v>
          </cell>
          <cell r="AE869" t="str">
            <v>11 Dividend Street</v>
          </cell>
          <cell r="AF869" t="str">
            <v>Mansfield QLD 4122</v>
          </cell>
        </row>
        <row r="870">
          <cell r="A870" t="str">
            <v>AEPL0869</v>
          </cell>
          <cell r="D870" t="e">
            <v>#N/A</v>
          </cell>
          <cell r="E870" t="e">
            <v>#N/A</v>
          </cell>
          <cell r="F870" t="e">
            <v>#N/A</v>
          </cell>
          <cell r="G870" t="e">
            <v>#N/A</v>
          </cell>
          <cell r="AB870" t="e">
            <v>#N/A</v>
          </cell>
          <cell r="AC870" t="e">
            <v>#N/A</v>
          </cell>
          <cell r="AD870" t="e">
            <v>#N/A</v>
          </cell>
          <cell r="AE870" t="str">
            <v>11 Dividend Street</v>
          </cell>
          <cell r="AF870" t="str">
            <v>Mansfield QLD 4122</v>
          </cell>
        </row>
        <row r="871">
          <cell r="A871" t="str">
            <v>AEPL0870</v>
          </cell>
          <cell r="D871" t="e">
            <v>#N/A</v>
          </cell>
          <cell r="E871" t="e">
            <v>#N/A</v>
          </cell>
          <cell r="F871" t="e">
            <v>#N/A</v>
          </cell>
          <cell r="G871" t="e">
            <v>#N/A</v>
          </cell>
          <cell r="AB871" t="e">
            <v>#N/A</v>
          </cell>
          <cell r="AC871" t="e">
            <v>#N/A</v>
          </cell>
          <cell r="AD871" t="e">
            <v>#N/A</v>
          </cell>
          <cell r="AE871" t="str">
            <v>11 Dividend Street</v>
          </cell>
          <cell r="AF871" t="str">
            <v>Mansfield QLD 4122</v>
          </cell>
        </row>
        <row r="872">
          <cell r="A872" t="str">
            <v>AEPL0871</v>
          </cell>
          <cell r="D872" t="e">
            <v>#N/A</v>
          </cell>
          <cell r="E872" t="e">
            <v>#N/A</v>
          </cell>
          <cell r="F872" t="e">
            <v>#N/A</v>
          </cell>
          <cell r="G872" t="e">
            <v>#N/A</v>
          </cell>
          <cell r="AB872" t="e">
            <v>#N/A</v>
          </cell>
          <cell r="AC872" t="e">
            <v>#N/A</v>
          </cell>
          <cell r="AD872" t="e">
            <v>#N/A</v>
          </cell>
          <cell r="AE872" t="str">
            <v>11 Dividend Street</v>
          </cell>
          <cell r="AF872" t="str">
            <v>Mansfield QLD 4122</v>
          </cell>
        </row>
        <row r="873">
          <cell r="A873" t="str">
            <v>AEPL0872</v>
          </cell>
          <cell r="D873" t="e">
            <v>#N/A</v>
          </cell>
          <cell r="E873" t="e">
            <v>#N/A</v>
          </cell>
          <cell r="F873" t="e">
            <v>#N/A</v>
          </cell>
          <cell r="G873" t="e">
            <v>#N/A</v>
          </cell>
          <cell r="AB873" t="e">
            <v>#N/A</v>
          </cell>
          <cell r="AC873" t="e">
            <v>#N/A</v>
          </cell>
          <cell r="AD873" t="e">
            <v>#N/A</v>
          </cell>
          <cell r="AE873" t="str">
            <v>11 Dividend Street</v>
          </cell>
          <cell r="AF873" t="str">
            <v>Mansfield QLD 4122</v>
          </cell>
        </row>
        <row r="874">
          <cell r="A874" t="str">
            <v>AEPL0873</v>
          </cell>
          <cell r="D874" t="e">
            <v>#N/A</v>
          </cell>
          <cell r="E874" t="e">
            <v>#N/A</v>
          </cell>
          <cell r="F874" t="e">
            <v>#N/A</v>
          </cell>
          <cell r="G874" t="e">
            <v>#N/A</v>
          </cell>
          <cell r="AB874" t="e">
            <v>#N/A</v>
          </cell>
          <cell r="AC874" t="e">
            <v>#N/A</v>
          </cell>
          <cell r="AD874" t="e">
            <v>#N/A</v>
          </cell>
          <cell r="AE874" t="str">
            <v>11 Dividend Street</v>
          </cell>
          <cell r="AF874" t="str">
            <v>Mansfield QLD 4122</v>
          </cell>
        </row>
        <row r="875">
          <cell r="A875" t="str">
            <v>AEPL0874</v>
          </cell>
          <cell r="D875" t="e">
            <v>#N/A</v>
          </cell>
          <cell r="E875" t="e">
            <v>#N/A</v>
          </cell>
          <cell r="F875" t="e">
            <v>#N/A</v>
          </cell>
          <cell r="G875" t="e">
            <v>#N/A</v>
          </cell>
          <cell r="AB875" t="e">
            <v>#N/A</v>
          </cell>
          <cell r="AC875" t="e">
            <v>#N/A</v>
          </cell>
          <cell r="AD875" t="e">
            <v>#N/A</v>
          </cell>
          <cell r="AE875" t="str">
            <v>11 Dividend Street</v>
          </cell>
          <cell r="AF875" t="str">
            <v>Mansfield QLD 4122</v>
          </cell>
        </row>
        <row r="876">
          <cell r="A876" t="str">
            <v>AEPL0875</v>
          </cell>
          <cell r="D876" t="e">
            <v>#N/A</v>
          </cell>
          <cell r="E876" t="e">
            <v>#N/A</v>
          </cell>
          <cell r="F876" t="e">
            <v>#N/A</v>
          </cell>
          <cell r="G876" t="e">
            <v>#N/A</v>
          </cell>
          <cell r="AB876" t="e">
            <v>#N/A</v>
          </cell>
          <cell r="AC876" t="e">
            <v>#N/A</v>
          </cell>
          <cell r="AD876" t="e">
            <v>#N/A</v>
          </cell>
          <cell r="AE876" t="str">
            <v>11 Dividend Street</v>
          </cell>
          <cell r="AF876" t="str">
            <v>Mansfield QLD 4122</v>
          </cell>
        </row>
        <row r="877">
          <cell r="A877" t="str">
            <v>AEPL0876</v>
          </cell>
          <cell r="D877" t="e">
            <v>#N/A</v>
          </cell>
          <cell r="E877" t="e">
            <v>#N/A</v>
          </cell>
          <cell r="F877" t="e">
            <v>#N/A</v>
          </cell>
          <cell r="G877" t="e">
            <v>#N/A</v>
          </cell>
          <cell r="AB877" t="e">
            <v>#N/A</v>
          </cell>
          <cell r="AC877" t="e">
            <v>#N/A</v>
          </cell>
          <cell r="AD877" t="e">
            <v>#N/A</v>
          </cell>
          <cell r="AE877" t="str">
            <v>11 Dividend Street</v>
          </cell>
          <cell r="AF877" t="str">
            <v>Mansfield QLD 4122</v>
          </cell>
        </row>
        <row r="878">
          <cell r="A878" t="str">
            <v>AEPL0877</v>
          </cell>
          <cell r="D878" t="e">
            <v>#N/A</v>
          </cell>
          <cell r="E878" t="e">
            <v>#N/A</v>
          </cell>
          <cell r="F878" t="e">
            <v>#N/A</v>
          </cell>
          <cell r="G878" t="e">
            <v>#N/A</v>
          </cell>
          <cell r="AB878" t="e">
            <v>#N/A</v>
          </cell>
          <cell r="AC878" t="e">
            <v>#N/A</v>
          </cell>
          <cell r="AD878" t="e">
            <v>#N/A</v>
          </cell>
          <cell r="AE878" t="str">
            <v>11 Dividend Street</v>
          </cell>
          <cell r="AF878" t="str">
            <v>Mansfield QLD 4122</v>
          </cell>
        </row>
        <row r="879">
          <cell r="A879" t="str">
            <v>AEPL0878</v>
          </cell>
          <cell r="D879" t="e">
            <v>#N/A</v>
          </cell>
          <cell r="E879" t="e">
            <v>#N/A</v>
          </cell>
          <cell r="F879" t="e">
            <v>#N/A</v>
          </cell>
          <cell r="G879" t="e">
            <v>#N/A</v>
          </cell>
          <cell r="AB879" t="e">
            <v>#N/A</v>
          </cell>
          <cell r="AC879" t="e">
            <v>#N/A</v>
          </cell>
          <cell r="AD879" t="e">
            <v>#N/A</v>
          </cell>
          <cell r="AE879" t="str">
            <v>11 Dividend Street</v>
          </cell>
          <cell r="AF879" t="str">
            <v>Mansfield QLD 4122</v>
          </cell>
        </row>
        <row r="880">
          <cell r="A880" t="str">
            <v>AEPL0879</v>
          </cell>
          <cell r="D880" t="e">
            <v>#N/A</v>
          </cell>
          <cell r="E880" t="e">
            <v>#N/A</v>
          </cell>
          <cell r="F880" t="e">
            <v>#N/A</v>
          </cell>
          <cell r="G880" t="e">
            <v>#N/A</v>
          </cell>
          <cell r="AB880" t="e">
            <v>#N/A</v>
          </cell>
          <cell r="AC880" t="e">
            <v>#N/A</v>
          </cell>
          <cell r="AD880" t="e">
            <v>#N/A</v>
          </cell>
          <cell r="AE880" t="str">
            <v>11 Dividend Street</v>
          </cell>
          <cell r="AF880" t="str">
            <v>Mansfield QLD 4122</v>
          </cell>
        </row>
        <row r="881">
          <cell r="A881" t="str">
            <v>AEPL0880</v>
          </cell>
          <cell r="D881" t="e">
            <v>#N/A</v>
          </cell>
          <cell r="E881" t="e">
            <v>#N/A</v>
          </cell>
          <cell r="F881" t="e">
            <v>#N/A</v>
          </cell>
          <cell r="G881" t="e">
            <v>#N/A</v>
          </cell>
          <cell r="AB881" t="e">
            <v>#N/A</v>
          </cell>
          <cell r="AC881" t="e">
            <v>#N/A</v>
          </cell>
          <cell r="AD881" t="e">
            <v>#N/A</v>
          </cell>
          <cell r="AE881" t="str">
            <v>11 Dividend Street</v>
          </cell>
          <cell r="AF881" t="str">
            <v>Mansfield QLD 4122</v>
          </cell>
        </row>
        <row r="882">
          <cell r="A882" t="str">
            <v>AEPL0881</v>
          </cell>
          <cell r="D882" t="e">
            <v>#N/A</v>
          </cell>
          <cell r="E882" t="e">
            <v>#N/A</v>
          </cell>
          <cell r="F882" t="e">
            <v>#N/A</v>
          </cell>
          <cell r="G882" t="e">
            <v>#N/A</v>
          </cell>
          <cell r="AB882" t="e">
            <v>#N/A</v>
          </cell>
          <cell r="AC882" t="e">
            <v>#N/A</v>
          </cell>
          <cell r="AD882" t="e">
            <v>#N/A</v>
          </cell>
          <cell r="AE882" t="str">
            <v>11 Dividend Street</v>
          </cell>
          <cell r="AF882" t="str">
            <v>Mansfield QLD 4122</v>
          </cell>
        </row>
        <row r="883">
          <cell r="A883" t="str">
            <v>AEPL0882</v>
          </cell>
          <cell r="D883" t="e">
            <v>#N/A</v>
          </cell>
          <cell r="E883" t="e">
            <v>#N/A</v>
          </cell>
          <cell r="F883" t="e">
            <v>#N/A</v>
          </cell>
          <cell r="G883" t="e">
            <v>#N/A</v>
          </cell>
          <cell r="AB883" t="e">
            <v>#N/A</v>
          </cell>
          <cell r="AC883" t="e">
            <v>#N/A</v>
          </cell>
          <cell r="AD883" t="e">
            <v>#N/A</v>
          </cell>
          <cell r="AE883" t="str">
            <v>11 Dividend Street</v>
          </cell>
          <cell r="AF883" t="str">
            <v>Mansfield QLD 4122</v>
          </cell>
        </row>
        <row r="884">
          <cell r="A884" t="str">
            <v>AEPL0883</v>
          </cell>
          <cell r="D884" t="e">
            <v>#N/A</v>
          </cell>
          <cell r="E884" t="e">
            <v>#N/A</v>
          </cell>
          <cell r="F884" t="e">
            <v>#N/A</v>
          </cell>
          <cell r="G884" t="e">
            <v>#N/A</v>
          </cell>
          <cell r="AB884" t="e">
            <v>#N/A</v>
          </cell>
          <cell r="AC884" t="e">
            <v>#N/A</v>
          </cell>
          <cell r="AD884" t="e">
            <v>#N/A</v>
          </cell>
          <cell r="AE884" t="str">
            <v>11 Dividend Street</v>
          </cell>
          <cell r="AF884" t="str">
            <v>Mansfield QLD 4122</v>
          </cell>
        </row>
        <row r="885">
          <cell r="A885" t="str">
            <v>AEPL0884</v>
          </cell>
          <cell r="D885" t="e">
            <v>#N/A</v>
          </cell>
          <cell r="E885" t="e">
            <v>#N/A</v>
          </cell>
          <cell r="F885" t="e">
            <v>#N/A</v>
          </cell>
          <cell r="G885" t="e">
            <v>#N/A</v>
          </cell>
          <cell r="AB885" t="e">
            <v>#N/A</v>
          </cell>
          <cell r="AC885" t="e">
            <v>#N/A</v>
          </cell>
          <cell r="AD885" t="e">
            <v>#N/A</v>
          </cell>
          <cell r="AE885" t="str">
            <v>11 Dividend Street</v>
          </cell>
          <cell r="AF885" t="str">
            <v>Mansfield QLD 4122</v>
          </cell>
        </row>
        <row r="886">
          <cell r="A886" t="str">
            <v>AEPL0885</v>
          </cell>
          <cell r="D886" t="e">
            <v>#N/A</v>
          </cell>
          <cell r="E886" t="e">
            <v>#N/A</v>
          </cell>
          <cell r="F886" t="e">
            <v>#N/A</v>
          </cell>
          <cell r="G886" t="e">
            <v>#N/A</v>
          </cell>
          <cell r="AB886" t="e">
            <v>#N/A</v>
          </cell>
          <cell r="AC886" t="e">
            <v>#N/A</v>
          </cell>
          <cell r="AD886" t="e">
            <v>#N/A</v>
          </cell>
          <cell r="AE886" t="str">
            <v>11 Dividend Street</v>
          </cell>
          <cell r="AF886" t="str">
            <v>Mansfield QLD 4122</v>
          </cell>
        </row>
        <row r="887">
          <cell r="A887" t="str">
            <v>AEPL0886</v>
          </cell>
          <cell r="D887" t="e">
            <v>#N/A</v>
          </cell>
          <cell r="E887" t="e">
            <v>#N/A</v>
          </cell>
          <cell r="F887" t="e">
            <v>#N/A</v>
          </cell>
          <cell r="G887" t="e">
            <v>#N/A</v>
          </cell>
          <cell r="AB887" t="e">
            <v>#N/A</v>
          </cell>
          <cell r="AC887" t="e">
            <v>#N/A</v>
          </cell>
          <cell r="AD887" t="e">
            <v>#N/A</v>
          </cell>
          <cell r="AE887" t="str">
            <v>11 Dividend Street</v>
          </cell>
          <cell r="AF887" t="str">
            <v>Mansfield QLD 4122</v>
          </cell>
        </row>
        <row r="888">
          <cell r="A888" t="str">
            <v>AEPL0887</v>
          </cell>
          <cell r="D888" t="e">
            <v>#N/A</v>
          </cell>
          <cell r="E888" t="e">
            <v>#N/A</v>
          </cell>
          <cell r="F888" t="e">
            <v>#N/A</v>
          </cell>
          <cell r="G888" t="e">
            <v>#N/A</v>
          </cell>
          <cell r="AB888" t="e">
            <v>#N/A</v>
          </cell>
          <cell r="AC888" t="e">
            <v>#N/A</v>
          </cell>
          <cell r="AD888" t="e">
            <v>#N/A</v>
          </cell>
          <cell r="AE888" t="str">
            <v>11 Dividend Street</v>
          </cell>
          <cell r="AF888" t="str">
            <v>Mansfield QLD 4122</v>
          </cell>
        </row>
        <row r="889">
          <cell r="A889" t="str">
            <v>AEPL0888</v>
          </cell>
          <cell r="D889" t="e">
            <v>#N/A</v>
          </cell>
          <cell r="E889" t="e">
            <v>#N/A</v>
          </cell>
          <cell r="F889" t="e">
            <v>#N/A</v>
          </cell>
          <cell r="G889" t="e">
            <v>#N/A</v>
          </cell>
          <cell r="AB889" t="e">
            <v>#N/A</v>
          </cell>
          <cell r="AC889" t="e">
            <v>#N/A</v>
          </cell>
          <cell r="AD889" t="e">
            <v>#N/A</v>
          </cell>
          <cell r="AE889" t="str">
            <v>11 Dividend Street</v>
          </cell>
          <cell r="AF889" t="str">
            <v>Mansfield QLD 4122</v>
          </cell>
        </row>
        <row r="890">
          <cell r="A890" t="str">
            <v>AEPL0889</v>
          </cell>
          <cell r="D890" t="e">
            <v>#N/A</v>
          </cell>
          <cell r="E890" t="e">
            <v>#N/A</v>
          </cell>
          <cell r="F890" t="e">
            <v>#N/A</v>
          </cell>
          <cell r="G890" t="e">
            <v>#N/A</v>
          </cell>
          <cell r="AB890" t="e">
            <v>#N/A</v>
          </cell>
          <cell r="AC890" t="e">
            <v>#N/A</v>
          </cell>
          <cell r="AD890" t="e">
            <v>#N/A</v>
          </cell>
          <cell r="AE890" t="str">
            <v>11 Dividend Street</v>
          </cell>
          <cell r="AF890" t="str">
            <v>Mansfield QLD 4122</v>
          </cell>
        </row>
        <row r="891">
          <cell r="A891" t="str">
            <v>AEPL0890</v>
          </cell>
          <cell r="D891" t="e">
            <v>#N/A</v>
          </cell>
          <cell r="E891" t="e">
            <v>#N/A</v>
          </cell>
          <cell r="F891" t="e">
            <v>#N/A</v>
          </cell>
          <cell r="G891" t="e">
            <v>#N/A</v>
          </cell>
          <cell r="AB891" t="e">
            <v>#N/A</v>
          </cell>
          <cell r="AC891" t="e">
            <v>#N/A</v>
          </cell>
          <cell r="AD891" t="e">
            <v>#N/A</v>
          </cell>
          <cell r="AE891" t="str">
            <v>11 Dividend Street</v>
          </cell>
          <cell r="AF891" t="str">
            <v>Mansfield QLD 4122</v>
          </cell>
        </row>
        <row r="892">
          <cell r="A892" t="str">
            <v>AEPL0891</v>
          </cell>
          <cell r="D892" t="e">
            <v>#N/A</v>
          </cell>
          <cell r="E892" t="e">
            <v>#N/A</v>
          </cell>
          <cell r="F892" t="e">
            <v>#N/A</v>
          </cell>
          <cell r="G892" t="e">
            <v>#N/A</v>
          </cell>
          <cell r="AB892" t="e">
            <v>#N/A</v>
          </cell>
          <cell r="AC892" t="e">
            <v>#N/A</v>
          </cell>
          <cell r="AD892" t="e">
            <v>#N/A</v>
          </cell>
          <cell r="AE892" t="str">
            <v>11 Dividend Street</v>
          </cell>
          <cell r="AF892" t="str">
            <v>Mansfield QLD 4122</v>
          </cell>
        </row>
        <row r="893">
          <cell r="A893" t="str">
            <v>AEPL0892</v>
          </cell>
          <cell r="D893" t="e">
            <v>#N/A</v>
          </cell>
          <cell r="E893" t="e">
            <v>#N/A</v>
          </cell>
          <cell r="F893" t="e">
            <v>#N/A</v>
          </cell>
          <cell r="G893" t="e">
            <v>#N/A</v>
          </cell>
          <cell r="AB893" t="e">
            <v>#N/A</v>
          </cell>
          <cell r="AC893" t="e">
            <v>#N/A</v>
          </cell>
          <cell r="AD893" t="e">
            <v>#N/A</v>
          </cell>
          <cell r="AE893" t="str">
            <v>11 Dividend Street</v>
          </cell>
          <cell r="AF893" t="str">
            <v>Mansfield QLD 4122</v>
          </cell>
        </row>
        <row r="894">
          <cell r="A894" t="str">
            <v>AEPL0893</v>
          </cell>
          <cell r="D894" t="e">
            <v>#N/A</v>
          </cell>
          <cell r="E894" t="e">
            <v>#N/A</v>
          </cell>
          <cell r="F894" t="e">
            <v>#N/A</v>
          </cell>
          <cell r="G894" t="e">
            <v>#N/A</v>
          </cell>
          <cell r="AB894" t="e">
            <v>#N/A</v>
          </cell>
          <cell r="AC894" t="e">
            <v>#N/A</v>
          </cell>
          <cell r="AD894" t="e">
            <v>#N/A</v>
          </cell>
          <cell r="AE894" t="str">
            <v>11 Dividend Street</v>
          </cell>
          <cell r="AF894" t="str">
            <v>Mansfield QLD 4122</v>
          </cell>
        </row>
        <row r="895">
          <cell r="A895" t="str">
            <v>AEPL0894</v>
          </cell>
          <cell r="D895" t="e">
            <v>#N/A</v>
          </cell>
          <cell r="E895" t="e">
            <v>#N/A</v>
          </cell>
          <cell r="F895" t="e">
            <v>#N/A</v>
          </cell>
          <cell r="G895" t="e">
            <v>#N/A</v>
          </cell>
          <cell r="AB895" t="e">
            <v>#N/A</v>
          </cell>
          <cell r="AC895" t="e">
            <v>#N/A</v>
          </cell>
          <cell r="AD895" t="e">
            <v>#N/A</v>
          </cell>
          <cell r="AE895" t="str">
            <v>11 Dividend Street</v>
          </cell>
          <cell r="AF895" t="str">
            <v>Mansfield QLD 4122</v>
          </cell>
        </row>
        <row r="896">
          <cell r="A896" t="str">
            <v>AEPL0895</v>
          </cell>
          <cell r="D896" t="e">
            <v>#N/A</v>
          </cell>
          <cell r="E896" t="e">
            <v>#N/A</v>
          </cell>
          <cell r="F896" t="e">
            <v>#N/A</v>
          </cell>
          <cell r="G896" t="e">
            <v>#N/A</v>
          </cell>
          <cell r="AB896" t="e">
            <v>#N/A</v>
          </cell>
          <cell r="AC896" t="e">
            <v>#N/A</v>
          </cell>
          <cell r="AD896" t="e">
            <v>#N/A</v>
          </cell>
          <cell r="AE896" t="str">
            <v>11 Dividend Street</v>
          </cell>
          <cell r="AF896" t="str">
            <v>Mansfield QLD 4122</v>
          </cell>
        </row>
        <row r="897">
          <cell r="A897" t="str">
            <v>AEPL0896</v>
          </cell>
          <cell r="D897" t="e">
            <v>#N/A</v>
          </cell>
          <cell r="E897" t="e">
            <v>#N/A</v>
          </cell>
          <cell r="F897" t="e">
            <v>#N/A</v>
          </cell>
          <cell r="G897" t="e">
            <v>#N/A</v>
          </cell>
          <cell r="AB897" t="e">
            <v>#N/A</v>
          </cell>
          <cell r="AC897" t="e">
            <v>#N/A</v>
          </cell>
          <cell r="AD897" t="e">
            <v>#N/A</v>
          </cell>
          <cell r="AE897" t="str">
            <v>11 Dividend Street</v>
          </cell>
          <cell r="AF897" t="str">
            <v>Mansfield QLD 4122</v>
          </cell>
        </row>
        <row r="898">
          <cell r="A898" t="str">
            <v>AEPL0897</v>
          </cell>
          <cell r="D898" t="e">
            <v>#N/A</v>
          </cell>
          <cell r="E898" t="e">
            <v>#N/A</v>
          </cell>
          <cell r="F898" t="e">
            <v>#N/A</v>
          </cell>
          <cell r="G898" t="e">
            <v>#N/A</v>
          </cell>
          <cell r="AB898" t="e">
            <v>#N/A</v>
          </cell>
          <cell r="AC898" t="e">
            <v>#N/A</v>
          </cell>
          <cell r="AD898" t="e">
            <v>#N/A</v>
          </cell>
          <cell r="AE898" t="str">
            <v>11 Dividend Street</v>
          </cell>
          <cell r="AF898" t="str">
            <v>Mansfield QLD 4122</v>
          </cell>
        </row>
        <row r="899">
          <cell r="A899" t="str">
            <v>AEPL0898</v>
          </cell>
          <cell r="D899" t="e">
            <v>#N/A</v>
          </cell>
          <cell r="E899" t="e">
            <v>#N/A</v>
          </cell>
          <cell r="F899" t="e">
            <v>#N/A</v>
          </cell>
          <cell r="G899" t="e">
            <v>#N/A</v>
          </cell>
          <cell r="AB899" t="e">
            <v>#N/A</v>
          </cell>
          <cell r="AC899" t="e">
            <v>#N/A</v>
          </cell>
          <cell r="AD899" t="e">
            <v>#N/A</v>
          </cell>
          <cell r="AE899" t="str">
            <v>11 Dividend Street</v>
          </cell>
          <cell r="AF899" t="str">
            <v>Mansfield QLD 4122</v>
          </cell>
        </row>
        <row r="900">
          <cell r="A900" t="str">
            <v>AEPL0899</v>
          </cell>
          <cell r="D900" t="e">
            <v>#N/A</v>
          </cell>
          <cell r="E900" t="e">
            <v>#N/A</v>
          </cell>
          <cell r="F900" t="e">
            <v>#N/A</v>
          </cell>
          <cell r="G900" t="e">
            <v>#N/A</v>
          </cell>
          <cell r="AB900" t="e">
            <v>#N/A</v>
          </cell>
          <cell r="AC900" t="e">
            <v>#N/A</v>
          </cell>
          <cell r="AD900" t="e">
            <v>#N/A</v>
          </cell>
          <cell r="AE900" t="str">
            <v>11 Dividend Street</v>
          </cell>
          <cell r="AF900" t="str">
            <v>Mansfield QLD 4122</v>
          </cell>
        </row>
        <row r="901">
          <cell r="A901" t="str">
            <v>AEPL0900</v>
          </cell>
          <cell r="D901" t="e">
            <v>#N/A</v>
          </cell>
          <cell r="E901" t="e">
            <v>#N/A</v>
          </cell>
          <cell r="F901" t="e">
            <v>#N/A</v>
          </cell>
          <cell r="G901" t="e">
            <v>#N/A</v>
          </cell>
          <cell r="AB901" t="e">
            <v>#N/A</v>
          </cell>
          <cell r="AC901" t="e">
            <v>#N/A</v>
          </cell>
          <cell r="AD901" t="e">
            <v>#N/A</v>
          </cell>
          <cell r="AE901" t="str">
            <v>11 Dividend Street</v>
          </cell>
          <cell r="AF901" t="str">
            <v>Mansfield QLD 4122</v>
          </cell>
        </row>
        <row r="902">
          <cell r="A902" t="str">
            <v>AEPL0901</v>
          </cell>
          <cell r="D902" t="e">
            <v>#N/A</v>
          </cell>
          <cell r="E902" t="e">
            <v>#N/A</v>
          </cell>
          <cell r="F902" t="e">
            <v>#N/A</v>
          </cell>
          <cell r="G902" t="e">
            <v>#N/A</v>
          </cell>
          <cell r="AB902" t="e">
            <v>#N/A</v>
          </cell>
          <cell r="AC902" t="e">
            <v>#N/A</v>
          </cell>
          <cell r="AD902" t="e">
            <v>#N/A</v>
          </cell>
          <cell r="AE902" t="str">
            <v>11 Dividend Street</v>
          </cell>
          <cell r="AF902" t="str">
            <v>Mansfield QLD 4122</v>
          </cell>
        </row>
        <row r="903">
          <cell r="A903" t="str">
            <v>AEPL0902</v>
          </cell>
          <cell r="D903" t="e">
            <v>#N/A</v>
          </cell>
          <cell r="E903" t="e">
            <v>#N/A</v>
          </cell>
          <cell r="F903" t="e">
            <v>#N/A</v>
          </cell>
          <cell r="G903" t="e">
            <v>#N/A</v>
          </cell>
          <cell r="AB903" t="e">
            <v>#N/A</v>
          </cell>
          <cell r="AC903" t="e">
            <v>#N/A</v>
          </cell>
          <cell r="AD903" t="e">
            <v>#N/A</v>
          </cell>
          <cell r="AE903" t="str">
            <v>11 Dividend Street</v>
          </cell>
          <cell r="AF903" t="str">
            <v>Mansfield QLD 4122</v>
          </cell>
        </row>
        <row r="904">
          <cell r="A904" t="str">
            <v>AEPL0903</v>
          </cell>
          <cell r="D904" t="e">
            <v>#N/A</v>
          </cell>
          <cell r="E904" t="e">
            <v>#N/A</v>
          </cell>
          <cell r="F904" t="e">
            <v>#N/A</v>
          </cell>
          <cell r="G904" t="e">
            <v>#N/A</v>
          </cell>
          <cell r="AB904" t="e">
            <v>#N/A</v>
          </cell>
          <cell r="AC904" t="e">
            <v>#N/A</v>
          </cell>
          <cell r="AD904" t="e">
            <v>#N/A</v>
          </cell>
          <cell r="AE904" t="str">
            <v>11 Dividend Street</v>
          </cell>
          <cell r="AF904" t="str">
            <v>Mansfield QLD 4122</v>
          </cell>
        </row>
        <row r="905">
          <cell r="A905" t="str">
            <v>AEPL0904</v>
          </cell>
          <cell r="D905" t="e">
            <v>#N/A</v>
          </cell>
          <cell r="E905" t="e">
            <v>#N/A</v>
          </cell>
          <cell r="F905" t="e">
            <v>#N/A</v>
          </cell>
          <cell r="G905" t="e">
            <v>#N/A</v>
          </cell>
          <cell r="AB905" t="e">
            <v>#N/A</v>
          </cell>
          <cell r="AC905" t="e">
            <v>#N/A</v>
          </cell>
          <cell r="AD905" t="e">
            <v>#N/A</v>
          </cell>
          <cell r="AE905" t="str">
            <v>11 Dividend Street</v>
          </cell>
          <cell r="AF905" t="str">
            <v>Mansfield QLD 4122</v>
          </cell>
        </row>
        <row r="906">
          <cell r="A906" t="str">
            <v>AEPL0905</v>
          </cell>
          <cell r="D906" t="e">
            <v>#N/A</v>
          </cell>
          <cell r="E906" t="e">
            <v>#N/A</v>
          </cell>
          <cell r="F906" t="e">
            <v>#N/A</v>
          </cell>
          <cell r="G906" t="e">
            <v>#N/A</v>
          </cell>
          <cell r="AB906" t="e">
            <v>#N/A</v>
          </cell>
          <cell r="AC906" t="e">
            <v>#N/A</v>
          </cell>
          <cell r="AD906" t="e">
            <v>#N/A</v>
          </cell>
          <cell r="AE906" t="str">
            <v>11 Dividend Street</v>
          </cell>
          <cell r="AF906" t="str">
            <v>Mansfield QLD 4122</v>
          </cell>
        </row>
        <row r="907">
          <cell r="A907" t="str">
            <v>AEPL0906</v>
          </cell>
          <cell r="D907" t="e">
            <v>#N/A</v>
          </cell>
          <cell r="E907" t="e">
            <v>#N/A</v>
          </cell>
          <cell r="F907" t="e">
            <v>#N/A</v>
          </cell>
          <cell r="G907" t="e">
            <v>#N/A</v>
          </cell>
          <cell r="AB907" t="e">
            <v>#N/A</v>
          </cell>
          <cell r="AC907" t="e">
            <v>#N/A</v>
          </cell>
          <cell r="AD907" t="e">
            <v>#N/A</v>
          </cell>
          <cell r="AE907" t="str">
            <v>11 Dividend Street</v>
          </cell>
          <cell r="AF907" t="str">
            <v>Mansfield QLD 4122</v>
          </cell>
        </row>
        <row r="908">
          <cell r="A908" t="str">
            <v>AEPL0907</v>
          </cell>
          <cell r="D908" t="e">
            <v>#N/A</v>
          </cell>
          <cell r="E908" t="e">
            <v>#N/A</v>
          </cell>
          <cell r="F908" t="e">
            <v>#N/A</v>
          </cell>
          <cell r="G908" t="e">
            <v>#N/A</v>
          </cell>
          <cell r="AB908" t="e">
            <v>#N/A</v>
          </cell>
          <cell r="AC908" t="e">
            <v>#N/A</v>
          </cell>
          <cell r="AD908" t="e">
            <v>#N/A</v>
          </cell>
          <cell r="AE908" t="str">
            <v>11 Dividend Street</v>
          </cell>
          <cell r="AF908" t="str">
            <v>Mansfield QLD 4122</v>
          </cell>
        </row>
        <row r="909">
          <cell r="A909" t="str">
            <v>AEPL0908</v>
          </cell>
          <cell r="D909" t="e">
            <v>#N/A</v>
          </cell>
          <cell r="E909" t="e">
            <v>#N/A</v>
          </cell>
          <cell r="F909" t="e">
            <v>#N/A</v>
          </cell>
          <cell r="G909" t="e">
            <v>#N/A</v>
          </cell>
          <cell r="AB909" t="e">
            <v>#N/A</v>
          </cell>
          <cell r="AC909" t="e">
            <v>#N/A</v>
          </cell>
          <cell r="AD909" t="e">
            <v>#N/A</v>
          </cell>
          <cell r="AE909" t="str">
            <v>11 Dividend Street</v>
          </cell>
          <cell r="AF909" t="str">
            <v>Mansfield QLD 4122</v>
          </cell>
        </row>
        <row r="910">
          <cell r="A910" t="str">
            <v>AEPL0909</v>
          </cell>
          <cell r="D910" t="e">
            <v>#N/A</v>
          </cell>
          <cell r="E910" t="e">
            <v>#N/A</v>
          </cell>
          <cell r="F910" t="e">
            <v>#N/A</v>
          </cell>
          <cell r="G910" t="e">
            <v>#N/A</v>
          </cell>
          <cell r="AB910" t="e">
            <v>#N/A</v>
          </cell>
          <cell r="AC910" t="e">
            <v>#N/A</v>
          </cell>
          <cell r="AD910" t="e">
            <v>#N/A</v>
          </cell>
          <cell r="AE910" t="str">
            <v>11 Dividend Street</v>
          </cell>
          <cell r="AF910" t="str">
            <v>Mansfield QLD 4122</v>
          </cell>
        </row>
        <row r="911">
          <cell r="A911" t="str">
            <v>AEPL0910</v>
          </cell>
          <cell r="D911" t="e">
            <v>#N/A</v>
          </cell>
          <cell r="E911" t="e">
            <v>#N/A</v>
          </cell>
          <cell r="F911" t="e">
            <v>#N/A</v>
          </cell>
          <cell r="G911" t="e">
            <v>#N/A</v>
          </cell>
          <cell r="AB911" t="e">
            <v>#N/A</v>
          </cell>
          <cell r="AC911" t="e">
            <v>#N/A</v>
          </cell>
          <cell r="AD911" t="e">
            <v>#N/A</v>
          </cell>
          <cell r="AE911" t="str">
            <v>11 Dividend Street</v>
          </cell>
          <cell r="AF911" t="str">
            <v>Mansfield QLD 4122</v>
          </cell>
        </row>
        <row r="912">
          <cell r="A912" t="str">
            <v>AEPL0911</v>
          </cell>
          <cell r="D912" t="e">
            <v>#N/A</v>
          </cell>
          <cell r="E912" t="e">
            <v>#N/A</v>
          </cell>
          <cell r="F912" t="e">
            <v>#N/A</v>
          </cell>
          <cell r="G912" t="e">
            <v>#N/A</v>
          </cell>
          <cell r="AB912" t="e">
            <v>#N/A</v>
          </cell>
          <cell r="AC912" t="e">
            <v>#N/A</v>
          </cell>
          <cell r="AD912" t="e">
            <v>#N/A</v>
          </cell>
          <cell r="AE912" t="str">
            <v>11 Dividend Street</v>
          </cell>
          <cell r="AF912" t="str">
            <v>Mansfield QLD 4122</v>
          </cell>
        </row>
        <row r="913">
          <cell r="A913" t="str">
            <v>AEPL0912</v>
          </cell>
          <cell r="D913" t="e">
            <v>#N/A</v>
          </cell>
          <cell r="E913" t="e">
            <v>#N/A</v>
          </cell>
          <cell r="F913" t="e">
            <v>#N/A</v>
          </cell>
          <cell r="G913" t="e">
            <v>#N/A</v>
          </cell>
          <cell r="AB913" t="e">
            <v>#N/A</v>
          </cell>
          <cell r="AC913" t="e">
            <v>#N/A</v>
          </cell>
          <cell r="AD913" t="e">
            <v>#N/A</v>
          </cell>
          <cell r="AE913" t="str">
            <v>11 Dividend Street</v>
          </cell>
          <cell r="AF913" t="str">
            <v>Mansfield QLD 4122</v>
          </cell>
        </row>
        <row r="914">
          <cell r="A914" t="str">
            <v>AEPL0913</v>
          </cell>
          <cell r="D914" t="e">
            <v>#N/A</v>
          </cell>
          <cell r="E914" t="e">
            <v>#N/A</v>
          </cell>
          <cell r="F914" t="e">
            <v>#N/A</v>
          </cell>
          <cell r="G914" t="e">
            <v>#N/A</v>
          </cell>
          <cell r="AB914" t="e">
            <v>#N/A</v>
          </cell>
          <cell r="AC914" t="e">
            <v>#N/A</v>
          </cell>
          <cell r="AD914" t="e">
            <v>#N/A</v>
          </cell>
          <cell r="AE914" t="str">
            <v>11 Dividend Street</v>
          </cell>
          <cell r="AF914" t="str">
            <v>Mansfield QLD 4122</v>
          </cell>
        </row>
        <row r="915">
          <cell r="A915" t="str">
            <v>AEPL0914</v>
          </cell>
          <cell r="D915" t="e">
            <v>#N/A</v>
          </cell>
          <cell r="E915" t="e">
            <v>#N/A</v>
          </cell>
          <cell r="F915" t="e">
            <v>#N/A</v>
          </cell>
          <cell r="G915" t="e">
            <v>#N/A</v>
          </cell>
          <cell r="AB915" t="e">
            <v>#N/A</v>
          </cell>
          <cell r="AC915" t="e">
            <v>#N/A</v>
          </cell>
          <cell r="AD915" t="e">
            <v>#N/A</v>
          </cell>
          <cell r="AE915" t="str">
            <v>11 Dividend Street</v>
          </cell>
          <cell r="AF915" t="str">
            <v>Mansfield QLD 4122</v>
          </cell>
        </row>
        <row r="916">
          <cell r="A916" t="str">
            <v>AEPL0915</v>
          </cell>
          <cell r="D916" t="e">
            <v>#N/A</v>
          </cell>
          <cell r="E916" t="e">
            <v>#N/A</v>
          </cell>
          <cell r="F916" t="e">
            <v>#N/A</v>
          </cell>
          <cell r="G916" t="e">
            <v>#N/A</v>
          </cell>
          <cell r="AB916" t="e">
            <v>#N/A</v>
          </cell>
          <cell r="AC916" t="e">
            <v>#N/A</v>
          </cell>
          <cell r="AD916" t="e">
            <v>#N/A</v>
          </cell>
          <cell r="AE916" t="str">
            <v>11 Dividend Street</v>
          </cell>
          <cell r="AF916" t="str">
            <v>Mansfield QLD 4122</v>
          </cell>
        </row>
        <row r="917">
          <cell r="A917" t="str">
            <v>AEPL0916</v>
          </cell>
          <cell r="D917" t="e">
            <v>#N/A</v>
          </cell>
          <cell r="E917" t="e">
            <v>#N/A</v>
          </cell>
          <cell r="F917" t="e">
            <v>#N/A</v>
          </cell>
          <cell r="G917" t="e">
            <v>#N/A</v>
          </cell>
          <cell r="AB917" t="e">
            <v>#N/A</v>
          </cell>
          <cell r="AC917" t="e">
            <v>#N/A</v>
          </cell>
          <cell r="AD917" t="e">
            <v>#N/A</v>
          </cell>
          <cell r="AE917" t="str">
            <v>11 Dividend Street</v>
          </cell>
          <cell r="AF917" t="str">
            <v>Mansfield QLD 4122</v>
          </cell>
        </row>
        <row r="918">
          <cell r="A918" t="str">
            <v>AEPL0917</v>
          </cell>
          <cell r="D918" t="e">
            <v>#N/A</v>
          </cell>
          <cell r="E918" t="e">
            <v>#N/A</v>
          </cell>
          <cell r="F918" t="e">
            <v>#N/A</v>
          </cell>
          <cell r="G918" t="e">
            <v>#N/A</v>
          </cell>
          <cell r="AB918" t="e">
            <v>#N/A</v>
          </cell>
          <cell r="AC918" t="e">
            <v>#N/A</v>
          </cell>
          <cell r="AD918" t="e">
            <v>#N/A</v>
          </cell>
          <cell r="AE918" t="str">
            <v>11 Dividend Street</v>
          </cell>
          <cell r="AF918" t="str">
            <v>Mansfield QLD 4122</v>
          </cell>
        </row>
        <row r="919">
          <cell r="A919" t="str">
            <v>AEPL0918</v>
          </cell>
          <cell r="D919" t="e">
            <v>#N/A</v>
          </cell>
          <cell r="E919" t="e">
            <v>#N/A</v>
          </cell>
          <cell r="F919" t="e">
            <v>#N/A</v>
          </cell>
          <cell r="G919" t="e">
            <v>#N/A</v>
          </cell>
          <cell r="AB919" t="e">
            <v>#N/A</v>
          </cell>
          <cell r="AC919" t="e">
            <v>#N/A</v>
          </cell>
          <cell r="AD919" t="e">
            <v>#N/A</v>
          </cell>
          <cell r="AE919" t="str">
            <v>11 Dividend Street</v>
          </cell>
          <cell r="AF919" t="str">
            <v>Mansfield QLD 4122</v>
          </cell>
        </row>
        <row r="920">
          <cell r="A920" t="str">
            <v>AEPL0919</v>
          </cell>
          <cell r="D920" t="e">
            <v>#N/A</v>
          </cell>
          <cell r="E920" t="e">
            <v>#N/A</v>
          </cell>
          <cell r="F920" t="e">
            <v>#N/A</v>
          </cell>
          <cell r="G920" t="e">
            <v>#N/A</v>
          </cell>
          <cell r="AB920" t="e">
            <v>#N/A</v>
          </cell>
          <cell r="AC920" t="e">
            <v>#N/A</v>
          </cell>
          <cell r="AD920" t="e">
            <v>#N/A</v>
          </cell>
          <cell r="AE920" t="str">
            <v>11 Dividend Street</v>
          </cell>
          <cell r="AF920" t="str">
            <v>Mansfield QLD 4122</v>
          </cell>
        </row>
        <row r="921">
          <cell r="A921" t="str">
            <v>AEPL0920</v>
          </cell>
          <cell r="D921" t="e">
            <v>#N/A</v>
          </cell>
          <cell r="E921" t="e">
            <v>#N/A</v>
          </cell>
          <cell r="F921" t="e">
            <v>#N/A</v>
          </cell>
          <cell r="G921" t="e">
            <v>#N/A</v>
          </cell>
          <cell r="AB921" t="e">
            <v>#N/A</v>
          </cell>
          <cell r="AC921" t="e">
            <v>#N/A</v>
          </cell>
          <cell r="AD921" t="e">
            <v>#N/A</v>
          </cell>
          <cell r="AE921" t="str">
            <v>11 Dividend Street</v>
          </cell>
          <cell r="AF921" t="str">
            <v>Mansfield QLD 4122</v>
          </cell>
        </row>
        <row r="922">
          <cell r="A922" t="str">
            <v>AEPL0921</v>
          </cell>
          <cell r="D922" t="e">
            <v>#N/A</v>
          </cell>
          <cell r="E922" t="e">
            <v>#N/A</v>
          </cell>
          <cell r="F922" t="e">
            <v>#N/A</v>
          </cell>
          <cell r="G922" t="e">
            <v>#N/A</v>
          </cell>
          <cell r="AB922" t="e">
            <v>#N/A</v>
          </cell>
          <cell r="AC922" t="e">
            <v>#N/A</v>
          </cell>
          <cell r="AD922" t="e">
            <v>#N/A</v>
          </cell>
          <cell r="AE922" t="str">
            <v>11 Dividend Street</v>
          </cell>
          <cell r="AF922" t="str">
            <v>Mansfield QLD 4122</v>
          </cell>
        </row>
        <row r="923">
          <cell r="A923" t="str">
            <v>AEPL0922</v>
          </cell>
          <cell r="D923" t="e">
            <v>#N/A</v>
          </cell>
          <cell r="E923" t="e">
            <v>#N/A</v>
          </cell>
          <cell r="F923" t="e">
            <v>#N/A</v>
          </cell>
          <cell r="G923" t="e">
            <v>#N/A</v>
          </cell>
          <cell r="AB923" t="e">
            <v>#N/A</v>
          </cell>
          <cell r="AC923" t="e">
            <v>#N/A</v>
          </cell>
          <cell r="AD923" t="e">
            <v>#N/A</v>
          </cell>
          <cell r="AE923" t="str">
            <v>11 Dividend Street</v>
          </cell>
          <cell r="AF923" t="str">
            <v>Mansfield QLD 4122</v>
          </cell>
        </row>
        <row r="924">
          <cell r="A924" t="str">
            <v>AEPL0923</v>
          </cell>
          <cell r="D924" t="e">
            <v>#N/A</v>
          </cell>
          <cell r="E924" t="e">
            <v>#N/A</v>
          </cell>
          <cell r="F924" t="e">
            <v>#N/A</v>
          </cell>
          <cell r="G924" t="e">
            <v>#N/A</v>
          </cell>
          <cell r="AB924" t="e">
            <v>#N/A</v>
          </cell>
          <cell r="AC924" t="e">
            <v>#N/A</v>
          </cell>
          <cell r="AD924" t="e">
            <v>#N/A</v>
          </cell>
          <cell r="AE924" t="str">
            <v>11 Dividend Street</v>
          </cell>
          <cell r="AF924" t="str">
            <v>Mansfield QLD 4122</v>
          </cell>
        </row>
        <row r="925">
          <cell r="A925" t="str">
            <v>AEPL0924</v>
          </cell>
          <cell r="D925" t="e">
            <v>#N/A</v>
          </cell>
          <cell r="E925" t="e">
            <v>#N/A</v>
          </cell>
          <cell r="F925" t="e">
            <v>#N/A</v>
          </cell>
          <cell r="G925" t="e">
            <v>#N/A</v>
          </cell>
          <cell r="AB925" t="e">
            <v>#N/A</v>
          </cell>
          <cell r="AC925" t="e">
            <v>#N/A</v>
          </cell>
          <cell r="AD925" t="e">
            <v>#N/A</v>
          </cell>
          <cell r="AE925" t="str">
            <v>11 Dividend Street</v>
          </cell>
          <cell r="AF925" t="str">
            <v>Mansfield QLD 4122</v>
          </cell>
        </row>
        <row r="926">
          <cell r="A926" t="str">
            <v>AEPL0925</v>
          </cell>
          <cell r="D926" t="e">
            <v>#N/A</v>
          </cell>
          <cell r="E926" t="e">
            <v>#N/A</v>
          </cell>
          <cell r="F926" t="e">
            <v>#N/A</v>
          </cell>
          <cell r="G926" t="e">
            <v>#N/A</v>
          </cell>
          <cell r="AB926" t="e">
            <v>#N/A</v>
          </cell>
          <cell r="AC926" t="e">
            <v>#N/A</v>
          </cell>
          <cell r="AD926" t="e">
            <v>#N/A</v>
          </cell>
          <cell r="AE926" t="str">
            <v>11 Dividend Street</v>
          </cell>
          <cell r="AF926" t="str">
            <v>Mansfield QLD 4122</v>
          </cell>
        </row>
        <row r="927">
          <cell r="A927" t="str">
            <v>AEPL0926</v>
          </cell>
          <cell r="D927" t="e">
            <v>#N/A</v>
          </cell>
          <cell r="E927" t="e">
            <v>#N/A</v>
          </cell>
          <cell r="F927" t="e">
            <v>#N/A</v>
          </cell>
          <cell r="G927" t="e">
            <v>#N/A</v>
          </cell>
          <cell r="AB927" t="e">
            <v>#N/A</v>
          </cell>
          <cell r="AC927" t="e">
            <v>#N/A</v>
          </cell>
          <cell r="AD927" t="e">
            <v>#N/A</v>
          </cell>
          <cell r="AE927" t="str">
            <v>11 Dividend Street</v>
          </cell>
          <cell r="AF927" t="str">
            <v>Mansfield QLD 4122</v>
          </cell>
        </row>
        <row r="928">
          <cell r="A928" t="str">
            <v>AEPL0927</v>
          </cell>
          <cell r="D928" t="e">
            <v>#N/A</v>
          </cell>
          <cell r="E928" t="e">
            <v>#N/A</v>
          </cell>
          <cell r="F928" t="e">
            <v>#N/A</v>
          </cell>
          <cell r="G928" t="e">
            <v>#N/A</v>
          </cell>
          <cell r="AB928" t="e">
            <v>#N/A</v>
          </cell>
          <cell r="AC928" t="e">
            <v>#N/A</v>
          </cell>
          <cell r="AD928" t="e">
            <v>#N/A</v>
          </cell>
          <cell r="AE928" t="str">
            <v>11 Dividend Street</v>
          </cell>
          <cell r="AF928" t="str">
            <v>Mansfield QLD 4122</v>
          </cell>
        </row>
        <row r="929">
          <cell r="A929" t="str">
            <v>AEPL0928</v>
          </cell>
          <cell r="D929" t="e">
            <v>#N/A</v>
          </cell>
          <cell r="E929" t="e">
            <v>#N/A</v>
          </cell>
          <cell r="F929" t="e">
            <v>#N/A</v>
          </cell>
          <cell r="G929" t="e">
            <v>#N/A</v>
          </cell>
          <cell r="AB929" t="e">
            <v>#N/A</v>
          </cell>
          <cell r="AC929" t="e">
            <v>#N/A</v>
          </cell>
          <cell r="AD929" t="e">
            <v>#N/A</v>
          </cell>
          <cell r="AE929" t="str">
            <v>11 Dividend Street</v>
          </cell>
          <cell r="AF929" t="str">
            <v>Mansfield QLD 4122</v>
          </cell>
        </row>
        <row r="930">
          <cell r="A930" t="str">
            <v>AEPL0929</v>
          </cell>
          <cell r="D930" t="e">
            <v>#N/A</v>
          </cell>
          <cell r="E930" t="e">
            <v>#N/A</v>
          </cell>
          <cell r="F930" t="e">
            <v>#N/A</v>
          </cell>
          <cell r="G930" t="e">
            <v>#N/A</v>
          </cell>
          <cell r="AB930" t="e">
            <v>#N/A</v>
          </cell>
          <cell r="AC930" t="e">
            <v>#N/A</v>
          </cell>
          <cell r="AD930" t="e">
            <v>#N/A</v>
          </cell>
          <cell r="AE930" t="str">
            <v>11 Dividend Street</v>
          </cell>
          <cell r="AF930" t="str">
            <v>Mansfield QLD 4122</v>
          </cell>
        </row>
        <row r="931">
          <cell r="A931" t="str">
            <v>AEPL0930</v>
          </cell>
          <cell r="D931" t="e">
            <v>#N/A</v>
          </cell>
          <cell r="E931" t="e">
            <v>#N/A</v>
          </cell>
          <cell r="F931" t="e">
            <v>#N/A</v>
          </cell>
          <cell r="G931" t="e">
            <v>#N/A</v>
          </cell>
          <cell r="AB931" t="e">
            <v>#N/A</v>
          </cell>
          <cell r="AC931" t="e">
            <v>#N/A</v>
          </cell>
          <cell r="AD931" t="e">
            <v>#N/A</v>
          </cell>
          <cell r="AE931" t="str">
            <v>11 Dividend Street</v>
          </cell>
          <cell r="AF931" t="str">
            <v>Mansfield QLD 4122</v>
          </cell>
        </row>
        <row r="932">
          <cell r="A932" t="str">
            <v>AEPL0931</v>
          </cell>
          <cell r="D932" t="e">
            <v>#N/A</v>
          </cell>
          <cell r="E932" t="e">
            <v>#N/A</v>
          </cell>
          <cell r="F932" t="e">
            <v>#N/A</v>
          </cell>
          <cell r="G932" t="e">
            <v>#N/A</v>
          </cell>
          <cell r="AB932" t="e">
            <v>#N/A</v>
          </cell>
          <cell r="AC932" t="e">
            <v>#N/A</v>
          </cell>
          <cell r="AD932" t="e">
            <v>#N/A</v>
          </cell>
          <cell r="AE932" t="str">
            <v>11 Dividend Street</v>
          </cell>
          <cell r="AF932" t="str">
            <v>Mansfield QLD 4122</v>
          </cell>
        </row>
        <row r="933">
          <cell r="A933" t="str">
            <v>AEPL0932</v>
          </cell>
          <cell r="D933" t="e">
            <v>#N/A</v>
          </cell>
          <cell r="E933" t="e">
            <v>#N/A</v>
          </cell>
          <cell r="F933" t="e">
            <v>#N/A</v>
          </cell>
          <cell r="G933" t="e">
            <v>#N/A</v>
          </cell>
          <cell r="AB933" t="e">
            <v>#N/A</v>
          </cell>
          <cell r="AC933" t="e">
            <v>#N/A</v>
          </cell>
          <cell r="AD933" t="e">
            <v>#N/A</v>
          </cell>
          <cell r="AE933" t="str">
            <v>11 Dividend Street</v>
          </cell>
          <cell r="AF933" t="str">
            <v>Mansfield QLD 4122</v>
          </cell>
        </row>
        <row r="934">
          <cell r="A934" t="str">
            <v>AEPL0933</v>
          </cell>
          <cell r="D934" t="e">
            <v>#N/A</v>
          </cell>
          <cell r="E934" t="e">
            <v>#N/A</v>
          </cell>
          <cell r="F934" t="e">
            <v>#N/A</v>
          </cell>
          <cell r="G934" t="e">
            <v>#N/A</v>
          </cell>
          <cell r="AB934" t="e">
            <v>#N/A</v>
          </cell>
          <cell r="AC934" t="e">
            <v>#N/A</v>
          </cell>
          <cell r="AD934" t="e">
            <v>#N/A</v>
          </cell>
          <cell r="AE934" t="str">
            <v>11 Dividend Street</v>
          </cell>
          <cell r="AF934" t="str">
            <v>Mansfield QLD 4122</v>
          </cell>
        </row>
        <row r="935">
          <cell r="A935" t="str">
            <v>AEPL0934</v>
          </cell>
          <cell r="D935" t="e">
            <v>#N/A</v>
          </cell>
          <cell r="E935" t="e">
            <v>#N/A</v>
          </cell>
          <cell r="F935" t="e">
            <v>#N/A</v>
          </cell>
          <cell r="G935" t="e">
            <v>#N/A</v>
          </cell>
          <cell r="AB935" t="e">
            <v>#N/A</v>
          </cell>
          <cell r="AC935" t="e">
            <v>#N/A</v>
          </cell>
          <cell r="AD935" t="e">
            <v>#N/A</v>
          </cell>
          <cell r="AE935" t="str">
            <v>11 Dividend Street</v>
          </cell>
          <cell r="AF935" t="str">
            <v>Mansfield QLD 4122</v>
          </cell>
        </row>
        <row r="936">
          <cell r="A936" t="str">
            <v>AEPL0935</v>
          </cell>
          <cell r="D936" t="e">
            <v>#N/A</v>
          </cell>
          <cell r="E936" t="e">
            <v>#N/A</v>
          </cell>
          <cell r="F936" t="e">
            <v>#N/A</v>
          </cell>
          <cell r="G936" t="e">
            <v>#N/A</v>
          </cell>
          <cell r="AB936" t="e">
            <v>#N/A</v>
          </cell>
          <cell r="AC936" t="e">
            <v>#N/A</v>
          </cell>
          <cell r="AD936" t="e">
            <v>#N/A</v>
          </cell>
          <cell r="AE936" t="str">
            <v>11 Dividend Street</v>
          </cell>
          <cell r="AF936" t="str">
            <v>Mansfield QLD 4122</v>
          </cell>
        </row>
        <row r="937">
          <cell r="A937" t="str">
            <v>AEPL0936</v>
          </cell>
          <cell r="D937" t="e">
            <v>#N/A</v>
          </cell>
          <cell r="E937" t="e">
            <v>#N/A</v>
          </cell>
          <cell r="F937" t="e">
            <v>#N/A</v>
          </cell>
          <cell r="G937" t="e">
            <v>#N/A</v>
          </cell>
          <cell r="AB937" t="e">
            <v>#N/A</v>
          </cell>
          <cell r="AC937" t="e">
            <v>#N/A</v>
          </cell>
          <cell r="AD937" t="e">
            <v>#N/A</v>
          </cell>
          <cell r="AE937" t="str">
            <v>11 Dividend Street</v>
          </cell>
          <cell r="AF937" t="str">
            <v>Mansfield QLD 4122</v>
          </cell>
        </row>
        <row r="938">
          <cell r="A938" t="str">
            <v>AEPL0937</v>
          </cell>
          <cell r="D938" t="e">
            <v>#N/A</v>
          </cell>
          <cell r="E938" t="e">
            <v>#N/A</v>
          </cell>
          <cell r="F938" t="e">
            <v>#N/A</v>
          </cell>
          <cell r="G938" t="e">
            <v>#N/A</v>
          </cell>
          <cell r="AB938" t="e">
            <v>#N/A</v>
          </cell>
          <cell r="AC938" t="e">
            <v>#N/A</v>
          </cell>
          <cell r="AD938" t="e">
            <v>#N/A</v>
          </cell>
          <cell r="AE938" t="str">
            <v>11 Dividend Street</v>
          </cell>
          <cell r="AF938" t="str">
            <v>Mansfield QLD 4122</v>
          </cell>
        </row>
        <row r="939">
          <cell r="A939" t="str">
            <v>AEPL0938</v>
          </cell>
          <cell r="D939" t="e">
            <v>#N/A</v>
          </cell>
          <cell r="E939" t="e">
            <v>#N/A</v>
          </cell>
          <cell r="F939" t="e">
            <v>#N/A</v>
          </cell>
          <cell r="G939" t="e">
            <v>#N/A</v>
          </cell>
          <cell r="AB939" t="e">
            <v>#N/A</v>
          </cell>
          <cell r="AC939" t="e">
            <v>#N/A</v>
          </cell>
          <cell r="AD939" t="e">
            <v>#N/A</v>
          </cell>
          <cell r="AE939" t="str">
            <v>11 Dividend Street</v>
          </cell>
          <cell r="AF939" t="str">
            <v>Mansfield QLD 4122</v>
          </cell>
        </row>
        <row r="940">
          <cell r="A940" t="str">
            <v>AEPL0939</v>
          </cell>
          <cell r="D940" t="e">
            <v>#N/A</v>
          </cell>
          <cell r="E940" t="e">
            <v>#N/A</v>
          </cell>
          <cell r="F940" t="e">
            <v>#N/A</v>
          </cell>
          <cell r="G940" t="e">
            <v>#N/A</v>
          </cell>
          <cell r="AB940" t="e">
            <v>#N/A</v>
          </cell>
          <cell r="AC940" t="e">
            <v>#N/A</v>
          </cell>
          <cell r="AD940" t="e">
            <v>#N/A</v>
          </cell>
          <cell r="AE940" t="str">
            <v>11 Dividend Street</v>
          </cell>
          <cell r="AF940" t="str">
            <v>Mansfield QLD 4122</v>
          </cell>
        </row>
        <row r="941">
          <cell r="A941" t="str">
            <v>AEPL0940</v>
          </cell>
          <cell r="D941" t="e">
            <v>#N/A</v>
          </cell>
          <cell r="E941" t="e">
            <v>#N/A</v>
          </cell>
          <cell r="F941" t="e">
            <v>#N/A</v>
          </cell>
          <cell r="G941" t="e">
            <v>#N/A</v>
          </cell>
          <cell r="AB941" t="e">
            <v>#N/A</v>
          </cell>
          <cell r="AC941" t="e">
            <v>#N/A</v>
          </cell>
          <cell r="AD941" t="e">
            <v>#N/A</v>
          </cell>
          <cell r="AE941" t="str">
            <v>11 Dividend Street</v>
          </cell>
          <cell r="AF941" t="str">
            <v>Mansfield QLD 4122</v>
          </cell>
        </row>
        <row r="942">
          <cell r="A942" t="str">
            <v>AEPL0941</v>
          </cell>
          <cell r="D942" t="e">
            <v>#N/A</v>
          </cell>
          <cell r="E942" t="e">
            <v>#N/A</v>
          </cell>
          <cell r="F942" t="e">
            <v>#N/A</v>
          </cell>
          <cell r="G942" t="e">
            <v>#N/A</v>
          </cell>
          <cell r="AB942" t="e">
            <v>#N/A</v>
          </cell>
          <cell r="AC942" t="e">
            <v>#N/A</v>
          </cell>
          <cell r="AD942" t="e">
            <v>#N/A</v>
          </cell>
          <cell r="AE942" t="str">
            <v>11 Dividend Street</v>
          </cell>
          <cell r="AF942" t="str">
            <v>Mansfield QLD 4122</v>
          </cell>
        </row>
        <row r="943">
          <cell r="A943" t="str">
            <v>AEPL0942</v>
          </cell>
          <cell r="D943" t="e">
            <v>#N/A</v>
          </cell>
          <cell r="E943" t="e">
            <v>#N/A</v>
          </cell>
          <cell r="F943" t="e">
            <v>#N/A</v>
          </cell>
          <cell r="G943" t="e">
            <v>#N/A</v>
          </cell>
          <cell r="AB943" t="e">
            <v>#N/A</v>
          </cell>
          <cell r="AC943" t="e">
            <v>#N/A</v>
          </cell>
          <cell r="AD943" t="e">
            <v>#N/A</v>
          </cell>
          <cell r="AE943" t="str">
            <v>11 Dividend Street</v>
          </cell>
          <cell r="AF943" t="str">
            <v>Mansfield QLD 4122</v>
          </cell>
        </row>
        <row r="944">
          <cell r="A944" t="str">
            <v>AEPL0943</v>
          </cell>
          <cell r="D944" t="e">
            <v>#N/A</v>
          </cell>
          <cell r="E944" t="e">
            <v>#N/A</v>
          </cell>
          <cell r="F944" t="e">
            <v>#N/A</v>
          </cell>
          <cell r="G944" t="e">
            <v>#N/A</v>
          </cell>
          <cell r="AB944" t="e">
            <v>#N/A</v>
          </cell>
          <cell r="AC944" t="e">
            <v>#N/A</v>
          </cell>
          <cell r="AD944" t="e">
            <v>#N/A</v>
          </cell>
          <cell r="AE944" t="str">
            <v>11 Dividend Street</v>
          </cell>
          <cell r="AF944" t="str">
            <v>Mansfield QLD 4122</v>
          </cell>
        </row>
        <row r="945">
          <cell r="A945" t="str">
            <v>AEPL0944</v>
          </cell>
          <cell r="D945" t="e">
            <v>#N/A</v>
          </cell>
          <cell r="E945" t="e">
            <v>#N/A</v>
          </cell>
          <cell r="F945" t="e">
            <v>#N/A</v>
          </cell>
          <cell r="G945" t="e">
            <v>#N/A</v>
          </cell>
          <cell r="AB945" t="e">
            <v>#N/A</v>
          </cell>
          <cell r="AC945" t="e">
            <v>#N/A</v>
          </cell>
          <cell r="AD945" t="e">
            <v>#N/A</v>
          </cell>
          <cell r="AE945" t="str">
            <v>11 Dividend Street</v>
          </cell>
          <cell r="AF945" t="str">
            <v>Mansfield QLD 4122</v>
          </cell>
        </row>
        <row r="946">
          <cell r="A946" t="str">
            <v>AEPL0945</v>
          </cell>
          <cell r="D946" t="e">
            <v>#N/A</v>
          </cell>
          <cell r="E946" t="e">
            <v>#N/A</v>
          </cell>
          <cell r="F946" t="e">
            <v>#N/A</v>
          </cell>
          <cell r="G946" t="e">
            <v>#N/A</v>
          </cell>
          <cell r="AB946" t="e">
            <v>#N/A</v>
          </cell>
          <cell r="AC946" t="e">
            <v>#N/A</v>
          </cell>
          <cell r="AD946" t="e">
            <v>#N/A</v>
          </cell>
          <cell r="AE946" t="str">
            <v>11 Dividend Street</v>
          </cell>
          <cell r="AF946" t="str">
            <v>Mansfield QLD 4122</v>
          </cell>
        </row>
        <row r="947">
          <cell r="A947" t="str">
            <v>AEPL0946</v>
          </cell>
          <cell r="D947" t="e">
            <v>#N/A</v>
          </cell>
          <cell r="E947" t="e">
            <v>#N/A</v>
          </cell>
          <cell r="F947" t="e">
            <v>#N/A</v>
          </cell>
          <cell r="G947" t="e">
            <v>#N/A</v>
          </cell>
          <cell r="AB947" t="e">
            <v>#N/A</v>
          </cell>
          <cell r="AC947" t="e">
            <v>#N/A</v>
          </cell>
          <cell r="AD947" t="e">
            <v>#N/A</v>
          </cell>
          <cell r="AE947" t="str">
            <v>11 Dividend Street</v>
          </cell>
          <cell r="AF947" t="str">
            <v>Mansfield QLD 4122</v>
          </cell>
        </row>
        <row r="948">
          <cell r="A948" t="str">
            <v>AEPL0947</v>
          </cell>
          <cell r="D948" t="e">
            <v>#N/A</v>
          </cell>
          <cell r="E948" t="e">
            <v>#N/A</v>
          </cell>
          <cell r="F948" t="e">
            <v>#N/A</v>
          </cell>
          <cell r="G948" t="e">
            <v>#N/A</v>
          </cell>
          <cell r="AB948" t="e">
            <v>#N/A</v>
          </cell>
          <cell r="AC948" t="e">
            <v>#N/A</v>
          </cell>
          <cell r="AD948" t="e">
            <v>#N/A</v>
          </cell>
          <cell r="AE948" t="str">
            <v>11 Dividend Street</v>
          </cell>
          <cell r="AF948" t="str">
            <v>Mansfield QLD 4122</v>
          </cell>
        </row>
        <row r="949">
          <cell r="A949" t="str">
            <v>AEPL0948</v>
          </cell>
          <cell r="D949" t="e">
            <v>#N/A</v>
          </cell>
          <cell r="E949" t="e">
            <v>#N/A</v>
          </cell>
          <cell r="F949" t="e">
            <v>#N/A</v>
          </cell>
          <cell r="G949" t="e">
            <v>#N/A</v>
          </cell>
          <cell r="AB949" t="e">
            <v>#N/A</v>
          </cell>
          <cell r="AC949" t="e">
            <v>#N/A</v>
          </cell>
          <cell r="AD949" t="e">
            <v>#N/A</v>
          </cell>
          <cell r="AE949" t="str">
            <v>11 Dividend Street</v>
          </cell>
          <cell r="AF949" t="str">
            <v>Mansfield QLD 4122</v>
          </cell>
        </row>
        <row r="950">
          <cell r="A950" t="str">
            <v>AEPL0949</v>
          </cell>
          <cell r="D950" t="e">
            <v>#N/A</v>
          </cell>
          <cell r="E950" t="e">
            <v>#N/A</v>
          </cell>
          <cell r="F950" t="e">
            <v>#N/A</v>
          </cell>
          <cell r="G950" t="e">
            <v>#N/A</v>
          </cell>
          <cell r="AB950" t="e">
            <v>#N/A</v>
          </cell>
          <cell r="AC950" t="e">
            <v>#N/A</v>
          </cell>
          <cell r="AD950" t="e">
            <v>#N/A</v>
          </cell>
          <cell r="AE950" t="str">
            <v>11 Dividend Street</v>
          </cell>
          <cell r="AF950" t="str">
            <v>Mansfield QLD 4122</v>
          </cell>
        </row>
        <row r="951">
          <cell r="A951" t="str">
            <v>AEPL0950</v>
          </cell>
          <cell r="D951" t="e">
            <v>#N/A</v>
          </cell>
          <cell r="E951" t="e">
            <v>#N/A</v>
          </cell>
          <cell r="F951" t="e">
            <v>#N/A</v>
          </cell>
          <cell r="G951" t="e">
            <v>#N/A</v>
          </cell>
          <cell r="AB951" t="e">
            <v>#N/A</v>
          </cell>
          <cell r="AC951" t="e">
            <v>#N/A</v>
          </cell>
          <cell r="AD951" t="e">
            <v>#N/A</v>
          </cell>
          <cell r="AE951" t="str">
            <v>11 Dividend Street</v>
          </cell>
          <cell r="AF951" t="str">
            <v>Mansfield QLD 4122</v>
          </cell>
        </row>
        <row r="952">
          <cell r="A952" t="str">
            <v>AEPL0951</v>
          </cell>
          <cell r="D952" t="e">
            <v>#N/A</v>
          </cell>
          <cell r="E952" t="e">
            <v>#N/A</v>
          </cell>
          <cell r="F952" t="e">
            <v>#N/A</v>
          </cell>
          <cell r="G952" t="e">
            <v>#N/A</v>
          </cell>
          <cell r="AB952" t="e">
            <v>#N/A</v>
          </cell>
          <cell r="AC952" t="e">
            <v>#N/A</v>
          </cell>
          <cell r="AD952" t="e">
            <v>#N/A</v>
          </cell>
          <cell r="AE952" t="str">
            <v>11 Dividend Street</v>
          </cell>
          <cell r="AF952" t="str">
            <v>Mansfield QLD 4122</v>
          </cell>
        </row>
        <row r="953">
          <cell r="A953" t="str">
            <v>AEPL0952</v>
          </cell>
          <cell r="D953" t="e">
            <v>#N/A</v>
          </cell>
          <cell r="E953" t="e">
            <v>#N/A</v>
          </cell>
          <cell r="F953" t="e">
            <v>#N/A</v>
          </cell>
          <cell r="G953" t="e">
            <v>#N/A</v>
          </cell>
          <cell r="AB953" t="e">
            <v>#N/A</v>
          </cell>
          <cell r="AC953" t="e">
            <v>#N/A</v>
          </cell>
          <cell r="AD953" t="e">
            <v>#N/A</v>
          </cell>
          <cell r="AE953" t="str">
            <v>11 Dividend Street</v>
          </cell>
          <cell r="AF953" t="str">
            <v>Mansfield QLD 4122</v>
          </cell>
        </row>
        <row r="954">
          <cell r="A954" t="str">
            <v>AEPL0953</v>
          </cell>
          <cell r="D954" t="e">
            <v>#N/A</v>
          </cell>
          <cell r="E954" t="e">
            <v>#N/A</v>
          </cell>
          <cell r="F954" t="e">
            <v>#N/A</v>
          </cell>
          <cell r="G954" t="e">
            <v>#N/A</v>
          </cell>
          <cell r="AB954" t="e">
            <v>#N/A</v>
          </cell>
          <cell r="AC954" t="e">
            <v>#N/A</v>
          </cell>
          <cell r="AD954" t="e">
            <v>#N/A</v>
          </cell>
          <cell r="AE954" t="str">
            <v>11 Dividend Street</v>
          </cell>
          <cell r="AF954" t="str">
            <v>Mansfield QLD 4122</v>
          </cell>
        </row>
        <row r="955">
          <cell r="A955" t="str">
            <v>AEPL0954</v>
          </cell>
          <cell r="D955" t="e">
            <v>#N/A</v>
          </cell>
          <cell r="E955" t="e">
            <v>#N/A</v>
          </cell>
          <cell r="F955" t="e">
            <v>#N/A</v>
          </cell>
          <cell r="G955" t="e">
            <v>#N/A</v>
          </cell>
          <cell r="AB955" t="e">
            <v>#N/A</v>
          </cell>
          <cell r="AC955" t="e">
            <v>#N/A</v>
          </cell>
          <cell r="AD955" t="e">
            <v>#N/A</v>
          </cell>
          <cell r="AE955" t="str">
            <v>11 Dividend Street</v>
          </cell>
          <cell r="AF955" t="str">
            <v>Mansfield QLD 4122</v>
          </cell>
        </row>
        <row r="956">
          <cell r="A956" t="str">
            <v>AEPL0955</v>
          </cell>
          <cell r="D956" t="e">
            <v>#N/A</v>
          </cell>
          <cell r="E956" t="e">
            <v>#N/A</v>
          </cell>
          <cell r="F956" t="e">
            <v>#N/A</v>
          </cell>
          <cell r="G956" t="e">
            <v>#N/A</v>
          </cell>
          <cell r="AB956" t="e">
            <v>#N/A</v>
          </cell>
          <cell r="AC956" t="e">
            <v>#N/A</v>
          </cell>
          <cell r="AD956" t="e">
            <v>#N/A</v>
          </cell>
          <cell r="AE956" t="str">
            <v>11 Dividend Street</v>
          </cell>
          <cell r="AF956" t="str">
            <v>Mansfield QLD 4122</v>
          </cell>
        </row>
        <row r="957">
          <cell r="A957" t="str">
            <v>AEPL0956</v>
          </cell>
          <cell r="D957" t="e">
            <v>#N/A</v>
          </cell>
          <cell r="E957" t="e">
            <v>#N/A</v>
          </cell>
          <cell r="F957" t="e">
            <v>#N/A</v>
          </cell>
          <cell r="G957" t="e">
            <v>#N/A</v>
          </cell>
          <cell r="AB957" t="e">
            <v>#N/A</v>
          </cell>
          <cell r="AC957" t="e">
            <v>#N/A</v>
          </cell>
          <cell r="AD957" t="e">
            <v>#N/A</v>
          </cell>
          <cell r="AE957" t="str">
            <v>11 Dividend Street</v>
          </cell>
          <cell r="AF957" t="str">
            <v>Mansfield QLD 4122</v>
          </cell>
        </row>
        <row r="958">
          <cell r="A958" t="str">
            <v>AEPL0957</v>
          </cell>
          <cell r="D958" t="e">
            <v>#N/A</v>
          </cell>
          <cell r="E958" t="e">
            <v>#N/A</v>
          </cell>
          <cell r="F958" t="e">
            <v>#N/A</v>
          </cell>
          <cell r="G958" t="e">
            <v>#N/A</v>
          </cell>
          <cell r="AB958" t="e">
            <v>#N/A</v>
          </cell>
          <cell r="AC958" t="e">
            <v>#N/A</v>
          </cell>
          <cell r="AD958" t="e">
            <v>#N/A</v>
          </cell>
          <cell r="AE958" t="str">
            <v>11 Dividend Street</v>
          </cell>
          <cell r="AF958" t="str">
            <v>Mansfield QLD 4122</v>
          </cell>
        </row>
        <row r="959">
          <cell r="A959" t="str">
            <v>AEPL0958</v>
          </cell>
          <cell r="D959" t="e">
            <v>#N/A</v>
          </cell>
          <cell r="E959" t="e">
            <v>#N/A</v>
          </cell>
          <cell r="F959" t="e">
            <v>#N/A</v>
          </cell>
          <cell r="G959" t="e">
            <v>#N/A</v>
          </cell>
          <cell r="AB959" t="e">
            <v>#N/A</v>
          </cell>
          <cell r="AC959" t="e">
            <v>#N/A</v>
          </cell>
          <cell r="AD959" t="e">
            <v>#N/A</v>
          </cell>
          <cell r="AE959" t="str">
            <v>11 Dividend Street</v>
          </cell>
          <cell r="AF959" t="str">
            <v>Mansfield QLD 4122</v>
          </cell>
        </row>
        <row r="960">
          <cell r="A960" t="str">
            <v>AEPL0959</v>
          </cell>
          <cell r="D960" t="e">
            <v>#N/A</v>
          </cell>
          <cell r="E960" t="e">
            <v>#N/A</v>
          </cell>
          <cell r="F960" t="e">
            <v>#N/A</v>
          </cell>
          <cell r="G960" t="e">
            <v>#N/A</v>
          </cell>
          <cell r="AB960" t="e">
            <v>#N/A</v>
          </cell>
          <cell r="AC960" t="e">
            <v>#N/A</v>
          </cell>
          <cell r="AD960" t="e">
            <v>#N/A</v>
          </cell>
          <cell r="AE960" t="str">
            <v>11 Dividend Street</v>
          </cell>
          <cell r="AF960" t="str">
            <v>Mansfield QLD 4122</v>
          </cell>
        </row>
        <row r="961">
          <cell r="A961" t="str">
            <v>AEPL0960</v>
          </cell>
          <cell r="D961" t="e">
            <v>#N/A</v>
          </cell>
          <cell r="E961" t="e">
            <v>#N/A</v>
          </cell>
          <cell r="F961" t="e">
            <v>#N/A</v>
          </cell>
          <cell r="G961" t="e">
            <v>#N/A</v>
          </cell>
          <cell r="AB961" t="e">
            <v>#N/A</v>
          </cell>
          <cell r="AC961" t="e">
            <v>#N/A</v>
          </cell>
          <cell r="AD961" t="e">
            <v>#N/A</v>
          </cell>
          <cell r="AE961" t="str">
            <v>11 Dividend Street</v>
          </cell>
          <cell r="AF961" t="str">
            <v>Mansfield QLD 4122</v>
          </cell>
        </row>
        <row r="962">
          <cell r="A962" t="str">
            <v>AEPL0961</v>
          </cell>
          <cell r="D962" t="e">
            <v>#N/A</v>
          </cell>
          <cell r="E962" t="e">
            <v>#N/A</v>
          </cell>
          <cell r="F962" t="e">
            <v>#N/A</v>
          </cell>
          <cell r="G962" t="e">
            <v>#N/A</v>
          </cell>
          <cell r="AB962" t="e">
            <v>#N/A</v>
          </cell>
          <cell r="AC962" t="e">
            <v>#N/A</v>
          </cell>
          <cell r="AD962" t="e">
            <v>#N/A</v>
          </cell>
          <cell r="AE962" t="str">
            <v>11 Dividend Street</v>
          </cell>
          <cell r="AF962" t="str">
            <v>Mansfield QLD 4122</v>
          </cell>
        </row>
        <row r="963">
          <cell r="A963" t="str">
            <v>AEPL0962</v>
          </cell>
          <cell r="D963" t="e">
            <v>#N/A</v>
          </cell>
          <cell r="E963" t="e">
            <v>#N/A</v>
          </cell>
          <cell r="F963" t="e">
            <v>#N/A</v>
          </cell>
          <cell r="G963" t="e">
            <v>#N/A</v>
          </cell>
          <cell r="AB963" t="e">
            <v>#N/A</v>
          </cell>
          <cell r="AC963" t="e">
            <v>#N/A</v>
          </cell>
          <cell r="AD963" t="e">
            <v>#N/A</v>
          </cell>
          <cell r="AE963" t="str">
            <v>11 Dividend Street</v>
          </cell>
          <cell r="AF963" t="str">
            <v>Mansfield QLD 4122</v>
          </cell>
        </row>
        <row r="964">
          <cell r="A964" t="str">
            <v>AEPL0963</v>
          </cell>
          <cell r="D964" t="e">
            <v>#N/A</v>
          </cell>
          <cell r="E964" t="e">
            <v>#N/A</v>
          </cell>
          <cell r="F964" t="e">
            <v>#N/A</v>
          </cell>
          <cell r="G964" t="e">
            <v>#N/A</v>
          </cell>
          <cell r="AB964" t="e">
            <v>#N/A</v>
          </cell>
          <cell r="AC964" t="e">
            <v>#N/A</v>
          </cell>
          <cell r="AD964" t="e">
            <v>#N/A</v>
          </cell>
          <cell r="AE964" t="str">
            <v>11 Dividend Street</v>
          </cell>
          <cell r="AF964" t="str">
            <v>Mansfield QLD 4122</v>
          </cell>
        </row>
        <row r="965">
          <cell r="A965" t="str">
            <v>AEPL0964</v>
          </cell>
          <cell r="D965" t="e">
            <v>#N/A</v>
          </cell>
          <cell r="E965" t="e">
            <v>#N/A</v>
          </cell>
          <cell r="F965" t="e">
            <v>#N/A</v>
          </cell>
          <cell r="G965" t="e">
            <v>#N/A</v>
          </cell>
          <cell r="AB965" t="e">
            <v>#N/A</v>
          </cell>
          <cell r="AC965" t="e">
            <v>#N/A</v>
          </cell>
          <cell r="AD965" t="e">
            <v>#N/A</v>
          </cell>
          <cell r="AE965" t="str">
            <v>11 Dividend Street</v>
          </cell>
          <cell r="AF965" t="str">
            <v>Mansfield QLD 4122</v>
          </cell>
        </row>
        <row r="966">
          <cell r="A966" t="str">
            <v>AEPL0965</v>
          </cell>
          <cell r="D966" t="e">
            <v>#N/A</v>
          </cell>
          <cell r="E966" t="e">
            <v>#N/A</v>
          </cell>
          <cell r="F966" t="e">
            <v>#N/A</v>
          </cell>
          <cell r="G966" t="e">
            <v>#N/A</v>
          </cell>
          <cell r="AB966" t="e">
            <v>#N/A</v>
          </cell>
          <cell r="AC966" t="e">
            <v>#N/A</v>
          </cell>
          <cell r="AD966" t="e">
            <v>#N/A</v>
          </cell>
          <cell r="AE966" t="str">
            <v>11 Dividend Street</v>
          </cell>
          <cell r="AF966" t="str">
            <v>Mansfield QLD 4122</v>
          </cell>
        </row>
        <row r="967">
          <cell r="A967" t="str">
            <v>AEPL0966</v>
          </cell>
          <cell r="D967" t="e">
            <v>#N/A</v>
          </cell>
          <cell r="E967" t="e">
            <v>#N/A</v>
          </cell>
          <cell r="F967" t="e">
            <v>#N/A</v>
          </cell>
          <cell r="G967" t="e">
            <v>#N/A</v>
          </cell>
          <cell r="AB967" t="e">
            <v>#N/A</v>
          </cell>
          <cell r="AC967" t="e">
            <v>#N/A</v>
          </cell>
          <cell r="AD967" t="e">
            <v>#N/A</v>
          </cell>
          <cell r="AE967" t="str">
            <v>11 Dividend Street</v>
          </cell>
          <cell r="AF967" t="str">
            <v>Mansfield QLD 4122</v>
          </cell>
        </row>
        <row r="968">
          <cell r="A968" t="str">
            <v>AEPL0967</v>
          </cell>
          <cell r="D968" t="e">
            <v>#N/A</v>
          </cell>
          <cell r="E968" t="e">
            <v>#N/A</v>
          </cell>
          <cell r="F968" t="e">
            <v>#N/A</v>
          </cell>
          <cell r="G968" t="e">
            <v>#N/A</v>
          </cell>
          <cell r="AB968" t="e">
            <v>#N/A</v>
          </cell>
          <cell r="AC968" t="e">
            <v>#N/A</v>
          </cell>
          <cell r="AD968" t="e">
            <v>#N/A</v>
          </cell>
          <cell r="AE968" t="str">
            <v>11 Dividend Street</v>
          </cell>
          <cell r="AF968" t="str">
            <v>Mansfield QLD 4122</v>
          </cell>
        </row>
        <row r="969">
          <cell r="A969" t="str">
            <v>AEPL0968</v>
          </cell>
          <cell r="D969" t="e">
            <v>#N/A</v>
          </cell>
          <cell r="E969" t="e">
            <v>#N/A</v>
          </cell>
          <cell r="F969" t="e">
            <v>#N/A</v>
          </cell>
          <cell r="G969" t="e">
            <v>#N/A</v>
          </cell>
          <cell r="AB969" t="e">
            <v>#N/A</v>
          </cell>
          <cell r="AC969" t="e">
            <v>#N/A</v>
          </cell>
          <cell r="AD969" t="e">
            <v>#N/A</v>
          </cell>
          <cell r="AE969" t="str">
            <v>11 Dividend Street</v>
          </cell>
          <cell r="AF969" t="str">
            <v>Mansfield QLD 4122</v>
          </cell>
        </row>
        <row r="970">
          <cell r="A970" t="str">
            <v>AEPL0969</v>
          </cell>
          <cell r="D970" t="e">
            <v>#N/A</v>
          </cell>
          <cell r="E970" t="e">
            <v>#N/A</v>
          </cell>
          <cell r="F970" t="e">
            <v>#N/A</v>
          </cell>
          <cell r="G970" t="e">
            <v>#N/A</v>
          </cell>
          <cell r="AB970" t="e">
            <v>#N/A</v>
          </cell>
          <cell r="AC970" t="e">
            <v>#N/A</v>
          </cell>
          <cell r="AD970" t="e">
            <v>#N/A</v>
          </cell>
          <cell r="AE970" t="str">
            <v>11 Dividend Street</v>
          </cell>
          <cell r="AF970" t="str">
            <v>Mansfield QLD 4122</v>
          </cell>
        </row>
        <row r="971">
          <cell r="A971" t="str">
            <v>AEPL0970</v>
          </cell>
          <cell r="D971" t="e">
            <v>#N/A</v>
          </cell>
          <cell r="E971" t="e">
            <v>#N/A</v>
          </cell>
          <cell r="F971" t="e">
            <v>#N/A</v>
          </cell>
          <cell r="G971" t="e">
            <v>#N/A</v>
          </cell>
          <cell r="AB971" t="e">
            <v>#N/A</v>
          </cell>
          <cell r="AC971" t="e">
            <v>#N/A</v>
          </cell>
          <cell r="AD971" t="e">
            <v>#N/A</v>
          </cell>
          <cell r="AE971" t="str">
            <v>11 Dividend Street</v>
          </cell>
          <cell r="AF971" t="str">
            <v>Mansfield QLD 4122</v>
          </cell>
        </row>
        <row r="972">
          <cell r="A972" t="str">
            <v>AEPL0971</v>
          </cell>
          <cell r="D972" t="e">
            <v>#N/A</v>
          </cell>
          <cell r="E972" t="e">
            <v>#N/A</v>
          </cell>
          <cell r="F972" t="e">
            <v>#N/A</v>
          </cell>
          <cell r="G972" t="e">
            <v>#N/A</v>
          </cell>
          <cell r="AB972" t="e">
            <v>#N/A</v>
          </cell>
          <cell r="AC972" t="e">
            <v>#N/A</v>
          </cell>
          <cell r="AD972" t="e">
            <v>#N/A</v>
          </cell>
          <cell r="AE972" t="str">
            <v>11 Dividend Street</v>
          </cell>
          <cell r="AF972" t="str">
            <v>Mansfield QLD 4122</v>
          </cell>
        </row>
        <row r="973">
          <cell r="A973" t="str">
            <v>AEPL0972</v>
          </cell>
          <cell r="D973" t="e">
            <v>#N/A</v>
          </cell>
          <cell r="E973" t="e">
            <v>#N/A</v>
          </cell>
          <cell r="F973" t="e">
            <v>#N/A</v>
          </cell>
          <cell r="G973" t="e">
            <v>#N/A</v>
          </cell>
          <cell r="AB973" t="e">
            <v>#N/A</v>
          </cell>
          <cell r="AC973" t="e">
            <v>#N/A</v>
          </cell>
          <cell r="AD973" t="e">
            <v>#N/A</v>
          </cell>
          <cell r="AE973" t="str">
            <v>11 Dividend Street</v>
          </cell>
          <cell r="AF973" t="str">
            <v>Mansfield QLD 4122</v>
          </cell>
        </row>
        <row r="974">
          <cell r="A974" t="str">
            <v>AEPL0973</v>
          </cell>
          <cell r="D974" t="e">
            <v>#N/A</v>
          </cell>
          <cell r="E974" t="e">
            <v>#N/A</v>
          </cell>
          <cell r="F974" t="e">
            <v>#N/A</v>
          </cell>
          <cell r="G974" t="e">
            <v>#N/A</v>
          </cell>
          <cell r="AB974" t="e">
            <v>#N/A</v>
          </cell>
          <cell r="AC974" t="e">
            <v>#N/A</v>
          </cell>
          <cell r="AD974" t="e">
            <v>#N/A</v>
          </cell>
          <cell r="AE974" t="str">
            <v>11 Dividend Street</v>
          </cell>
          <cell r="AF974" t="str">
            <v>Mansfield QLD 4122</v>
          </cell>
        </row>
        <row r="975">
          <cell r="A975" t="str">
            <v>AEPL0974</v>
          </cell>
          <cell r="D975" t="e">
            <v>#N/A</v>
          </cell>
          <cell r="E975" t="e">
            <v>#N/A</v>
          </cell>
          <cell r="F975" t="e">
            <v>#N/A</v>
          </cell>
          <cell r="G975" t="e">
            <v>#N/A</v>
          </cell>
          <cell r="AB975" t="e">
            <v>#N/A</v>
          </cell>
          <cell r="AC975" t="e">
            <v>#N/A</v>
          </cell>
          <cell r="AD975" t="e">
            <v>#N/A</v>
          </cell>
          <cell r="AE975" t="str">
            <v>11 Dividend Street</v>
          </cell>
          <cell r="AF975" t="str">
            <v>Mansfield QLD 4122</v>
          </cell>
        </row>
        <row r="976">
          <cell r="A976" t="str">
            <v>AEPL0975</v>
          </cell>
          <cell r="D976" t="e">
            <v>#N/A</v>
          </cell>
          <cell r="E976" t="e">
            <v>#N/A</v>
          </cell>
          <cell r="F976" t="e">
            <v>#N/A</v>
          </cell>
          <cell r="G976" t="e">
            <v>#N/A</v>
          </cell>
          <cell r="AB976" t="e">
            <v>#N/A</v>
          </cell>
          <cell r="AC976" t="e">
            <v>#N/A</v>
          </cell>
          <cell r="AD976" t="e">
            <v>#N/A</v>
          </cell>
          <cell r="AE976" t="str">
            <v>11 Dividend Street</v>
          </cell>
          <cell r="AF976" t="str">
            <v>Mansfield QLD 4122</v>
          </cell>
        </row>
        <row r="977">
          <cell r="A977" t="str">
            <v>AEPL0976</v>
          </cell>
          <cell r="D977" t="e">
            <v>#N/A</v>
          </cell>
          <cell r="E977" t="e">
            <v>#N/A</v>
          </cell>
          <cell r="F977" t="e">
            <v>#N/A</v>
          </cell>
          <cell r="G977" t="e">
            <v>#N/A</v>
          </cell>
          <cell r="AB977" t="e">
            <v>#N/A</v>
          </cell>
          <cell r="AC977" t="e">
            <v>#N/A</v>
          </cell>
          <cell r="AD977" t="e">
            <v>#N/A</v>
          </cell>
          <cell r="AE977" t="str">
            <v>11 Dividend Street</v>
          </cell>
          <cell r="AF977" t="str">
            <v>Mansfield QLD 4122</v>
          </cell>
        </row>
        <row r="978">
          <cell r="A978" t="str">
            <v>AEPL0977</v>
          </cell>
          <cell r="D978" t="e">
            <v>#N/A</v>
          </cell>
          <cell r="E978" t="e">
            <v>#N/A</v>
          </cell>
          <cell r="F978" t="e">
            <v>#N/A</v>
          </cell>
          <cell r="G978" t="e">
            <v>#N/A</v>
          </cell>
          <cell r="AB978" t="e">
            <v>#N/A</v>
          </cell>
          <cell r="AC978" t="e">
            <v>#N/A</v>
          </cell>
          <cell r="AD978" t="e">
            <v>#N/A</v>
          </cell>
          <cell r="AE978" t="str">
            <v>11 Dividend Street</v>
          </cell>
          <cell r="AF978" t="str">
            <v>Mansfield QLD 4122</v>
          </cell>
        </row>
        <row r="979">
          <cell r="A979" t="str">
            <v>AEPL0978</v>
          </cell>
          <cell r="D979" t="e">
            <v>#N/A</v>
          </cell>
          <cell r="E979" t="e">
            <v>#N/A</v>
          </cell>
          <cell r="F979" t="e">
            <v>#N/A</v>
          </cell>
          <cell r="G979" t="e">
            <v>#N/A</v>
          </cell>
          <cell r="AB979" t="e">
            <v>#N/A</v>
          </cell>
          <cell r="AC979" t="e">
            <v>#N/A</v>
          </cell>
          <cell r="AD979" t="e">
            <v>#N/A</v>
          </cell>
          <cell r="AE979" t="str">
            <v>11 Dividend Street</v>
          </cell>
          <cell r="AF979" t="str">
            <v>Mansfield QLD 4122</v>
          </cell>
        </row>
        <row r="980">
          <cell r="A980" t="str">
            <v>AEPL0979</v>
          </cell>
          <cell r="D980" t="e">
            <v>#N/A</v>
          </cell>
          <cell r="E980" t="e">
            <v>#N/A</v>
          </cell>
          <cell r="F980" t="e">
            <v>#N/A</v>
          </cell>
          <cell r="G980" t="e">
            <v>#N/A</v>
          </cell>
          <cell r="AB980" t="e">
            <v>#N/A</v>
          </cell>
          <cell r="AC980" t="e">
            <v>#N/A</v>
          </cell>
          <cell r="AD980" t="e">
            <v>#N/A</v>
          </cell>
          <cell r="AE980" t="str">
            <v>11 Dividend Street</v>
          </cell>
          <cell r="AF980" t="str">
            <v>Mansfield QLD 4122</v>
          </cell>
        </row>
        <row r="981">
          <cell r="A981" t="str">
            <v>AEPL0980</v>
          </cell>
          <cell r="D981" t="e">
            <v>#N/A</v>
          </cell>
          <cell r="E981" t="e">
            <v>#N/A</v>
          </cell>
          <cell r="F981" t="e">
            <v>#N/A</v>
          </cell>
          <cell r="G981" t="e">
            <v>#N/A</v>
          </cell>
          <cell r="AB981" t="e">
            <v>#N/A</v>
          </cell>
          <cell r="AC981" t="e">
            <v>#N/A</v>
          </cell>
          <cell r="AD981" t="e">
            <v>#N/A</v>
          </cell>
          <cell r="AE981" t="str">
            <v>11 Dividend Street</v>
          </cell>
          <cell r="AF981" t="str">
            <v>Mansfield QLD 4122</v>
          </cell>
        </row>
        <row r="982">
          <cell r="A982" t="str">
            <v>AEPL0981</v>
          </cell>
          <cell r="D982" t="e">
            <v>#N/A</v>
          </cell>
          <cell r="E982" t="e">
            <v>#N/A</v>
          </cell>
          <cell r="F982" t="e">
            <v>#N/A</v>
          </cell>
          <cell r="G982" t="e">
            <v>#N/A</v>
          </cell>
          <cell r="AB982" t="e">
            <v>#N/A</v>
          </cell>
          <cell r="AC982" t="e">
            <v>#N/A</v>
          </cell>
          <cell r="AD982" t="e">
            <v>#N/A</v>
          </cell>
          <cell r="AE982" t="str">
            <v>11 Dividend Street</v>
          </cell>
          <cell r="AF982" t="str">
            <v>Mansfield QLD 4122</v>
          </cell>
        </row>
        <row r="983">
          <cell r="A983" t="str">
            <v>AEPL0982</v>
          </cell>
          <cell r="D983" t="e">
            <v>#N/A</v>
          </cell>
          <cell r="E983" t="e">
            <v>#N/A</v>
          </cell>
          <cell r="F983" t="e">
            <v>#N/A</v>
          </cell>
          <cell r="G983" t="e">
            <v>#N/A</v>
          </cell>
          <cell r="AB983" t="e">
            <v>#N/A</v>
          </cell>
          <cell r="AC983" t="e">
            <v>#N/A</v>
          </cell>
          <cell r="AD983" t="e">
            <v>#N/A</v>
          </cell>
          <cell r="AE983" t="str">
            <v>11 Dividend Street</v>
          </cell>
          <cell r="AF983" t="str">
            <v>Mansfield QLD 4122</v>
          </cell>
        </row>
        <row r="984">
          <cell r="A984" t="str">
            <v>AEPL0983</v>
          </cell>
          <cell r="D984" t="e">
            <v>#N/A</v>
          </cell>
          <cell r="E984" t="e">
            <v>#N/A</v>
          </cell>
          <cell r="F984" t="e">
            <v>#N/A</v>
          </cell>
          <cell r="G984" t="e">
            <v>#N/A</v>
          </cell>
          <cell r="AB984" t="e">
            <v>#N/A</v>
          </cell>
          <cell r="AC984" t="e">
            <v>#N/A</v>
          </cell>
          <cell r="AD984" t="e">
            <v>#N/A</v>
          </cell>
          <cell r="AE984" t="str">
            <v>11 Dividend Street</v>
          </cell>
          <cell r="AF984" t="str">
            <v>Mansfield QLD 4122</v>
          </cell>
        </row>
        <row r="985">
          <cell r="A985" t="str">
            <v>AEPL0984</v>
          </cell>
          <cell r="D985" t="e">
            <v>#N/A</v>
          </cell>
          <cell r="E985" t="e">
            <v>#N/A</v>
          </cell>
          <cell r="F985" t="e">
            <v>#N/A</v>
          </cell>
          <cell r="G985" t="e">
            <v>#N/A</v>
          </cell>
          <cell r="AB985" t="e">
            <v>#N/A</v>
          </cell>
          <cell r="AC985" t="e">
            <v>#N/A</v>
          </cell>
          <cell r="AD985" t="e">
            <v>#N/A</v>
          </cell>
          <cell r="AE985" t="str">
            <v>11 Dividend Street</v>
          </cell>
          <cell r="AF985" t="str">
            <v>Mansfield QLD 4122</v>
          </cell>
        </row>
        <row r="986">
          <cell r="A986" t="str">
            <v>AEPL0985</v>
          </cell>
          <cell r="D986" t="e">
            <v>#N/A</v>
          </cell>
          <cell r="E986" t="e">
            <v>#N/A</v>
          </cell>
          <cell r="F986" t="e">
            <v>#N/A</v>
          </cell>
          <cell r="G986" t="e">
            <v>#N/A</v>
          </cell>
          <cell r="AB986" t="e">
            <v>#N/A</v>
          </cell>
          <cell r="AC986" t="e">
            <v>#N/A</v>
          </cell>
          <cell r="AD986" t="e">
            <v>#N/A</v>
          </cell>
          <cell r="AE986" t="str">
            <v>11 Dividend Street</v>
          </cell>
          <cell r="AF986" t="str">
            <v>Mansfield QLD 4122</v>
          </cell>
        </row>
        <row r="987">
          <cell r="A987" t="str">
            <v>AEPL0986</v>
          </cell>
          <cell r="D987" t="e">
            <v>#N/A</v>
          </cell>
          <cell r="E987" t="e">
            <v>#N/A</v>
          </cell>
          <cell r="F987" t="e">
            <v>#N/A</v>
          </cell>
          <cell r="G987" t="e">
            <v>#N/A</v>
          </cell>
          <cell r="AB987" t="e">
            <v>#N/A</v>
          </cell>
          <cell r="AC987" t="e">
            <v>#N/A</v>
          </cell>
          <cell r="AD987" t="e">
            <v>#N/A</v>
          </cell>
          <cell r="AE987" t="str">
            <v>11 Dividend Street</v>
          </cell>
          <cell r="AF987" t="str">
            <v>Mansfield QLD 4122</v>
          </cell>
        </row>
        <row r="988">
          <cell r="A988" t="str">
            <v>AEPL0987</v>
          </cell>
          <cell r="D988" t="e">
            <v>#N/A</v>
          </cell>
          <cell r="E988" t="e">
            <v>#N/A</v>
          </cell>
          <cell r="F988" t="e">
            <v>#N/A</v>
          </cell>
          <cell r="G988" t="e">
            <v>#N/A</v>
          </cell>
          <cell r="AB988" t="e">
            <v>#N/A</v>
          </cell>
          <cell r="AC988" t="e">
            <v>#N/A</v>
          </cell>
          <cell r="AD988" t="e">
            <v>#N/A</v>
          </cell>
          <cell r="AE988" t="str">
            <v>11 Dividend Street</v>
          </cell>
          <cell r="AF988" t="str">
            <v>Mansfield QLD 4122</v>
          </cell>
        </row>
        <row r="989">
          <cell r="A989" t="str">
            <v>AEPL0988</v>
          </cell>
          <cell r="D989" t="e">
            <v>#N/A</v>
          </cell>
          <cell r="E989" t="e">
            <v>#N/A</v>
          </cell>
          <cell r="F989" t="e">
            <v>#N/A</v>
          </cell>
          <cell r="G989" t="e">
            <v>#N/A</v>
          </cell>
          <cell r="AB989" t="e">
            <v>#N/A</v>
          </cell>
          <cell r="AC989" t="e">
            <v>#N/A</v>
          </cell>
          <cell r="AD989" t="e">
            <v>#N/A</v>
          </cell>
          <cell r="AE989" t="str">
            <v>11 Dividend Street</v>
          </cell>
          <cell r="AF989" t="str">
            <v>Mansfield QLD 4122</v>
          </cell>
        </row>
        <row r="990">
          <cell r="A990" t="str">
            <v>AEPL0989</v>
          </cell>
          <cell r="D990" t="e">
            <v>#N/A</v>
          </cell>
          <cell r="E990" t="e">
            <v>#N/A</v>
          </cell>
          <cell r="F990" t="e">
            <v>#N/A</v>
          </cell>
          <cell r="G990" t="e">
            <v>#N/A</v>
          </cell>
          <cell r="AB990" t="e">
            <v>#N/A</v>
          </cell>
          <cell r="AC990" t="e">
            <v>#N/A</v>
          </cell>
          <cell r="AD990" t="e">
            <v>#N/A</v>
          </cell>
          <cell r="AE990" t="str">
            <v>11 Dividend Street</v>
          </cell>
          <cell r="AF990" t="str">
            <v>Mansfield QLD 4122</v>
          </cell>
        </row>
        <row r="991">
          <cell r="A991" t="str">
            <v>AEPL0990</v>
          </cell>
          <cell r="D991" t="e">
            <v>#N/A</v>
          </cell>
          <cell r="E991" t="e">
            <v>#N/A</v>
          </cell>
          <cell r="F991" t="e">
            <v>#N/A</v>
          </cell>
          <cell r="G991" t="e">
            <v>#N/A</v>
          </cell>
          <cell r="AB991" t="e">
            <v>#N/A</v>
          </cell>
          <cell r="AC991" t="e">
            <v>#N/A</v>
          </cell>
          <cell r="AD991" t="e">
            <v>#N/A</v>
          </cell>
          <cell r="AE991" t="str">
            <v>11 Dividend Street</v>
          </cell>
          <cell r="AF991" t="str">
            <v>Mansfield QLD 4122</v>
          </cell>
        </row>
        <row r="992">
          <cell r="A992" t="str">
            <v>AEPL0991</v>
          </cell>
          <cell r="D992" t="e">
            <v>#N/A</v>
          </cell>
          <cell r="E992" t="e">
            <v>#N/A</v>
          </cell>
          <cell r="F992" t="e">
            <v>#N/A</v>
          </cell>
          <cell r="G992" t="e">
            <v>#N/A</v>
          </cell>
          <cell r="AB992" t="e">
            <v>#N/A</v>
          </cell>
          <cell r="AC992" t="e">
            <v>#N/A</v>
          </cell>
          <cell r="AD992" t="e">
            <v>#N/A</v>
          </cell>
          <cell r="AE992" t="str">
            <v>11 Dividend Street</v>
          </cell>
          <cell r="AF992" t="str">
            <v>Mansfield QLD 4122</v>
          </cell>
        </row>
        <row r="993">
          <cell r="A993" t="str">
            <v>AEPL0992</v>
          </cell>
          <cell r="D993" t="e">
            <v>#N/A</v>
          </cell>
          <cell r="E993" t="e">
            <v>#N/A</v>
          </cell>
          <cell r="F993" t="e">
            <v>#N/A</v>
          </cell>
          <cell r="G993" t="e">
            <v>#N/A</v>
          </cell>
          <cell r="AB993" t="e">
            <v>#N/A</v>
          </cell>
          <cell r="AC993" t="e">
            <v>#N/A</v>
          </cell>
          <cell r="AD993" t="e">
            <v>#N/A</v>
          </cell>
          <cell r="AE993" t="str">
            <v>11 Dividend Street</v>
          </cell>
          <cell r="AF993" t="str">
            <v>Mansfield QLD 4122</v>
          </cell>
        </row>
        <row r="994">
          <cell r="A994" t="str">
            <v>AEPL0993</v>
          </cell>
          <cell r="D994" t="e">
            <v>#N/A</v>
          </cell>
          <cell r="E994" t="e">
            <v>#N/A</v>
          </cell>
          <cell r="F994" t="e">
            <v>#N/A</v>
          </cell>
          <cell r="G994" t="e">
            <v>#N/A</v>
          </cell>
          <cell r="AB994" t="e">
            <v>#N/A</v>
          </cell>
          <cell r="AC994" t="e">
            <v>#N/A</v>
          </cell>
          <cell r="AD994" t="e">
            <v>#N/A</v>
          </cell>
          <cell r="AE994" t="str">
            <v>11 Dividend Street</v>
          </cell>
          <cell r="AF994" t="str">
            <v>Mansfield QLD 4122</v>
          </cell>
        </row>
        <row r="995">
          <cell r="A995" t="str">
            <v>AEPL0994</v>
          </cell>
          <cell r="D995" t="e">
            <v>#N/A</v>
          </cell>
          <cell r="E995" t="e">
            <v>#N/A</v>
          </cell>
          <cell r="F995" t="e">
            <v>#N/A</v>
          </cell>
          <cell r="G995" t="e">
            <v>#N/A</v>
          </cell>
          <cell r="AB995" t="e">
            <v>#N/A</v>
          </cell>
          <cell r="AC995" t="e">
            <v>#N/A</v>
          </cell>
          <cell r="AD995" t="e">
            <v>#N/A</v>
          </cell>
          <cell r="AE995" t="str">
            <v>11 Dividend Street</v>
          </cell>
          <cell r="AF995" t="str">
            <v>Mansfield QLD 4122</v>
          </cell>
        </row>
        <row r="996">
          <cell r="A996" t="str">
            <v>AEPL0995</v>
          </cell>
          <cell r="D996" t="e">
            <v>#N/A</v>
          </cell>
          <cell r="E996" t="e">
            <v>#N/A</v>
          </cell>
          <cell r="F996" t="e">
            <v>#N/A</v>
          </cell>
          <cell r="G996" t="e">
            <v>#N/A</v>
          </cell>
          <cell r="AB996" t="e">
            <v>#N/A</v>
          </cell>
          <cell r="AC996" t="e">
            <v>#N/A</v>
          </cell>
          <cell r="AD996" t="e">
            <v>#N/A</v>
          </cell>
          <cell r="AE996" t="str">
            <v>11 Dividend Street</v>
          </cell>
          <cell r="AF996" t="str">
            <v>Mansfield QLD 4122</v>
          </cell>
        </row>
        <row r="997">
          <cell r="A997" t="str">
            <v>AEPL0996</v>
          </cell>
          <cell r="D997" t="e">
            <v>#N/A</v>
          </cell>
          <cell r="E997" t="e">
            <v>#N/A</v>
          </cell>
          <cell r="F997" t="e">
            <v>#N/A</v>
          </cell>
          <cell r="G997" t="e">
            <v>#N/A</v>
          </cell>
          <cell r="AB997" t="e">
            <v>#N/A</v>
          </cell>
          <cell r="AC997" t="e">
            <v>#N/A</v>
          </cell>
          <cell r="AD997" t="e">
            <v>#N/A</v>
          </cell>
          <cell r="AE997" t="str">
            <v>11 Dividend Street</v>
          </cell>
          <cell r="AF997" t="str">
            <v>Mansfield QLD 4122</v>
          </cell>
        </row>
        <row r="998">
          <cell r="A998" t="str">
            <v>AEPL0997</v>
          </cell>
          <cell r="D998" t="e">
            <v>#N/A</v>
          </cell>
          <cell r="E998" t="e">
            <v>#N/A</v>
          </cell>
          <cell r="F998" t="e">
            <v>#N/A</v>
          </cell>
          <cell r="G998" t="e">
            <v>#N/A</v>
          </cell>
          <cell r="AB998" t="e">
            <v>#N/A</v>
          </cell>
          <cell r="AC998" t="e">
            <v>#N/A</v>
          </cell>
          <cell r="AD998" t="e">
            <v>#N/A</v>
          </cell>
          <cell r="AE998" t="str">
            <v>11 Dividend Street</v>
          </cell>
          <cell r="AF998" t="str">
            <v>Mansfield QLD 4122</v>
          </cell>
        </row>
        <row r="999">
          <cell r="A999" t="str">
            <v>AEPL0998</v>
          </cell>
          <cell r="D999" t="e">
            <v>#N/A</v>
          </cell>
          <cell r="E999" t="e">
            <v>#N/A</v>
          </cell>
          <cell r="F999" t="e">
            <v>#N/A</v>
          </cell>
          <cell r="G999" t="e">
            <v>#N/A</v>
          </cell>
          <cell r="AB999" t="e">
            <v>#N/A</v>
          </cell>
          <cell r="AC999" t="e">
            <v>#N/A</v>
          </cell>
          <cell r="AD999" t="e">
            <v>#N/A</v>
          </cell>
          <cell r="AE999" t="str">
            <v>11 Dividend Street</v>
          </cell>
          <cell r="AF999" t="str">
            <v>Mansfield QLD 4122</v>
          </cell>
        </row>
        <row r="1000">
          <cell r="A1000" t="str">
            <v>AEPL0999</v>
          </cell>
          <cell r="D1000" t="e">
            <v>#N/A</v>
          </cell>
          <cell r="E1000" t="e">
            <v>#N/A</v>
          </cell>
          <cell r="F1000" t="e">
            <v>#N/A</v>
          </cell>
          <cell r="G1000" t="e">
            <v>#N/A</v>
          </cell>
          <cell r="AB1000" t="e">
            <v>#N/A</v>
          </cell>
          <cell r="AC1000" t="e">
            <v>#N/A</v>
          </cell>
          <cell r="AD1000" t="e">
            <v>#N/A</v>
          </cell>
          <cell r="AE1000" t="str">
            <v>11 Dividend Street</v>
          </cell>
          <cell r="AF1000" t="str">
            <v>Mansfield QLD 4122</v>
          </cell>
        </row>
        <row r="1001">
          <cell r="A1001" t="str">
            <v>AEPL1000</v>
          </cell>
          <cell r="D1001" t="e">
            <v>#N/A</v>
          </cell>
          <cell r="E1001" t="e">
            <v>#N/A</v>
          </cell>
          <cell r="F1001" t="e">
            <v>#N/A</v>
          </cell>
          <cell r="G1001" t="e">
            <v>#N/A</v>
          </cell>
          <cell r="AB1001" t="e">
            <v>#N/A</v>
          </cell>
          <cell r="AC1001" t="e">
            <v>#N/A</v>
          </cell>
          <cell r="AD1001" t="e">
            <v>#N/A</v>
          </cell>
          <cell r="AE1001" t="str">
            <v>11 Dividend Street</v>
          </cell>
          <cell r="AF1001" t="str">
            <v>Mansfield QLD 4122</v>
          </cell>
        </row>
        <row r="1002">
          <cell r="A1002" t="str">
            <v>AEPL1001</v>
          </cell>
          <cell r="D1002" t="e">
            <v>#N/A</v>
          </cell>
          <cell r="E1002" t="e">
            <v>#N/A</v>
          </cell>
          <cell r="F1002" t="e">
            <v>#N/A</v>
          </cell>
          <cell r="G1002" t="e">
            <v>#N/A</v>
          </cell>
          <cell r="AB1002" t="e">
            <v>#N/A</v>
          </cell>
          <cell r="AC1002" t="e">
            <v>#N/A</v>
          </cell>
          <cell r="AD1002" t="e">
            <v>#N/A</v>
          </cell>
          <cell r="AE1002" t="str">
            <v>11 Dividend Street</v>
          </cell>
          <cell r="AF1002" t="str">
            <v>Mansfield QLD 4122</v>
          </cell>
        </row>
        <row r="1003">
          <cell r="A1003" t="str">
            <v>AEPL1002</v>
          </cell>
          <cell r="D1003" t="e">
            <v>#N/A</v>
          </cell>
          <cell r="E1003" t="e">
            <v>#N/A</v>
          </cell>
          <cell r="F1003" t="e">
            <v>#N/A</v>
          </cell>
          <cell r="G1003" t="e">
            <v>#N/A</v>
          </cell>
          <cell r="AB1003" t="e">
            <v>#N/A</v>
          </cell>
          <cell r="AC1003" t="e">
            <v>#N/A</v>
          </cell>
          <cell r="AD1003" t="e">
            <v>#N/A</v>
          </cell>
          <cell r="AE1003" t="str">
            <v>11 Dividend Street</v>
          </cell>
          <cell r="AF1003" t="str">
            <v>Mansfield QLD 4122</v>
          </cell>
        </row>
        <row r="1004">
          <cell r="A1004" t="str">
            <v>AEPL1003</v>
          </cell>
          <cell r="D1004" t="e">
            <v>#N/A</v>
          </cell>
          <cell r="E1004" t="e">
            <v>#N/A</v>
          </cell>
          <cell r="F1004" t="e">
            <v>#N/A</v>
          </cell>
          <cell r="G1004" t="e">
            <v>#N/A</v>
          </cell>
          <cell r="AB1004" t="e">
            <v>#N/A</v>
          </cell>
          <cell r="AC1004" t="e">
            <v>#N/A</v>
          </cell>
          <cell r="AD1004" t="e">
            <v>#N/A</v>
          </cell>
          <cell r="AE1004" t="str">
            <v>11 Dividend Street</v>
          </cell>
          <cell r="AF1004" t="str">
            <v>Mansfield QLD 4122</v>
          </cell>
        </row>
        <row r="1005">
          <cell r="A1005" t="str">
            <v>AEPL1004</v>
          </cell>
          <cell r="D1005" t="e">
            <v>#N/A</v>
          </cell>
          <cell r="E1005" t="e">
            <v>#N/A</v>
          </cell>
          <cell r="F1005" t="e">
            <v>#N/A</v>
          </cell>
          <cell r="G1005" t="e">
            <v>#N/A</v>
          </cell>
          <cell r="AB1005" t="e">
            <v>#N/A</v>
          </cell>
          <cell r="AC1005" t="e">
            <v>#N/A</v>
          </cell>
          <cell r="AD1005" t="e">
            <v>#N/A</v>
          </cell>
          <cell r="AE1005" t="str">
            <v>11 Dividend Street</v>
          </cell>
          <cell r="AF1005" t="str">
            <v>Mansfield QLD 4122</v>
          </cell>
        </row>
        <row r="1006">
          <cell r="A1006" t="str">
            <v>AEPL1005</v>
          </cell>
          <cell r="D1006" t="e">
            <v>#N/A</v>
          </cell>
          <cell r="E1006" t="e">
            <v>#N/A</v>
          </cell>
          <cell r="F1006" t="e">
            <v>#N/A</v>
          </cell>
          <cell r="G1006" t="e">
            <v>#N/A</v>
          </cell>
          <cell r="AB1006" t="e">
            <v>#N/A</v>
          </cell>
          <cell r="AC1006" t="e">
            <v>#N/A</v>
          </cell>
          <cell r="AD1006" t="e">
            <v>#N/A</v>
          </cell>
          <cell r="AE1006" t="str">
            <v>11 Dividend Street</v>
          </cell>
          <cell r="AF1006" t="str">
            <v>Mansfield QLD 4122</v>
          </cell>
        </row>
        <row r="1007">
          <cell r="A1007" t="str">
            <v>AEPL1006</v>
          </cell>
          <cell r="D1007" t="e">
            <v>#N/A</v>
          </cell>
          <cell r="E1007" t="e">
            <v>#N/A</v>
          </cell>
          <cell r="F1007" t="e">
            <v>#N/A</v>
          </cell>
          <cell r="G1007" t="e">
            <v>#N/A</v>
          </cell>
          <cell r="AB1007" t="e">
            <v>#N/A</v>
          </cell>
          <cell r="AC1007" t="e">
            <v>#N/A</v>
          </cell>
          <cell r="AD1007" t="e">
            <v>#N/A</v>
          </cell>
          <cell r="AE1007" t="str">
            <v>11 Dividend Street</v>
          </cell>
          <cell r="AF1007" t="str">
            <v>Mansfield QLD 4122</v>
          </cell>
        </row>
        <row r="1008">
          <cell r="A1008" t="str">
            <v>AEPL1007</v>
          </cell>
          <cell r="D1008" t="e">
            <v>#N/A</v>
          </cell>
          <cell r="E1008" t="e">
            <v>#N/A</v>
          </cell>
          <cell r="F1008" t="e">
            <v>#N/A</v>
          </cell>
          <cell r="G1008" t="e">
            <v>#N/A</v>
          </cell>
          <cell r="AB1008" t="e">
            <v>#N/A</v>
          </cell>
          <cell r="AC1008" t="e">
            <v>#N/A</v>
          </cell>
          <cell r="AD1008" t="e">
            <v>#N/A</v>
          </cell>
          <cell r="AE1008" t="str">
            <v>11 Dividend Street</v>
          </cell>
          <cell r="AF1008" t="str">
            <v>Mansfield QLD 4122</v>
          </cell>
        </row>
        <row r="1009">
          <cell r="A1009" t="str">
            <v>AEPL1008</v>
          </cell>
          <cell r="D1009" t="e">
            <v>#N/A</v>
          </cell>
          <cell r="E1009" t="e">
            <v>#N/A</v>
          </cell>
          <cell r="F1009" t="e">
            <v>#N/A</v>
          </cell>
          <cell r="G1009" t="e">
            <v>#N/A</v>
          </cell>
          <cell r="AB1009" t="e">
            <v>#N/A</v>
          </cell>
          <cell r="AC1009" t="e">
            <v>#N/A</v>
          </cell>
          <cell r="AD1009" t="e">
            <v>#N/A</v>
          </cell>
          <cell r="AE1009" t="str">
            <v>11 Dividend Street</v>
          </cell>
          <cell r="AF1009" t="str">
            <v>Mansfield QLD 4122</v>
          </cell>
        </row>
        <row r="1010">
          <cell r="A1010" t="str">
            <v>AEPL1009</v>
          </cell>
          <cell r="D1010" t="e">
            <v>#N/A</v>
          </cell>
          <cell r="E1010" t="e">
            <v>#N/A</v>
          </cell>
          <cell r="F1010" t="e">
            <v>#N/A</v>
          </cell>
          <cell r="G1010" t="e">
            <v>#N/A</v>
          </cell>
          <cell r="AB1010" t="e">
            <v>#N/A</v>
          </cell>
          <cell r="AC1010" t="e">
            <v>#N/A</v>
          </cell>
          <cell r="AD1010" t="e">
            <v>#N/A</v>
          </cell>
          <cell r="AE1010" t="str">
            <v>11 Dividend Street</v>
          </cell>
          <cell r="AF1010" t="str">
            <v>Mansfield QLD 4122</v>
          </cell>
        </row>
        <row r="1011">
          <cell r="A1011" t="str">
            <v>AEPL1010</v>
          </cell>
          <cell r="D1011" t="e">
            <v>#N/A</v>
          </cell>
          <cell r="E1011" t="e">
            <v>#N/A</v>
          </cell>
          <cell r="F1011" t="e">
            <v>#N/A</v>
          </cell>
          <cell r="G1011" t="e">
            <v>#N/A</v>
          </cell>
          <cell r="AB1011" t="e">
            <v>#N/A</v>
          </cell>
          <cell r="AC1011" t="e">
            <v>#N/A</v>
          </cell>
          <cell r="AD1011" t="e">
            <v>#N/A</v>
          </cell>
          <cell r="AE1011" t="str">
            <v>11 Dividend Street</v>
          </cell>
          <cell r="AF1011" t="str">
            <v>Mansfield QLD 4122</v>
          </cell>
        </row>
        <row r="1012">
          <cell r="A1012" t="str">
            <v>AEPL1011</v>
          </cell>
          <cell r="D1012" t="e">
            <v>#N/A</v>
          </cell>
          <cell r="E1012" t="e">
            <v>#N/A</v>
          </cell>
          <cell r="F1012" t="e">
            <v>#N/A</v>
          </cell>
          <cell r="G1012" t="e">
            <v>#N/A</v>
          </cell>
          <cell r="AB1012" t="e">
            <v>#N/A</v>
          </cell>
          <cell r="AC1012" t="e">
            <v>#N/A</v>
          </cell>
          <cell r="AD1012" t="e">
            <v>#N/A</v>
          </cell>
          <cell r="AE1012" t="str">
            <v>11 Dividend Street</v>
          </cell>
          <cell r="AF1012" t="str">
            <v>Mansfield QLD 4122</v>
          </cell>
        </row>
        <row r="1013">
          <cell r="A1013" t="str">
            <v>AEPL1012</v>
          </cell>
          <cell r="D1013" t="e">
            <v>#N/A</v>
          </cell>
          <cell r="E1013" t="e">
            <v>#N/A</v>
          </cell>
          <cell r="F1013" t="e">
            <v>#N/A</v>
          </cell>
          <cell r="G1013" t="e">
            <v>#N/A</v>
          </cell>
          <cell r="AB1013" t="e">
            <v>#N/A</v>
          </cell>
          <cell r="AC1013" t="e">
            <v>#N/A</v>
          </cell>
          <cell r="AD1013" t="e">
            <v>#N/A</v>
          </cell>
          <cell r="AE1013" t="str">
            <v>11 Dividend Street</v>
          </cell>
          <cell r="AF1013" t="str">
            <v>Mansfield QLD 4122</v>
          </cell>
        </row>
        <row r="1014">
          <cell r="A1014" t="str">
            <v>AEPL1013</v>
          </cell>
          <cell r="D1014" t="e">
            <v>#N/A</v>
          </cell>
          <cell r="E1014" t="e">
            <v>#N/A</v>
          </cell>
          <cell r="F1014" t="e">
            <v>#N/A</v>
          </cell>
          <cell r="G1014" t="e">
            <v>#N/A</v>
          </cell>
          <cell r="AB1014" t="e">
            <v>#N/A</v>
          </cell>
          <cell r="AC1014" t="e">
            <v>#N/A</v>
          </cell>
          <cell r="AD1014" t="e">
            <v>#N/A</v>
          </cell>
          <cell r="AE1014" t="str">
            <v>11 Dividend Street</v>
          </cell>
          <cell r="AF1014" t="str">
            <v>Mansfield QLD 4122</v>
          </cell>
        </row>
        <row r="1015">
          <cell r="A1015" t="str">
            <v>AEPL1014</v>
          </cell>
          <cell r="D1015" t="e">
            <v>#N/A</v>
          </cell>
          <cell r="E1015" t="e">
            <v>#N/A</v>
          </cell>
          <cell r="F1015" t="e">
            <v>#N/A</v>
          </cell>
          <cell r="G1015" t="e">
            <v>#N/A</v>
          </cell>
          <cell r="AB1015" t="e">
            <v>#N/A</v>
          </cell>
          <cell r="AC1015" t="e">
            <v>#N/A</v>
          </cell>
          <cell r="AD1015" t="e">
            <v>#N/A</v>
          </cell>
          <cell r="AE1015" t="str">
            <v>11 Dividend Street</v>
          </cell>
          <cell r="AF1015" t="str">
            <v>Mansfield QLD 4122</v>
          </cell>
        </row>
        <row r="1016">
          <cell r="A1016" t="str">
            <v>AEPL1015</v>
          </cell>
          <cell r="D1016" t="e">
            <v>#N/A</v>
          </cell>
          <cell r="E1016" t="e">
            <v>#N/A</v>
          </cell>
          <cell r="F1016" t="e">
            <v>#N/A</v>
          </cell>
          <cell r="G1016" t="e">
            <v>#N/A</v>
          </cell>
          <cell r="AB1016" t="e">
            <v>#N/A</v>
          </cell>
          <cell r="AC1016" t="e">
            <v>#N/A</v>
          </cell>
          <cell r="AD1016" t="e">
            <v>#N/A</v>
          </cell>
          <cell r="AE1016" t="str">
            <v>11 Dividend Street</v>
          </cell>
          <cell r="AF1016" t="str">
            <v>Mansfield QLD 4122</v>
          </cell>
        </row>
        <row r="1017">
          <cell r="A1017" t="str">
            <v>AEPL1016</v>
          </cell>
        </row>
        <row r="1018">
          <cell r="A1018" t="str">
            <v>AEPL1017</v>
          </cell>
        </row>
        <row r="1019">
          <cell r="A1019" t="str">
            <v>AEPL1018</v>
          </cell>
        </row>
        <row r="1020">
          <cell r="A1020" t="str">
            <v>AEPL1019</v>
          </cell>
        </row>
        <row r="1021">
          <cell r="A1021" t="str">
            <v>AEPL1020</v>
          </cell>
        </row>
        <row r="1022">
          <cell r="A1022" t="str">
            <v>AEPL1021</v>
          </cell>
        </row>
        <row r="1023">
          <cell r="A1023" t="str">
            <v>AEPL1022</v>
          </cell>
        </row>
        <row r="1024">
          <cell r="A1024" t="str">
            <v>AEPL1023</v>
          </cell>
        </row>
        <row r="1025">
          <cell r="A1025" t="str">
            <v>AEPL1024</v>
          </cell>
        </row>
        <row r="1026">
          <cell r="A1026" t="str">
            <v>AEPL1025</v>
          </cell>
        </row>
        <row r="1027">
          <cell r="A1027" t="str">
            <v>AEPL1026</v>
          </cell>
        </row>
        <row r="1028">
          <cell r="A1028" t="str">
            <v>AEPL1027</v>
          </cell>
        </row>
        <row r="1029">
          <cell r="A1029" t="str">
            <v>AEPL1028</v>
          </cell>
        </row>
        <row r="1030">
          <cell r="A1030" t="str">
            <v>AEPL1029</v>
          </cell>
        </row>
        <row r="1031">
          <cell r="A1031" t="str">
            <v>AEPL1030</v>
          </cell>
        </row>
        <row r="1032">
          <cell r="A1032" t="str">
            <v>AEPL1031</v>
          </cell>
        </row>
        <row r="1033">
          <cell r="A1033" t="str">
            <v>AEPL1032</v>
          </cell>
        </row>
        <row r="1034">
          <cell r="A1034" t="str">
            <v>AEPL1033</v>
          </cell>
        </row>
        <row r="1035">
          <cell r="A1035" t="str">
            <v>AEPL1034</v>
          </cell>
        </row>
        <row r="1036">
          <cell r="A1036" t="str">
            <v>AEPL1035</v>
          </cell>
        </row>
        <row r="1037">
          <cell r="A1037" t="str">
            <v>AEPL1036</v>
          </cell>
        </row>
        <row r="1038">
          <cell r="A1038" t="str">
            <v>AEPL1037</v>
          </cell>
        </row>
        <row r="1039">
          <cell r="A1039" t="str">
            <v>AEPL1038</v>
          </cell>
        </row>
        <row r="1040">
          <cell r="A1040" t="str">
            <v>AEPL1039</v>
          </cell>
        </row>
        <row r="1041">
          <cell r="A1041" t="str">
            <v>AEPL1040</v>
          </cell>
        </row>
        <row r="1042">
          <cell r="A1042" t="str">
            <v>AEPL1041</v>
          </cell>
        </row>
        <row r="1043">
          <cell r="A1043" t="str">
            <v>AEPL1042</v>
          </cell>
        </row>
        <row r="1044">
          <cell r="A1044" t="str">
            <v>AEPL1043</v>
          </cell>
        </row>
        <row r="1045">
          <cell r="A1045" t="str">
            <v>AEPL1044</v>
          </cell>
        </row>
        <row r="1046">
          <cell r="A1046" t="str">
            <v>AEPL1045</v>
          </cell>
        </row>
        <row r="1047">
          <cell r="A1047" t="str">
            <v>AEPL1046</v>
          </cell>
        </row>
        <row r="1048">
          <cell r="A1048" t="str">
            <v>AEPL1047</v>
          </cell>
        </row>
        <row r="1049">
          <cell r="A1049" t="str">
            <v>AEPL1048</v>
          </cell>
        </row>
        <row r="1050">
          <cell r="A1050" t="str">
            <v>AEPL1049</v>
          </cell>
        </row>
        <row r="1051">
          <cell r="A1051" t="str">
            <v>AEPL1050</v>
          </cell>
        </row>
        <row r="1052">
          <cell r="A1052" t="str">
            <v>AEPL1051</v>
          </cell>
        </row>
        <row r="1053">
          <cell r="A1053" t="str">
            <v>AEPL1052</v>
          </cell>
        </row>
        <row r="1054">
          <cell r="A1054" t="str">
            <v>AEPL1053</v>
          </cell>
        </row>
        <row r="1055">
          <cell r="A1055" t="str">
            <v>AEPL1054</v>
          </cell>
        </row>
        <row r="1056">
          <cell r="A1056" t="str">
            <v>AEPL1055</v>
          </cell>
        </row>
        <row r="1057">
          <cell r="A1057" t="str">
            <v>AEPL1056</v>
          </cell>
        </row>
        <row r="1058">
          <cell r="A1058" t="str">
            <v>AEPL1057</v>
          </cell>
        </row>
        <row r="1059">
          <cell r="A1059" t="str">
            <v>AEPL1058</v>
          </cell>
        </row>
        <row r="1060">
          <cell r="A1060" t="str">
            <v>AEPL1059</v>
          </cell>
        </row>
        <row r="1061">
          <cell r="A1061" t="str">
            <v>AEPL1060</v>
          </cell>
        </row>
        <row r="1062">
          <cell r="A1062" t="str">
            <v>AEPL1061</v>
          </cell>
        </row>
        <row r="1063">
          <cell r="A1063" t="str">
            <v>AEPL1062</v>
          </cell>
        </row>
        <row r="1064">
          <cell r="A1064" t="str">
            <v>AEPL1063</v>
          </cell>
        </row>
        <row r="1065">
          <cell r="A1065" t="str">
            <v>AEPL1064</v>
          </cell>
        </row>
        <row r="1066">
          <cell r="A1066" t="str">
            <v>AEPL1065</v>
          </cell>
        </row>
        <row r="1067">
          <cell r="A1067" t="str">
            <v>AEPL1066</v>
          </cell>
        </row>
        <row r="1068">
          <cell r="A1068" t="str">
            <v>AEPL1067</v>
          </cell>
        </row>
        <row r="1069">
          <cell r="A1069" t="str">
            <v>AEPL1068</v>
          </cell>
        </row>
        <row r="1070">
          <cell r="A1070" t="str">
            <v>AEPL1069</v>
          </cell>
        </row>
        <row r="1071">
          <cell r="A1071" t="str">
            <v>AEPL1070</v>
          </cell>
        </row>
        <row r="1072">
          <cell r="A1072" t="str">
            <v>AEPL1071</v>
          </cell>
        </row>
        <row r="1073">
          <cell r="A1073" t="str">
            <v>AEPL1072</v>
          </cell>
        </row>
        <row r="1074">
          <cell r="A1074" t="str">
            <v>AEPL1073</v>
          </cell>
        </row>
        <row r="1075">
          <cell r="A1075" t="str">
            <v>AEPL1074</v>
          </cell>
        </row>
        <row r="1076">
          <cell r="A1076" t="str">
            <v>AEPL1075</v>
          </cell>
        </row>
        <row r="1077">
          <cell r="A1077" t="str">
            <v>AEPL1076</v>
          </cell>
        </row>
        <row r="1078">
          <cell r="A1078" t="str">
            <v>AEPL1077</v>
          </cell>
        </row>
        <row r="1079">
          <cell r="A1079" t="str">
            <v>AEPL1078</v>
          </cell>
        </row>
        <row r="1080">
          <cell r="A1080" t="str">
            <v>AEPL1079</v>
          </cell>
        </row>
        <row r="1081">
          <cell r="A1081" t="str">
            <v>AEPL1080</v>
          </cell>
        </row>
        <row r="1082">
          <cell r="A1082" t="str">
            <v>AEPL1081</v>
          </cell>
        </row>
        <row r="1083">
          <cell r="A1083" t="str">
            <v>AEPL1082</v>
          </cell>
        </row>
        <row r="1084">
          <cell r="A1084" t="str">
            <v>AEPL1083</v>
          </cell>
        </row>
        <row r="1085">
          <cell r="A1085" t="str">
            <v>AEPL1084</v>
          </cell>
        </row>
        <row r="1086">
          <cell r="A1086" t="str">
            <v>AEPL1085</v>
          </cell>
        </row>
        <row r="1087">
          <cell r="A1087" t="str">
            <v>AEPL1086</v>
          </cell>
        </row>
        <row r="1088">
          <cell r="A1088" t="str">
            <v>AEPL1087</v>
          </cell>
        </row>
        <row r="1089">
          <cell r="A1089" t="str">
            <v>AEPL1088</v>
          </cell>
        </row>
        <row r="1090">
          <cell r="A1090" t="str">
            <v>AEPL1089</v>
          </cell>
        </row>
        <row r="1091">
          <cell r="A1091" t="str">
            <v>AEPL1090</v>
          </cell>
        </row>
        <row r="1092">
          <cell r="A1092" t="str">
            <v>AEPL1091</v>
          </cell>
        </row>
        <row r="1093">
          <cell r="A1093" t="str">
            <v>AEPL1092</v>
          </cell>
        </row>
        <row r="1094">
          <cell r="A1094" t="str">
            <v>AEPL1093</v>
          </cell>
        </row>
        <row r="1095">
          <cell r="A1095" t="str">
            <v>AEPL1094</v>
          </cell>
        </row>
        <row r="1096">
          <cell r="A1096" t="str">
            <v>AEPL1095</v>
          </cell>
        </row>
        <row r="1097">
          <cell r="A1097" t="str">
            <v>AEPL1096</v>
          </cell>
        </row>
        <row r="1098">
          <cell r="A1098" t="str">
            <v>AEPL1097</v>
          </cell>
        </row>
        <row r="1099">
          <cell r="A1099" t="str">
            <v>AEPL1098</v>
          </cell>
        </row>
        <row r="1100">
          <cell r="A1100" t="str">
            <v>AEPL1099</v>
          </cell>
        </row>
        <row r="1101">
          <cell r="A1101" t="str">
            <v>AEPL1100</v>
          </cell>
        </row>
        <row r="1102">
          <cell r="A1102" t="str">
            <v>AEPL1101</v>
          </cell>
        </row>
        <row r="1103">
          <cell r="A1103" t="str">
            <v>AEPL1102</v>
          </cell>
        </row>
        <row r="1104">
          <cell r="A1104" t="str">
            <v>AEPL1103</v>
          </cell>
        </row>
        <row r="1105">
          <cell r="A1105" t="str">
            <v>AEPL1104</v>
          </cell>
        </row>
        <row r="1106">
          <cell r="A1106" t="str">
            <v>AEPL1105</v>
          </cell>
        </row>
        <row r="1107">
          <cell r="A1107" t="str">
            <v>AEPL1106</v>
          </cell>
        </row>
        <row r="1108">
          <cell r="A1108" t="str">
            <v>AEPL1107</v>
          </cell>
        </row>
        <row r="1109">
          <cell r="A1109" t="str">
            <v>AEPL1108</v>
          </cell>
        </row>
        <row r="1110">
          <cell r="A1110" t="str">
            <v>AEPL1109</v>
          </cell>
        </row>
        <row r="1111">
          <cell r="A1111" t="str">
            <v>AEPL1110</v>
          </cell>
        </row>
        <row r="1112">
          <cell r="A1112" t="str">
            <v>AEPL1111</v>
          </cell>
        </row>
        <row r="1113">
          <cell r="A1113" t="str">
            <v>AEPL1112</v>
          </cell>
        </row>
        <row r="1114">
          <cell r="A1114" t="str">
            <v>AEPL1113</v>
          </cell>
        </row>
        <row r="1115">
          <cell r="A1115" t="str">
            <v>AEPL1114</v>
          </cell>
        </row>
        <row r="1116">
          <cell r="A1116" t="str">
            <v>AEPL1115</v>
          </cell>
        </row>
        <row r="1117">
          <cell r="A1117" t="str">
            <v>AEPL1116</v>
          </cell>
        </row>
        <row r="1118">
          <cell r="A1118" t="str">
            <v>AEPL1117</v>
          </cell>
        </row>
        <row r="1119">
          <cell r="A1119" t="str">
            <v>AEPL1118</v>
          </cell>
        </row>
        <row r="1120">
          <cell r="A1120" t="str">
            <v>AEPL1119</v>
          </cell>
        </row>
        <row r="1121">
          <cell r="A1121" t="str">
            <v>AEPL1120</v>
          </cell>
        </row>
        <row r="1122">
          <cell r="A1122" t="str">
            <v>AEPL1121</v>
          </cell>
        </row>
        <row r="1123">
          <cell r="A1123" t="str">
            <v>AEPL1122</v>
          </cell>
        </row>
        <row r="1124">
          <cell r="A1124" t="str">
            <v>AEPL1123</v>
          </cell>
        </row>
        <row r="1125">
          <cell r="A1125" t="str">
            <v>AEPL1124</v>
          </cell>
        </row>
        <row r="1126">
          <cell r="A1126" t="str">
            <v>AEPL1125</v>
          </cell>
        </row>
        <row r="1127">
          <cell r="A1127" t="str">
            <v>AEPL1126</v>
          </cell>
        </row>
        <row r="1128">
          <cell r="A1128" t="str">
            <v>AEPL1127</v>
          </cell>
        </row>
        <row r="1129">
          <cell r="A1129" t="str">
            <v>AEPL1128</v>
          </cell>
        </row>
        <row r="1130">
          <cell r="A1130" t="str">
            <v>AEPL1129</v>
          </cell>
        </row>
        <row r="1131">
          <cell r="A1131" t="str">
            <v>AEPL1130</v>
          </cell>
        </row>
        <row r="1132">
          <cell r="A1132" t="str">
            <v>AEPL1131</v>
          </cell>
        </row>
        <row r="1133">
          <cell r="A1133" t="str">
            <v>AEPL1132</v>
          </cell>
        </row>
        <row r="1134">
          <cell r="A1134" t="str">
            <v>AEPL1133</v>
          </cell>
        </row>
        <row r="1135">
          <cell r="A1135" t="str">
            <v>AEPL1134</v>
          </cell>
        </row>
        <row r="1136">
          <cell r="A1136" t="str">
            <v>AEPL1135</v>
          </cell>
        </row>
        <row r="1137">
          <cell r="A1137" t="str">
            <v>AEPL1136</v>
          </cell>
        </row>
        <row r="1138">
          <cell r="A1138" t="str">
            <v>AEPL1137</v>
          </cell>
        </row>
        <row r="1139">
          <cell r="A1139" t="str">
            <v>AEPL1138</v>
          </cell>
        </row>
        <row r="1140">
          <cell r="A1140" t="str">
            <v>AEPL1139</v>
          </cell>
        </row>
        <row r="1141">
          <cell r="A1141" t="str">
            <v>AEPL1140</v>
          </cell>
        </row>
        <row r="1142">
          <cell r="A1142" t="str">
            <v>AEPL1141</v>
          </cell>
        </row>
        <row r="1143">
          <cell r="A1143" t="str">
            <v>AEPL1142</v>
          </cell>
        </row>
        <row r="1144">
          <cell r="A1144" t="str">
            <v>AEPL1143</v>
          </cell>
        </row>
        <row r="1145">
          <cell r="A1145" t="str">
            <v>AEPL1144</v>
          </cell>
        </row>
        <row r="1146">
          <cell r="A1146" t="str">
            <v>AEPL1145</v>
          </cell>
        </row>
        <row r="1147">
          <cell r="A1147" t="str">
            <v>AEPL1146</v>
          </cell>
        </row>
        <row r="1148">
          <cell r="A1148" t="str">
            <v>AEPL1147</v>
          </cell>
        </row>
        <row r="1149">
          <cell r="A1149" t="str">
            <v>AEPL1148</v>
          </cell>
        </row>
        <row r="1150">
          <cell r="A1150" t="str">
            <v>AEPL1149</v>
          </cell>
        </row>
        <row r="1151">
          <cell r="A1151" t="str">
            <v>AEPL1150</v>
          </cell>
        </row>
        <row r="1152">
          <cell r="A1152" t="str">
            <v>AEPL1151</v>
          </cell>
        </row>
        <row r="1153">
          <cell r="A1153" t="str">
            <v>AEPL1152</v>
          </cell>
        </row>
        <row r="1154">
          <cell r="A1154" t="str">
            <v>AEPL1153</v>
          </cell>
        </row>
        <row r="1155">
          <cell r="A1155" t="str">
            <v>AEPL1154</v>
          </cell>
        </row>
        <row r="1156">
          <cell r="A1156" t="str">
            <v>AEPL1155</v>
          </cell>
        </row>
        <row r="1157">
          <cell r="A1157" t="str">
            <v>AEPL1156</v>
          </cell>
        </row>
        <row r="1158">
          <cell r="A1158" t="str">
            <v>AEPL1157</v>
          </cell>
        </row>
        <row r="1159">
          <cell r="A1159" t="str">
            <v>AEPL1158</v>
          </cell>
        </row>
        <row r="1160">
          <cell r="A1160" t="str">
            <v>AEPL1159</v>
          </cell>
        </row>
        <row r="1161">
          <cell r="A1161" t="str">
            <v>AEPL1160</v>
          </cell>
        </row>
        <row r="1162">
          <cell r="A1162" t="str">
            <v>AEPL1161</v>
          </cell>
        </row>
        <row r="1163">
          <cell r="A1163" t="str">
            <v>AEPL1162</v>
          </cell>
        </row>
        <row r="1164">
          <cell r="A1164" t="str">
            <v>AEPL1163</v>
          </cell>
        </row>
        <row r="1165">
          <cell r="A1165" t="str">
            <v>AEPL1164</v>
          </cell>
        </row>
        <row r="1166">
          <cell r="A1166" t="str">
            <v>AEPL1165</v>
          </cell>
        </row>
        <row r="1167">
          <cell r="A1167" t="str">
            <v>AEPL1166</v>
          </cell>
        </row>
        <row r="1168">
          <cell r="A1168" t="str">
            <v>AEPL1167</v>
          </cell>
        </row>
        <row r="1169">
          <cell r="A1169" t="str">
            <v>AEPL1168</v>
          </cell>
        </row>
        <row r="1170">
          <cell r="A1170" t="str">
            <v>AEPL1169</v>
          </cell>
        </row>
        <row r="1171">
          <cell r="A1171" t="str">
            <v>AEPL1170</v>
          </cell>
        </row>
        <row r="1172">
          <cell r="A1172" t="str">
            <v>AEPL1171</v>
          </cell>
        </row>
        <row r="1173">
          <cell r="A1173" t="str">
            <v>AEPL1172</v>
          </cell>
        </row>
        <row r="1174">
          <cell r="A1174" t="str">
            <v>AEPL1173</v>
          </cell>
        </row>
        <row r="1175">
          <cell r="A1175" t="str">
            <v>AEPL1174</v>
          </cell>
        </row>
        <row r="1176">
          <cell r="A1176" t="str">
            <v>AEPL1175</v>
          </cell>
        </row>
        <row r="1177">
          <cell r="A1177" t="str">
            <v>AEPL1176</v>
          </cell>
        </row>
        <row r="1178">
          <cell r="A1178" t="str">
            <v>AEPL1177</v>
          </cell>
        </row>
        <row r="1179">
          <cell r="A1179" t="str">
            <v>AEPL1178</v>
          </cell>
        </row>
        <row r="1180">
          <cell r="A1180" t="str">
            <v>AEPL1179</v>
          </cell>
        </row>
        <row r="1181">
          <cell r="A1181" t="str">
            <v>AEPL1180</v>
          </cell>
        </row>
        <row r="1182">
          <cell r="A1182" t="str">
            <v>AEPL1181</v>
          </cell>
        </row>
        <row r="1183">
          <cell r="A1183" t="str">
            <v>AEPL1182</v>
          </cell>
        </row>
        <row r="1184">
          <cell r="A1184" t="str">
            <v>AEPL1183</v>
          </cell>
        </row>
        <row r="1185">
          <cell r="A1185" t="str">
            <v>AEPL1184</v>
          </cell>
        </row>
        <row r="1186">
          <cell r="A1186" t="str">
            <v>AEPL1185</v>
          </cell>
        </row>
        <row r="1187">
          <cell r="A1187" t="str">
            <v>AEPL1186</v>
          </cell>
        </row>
        <row r="1188">
          <cell r="A1188" t="str">
            <v>AEPL1187</v>
          </cell>
        </row>
        <row r="1189">
          <cell r="A1189" t="str">
            <v>AEPL1188</v>
          </cell>
        </row>
        <row r="1190">
          <cell r="A1190" t="str">
            <v>AEPL1189</v>
          </cell>
        </row>
        <row r="1191">
          <cell r="A1191" t="str">
            <v>AEPL1190</v>
          </cell>
        </row>
        <row r="1192">
          <cell r="A1192" t="str">
            <v>AEPL1191</v>
          </cell>
        </row>
        <row r="1193">
          <cell r="A1193" t="str">
            <v>AEPL1192</v>
          </cell>
        </row>
        <row r="1194">
          <cell r="A1194" t="str">
            <v>AEPL1193</v>
          </cell>
        </row>
        <row r="1195">
          <cell r="A1195" t="str">
            <v>AEPL1194</v>
          </cell>
        </row>
        <row r="1196">
          <cell r="A1196" t="str">
            <v>AEPL1195</v>
          </cell>
        </row>
        <row r="1197">
          <cell r="A1197" t="str">
            <v>AEPL1196</v>
          </cell>
        </row>
        <row r="1198">
          <cell r="A1198" t="str">
            <v>AEPL1197</v>
          </cell>
        </row>
        <row r="1199">
          <cell r="A1199" t="str">
            <v>AEPL1198</v>
          </cell>
        </row>
        <row r="1200">
          <cell r="A1200" t="str">
            <v>AEPL1199</v>
          </cell>
        </row>
        <row r="1201">
          <cell r="A1201" t="str">
            <v>AEPL1200</v>
          </cell>
        </row>
        <row r="1202">
          <cell r="A1202" t="str">
            <v>AEPL1201</v>
          </cell>
        </row>
        <row r="1203">
          <cell r="A1203" t="str">
            <v>AEPL1202</v>
          </cell>
        </row>
        <row r="1204">
          <cell r="A1204" t="str">
            <v>AEPL1203</v>
          </cell>
        </row>
        <row r="1205">
          <cell r="A1205" t="str">
            <v>AEPL1204</v>
          </cell>
        </row>
        <row r="1206">
          <cell r="A1206" t="str">
            <v>AEPL1205</v>
          </cell>
        </row>
        <row r="1207">
          <cell r="A1207" t="str">
            <v>AEPL1206</v>
          </cell>
        </row>
        <row r="1208">
          <cell r="A1208" t="str">
            <v>AEPL1207</v>
          </cell>
        </row>
        <row r="1209">
          <cell r="A1209" t="str">
            <v>AEPL1208</v>
          </cell>
        </row>
        <row r="1210">
          <cell r="A1210" t="str">
            <v>AEPL1209</v>
          </cell>
        </row>
        <row r="1211">
          <cell r="A1211" t="str">
            <v>AEPL1210</v>
          </cell>
        </row>
        <row r="1212">
          <cell r="A1212" t="str">
            <v>AEPL1211</v>
          </cell>
        </row>
        <row r="1213">
          <cell r="A1213" t="str">
            <v>AEPL1212</v>
          </cell>
        </row>
        <row r="1214">
          <cell r="A1214" t="str">
            <v>AEPL1213</v>
          </cell>
        </row>
        <row r="1215">
          <cell r="A1215" t="str">
            <v>AEPL1214</v>
          </cell>
        </row>
        <row r="1216">
          <cell r="A1216" t="str">
            <v>AEPL1215</v>
          </cell>
        </row>
        <row r="1217">
          <cell r="A1217" t="str">
            <v>AEPL1216</v>
          </cell>
        </row>
        <row r="1218">
          <cell r="A1218" t="str">
            <v>AEPL1217</v>
          </cell>
        </row>
        <row r="1219">
          <cell r="A1219" t="str">
            <v>AEPL1218</v>
          </cell>
        </row>
        <row r="1220">
          <cell r="A1220" t="str">
            <v>AEPL1219</v>
          </cell>
        </row>
        <row r="1221">
          <cell r="A1221" t="str">
            <v>AEPL1220</v>
          </cell>
        </row>
        <row r="1222">
          <cell r="A1222" t="str">
            <v>AEPL1221</v>
          </cell>
        </row>
        <row r="1223">
          <cell r="A1223" t="str">
            <v>AEPL1222</v>
          </cell>
        </row>
        <row r="1224">
          <cell r="A1224" t="str">
            <v>AEPL1223</v>
          </cell>
        </row>
        <row r="1225">
          <cell r="A1225" t="str">
            <v>AEPL1224</v>
          </cell>
        </row>
        <row r="1226">
          <cell r="A1226" t="str">
            <v>AEPL1225</v>
          </cell>
        </row>
        <row r="1227">
          <cell r="A1227" t="str">
            <v>AEPL1226</v>
          </cell>
        </row>
        <row r="1228">
          <cell r="A1228" t="str">
            <v>AEPL1227</v>
          </cell>
        </row>
        <row r="1229">
          <cell r="A1229" t="str">
            <v>AEPL1228</v>
          </cell>
        </row>
        <row r="1230">
          <cell r="A1230" t="str">
            <v>AEPL1229</v>
          </cell>
        </row>
        <row r="1231">
          <cell r="A1231" t="str">
            <v>AEPL1230</v>
          </cell>
        </row>
        <row r="1232">
          <cell r="A1232" t="str">
            <v>AEPL1231</v>
          </cell>
        </row>
        <row r="1233">
          <cell r="A1233" t="str">
            <v>AEPL1232</v>
          </cell>
        </row>
        <row r="1234">
          <cell r="A1234" t="str">
            <v>AEPL1233</v>
          </cell>
        </row>
        <row r="1235">
          <cell r="A1235" t="str">
            <v>AEPL1234</v>
          </cell>
        </row>
        <row r="1236">
          <cell r="A1236" t="str">
            <v>AEPL1235</v>
          </cell>
        </row>
        <row r="1237">
          <cell r="A1237" t="str">
            <v>AEPL1236</v>
          </cell>
        </row>
        <row r="1238">
          <cell r="A1238" t="str">
            <v>AEPL1237</v>
          </cell>
        </row>
        <row r="1239">
          <cell r="A1239" t="str">
            <v>AEPL1238</v>
          </cell>
        </row>
        <row r="1240">
          <cell r="A1240" t="str">
            <v>AEPL1239</v>
          </cell>
        </row>
        <row r="1241">
          <cell r="A1241" t="str">
            <v>AEPL1240</v>
          </cell>
        </row>
        <row r="1242">
          <cell r="A1242" t="str">
            <v>AEPL1241</v>
          </cell>
        </row>
        <row r="1243">
          <cell r="A1243" t="str">
            <v>AEPL1242</v>
          </cell>
        </row>
        <row r="1244">
          <cell r="A1244" t="str">
            <v>AEPL1243</v>
          </cell>
        </row>
        <row r="1245">
          <cell r="A1245" t="str">
            <v>AEPL1244</v>
          </cell>
        </row>
        <row r="1246">
          <cell r="A1246" t="str">
            <v>AEPL1245</v>
          </cell>
        </row>
        <row r="1247">
          <cell r="A1247" t="str">
            <v>AEPL1246</v>
          </cell>
        </row>
        <row r="1248">
          <cell r="A1248" t="str">
            <v>AEPL1247</v>
          </cell>
        </row>
        <row r="1249">
          <cell r="A1249" t="str">
            <v>AEPL1248</v>
          </cell>
        </row>
        <row r="1250">
          <cell r="A1250" t="str">
            <v>AEPL1249</v>
          </cell>
        </row>
        <row r="1251">
          <cell r="A1251" t="str">
            <v>AEPL1250</v>
          </cell>
        </row>
        <row r="1252">
          <cell r="A1252" t="str">
            <v>AEPL1251</v>
          </cell>
        </row>
        <row r="1253">
          <cell r="A1253" t="str">
            <v>AEPL1252</v>
          </cell>
        </row>
        <row r="1254">
          <cell r="A1254" t="str">
            <v>AEPL1253</v>
          </cell>
        </row>
        <row r="1255">
          <cell r="A1255" t="str">
            <v>AEPL1254</v>
          </cell>
        </row>
        <row r="1256">
          <cell r="A1256" t="str">
            <v>AEPL1255</v>
          </cell>
        </row>
        <row r="1257">
          <cell r="A1257" t="str">
            <v>AEPL1256</v>
          </cell>
        </row>
        <row r="1258">
          <cell r="A1258" t="str">
            <v>AEPL1257</v>
          </cell>
        </row>
        <row r="1259">
          <cell r="A1259" t="str">
            <v>AEPL1258</v>
          </cell>
        </row>
        <row r="1260">
          <cell r="A1260" t="str">
            <v>AEPL1259</v>
          </cell>
        </row>
        <row r="1261">
          <cell r="A1261" t="str">
            <v>AEPL1260</v>
          </cell>
        </row>
        <row r="1262">
          <cell r="A1262" t="str">
            <v>AEPL1261</v>
          </cell>
        </row>
        <row r="1263">
          <cell r="A1263" t="str">
            <v>AEPL1262</v>
          </cell>
        </row>
        <row r="1264">
          <cell r="A1264" t="str">
            <v>AEPL1263</v>
          </cell>
        </row>
        <row r="1265">
          <cell r="A1265" t="str">
            <v>AEPL1264</v>
          </cell>
        </row>
        <row r="1266">
          <cell r="A1266" t="str">
            <v>AEPL1265</v>
          </cell>
        </row>
        <row r="1267">
          <cell r="A1267" t="str">
            <v>AEPL1266</v>
          </cell>
        </row>
        <row r="1268">
          <cell r="A1268" t="str">
            <v>AEPL1267</v>
          </cell>
        </row>
        <row r="1269">
          <cell r="A1269" t="str">
            <v>AEPL1268</v>
          </cell>
        </row>
        <row r="1270">
          <cell r="A1270" t="str">
            <v>AEPL1269</v>
          </cell>
        </row>
        <row r="1271">
          <cell r="A1271" t="str">
            <v>AEPL1270</v>
          </cell>
        </row>
        <row r="1272">
          <cell r="A1272" t="str">
            <v>AEPL1271</v>
          </cell>
        </row>
        <row r="1273">
          <cell r="A1273" t="str">
            <v>AEPL1272</v>
          </cell>
        </row>
        <row r="1274">
          <cell r="A1274" t="str">
            <v>AEPL1273</v>
          </cell>
        </row>
        <row r="1275">
          <cell r="A1275" t="str">
            <v>AEPL1274</v>
          </cell>
        </row>
        <row r="1276">
          <cell r="A1276" t="str">
            <v>AEPL1275</v>
          </cell>
        </row>
        <row r="1277">
          <cell r="A1277" t="str">
            <v>AEPL1276</v>
          </cell>
        </row>
        <row r="1278">
          <cell r="A1278" t="str">
            <v>AEPL1277</v>
          </cell>
        </row>
        <row r="1279">
          <cell r="A1279" t="str">
            <v>AEPL1278</v>
          </cell>
        </row>
        <row r="1280">
          <cell r="A1280" t="str">
            <v>AEPL1279</v>
          </cell>
        </row>
        <row r="1281">
          <cell r="A1281" t="str">
            <v>AEPL1280</v>
          </cell>
        </row>
        <row r="1282">
          <cell r="A1282" t="str">
            <v>AEPL1281</v>
          </cell>
        </row>
        <row r="1283">
          <cell r="A1283" t="str">
            <v>AEPL1282</v>
          </cell>
        </row>
        <row r="1284">
          <cell r="A1284" t="str">
            <v>AEPL1283</v>
          </cell>
        </row>
        <row r="1285">
          <cell r="A1285" t="str">
            <v>AEPL1284</v>
          </cell>
        </row>
        <row r="1286">
          <cell r="A1286" t="str">
            <v>AEPL1285</v>
          </cell>
        </row>
        <row r="1287">
          <cell r="A1287" t="str">
            <v>AEPL1286</v>
          </cell>
        </row>
        <row r="1288">
          <cell r="A1288" t="str">
            <v>AEPL1287</v>
          </cell>
        </row>
        <row r="1289">
          <cell r="A1289" t="str">
            <v>AEPL1288</v>
          </cell>
        </row>
        <row r="1290">
          <cell r="A1290" t="str">
            <v>AEPL1289</v>
          </cell>
        </row>
        <row r="1291">
          <cell r="A1291" t="str">
            <v>AEPL1290</v>
          </cell>
        </row>
        <row r="1292">
          <cell r="A1292" t="str">
            <v>AEPL1291</v>
          </cell>
        </row>
        <row r="1293">
          <cell r="A1293" t="str">
            <v>AEPL1292</v>
          </cell>
        </row>
        <row r="1294">
          <cell r="A1294" t="str">
            <v>AEPL1293</v>
          </cell>
        </row>
        <row r="1295">
          <cell r="A1295" t="str">
            <v>AEPL1294</v>
          </cell>
        </row>
        <row r="1296">
          <cell r="A1296" t="str">
            <v>AEPL1295</v>
          </cell>
        </row>
        <row r="1297">
          <cell r="A1297" t="str">
            <v>AEPL1296</v>
          </cell>
        </row>
        <row r="1298">
          <cell r="A1298" t="str">
            <v>AEPL1297</v>
          </cell>
        </row>
        <row r="1299">
          <cell r="A1299" t="str">
            <v>AEPL1298</v>
          </cell>
        </row>
        <row r="1300">
          <cell r="A1300" t="str">
            <v>AEPL1299</v>
          </cell>
        </row>
        <row r="1301">
          <cell r="A1301" t="str">
            <v>AEPL1300</v>
          </cell>
        </row>
        <row r="1302">
          <cell r="A1302" t="str">
            <v>AEPL1301</v>
          </cell>
        </row>
        <row r="1303">
          <cell r="A1303" t="str">
            <v>AEPL1302</v>
          </cell>
        </row>
        <row r="1304">
          <cell r="A1304" t="str">
            <v>AEPL1303</v>
          </cell>
        </row>
        <row r="1305">
          <cell r="A1305" t="str">
            <v>AEPL1304</v>
          </cell>
        </row>
        <row r="1306">
          <cell r="A1306" t="str">
            <v>AEPL1305</v>
          </cell>
        </row>
        <row r="1307">
          <cell r="A1307" t="str">
            <v>AEPL1306</v>
          </cell>
        </row>
        <row r="1308">
          <cell r="A1308" t="str">
            <v>AEPL1307</v>
          </cell>
        </row>
        <row r="1309">
          <cell r="A1309" t="str">
            <v>AEPL1308</v>
          </cell>
        </row>
        <row r="1310">
          <cell r="A1310" t="str">
            <v>AEPL1309</v>
          </cell>
        </row>
        <row r="1311">
          <cell r="A1311" t="str">
            <v>AEPL1310</v>
          </cell>
        </row>
        <row r="1312">
          <cell r="A1312" t="str">
            <v>AEPL1311</v>
          </cell>
        </row>
        <row r="1313">
          <cell r="A1313" t="str">
            <v>AEPL1312</v>
          </cell>
        </row>
        <row r="1314">
          <cell r="A1314" t="str">
            <v>AEPL1313</v>
          </cell>
        </row>
        <row r="1315">
          <cell r="A1315" t="str">
            <v>AEPL1314</v>
          </cell>
        </row>
        <row r="1316">
          <cell r="A1316" t="str">
            <v>AEPL1315</v>
          </cell>
        </row>
        <row r="1317">
          <cell r="A1317" t="str">
            <v>AEPL1316</v>
          </cell>
        </row>
        <row r="1318">
          <cell r="A1318" t="str">
            <v>AEPL1317</v>
          </cell>
        </row>
        <row r="1319">
          <cell r="A1319" t="str">
            <v>AEPL1318</v>
          </cell>
        </row>
        <row r="1320">
          <cell r="A1320" t="str">
            <v>AEPL1319</v>
          </cell>
        </row>
        <row r="1321">
          <cell r="A1321" t="str">
            <v>AEPL1320</v>
          </cell>
        </row>
        <row r="1322">
          <cell r="A1322" t="str">
            <v>AEPL1321</v>
          </cell>
        </row>
        <row r="1323">
          <cell r="A1323" t="str">
            <v>AEPL1322</v>
          </cell>
        </row>
        <row r="1324">
          <cell r="A1324" t="str">
            <v>AEPL1323</v>
          </cell>
        </row>
        <row r="1325">
          <cell r="A1325" t="str">
            <v>AEPL1324</v>
          </cell>
        </row>
        <row r="1326">
          <cell r="A1326" t="str">
            <v>AEPL1325</v>
          </cell>
        </row>
        <row r="1327">
          <cell r="A1327" t="str">
            <v>AEPL1326</v>
          </cell>
        </row>
        <row r="1328">
          <cell r="A1328" t="str">
            <v>AEPL1327</v>
          </cell>
        </row>
        <row r="1329">
          <cell r="A1329" t="str">
            <v>AEPL1328</v>
          </cell>
        </row>
        <row r="1330">
          <cell r="A1330" t="str">
            <v>AEPL1329</v>
          </cell>
        </row>
        <row r="1331">
          <cell r="A1331" t="str">
            <v>AEPL1330</v>
          </cell>
        </row>
        <row r="1332">
          <cell r="A1332" t="str">
            <v>AEPL1331</v>
          </cell>
        </row>
        <row r="1333">
          <cell r="A1333" t="str">
            <v>AEPL1332</v>
          </cell>
        </row>
        <row r="1334">
          <cell r="A1334" t="str">
            <v>AEPL1333</v>
          </cell>
        </row>
        <row r="1335">
          <cell r="A1335" t="str">
            <v>AEPL1334</v>
          </cell>
        </row>
        <row r="1336">
          <cell r="A1336" t="str">
            <v>AEPL1335</v>
          </cell>
        </row>
        <row r="1337">
          <cell r="A1337" t="str">
            <v>AEPL1336</v>
          </cell>
        </row>
        <row r="1338">
          <cell r="A1338" t="str">
            <v>AEPL1337</v>
          </cell>
        </row>
        <row r="1339">
          <cell r="A1339" t="str">
            <v>AEPL1338</v>
          </cell>
        </row>
        <row r="1340">
          <cell r="A1340" t="str">
            <v>AEPL1339</v>
          </cell>
        </row>
        <row r="1341">
          <cell r="A1341" t="str">
            <v>AEPL1340</v>
          </cell>
        </row>
        <row r="1342">
          <cell r="A1342" t="str">
            <v>AEPL1341</v>
          </cell>
        </row>
        <row r="1343">
          <cell r="A1343" t="str">
            <v>AEPL1342</v>
          </cell>
        </row>
        <row r="1344">
          <cell r="A1344" t="str">
            <v>AEPL1343</v>
          </cell>
        </row>
        <row r="1345">
          <cell r="A1345" t="str">
            <v>AEPL1344</v>
          </cell>
        </row>
        <row r="1346">
          <cell r="A1346" t="str">
            <v>AEPL1345</v>
          </cell>
        </row>
        <row r="1347">
          <cell r="A1347" t="str">
            <v>AEPL1346</v>
          </cell>
        </row>
        <row r="1348">
          <cell r="A1348" t="str">
            <v>AEPL1347</v>
          </cell>
        </row>
        <row r="1349">
          <cell r="A1349" t="str">
            <v>AEPL1348</v>
          </cell>
        </row>
        <row r="1350">
          <cell r="A1350" t="str">
            <v>AEPL1349</v>
          </cell>
        </row>
        <row r="1351">
          <cell r="A1351" t="str">
            <v>AEPL1350</v>
          </cell>
        </row>
        <row r="1352">
          <cell r="A1352" t="str">
            <v>AEPL1351</v>
          </cell>
        </row>
        <row r="1353">
          <cell r="A1353" t="str">
            <v>AEPL1352</v>
          </cell>
        </row>
        <row r="1354">
          <cell r="A1354" t="str">
            <v>AEPL1353</v>
          </cell>
        </row>
        <row r="1355">
          <cell r="A1355" t="str">
            <v>AEPL1354</v>
          </cell>
        </row>
        <row r="1356">
          <cell r="A1356" t="str">
            <v>AEPL1355</v>
          </cell>
        </row>
        <row r="1357">
          <cell r="A1357" t="str">
            <v>AEPL1356</v>
          </cell>
        </row>
        <row r="1358">
          <cell r="A1358" t="str">
            <v>AEPL1357</v>
          </cell>
        </row>
        <row r="1359">
          <cell r="A1359" t="str">
            <v>AEPL1358</v>
          </cell>
        </row>
        <row r="1360">
          <cell r="A1360" t="str">
            <v>AEPL1359</v>
          </cell>
        </row>
        <row r="1361">
          <cell r="A1361" t="str">
            <v>AEPL1360</v>
          </cell>
        </row>
        <row r="1362">
          <cell r="A1362" t="str">
            <v>AEPL1361</v>
          </cell>
        </row>
        <row r="1363">
          <cell r="A1363" t="str">
            <v>AEPL1362</v>
          </cell>
        </row>
        <row r="1364">
          <cell r="A1364" t="str">
            <v>AEPL1363</v>
          </cell>
        </row>
        <row r="1365">
          <cell r="A1365" t="str">
            <v>AEPL1364</v>
          </cell>
        </row>
        <row r="1366">
          <cell r="A1366" t="str">
            <v>AEPL1365</v>
          </cell>
        </row>
        <row r="1367">
          <cell r="A1367" t="str">
            <v>AEPL1366</v>
          </cell>
        </row>
        <row r="1368">
          <cell r="A1368" t="str">
            <v>AEPL1367</v>
          </cell>
        </row>
        <row r="1369">
          <cell r="A1369" t="str">
            <v>AEPL1368</v>
          </cell>
        </row>
        <row r="1370">
          <cell r="A1370" t="str">
            <v>AEPL1369</v>
          </cell>
        </row>
        <row r="1371">
          <cell r="A1371" t="str">
            <v>AEPL1370</v>
          </cell>
        </row>
        <row r="1372">
          <cell r="A1372" t="str">
            <v>AEPL1371</v>
          </cell>
        </row>
        <row r="1373">
          <cell r="A1373" t="str">
            <v>AEPL1372</v>
          </cell>
        </row>
        <row r="1374">
          <cell r="A1374" t="str">
            <v>AEPL1373</v>
          </cell>
        </row>
        <row r="1375">
          <cell r="A1375" t="str">
            <v>AEPL1374</v>
          </cell>
        </row>
        <row r="1376">
          <cell r="A1376" t="str">
            <v>AEPL1375</v>
          </cell>
        </row>
        <row r="1377">
          <cell r="A1377" t="str">
            <v>AEPL1376</v>
          </cell>
        </row>
        <row r="1378">
          <cell r="A1378" t="str">
            <v>AEPL1377</v>
          </cell>
        </row>
        <row r="1379">
          <cell r="A1379" t="str">
            <v>AEPL1378</v>
          </cell>
        </row>
        <row r="1380">
          <cell r="A1380" t="str">
            <v>AEPL1379</v>
          </cell>
        </row>
        <row r="1381">
          <cell r="A1381" t="str">
            <v>AEPL1380</v>
          </cell>
        </row>
        <row r="1382">
          <cell r="A1382" t="str">
            <v>AEPL1381</v>
          </cell>
        </row>
        <row r="1383">
          <cell r="A1383" t="str">
            <v>AEPL1382</v>
          </cell>
        </row>
        <row r="1384">
          <cell r="A1384" t="str">
            <v>AEPL1383</v>
          </cell>
        </row>
        <row r="1385">
          <cell r="A1385" t="str">
            <v>AEPL1384</v>
          </cell>
        </row>
        <row r="1386">
          <cell r="A1386" t="str">
            <v>AEPL1385</v>
          </cell>
        </row>
        <row r="1387">
          <cell r="A1387" t="str">
            <v>AEPL1386</v>
          </cell>
        </row>
        <row r="1388">
          <cell r="A1388" t="str">
            <v>AEPL1387</v>
          </cell>
        </row>
        <row r="1389">
          <cell r="A1389" t="str">
            <v>AEPL1388</v>
          </cell>
        </row>
        <row r="1390">
          <cell r="A1390" t="str">
            <v>AEPL1389</v>
          </cell>
        </row>
        <row r="1391">
          <cell r="A1391" t="str">
            <v>AEPL1390</v>
          </cell>
        </row>
        <row r="1392">
          <cell r="A1392" t="str">
            <v>AEPL1391</v>
          </cell>
        </row>
        <row r="1393">
          <cell r="A1393" t="str">
            <v>AEPL1392</v>
          </cell>
        </row>
        <row r="1394">
          <cell r="A1394" t="str">
            <v>AEPL1393</v>
          </cell>
        </row>
        <row r="1395">
          <cell r="A1395" t="str">
            <v>AEPL1394</v>
          </cell>
        </row>
        <row r="1396">
          <cell r="A1396" t="str">
            <v>AEPL1395</v>
          </cell>
        </row>
        <row r="1397">
          <cell r="A1397" t="str">
            <v>AEPL1396</v>
          </cell>
        </row>
        <row r="1398">
          <cell r="A1398" t="str">
            <v>AEPL1397</v>
          </cell>
        </row>
        <row r="1399">
          <cell r="A1399" t="str">
            <v>AEPL1398</v>
          </cell>
        </row>
        <row r="1400">
          <cell r="A1400" t="str">
            <v>AEPL1399</v>
          </cell>
        </row>
        <row r="1401">
          <cell r="A1401" t="str">
            <v>AEPL1400</v>
          </cell>
        </row>
        <row r="1402">
          <cell r="A1402" t="str">
            <v>AEPL1401</v>
          </cell>
        </row>
        <row r="1403">
          <cell r="A1403" t="str">
            <v>AEPL1402</v>
          </cell>
        </row>
        <row r="1404">
          <cell r="A1404" t="str">
            <v>AEPL1403</v>
          </cell>
        </row>
        <row r="1405">
          <cell r="A1405" t="str">
            <v>AEPL1404</v>
          </cell>
        </row>
        <row r="1406">
          <cell r="A1406" t="str">
            <v>AEPL1405</v>
          </cell>
        </row>
        <row r="1407">
          <cell r="A1407" t="str">
            <v>AEPL1406</v>
          </cell>
        </row>
        <row r="1408">
          <cell r="A1408" t="str">
            <v>AEPL1407</v>
          </cell>
        </row>
        <row r="1409">
          <cell r="A1409" t="str">
            <v>AEPL1408</v>
          </cell>
        </row>
        <row r="1410">
          <cell r="A1410" t="str">
            <v>AEPL1409</v>
          </cell>
        </row>
        <row r="1411">
          <cell r="A1411" t="str">
            <v>AEPL1410</v>
          </cell>
        </row>
        <row r="1412">
          <cell r="A1412" t="str">
            <v>AEPL1411</v>
          </cell>
        </row>
        <row r="1413">
          <cell r="A1413" t="str">
            <v>AEPL1412</v>
          </cell>
        </row>
        <row r="1414">
          <cell r="A1414" t="str">
            <v>AEPL1413</v>
          </cell>
        </row>
        <row r="1415">
          <cell r="A1415" t="str">
            <v>AEPL1414</v>
          </cell>
        </row>
        <row r="1416">
          <cell r="A1416" t="str">
            <v>AEPL1415</v>
          </cell>
        </row>
        <row r="1417">
          <cell r="A1417" t="str">
            <v>AEPL1416</v>
          </cell>
        </row>
        <row r="1418">
          <cell r="A1418" t="str">
            <v>AEPL1417</v>
          </cell>
        </row>
        <row r="1419">
          <cell r="A1419" t="str">
            <v>AEPL1418</v>
          </cell>
        </row>
        <row r="1420">
          <cell r="A1420" t="str">
            <v>AEPL1419</v>
          </cell>
        </row>
        <row r="1421">
          <cell r="A1421" t="str">
            <v>AEPL1420</v>
          </cell>
        </row>
        <row r="1422">
          <cell r="A1422" t="str">
            <v>AEPL1421</v>
          </cell>
        </row>
        <row r="1423">
          <cell r="A1423" t="str">
            <v>AEPL1422</v>
          </cell>
        </row>
        <row r="1424">
          <cell r="A1424" t="str">
            <v>AEPL1423</v>
          </cell>
        </row>
        <row r="1425">
          <cell r="A1425" t="str">
            <v>AEPL1424</v>
          </cell>
        </row>
        <row r="1426">
          <cell r="A1426" t="str">
            <v>AEPL1425</v>
          </cell>
        </row>
        <row r="1427">
          <cell r="A1427" t="str">
            <v>AEPL1426</v>
          </cell>
        </row>
        <row r="1428">
          <cell r="A1428" t="str">
            <v>AEPL1427</v>
          </cell>
        </row>
        <row r="1429">
          <cell r="A1429" t="str">
            <v>AEPL1428</v>
          </cell>
        </row>
        <row r="1430">
          <cell r="A1430" t="str">
            <v>AEPL1429</v>
          </cell>
        </row>
        <row r="1431">
          <cell r="A1431" t="str">
            <v>AEPL1430</v>
          </cell>
        </row>
        <row r="1432">
          <cell r="A1432" t="str">
            <v>AEPL1431</v>
          </cell>
        </row>
        <row r="1433">
          <cell r="A1433" t="str">
            <v>AEPL1432</v>
          </cell>
        </row>
        <row r="1434">
          <cell r="A1434" t="str">
            <v>AEPL1433</v>
          </cell>
        </row>
        <row r="1435">
          <cell r="A1435" t="str">
            <v>AEPL1434</v>
          </cell>
        </row>
        <row r="1436">
          <cell r="A1436" t="str">
            <v>AEPL1435</v>
          </cell>
        </row>
        <row r="1437">
          <cell r="A1437" t="str">
            <v>AEPL1436</v>
          </cell>
        </row>
        <row r="1438">
          <cell r="A1438" t="str">
            <v>AEPL1437</v>
          </cell>
        </row>
        <row r="1439">
          <cell r="A1439" t="str">
            <v>AEPL1438</v>
          </cell>
        </row>
        <row r="1440">
          <cell r="A1440" t="str">
            <v>AEPL1439</v>
          </cell>
        </row>
        <row r="1441">
          <cell r="A1441" t="str">
            <v>AEPL1440</v>
          </cell>
        </row>
        <row r="1442">
          <cell r="A1442" t="str">
            <v>AEPL1441</v>
          </cell>
        </row>
        <row r="1443">
          <cell r="A1443" t="str">
            <v>AEPL1442</v>
          </cell>
        </row>
        <row r="1444">
          <cell r="A1444" t="str">
            <v>AEPL1443</v>
          </cell>
        </row>
        <row r="1445">
          <cell r="A1445" t="str">
            <v>AEPL1444</v>
          </cell>
        </row>
        <row r="1446">
          <cell r="A1446" t="str">
            <v>AEPL1445</v>
          </cell>
        </row>
        <row r="1447">
          <cell r="A1447" t="str">
            <v>AEPL1446</v>
          </cell>
        </row>
        <row r="1448">
          <cell r="A1448" t="str">
            <v>AEPL1447</v>
          </cell>
        </row>
        <row r="1449">
          <cell r="A1449" t="str">
            <v>AEPL1448</v>
          </cell>
        </row>
        <row r="1450">
          <cell r="A1450" t="str">
            <v>AEPL1449</v>
          </cell>
        </row>
        <row r="1451">
          <cell r="A1451" t="str">
            <v>AEPL1450</v>
          </cell>
        </row>
        <row r="1452">
          <cell r="A1452" t="str">
            <v>AEPL1451</v>
          </cell>
        </row>
        <row r="1453">
          <cell r="A1453" t="str">
            <v>AEPL1452</v>
          </cell>
        </row>
        <row r="1454">
          <cell r="A1454" t="str">
            <v>AEPL1453</v>
          </cell>
        </row>
        <row r="1455">
          <cell r="A1455" t="str">
            <v>AEPL1454</v>
          </cell>
        </row>
        <row r="1456">
          <cell r="A1456" t="str">
            <v>AEPL1455</v>
          </cell>
        </row>
        <row r="1457">
          <cell r="A1457" t="str">
            <v>AEPL1456</v>
          </cell>
        </row>
        <row r="1458">
          <cell r="A1458" t="str">
            <v>AEPL1457</v>
          </cell>
        </row>
        <row r="1459">
          <cell r="A1459" t="str">
            <v>AEPL1458</v>
          </cell>
        </row>
        <row r="1460">
          <cell r="A1460" t="str">
            <v>AEPL1459</v>
          </cell>
        </row>
        <row r="1461">
          <cell r="A1461" t="str">
            <v>AEPL1460</v>
          </cell>
        </row>
        <row r="1462">
          <cell r="A1462" t="str">
            <v>AEPL1461</v>
          </cell>
        </row>
        <row r="1463">
          <cell r="A1463" t="str">
            <v>AEPL1462</v>
          </cell>
        </row>
        <row r="1464">
          <cell r="A1464" t="str">
            <v>AEPL1463</v>
          </cell>
        </row>
        <row r="1465">
          <cell r="A1465" t="str">
            <v>AEPL1464</v>
          </cell>
        </row>
        <row r="1466">
          <cell r="A1466" t="str">
            <v>AEPL1465</v>
          </cell>
        </row>
        <row r="1467">
          <cell r="A1467" t="str">
            <v>AEPL1466</v>
          </cell>
        </row>
        <row r="1468">
          <cell r="A1468" t="str">
            <v>AEPL1467</v>
          </cell>
        </row>
        <row r="1469">
          <cell r="A1469" t="str">
            <v>AEPL1468</v>
          </cell>
        </row>
        <row r="1470">
          <cell r="A1470" t="str">
            <v>AEPL1469</v>
          </cell>
        </row>
        <row r="1471">
          <cell r="A1471" t="str">
            <v>AEPL1470</v>
          </cell>
        </row>
        <row r="1472">
          <cell r="A1472" t="str">
            <v>AEPL1471</v>
          </cell>
        </row>
        <row r="1473">
          <cell r="A1473" t="str">
            <v>AEPL1472</v>
          </cell>
        </row>
        <row r="1474">
          <cell r="A1474" t="str">
            <v>AEPL1473</v>
          </cell>
        </row>
        <row r="1475">
          <cell r="A1475" t="str">
            <v>AEPL1474</v>
          </cell>
        </row>
        <row r="1476">
          <cell r="A1476" t="str">
            <v>AEPL1475</v>
          </cell>
        </row>
        <row r="1477">
          <cell r="A1477" t="str">
            <v>AEPL1476</v>
          </cell>
        </row>
        <row r="1478">
          <cell r="A1478" t="str">
            <v>AEPL1477</v>
          </cell>
        </row>
        <row r="1479">
          <cell r="A1479" t="str">
            <v>AEPL1478</v>
          </cell>
        </row>
        <row r="1480">
          <cell r="A1480" t="str">
            <v>AEPL1479</v>
          </cell>
        </row>
        <row r="1481">
          <cell r="A1481" t="str">
            <v>AEPL1480</v>
          </cell>
        </row>
        <row r="1482">
          <cell r="A1482" t="str">
            <v>AEPL1481</v>
          </cell>
        </row>
        <row r="1483">
          <cell r="A1483" t="str">
            <v>AEPL1482</v>
          </cell>
        </row>
        <row r="1484">
          <cell r="A1484" t="str">
            <v>AEPL1483</v>
          </cell>
        </row>
        <row r="1485">
          <cell r="A1485" t="str">
            <v>AEPL1484</v>
          </cell>
        </row>
        <row r="1486">
          <cell r="A1486" t="str">
            <v>AEPL1485</v>
          </cell>
        </row>
        <row r="1487">
          <cell r="A1487" t="str">
            <v>AEPL1486</v>
          </cell>
        </row>
        <row r="1488">
          <cell r="A1488" t="str">
            <v>AEPL1487</v>
          </cell>
        </row>
        <row r="1489">
          <cell r="A1489" t="str">
            <v>AEPL1488</v>
          </cell>
        </row>
        <row r="1490">
          <cell r="A1490" t="str">
            <v>AEPL1489</v>
          </cell>
        </row>
        <row r="1491">
          <cell r="A1491" t="str">
            <v>AEPL1490</v>
          </cell>
        </row>
        <row r="1492">
          <cell r="A1492" t="str">
            <v>AEPL1491</v>
          </cell>
        </row>
        <row r="1493">
          <cell r="A1493" t="str">
            <v>AEPL1492</v>
          </cell>
        </row>
        <row r="1494">
          <cell r="A1494" t="str">
            <v>AEPL1493</v>
          </cell>
        </row>
        <row r="1495">
          <cell r="A1495" t="str">
            <v>AEPL1494</v>
          </cell>
        </row>
        <row r="1496">
          <cell r="A1496" t="str">
            <v>AEPL1495</v>
          </cell>
        </row>
        <row r="1497">
          <cell r="A1497" t="str">
            <v>AEPL1496</v>
          </cell>
        </row>
        <row r="1498">
          <cell r="A1498" t="str">
            <v>AEPL1497</v>
          </cell>
        </row>
        <row r="1499">
          <cell r="A1499" t="str">
            <v>AEPL1498</v>
          </cell>
        </row>
        <row r="1500">
          <cell r="A1500" t="str">
            <v>AEPL1499</v>
          </cell>
        </row>
        <row r="1501">
          <cell r="A1501" t="str">
            <v>AEPL1500</v>
          </cell>
        </row>
        <row r="1502">
          <cell r="A1502" t="str">
            <v>AEPL1501</v>
          </cell>
        </row>
        <row r="1503">
          <cell r="A1503" t="str">
            <v>AEPL1502</v>
          </cell>
        </row>
        <row r="1504">
          <cell r="A1504" t="str">
            <v>AEPL1503</v>
          </cell>
        </row>
        <row r="1505">
          <cell r="A1505" t="str">
            <v>AEPL1504</v>
          </cell>
        </row>
        <row r="1506">
          <cell r="A1506" t="str">
            <v>AEPL1505</v>
          </cell>
        </row>
        <row r="1507">
          <cell r="A1507" t="str">
            <v>AEPL1506</v>
          </cell>
        </row>
        <row r="1508">
          <cell r="A1508" t="str">
            <v>AEPL1507</v>
          </cell>
        </row>
        <row r="1509">
          <cell r="A1509" t="str">
            <v>AEPL1508</v>
          </cell>
        </row>
        <row r="1510">
          <cell r="A1510" t="str">
            <v>AEPL1509</v>
          </cell>
        </row>
        <row r="1511">
          <cell r="A1511" t="str">
            <v>AEPL1510</v>
          </cell>
        </row>
        <row r="1512">
          <cell r="A1512" t="str">
            <v>AEPL1511</v>
          </cell>
        </row>
        <row r="1513">
          <cell r="A1513" t="str">
            <v>AEPL1512</v>
          </cell>
        </row>
        <row r="1514">
          <cell r="A1514" t="str">
            <v>AEPL1513</v>
          </cell>
        </row>
        <row r="1515">
          <cell r="A1515" t="str">
            <v>AEPL1514</v>
          </cell>
        </row>
        <row r="1516">
          <cell r="A1516" t="str">
            <v>AEPL1515</v>
          </cell>
        </row>
        <row r="1517">
          <cell r="A1517" t="str">
            <v>AEPL1516</v>
          </cell>
        </row>
        <row r="1518">
          <cell r="A1518" t="str">
            <v>AEPL1517</v>
          </cell>
        </row>
        <row r="1519">
          <cell r="A1519" t="str">
            <v>AEPL1518</v>
          </cell>
        </row>
        <row r="1520">
          <cell r="A1520" t="str">
            <v>AEPL1519</v>
          </cell>
        </row>
        <row r="1521">
          <cell r="A1521" t="str">
            <v>AEPL1520</v>
          </cell>
        </row>
        <row r="1522">
          <cell r="A1522" t="str">
            <v>AEPL1521</v>
          </cell>
        </row>
        <row r="1523">
          <cell r="A1523" t="str">
            <v>AEPL1522</v>
          </cell>
        </row>
        <row r="1524">
          <cell r="A1524" t="str">
            <v>AEPL1523</v>
          </cell>
        </row>
        <row r="1525">
          <cell r="A1525" t="str">
            <v>AEPL1524</v>
          </cell>
        </row>
        <row r="1526">
          <cell r="A1526" t="str">
            <v>AEPL1525</v>
          </cell>
        </row>
        <row r="1527">
          <cell r="A1527" t="str">
            <v>AEPL1526</v>
          </cell>
        </row>
        <row r="1528">
          <cell r="A1528" t="str">
            <v>AEPL1527</v>
          </cell>
        </row>
        <row r="1529">
          <cell r="A1529" t="str">
            <v>AEPL1528</v>
          </cell>
        </row>
        <row r="1530">
          <cell r="A1530" t="str">
            <v>AEPL1529</v>
          </cell>
        </row>
        <row r="1531">
          <cell r="A1531" t="str">
            <v>AEPL1530</v>
          </cell>
        </row>
        <row r="1532">
          <cell r="A1532" t="str">
            <v>AEPL1531</v>
          </cell>
        </row>
        <row r="1533">
          <cell r="A1533" t="str">
            <v>AEPL1532</v>
          </cell>
        </row>
        <row r="1534">
          <cell r="A1534" t="str">
            <v>AEPL1533</v>
          </cell>
        </row>
        <row r="1535">
          <cell r="A1535" t="str">
            <v>AEPL1534</v>
          </cell>
        </row>
        <row r="1536">
          <cell r="A1536" t="str">
            <v>AEPL1535</v>
          </cell>
        </row>
        <row r="1537">
          <cell r="A1537" t="str">
            <v>AEPL1536</v>
          </cell>
        </row>
        <row r="1538">
          <cell r="A1538" t="str">
            <v>AEPL1537</v>
          </cell>
        </row>
        <row r="1539">
          <cell r="A1539" t="str">
            <v>AEPL1538</v>
          </cell>
        </row>
        <row r="1540">
          <cell r="A1540" t="str">
            <v>AEPL1539</v>
          </cell>
        </row>
        <row r="1541">
          <cell r="A1541" t="str">
            <v>AEPL1540</v>
          </cell>
        </row>
        <row r="1542">
          <cell r="A1542" t="str">
            <v>AEPL1541</v>
          </cell>
        </row>
        <row r="1543">
          <cell r="A1543" t="str">
            <v>AEPL1542</v>
          </cell>
        </row>
        <row r="1544">
          <cell r="A1544" t="str">
            <v>AEPL1543</v>
          </cell>
        </row>
        <row r="1545">
          <cell r="A1545" t="str">
            <v>AEPL1544</v>
          </cell>
        </row>
        <row r="1546">
          <cell r="A1546" t="str">
            <v>AEPL1545</v>
          </cell>
        </row>
        <row r="1547">
          <cell r="A1547" t="str">
            <v>AEPL1546</v>
          </cell>
        </row>
        <row r="1548">
          <cell r="A1548" t="str">
            <v>AEPL1547</v>
          </cell>
        </row>
        <row r="1549">
          <cell r="A1549" t="str">
            <v>AEPL1548</v>
          </cell>
        </row>
        <row r="1550">
          <cell r="A1550" t="str">
            <v>AEPL1549</v>
          </cell>
        </row>
        <row r="1551">
          <cell r="A1551" t="str">
            <v>AEPL1550</v>
          </cell>
        </row>
        <row r="1552">
          <cell r="A1552" t="str">
            <v>AEPL1551</v>
          </cell>
        </row>
        <row r="1553">
          <cell r="A1553" t="str">
            <v>AEPL1552</v>
          </cell>
        </row>
        <row r="1554">
          <cell r="A1554" t="str">
            <v>AEPL1553</v>
          </cell>
        </row>
        <row r="1555">
          <cell r="A1555" t="str">
            <v>AEPL1554</v>
          </cell>
        </row>
        <row r="1556">
          <cell r="A1556" t="str">
            <v>AEPL1555</v>
          </cell>
        </row>
        <row r="1557">
          <cell r="A1557" t="str">
            <v>AEPL1556</v>
          </cell>
        </row>
        <row r="1558">
          <cell r="A1558" t="str">
            <v>AEPL1557</v>
          </cell>
        </row>
        <row r="1559">
          <cell r="A1559" t="str">
            <v>AEPL1558</v>
          </cell>
        </row>
        <row r="1560">
          <cell r="A1560" t="str">
            <v>AEPL1559</v>
          </cell>
        </row>
        <row r="1561">
          <cell r="A1561" t="str">
            <v>AEPL1560</v>
          </cell>
        </row>
        <row r="1562">
          <cell r="A1562" t="str">
            <v>AEPL1561</v>
          </cell>
        </row>
        <row r="1563">
          <cell r="A1563" t="str">
            <v>AEPL1562</v>
          </cell>
        </row>
        <row r="1564">
          <cell r="A1564" t="str">
            <v>AEPL1563</v>
          </cell>
        </row>
        <row r="1565">
          <cell r="A1565" t="str">
            <v>AEPL1564</v>
          </cell>
        </row>
        <row r="1566">
          <cell r="A1566" t="str">
            <v>AEPL1565</v>
          </cell>
        </row>
        <row r="1567">
          <cell r="A1567" t="str">
            <v>AEPL1566</v>
          </cell>
        </row>
        <row r="1568">
          <cell r="A1568" t="str">
            <v>AEPL1567</v>
          </cell>
        </row>
        <row r="1569">
          <cell r="A1569" t="str">
            <v>AEPL1568</v>
          </cell>
        </row>
        <row r="1570">
          <cell r="A1570" t="str">
            <v>AEPL1569</v>
          </cell>
        </row>
        <row r="1571">
          <cell r="A1571" t="str">
            <v>AEPL1570</v>
          </cell>
        </row>
        <row r="1572">
          <cell r="A1572" t="str">
            <v>AEPL1571</v>
          </cell>
        </row>
        <row r="1573">
          <cell r="A1573" t="str">
            <v>AEPL1572</v>
          </cell>
        </row>
        <row r="1574">
          <cell r="A1574" t="str">
            <v>AEPL1573</v>
          </cell>
        </row>
        <row r="1575">
          <cell r="A1575" t="str">
            <v>AEPL1574</v>
          </cell>
        </row>
        <row r="1576">
          <cell r="A1576" t="str">
            <v>AEPL1575</v>
          </cell>
        </row>
        <row r="1577">
          <cell r="A1577" t="str">
            <v>AEPL1576</v>
          </cell>
        </row>
        <row r="1578">
          <cell r="A1578" t="str">
            <v>AEPL1577</v>
          </cell>
        </row>
        <row r="1579">
          <cell r="A1579" t="str">
            <v>AEPL1578</v>
          </cell>
        </row>
        <row r="1580">
          <cell r="A1580" t="str">
            <v>AEPL1579</v>
          </cell>
        </row>
        <row r="1581">
          <cell r="A1581" t="str">
            <v>AEPL1580</v>
          </cell>
        </row>
        <row r="1582">
          <cell r="A1582" t="str">
            <v>AEPL1581</v>
          </cell>
        </row>
        <row r="1583">
          <cell r="A1583" t="str">
            <v>AEPL1582</v>
          </cell>
        </row>
        <row r="1584">
          <cell r="A1584" t="str">
            <v>AEPL1583</v>
          </cell>
        </row>
        <row r="1585">
          <cell r="A1585" t="str">
            <v>AEPL1584</v>
          </cell>
        </row>
        <row r="1586">
          <cell r="A1586" t="str">
            <v>AEPL1585</v>
          </cell>
        </row>
        <row r="1587">
          <cell r="A1587" t="str">
            <v>AEPL1586</v>
          </cell>
        </row>
        <row r="1588">
          <cell r="A1588" t="str">
            <v>AEPL1587</v>
          </cell>
        </row>
        <row r="1589">
          <cell r="A1589" t="str">
            <v>AEPL1588</v>
          </cell>
        </row>
        <row r="1590">
          <cell r="A1590" t="str">
            <v>AEPL1589</v>
          </cell>
        </row>
        <row r="1591">
          <cell r="A1591" t="str">
            <v>AEPL1590</v>
          </cell>
        </row>
        <row r="1592">
          <cell r="A1592" t="str">
            <v>AEPL1591</v>
          </cell>
        </row>
        <row r="1593">
          <cell r="A1593" t="str">
            <v>AEPL1592</v>
          </cell>
        </row>
        <row r="1594">
          <cell r="A1594" t="str">
            <v>AEPL1593</v>
          </cell>
        </row>
        <row r="1595">
          <cell r="A1595" t="str">
            <v>AEPL1594</v>
          </cell>
        </row>
        <row r="1596">
          <cell r="A1596" t="str">
            <v>AEPL1595</v>
          </cell>
        </row>
        <row r="1597">
          <cell r="A1597" t="str">
            <v>AEPL1596</v>
          </cell>
        </row>
        <row r="1598">
          <cell r="A1598" t="str">
            <v>AEPL1597</v>
          </cell>
        </row>
        <row r="1599">
          <cell r="A1599" t="str">
            <v>AEPL1598</v>
          </cell>
        </row>
        <row r="1600">
          <cell r="A1600" t="str">
            <v>AEPL1599</v>
          </cell>
        </row>
        <row r="1601">
          <cell r="A1601" t="str">
            <v>AEPL1600</v>
          </cell>
        </row>
        <row r="1602">
          <cell r="A1602" t="str">
            <v>AEPL1601</v>
          </cell>
        </row>
        <row r="1603">
          <cell r="A1603" t="str">
            <v>AEPL1602</v>
          </cell>
        </row>
        <row r="1604">
          <cell r="A1604" t="str">
            <v>AEPL1603</v>
          </cell>
        </row>
        <row r="1605">
          <cell r="A1605" t="str">
            <v>AEPL1604</v>
          </cell>
        </row>
        <row r="1606">
          <cell r="A1606" t="str">
            <v>AEPL1605</v>
          </cell>
        </row>
        <row r="1607">
          <cell r="A1607" t="str">
            <v>AEPL1606</v>
          </cell>
        </row>
        <row r="1608">
          <cell r="A1608" t="str">
            <v>AEPL1607</v>
          </cell>
        </row>
        <row r="1609">
          <cell r="A1609" t="str">
            <v>AEPL1608</v>
          </cell>
        </row>
        <row r="1610">
          <cell r="A1610" t="str">
            <v>AEPL1609</v>
          </cell>
        </row>
        <row r="1611">
          <cell r="A1611" t="str">
            <v>AEPL1610</v>
          </cell>
        </row>
        <row r="1612">
          <cell r="A1612" t="str">
            <v>AEPL1611</v>
          </cell>
        </row>
        <row r="1613">
          <cell r="A1613" t="str">
            <v>AEPL1612</v>
          </cell>
        </row>
        <row r="1614">
          <cell r="A1614" t="str">
            <v>AEPL1613</v>
          </cell>
        </row>
        <row r="1615">
          <cell r="A1615" t="str">
            <v>AEPL1614</v>
          </cell>
        </row>
        <row r="1616">
          <cell r="A1616" t="str">
            <v>AEPL1615</v>
          </cell>
        </row>
        <row r="1617">
          <cell r="A1617" t="str">
            <v>AEPL1616</v>
          </cell>
        </row>
        <row r="1618">
          <cell r="A1618" t="str">
            <v>AEPL1617</v>
          </cell>
        </row>
        <row r="1619">
          <cell r="A1619" t="str">
            <v>AEPL1618</v>
          </cell>
        </row>
        <row r="1620">
          <cell r="A1620" t="str">
            <v>AEPL1619</v>
          </cell>
        </row>
        <row r="1621">
          <cell r="A1621" t="str">
            <v>AEPL1620</v>
          </cell>
        </row>
        <row r="1622">
          <cell r="A1622" t="str">
            <v>AEPL1621</v>
          </cell>
        </row>
        <row r="1623">
          <cell r="A1623" t="str">
            <v>AEPL1622</v>
          </cell>
        </row>
        <row r="1624">
          <cell r="A1624" t="str">
            <v>AEPL1623</v>
          </cell>
        </row>
        <row r="1625">
          <cell r="A1625" t="str">
            <v>AEPL1624</v>
          </cell>
        </row>
        <row r="1626">
          <cell r="A1626" t="str">
            <v>AEPL1625</v>
          </cell>
        </row>
        <row r="1627">
          <cell r="A1627" t="str">
            <v>AEPL1626</v>
          </cell>
        </row>
        <row r="1628">
          <cell r="A1628" t="str">
            <v>AEPL1627</v>
          </cell>
        </row>
        <row r="1629">
          <cell r="A1629" t="str">
            <v>AEPL1628</v>
          </cell>
        </row>
        <row r="1630">
          <cell r="A1630" t="str">
            <v>AEPL1629</v>
          </cell>
        </row>
        <row r="1631">
          <cell r="A1631" t="str">
            <v>AEPL1630</v>
          </cell>
        </row>
        <row r="1632">
          <cell r="A1632" t="str">
            <v>AEPL1631</v>
          </cell>
        </row>
        <row r="1633">
          <cell r="A1633" t="str">
            <v>AEPL1632</v>
          </cell>
        </row>
        <row r="1634">
          <cell r="A1634" t="str">
            <v>AEPL1633</v>
          </cell>
        </row>
        <row r="1635">
          <cell r="A1635" t="str">
            <v>AEPL1634</v>
          </cell>
        </row>
        <row r="1636">
          <cell r="A1636" t="str">
            <v>AEPL1635</v>
          </cell>
        </row>
        <row r="1637">
          <cell r="A1637" t="str">
            <v>AEPL1636</v>
          </cell>
        </row>
        <row r="1638">
          <cell r="A1638" t="str">
            <v>AEPL1637</v>
          </cell>
        </row>
        <row r="1639">
          <cell r="A1639" t="str">
            <v>AEPL1638</v>
          </cell>
        </row>
        <row r="1640">
          <cell r="A1640" t="str">
            <v>AEPL1639</v>
          </cell>
        </row>
        <row r="1641">
          <cell r="A1641" t="str">
            <v>AEPL1640</v>
          </cell>
        </row>
        <row r="1642">
          <cell r="A1642" t="str">
            <v>AEPL1641</v>
          </cell>
        </row>
        <row r="1643">
          <cell r="A1643" t="str">
            <v>AEPL1642</v>
          </cell>
        </row>
        <row r="1644">
          <cell r="A1644" t="str">
            <v>AEPL1643</v>
          </cell>
        </row>
        <row r="1645">
          <cell r="A1645" t="str">
            <v>AEPL1644</v>
          </cell>
        </row>
        <row r="1646">
          <cell r="A1646" t="str">
            <v>AEPL1645</v>
          </cell>
        </row>
        <row r="1647">
          <cell r="A1647" t="str">
            <v>AEPL1646</v>
          </cell>
        </row>
        <row r="1648">
          <cell r="A1648" t="str">
            <v>AEPL1647</v>
          </cell>
        </row>
        <row r="1649">
          <cell r="A1649" t="str">
            <v>AEPL1648</v>
          </cell>
        </row>
        <row r="1650">
          <cell r="A1650" t="str">
            <v>AEPL1649</v>
          </cell>
        </row>
        <row r="1651">
          <cell r="A1651" t="str">
            <v>AEPL1650</v>
          </cell>
        </row>
        <row r="1652">
          <cell r="A1652" t="str">
            <v>AEPL1651</v>
          </cell>
        </row>
        <row r="1653">
          <cell r="A1653" t="str">
            <v>AEPL1652</v>
          </cell>
        </row>
        <row r="1654">
          <cell r="A1654" t="str">
            <v>AEPL1653</v>
          </cell>
        </row>
        <row r="1655">
          <cell r="A1655" t="str">
            <v>AEPL1654</v>
          </cell>
        </row>
        <row r="1656">
          <cell r="A1656" t="str">
            <v>AEPL1655</v>
          </cell>
        </row>
        <row r="1657">
          <cell r="A1657" t="str">
            <v>AEPL1656</v>
          </cell>
        </row>
        <row r="1658">
          <cell r="A1658" t="str">
            <v>AEPL1657</v>
          </cell>
        </row>
        <row r="1659">
          <cell r="A1659" t="str">
            <v>AEPL1658</v>
          </cell>
        </row>
        <row r="1660">
          <cell r="A1660" t="str">
            <v>AEPL1659</v>
          </cell>
        </row>
        <row r="1661">
          <cell r="A1661" t="str">
            <v>AEPL1660</v>
          </cell>
        </row>
        <row r="1662">
          <cell r="A1662" t="str">
            <v>AEPL1661</v>
          </cell>
        </row>
        <row r="1663">
          <cell r="A1663" t="str">
            <v>AEPL1662</v>
          </cell>
        </row>
        <row r="1664">
          <cell r="A1664" t="str">
            <v>AEPL1663</v>
          </cell>
        </row>
        <row r="1665">
          <cell r="A1665" t="str">
            <v>AEPL1664</v>
          </cell>
        </row>
        <row r="1666">
          <cell r="A1666" t="str">
            <v>AEPL1665</v>
          </cell>
        </row>
        <row r="1667">
          <cell r="A1667" t="str">
            <v>AEPL1666</v>
          </cell>
        </row>
        <row r="1668">
          <cell r="A1668" t="str">
            <v>AEPL1667</v>
          </cell>
        </row>
        <row r="1669">
          <cell r="A1669" t="str">
            <v>AEPL1668</v>
          </cell>
        </row>
        <row r="1670">
          <cell r="A1670" t="str">
            <v>AEPL1669</v>
          </cell>
        </row>
        <row r="1671">
          <cell r="A1671" t="str">
            <v>AEPL1670</v>
          </cell>
        </row>
        <row r="1672">
          <cell r="A1672" t="str">
            <v>AEPL1671</v>
          </cell>
        </row>
        <row r="1673">
          <cell r="A1673" t="str">
            <v>AEPL1672</v>
          </cell>
        </row>
        <row r="1674">
          <cell r="A1674" t="str">
            <v>AEPL1673</v>
          </cell>
        </row>
        <row r="1675">
          <cell r="A1675" t="str">
            <v>AEPL1674</v>
          </cell>
        </row>
        <row r="1676">
          <cell r="A1676" t="str">
            <v>AEPL1675</v>
          </cell>
        </row>
        <row r="1677">
          <cell r="A1677" t="str">
            <v>AEPL1676</v>
          </cell>
        </row>
        <row r="1678">
          <cell r="A1678" t="str">
            <v>AEPL1677</v>
          </cell>
        </row>
        <row r="1679">
          <cell r="A1679" t="str">
            <v>AEPL1678</v>
          </cell>
        </row>
        <row r="1680">
          <cell r="A1680" t="str">
            <v>AEPL1679</v>
          </cell>
        </row>
        <row r="1681">
          <cell r="A1681" t="str">
            <v>AEPL1680</v>
          </cell>
        </row>
        <row r="1682">
          <cell r="A1682" t="str">
            <v>AEPL1681</v>
          </cell>
        </row>
        <row r="1683">
          <cell r="A1683" t="str">
            <v>AEPL1682</v>
          </cell>
        </row>
        <row r="1684">
          <cell r="A1684" t="str">
            <v>AEPL1683</v>
          </cell>
        </row>
        <row r="1685">
          <cell r="A1685" t="str">
            <v>AEPL1684</v>
          </cell>
        </row>
        <row r="1686">
          <cell r="A1686" t="str">
            <v>AEPL1685</v>
          </cell>
        </row>
        <row r="1687">
          <cell r="A1687" t="str">
            <v>AEPL1686</v>
          </cell>
        </row>
        <row r="1688">
          <cell r="A1688" t="str">
            <v>AEPL1687</v>
          </cell>
        </row>
        <row r="1689">
          <cell r="A1689" t="str">
            <v>AEPL1688</v>
          </cell>
        </row>
        <row r="1690">
          <cell r="A1690" t="str">
            <v>AEPL1689</v>
          </cell>
        </row>
        <row r="1691">
          <cell r="A1691" t="str">
            <v>AEPL1690</v>
          </cell>
        </row>
        <row r="1692">
          <cell r="A1692" t="str">
            <v>AEPL1691</v>
          </cell>
        </row>
        <row r="1693">
          <cell r="A1693" t="str">
            <v>AEPL1692</v>
          </cell>
        </row>
        <row r="1694">
          <cell r="A1694" t="str">
            <v>AEPL1693</v>
          </cell>
        </row>
        <row r="1695">
          <cell r="A1695" t="str">
            <v>AEPL1694</v>
          </cell>
        </row>
        <row r="1696">
          <cell r="A1696" t="str">
            <v>AEPL1695</v>
          </cell>
        </row>
        <row r="1697">
          <cell r="A1697" t="str">
            <v>AEPL1696</v>
          </cell>
        </row>
        <row r="1698">
          <cell r="A1698" t="str">
            <v>AEPL1697</v>
          </cell>
        </row>
        <row r="1699">
          <cell r="A1699" t="str">
            <v>AEPL1698</v>
          </cell>
        </row>
        <row r="1700">
          <cell r="A1700" t="str">
            <v>AEPL1699</v>
          </cell>
        </row>
        <row r="1701">
          <cell r="A1701" t="str">
            <v>AEPL1700</v>
          </cell>
        </row>
        <row r="1702">
          <cell r="A1702" t="str">
            <v>AEPL1701</v>
          </cell>
        </row>
        <row r="1703">
          <cell r="A1703" t="str">
            <v>AEPL1702</v>
          </cell>
        </row>
        <row r="1704">
          <cell r="A1704" t="str">
            <v>AEPL1703</v>
          </cell>
        </row>
        <row r="1705">
          <cell r="A1705" t="str">
            <v>AEPL1704</v>
          </cell>
        </row>
        <row r="1706">
          <cell r="A1706" t="str">
            <v>AEPL1705</v>
          </cell>
        </row>
        <row r="1707">
          <cell r="A1707" t="str">
            <v>AEPL1706</v>
          </cell>
        </row>
        <row r="1708">
          <cell r="A1708" t="str">
            <v>AEPL1707</v>
          </cell>
        </row>
        <row r="1709">
          <cell r="A1709" t="str">
            <v>AEPL1708</v>
          </cell>
        </row>
        <row r="1710">
          <cell r="A1710" t="str">
            <v>AEPL1709</v>
          </cell>
        </row>
        <row r="1711">
          <cell r="A1711" t="str">
            <v>AEPL1710</v>
          </cell>
        </row>
        <row r="1712">
          <cell r="A1712" t="str">
            <v>AEPL1711</v>
          </cell>
        </row>
        <row r="1713">
          <cell r="A1713" t="str">
            <v>AEPL1712</v>
          </cell>
        </row>
        <row r="1714">
          <cell r="A1714" t="str">
            <v>AEPL1713</v>
          </cell>
        </row>
        <row r="1715">
          <cell r="A1715" t="str">
            <v>AEPL1714</v>
          </cell>
        </row>
        <row r="1716">
          <cell r="A1716" t="str">
            <v>AEPL1715</v>
          </cell>
        </row>
        <row r="1717">
          <cell r="A1717" t="str">
            <v>AEPL1716</v>
          </cell>
        </row>
        <row r="1718">
          <cell r="A1718" t="str">
            <v>AEPL1717</v>
          </cell>
        </row>
        <row r="1719">
          <cell r="A1719" t="str">
            <v>AEPL1718</v>
          </cell>
        </row>
        <row r="1720">
          <cell r="A1720" t="str">
            <v>AEPL1719</v>
          </cell>
        </row>
        <row r="1721">
          <cell r="A1721" t="str">
            <v>AEPL1720</v>
          </cell>
        </row>
        <row r="1722">
          <cell r="A1722" t="str">
            <v>AEPL1721</v>
          </cell>
        </row>
        <row r="1723">
          <cell r="A1723" t="str">
            <v>AEPL1722</v>
          </cell>
        </row>
        <row r="1724">
          <cell r="A1724" t="str">
            <v>AEPL1723</v>
          </cell>
        </row>
        <row r="1725">
          <cell r="A1725" t="str">
            <v>AEPL1724</v>
          </cell>
        </row>
        <row r="1726">
          <cell r="A1726" t="str">
            <v>AEPL1725</v>
          </cell>
        </row>
        <row r="1727">
          <cell r="A1727" t="str">
            <v>AEPL1726</v>
          </cell>
        </row>
        <row r="1728">
          <cell r="A1728" t="str">
            <v>AEPL1727</v>
          </cell>
        </row>
        <row r="1729">
          <cell r="A1729" t="str">
            <v>AEPL1728</v>
          </cell>
        </row>
        <row r="1730">
          <cell r="A1730" t="str">
            <v>AEPL1729</v>
          </cell>
        </row>
        <row r="1731">
          <cell r="A1731" t="str">
            <v>AEPL1730</v>
          </cell>
        </row>
        <row r="1732">
          <cell r="A1732" t="str">
            <v>AEPL1731</v>
          </cell>
        </row>
        <row r="1733">
          <cell r="A1733" t="str">
            <v>AEPL1732</v>
          </cell>
        </row>
        <row r="1734">
          <cell r="A1734" t="str">
            <v>AEPL1733</v>
          </cell>
        </row>
        <row r="1735">
          <cell r="A1735" t="str">
            <v>AEPL1734</v>
          </cell>
        </row>
        <row r="1736">
          <cell r="A1736" t="str">
            <v>AEPL1735</v>
          </cell>
        </row>
        <row r="1737">
          <cell r="A1737" t="str">
            <v>AEPL1736</v>
          </cell>
        </row>
        <row r="1738">
          <cell r="A1738" t="str">
            <v>AEPL1737</v>
          </cell>
        </row>
        <row r="1739">
          <cell r="A1739" t="str">
            <v>AEPL1738</v>
          </cell>
        </row>
        <row r="1740">
          <cell r="A1740" t="str">
            <v>AEPL1739</v>
          </cell>
        </row>
        <row r="1741">
          <cell r="A1741" t="str">
            <v>AEPL1740</v>
          </cell>
        </row>
        <row r="1742">
          <cell r="A1742" t="str">
            <v>AEPL1741</v>
          </cell>
        </row>
        <row r="1743">
          <cell r="A1743" t="str">
            <v>AEPL1742</v>
          </cell>
        </row>
        <row r="1744">
          <cell r="A1744" t="str">
            <v>AEPL1743</v>
          </cell>
        </row>
        <row r="1745">
          <cell r="A1745" t="str">
            <v>AEPL1744</v>
          </cell>
        </row>
        <row r="1746">
          <cell r="A1746" t="str">
            <v>AEPL1745</v>
          </cell>
        </row>
        <row r="1747">
          <cell r="A1747" t="str">
            <v>AEPL1746</v>
          </cell>
        </row>
        <row r="1748">
          <cell r="A1748" t="str">
            <v>AEPL1747</v>
          </cell>
        </row>
        <row r="1749">
          <cell r="A1749" t="str">
            <v>AEPL1748</v>
          </cell>
        </row>
        <row r="1750">
          <cell r="A1750" t="str">
            <v>AEPL1749</v>
          </cell>
        </row>
        <row r="1751">
          <cell r="A1751" t="str">
            <v>AEPL1750</v>
          </cell>
        </row>
        <row r="1752">
          <cell r="A1752" t="str">
            <v>AEPL1751</v>
          </cell>
        </row>
        <row r="1753">
          <cell r="A1753" t="str">
            <v>AEPL1752</v>
          </cell>
        </row>
        <row r="1754">
          <cell r="A1754" t="str">
            <v>AEPL1753</v>
          </cell>
        </row>
        <row r="1755">
          <cell r="A1755" t="str">
            <v>AEPL1754</v>
          </cell>
        </row>
        <row r="1756">
          <cell r="A1756" t="str">
            <v>AEPL1755</v>
          </cell>
        </row>
        <row r="1757">
          <cell r="A1757" t="str">
            <v>AEPL1756</v>
          </cell>
        </row>
        <row r="1758">
          <cell r="A1758" t="str">
            <v>AEPL1757</v>
          </cell>
        </row>
        <row r="1759">
          <cell r="A1759" t="str">
            <v>AEPL1758</v>
          </cell>
        </row>
        <row r="1760">
          <cell r="A1760" t="str">
            <v>AEPL1759</v>
          </cell>
        </row>
        <row r="1761">
          <cell r="A1761" t="str">
            <v>AEPL1760</v>
          </cell>
        </row>
        <row r="1762">
          <cell r="A1762" t="str">
            <v>AEPL1761</v>
          </cell>
        </row>
        <row r="1763">
          <cell r="A1763" t="str">
            <v>AEPL1762</v>
          </cell>
        </row>
        <row r="1764">
          <cell r="A1764" t="str">
            <v>AEPL1763</v>
          </cell>
        </row>
        <row r="1765">
          <cell r="A1765" t="str">
            <v>AEPL1764</v>
          </cell>
        </row>
        <row r="1766">
          <cell r="A1766" t="str">
            <v>AEPL1765</v>
          </cell>
        </row>
        <row r="1767">
          <cell r="A1767" t="str">
            <v>AEPL1766</v>
          </cell>
        </row>
        <row r="1768">
          <cell r="A1768" t="str">
            <v>AEPL1767</v>
          </cell>
        </row>
        <row r="1769">
          <cell r="A1769" t="str">
            <v>AEPL1768</v>
          </cell>
        </row>
        <row r="1770">
          <cell r="A1770" t="str">
            <v>AEPL1769</v>
          </cell>
        </row>
        <row r="1771">
          <cell r="A1771" t="str">
            <v>AEPL1770</v>
          </cell>
        </row>
        <row r="1772">
          <cell r="A1772" t="str">
            <v>AEPL1771</v>
          </cell>
        </row>
        <row r="1773">
          <cell r="A1773" t="str">
            <v>AEPL1772</v>
          </cell>
        </row>
        <row r="1774">
          <cell r="A1774" t="str">
            <v>AEPL1773</v>
          </cell>
        </row>
        <row r="1775">
          <cell r="A1775" t="str">
            <v>AEPL1774</v>
          </cell>
        </row>
        <row r="1776">
          <cell r="A1776" t="str">
            <v>AEPL1775</v>
          </cell>
        </row>
        <row r="1777">
          <cell r="A1777" t="str">
            <v>AEPL1776</v>
          </cell>
        </row>
        <row r="1778">
          <cell r="A1778" t="str">
            <v>AEPL1777</v>
          </cell>
        </row>
        <row r="1779">
          <cell r="A1779" t="str">
            <v>AEPL1778</v>
          </cell>
        </row>
        <row r="1780">
          <cell r="A1780" t="str">
            <v>AEPL1779</v>
          </cell>
        </row>
        <row r="1781">
          <cell r="A1781" t="str">
            <v>AEPL1780</v>
          </cell>
        </row>
        <row r="1782">
          <cell r="A1782" t="str">
            <v>AEPL1781</v>
          </cell>
        </row>
        <row r="1783">
          <cell r="A1783" t="str">
            <v>AEPL1782</v>
          </cell>
        </row>
        <row r="1784">
          <cell r="A1784" t="str">
            <v>AEPL1783</v>
          </cell>
        </row>
        <row r="1785">
          <cell r="A1785" t="str">
            <v>AEPL1784</v>
          </cell>
        </row>
        <row r="1786">
          <cell r="A1786" t="str">
            <v>AEPL1785</v>
          </cell>
        </row>
        <row r="1787">
          <cell r="A1787" t="str">
            <v>AEPL1786</v>
          </cell>
        </row>
        <row r="1788">
          <cell r="A1788" t="str">
            <v>AEPL1787</v>
          </cell>
        </row>
        <row r="1789">
          <cell r="A1789" t="str">
            <v>AEPL1788</v>
          </cell>
        </row>
        <row r="1790">
          <cell r="A1790" t="str">
            <v>AEPL1789</v>
          </cell>
        </row>
        <row r="1791">
          <cell r="A1791" t="str">
            <v>AEPL1790</v>
          </cell>
        </row>
        <row r="1792">
          <cell r="A1792" t="str">
            <v>AEPL1791</v>
          </cell>
        </row>
        <row r="1793">
          <cell r="A1793" t="str">
            <v>AEPL1792</v>
          </cell>
        </row>
        <row r="1794">
          <cell r="A1794" t="str">
            <v>AEPL1793</v>
          </cell>
        </row>
        <row r="1795">
          <cell r="A1795" t="str">
            <v>AEPL1794</v>
          </cell>
        </row>
        <row r="1796">
          <cell r="A1796" t="str">
            <v>AEPL1795</v>
          </cell>
        </row>
        <row r="1797">
          <cell r="A1797" t="str">
            <v>AEPL1796</v>
          </cell>
        </row>
        <row r="1798">
          <cell r="A1798" t="str">
            <v>AEPL1797</v>
          </cell>
        </row>
        <row r="1799">
          <cell r="A1799" t="str">
            <v>AEPL1798</v>
          </cell>
        </row>
        <row r="1800">
          <cell r="A1800" t="str">
            <v>AEPL1799</v>
          </cell>
        </row>
        <row r="1801">
          <cell r="A1801" t="str">
            <v>AEPL1800</v>
          </cell>
        </row>
        <row r="1802">
          <cell r="A1802" t="str">
            <v>AEPL1801</v>
          </cell>
        </row>
        <row r="1803">
          <cell r="A1803" t="str">
            <v>AEPL1802</v>
          </cell>
        </row>
        <row r="1804">
          <cell r="A1804" t="str">
            <v>AEPL1803</v>
          </cell>
        </row>
        <row r="1805">
          <cell r="A1805" t="str">
            <v>AEPL1804</v>
          </cell>
        </row>
        <row r="1806">
          <cell r="A1806" t="str">
            <v>AEPL1805</v>
          </cell>
        </row>
        <row r="1807">
          <cell r="A1807" t="str">
            <v>AEPL1806</v>
          </cell>
        </row>
        <row r="1808">
          <cell r="A1808" t="str">
            <v>AEPL1807</v>
          </cell>
        </row>
        <row r="1809">
          <cell r="A1809" t="str">
            <v>AEPL1808</v>
          </cell>
        </row>
        <row r="1810">
          <cell r="A1810" t="str">
            <v>AEPL1809</v>
          </cell>
        </row>
        <row r="1811">
          <cell r="A1811" t="str">
            <v>AEPL1810</v>
          </cell>
        </row>
        <row r="1812">
          <cell r="A1812" t="str">
            <v>AEPL1811</v>
          </cell>
        </row>
        <row r="1813">
          <cell r="A1813" t="str">
            <v>AEPL1812</v>
          </cell>
        </row>
        <row r="1814">
          <cell r="A1814" t="str">
            <v>AEPL1813</v>
          </cell>
        </row>
        <row r="1815">
          <cell r="A1815" t="str">
            <v>AEPL1814</v>
          </cell>
        </row>
        <row r="1816">
          <cell r="A1816" t="str">
            <v>AEPL1815</v>
          </cell>
        </row>
        <row r="1817">
          <cell r="A1817" t="str">
            <v>AEPL1816</v>
          </cell>
        </row>
        <row r="1818">
          <cell r="A1818" t="str">
            <v>AEPL1817</v>
          </cell>
        </row>
        <row r="1819">
          <cell r="A1819" t="str">
            <v>AEPL1818</v>
          </cell>
        </row>
        <row r="1820">
          <cell r="A1820" t="str">
            <v>AEPL1819</v>
          </cell>
        </row>
        <row r="1821">
          <cell r="A1821" t="str">
            <v>AEPL1820</v>
          </cell>
        </row>
        <row r="1822">
          <cell r="A1822" t="str">
            <v>AEPL1821</v>
          </cell>
        </row>
        <row r="1823">
          <cell r="A1823" t="str">
            <v>AEPL1822</v>
          </cell>
        </row>
        <row r="1824">
          <cell r="A1824" t="str">
            <v>AEPL1823</v>
          </cell>
        </row>
        <row r="1825">
          <cell r="A1825" t="str">
            <v>AEPL1824</v>
          </cell>
        </row>
        <row r="1826">
          <cell r="A1826" t="str">
            <v>AEPL1825</v>
          </cell>
        </row>
        <row r="1827">
          <cell r="A1827" t="str">
            <v>AEPL1826</v>
          </cell>
        </row>
        <row r="1828">
          <cell r="A1828" t="str">
            <v>AEPL1827</v>
          </cell>
        </row>
        <row r="1829">
          <cell r="A1829" t="str">
            <v>AEPL1828</v>
          </cell>
        </row>
        <row r="1830">
          <cell r="A1830" t="str">
            <v>AEPL1829</v>
          </cell>
        </row>
        <row r="1831">
          <cell r="A1831" t="str">
            <v>AEPL1830</v>
          </cell>
        </row>
        <row r="1832">
          <cell r="A1832" t="str">
            <v>AEPL1831</v>
          </cell>
        </row>
        <row r="1833">
          <cell r="A1833" t="str">
            <v>AEPL1832</v>
          </cell>
        </row>
        <row r="1834">
          <cell r="A1834" t="str">
            <v>AEPL1833</v>
          </cell>
        </row>
        <row r="1835">
          <cell r="A1835" t="str">
            <v>AEPL1834</v>
          </cell>
        </row>
        <row r="1836">
          <cell r="A1836" t="str">
            <v>AEPL1835</v>
          </cell>
        </row>
        <row r="1837">
          <cell r="A1837" t="str">
            <v>AEPL1836</v>
          </cell>
        </row>
        <row r="1838">
          <cell r="A1838" t="str">
            <v>AEPL1837</v>
          </cell>
        </row>
        <row r="1839">
          <cell r="A1839" t="str">
            <v>AEPL1838</v>
          </cell>
        </row>
        <row r="1840">
          <cell r="A1840" t="str">
            <v>AEPL1839</v>
          </cell>
        </row>
        <row r="1841">
          <cell r="A1841" t="str">
            <v>AEPL1840</v>
          </cell>
        </row>
        <row r="1842">
          <cell r="A1842" t="str">
            <v>AEPL1841</v>
          </cell>
        </row>
        <row r="1843">
          <cell r="A1843" t="str">
            <v>AEPL1842</v>
          </cell>
        </row>
        <row r="1844">
          <cell r="A1844" t="str">
            <v>AEPL1843</v>
          </cell>
        </row>
        <row r="1845">
          <cell r="A1845" t="str">
            <v>AEPL1844</v>
          </cell>
        </row>
        <row r="1846">
          <cell r="A1846" t="str">
            <v>AEPL1845</v>
          </cell>
        </row>
        <row r="1847">
          <cell r="A1847" t="str">
            <v>AEPL1846</v>
          </cell>
        </row>
        <row r="1848">
          <cell r="A1848" t="str">
            <v>AEPL1847</v>
          </cell>
        </row>
        <row r="1849">
          <cell r="A1849" t="str">
            <v>AEPL1848</v>
          </cell>
        </row>
        <row r="1850">
          <cell r="A1850" t="str">
            <v>AEPL1849</v>
          </cell>
        </row>
        <row r="1851">
          <cell r="A1851" t="str">
            <v>AEPL1850</v>
          </cell>
        </row>
        <row r="1852">
          <cell r="A1852" t="str">
            <v>AEPL1851</v>
          </cell>
        </row>
        <row r="1853">
          <cell r="A1853" t="str">
            <v>AEPL1852</v>
          </cell>
        </row>
        <row r="1854">
          <cell r="A1854" t="str">
            <v>AEPL1853</v>
          </cell>
        </row>
        <row r="1855">
          <cell r="A1855" t="str">
            <v>AEPL1854</v>
          </cell>
        </row>
        <row r="1856">
          <cell r="A1856" t="str">
            <v>AEPL1855</v>
          </cell>
        </row>
        <row r="1857">
          <cell r="A1857" t="str">
            <v>AEPL1856</v>
          </cell>
        </row>
        <row r="1858">
          <cell r="A1858" t="str">
            <v>AEPL1857</v>
          </cell>
        </row>
        <row r="1859">
          <cell r="A1859" t="str">
            <v>AEPL1858</v>
          </cell>
        </row>
        <row r="1860">
          <cell r="A1860" t="str">
            <v>AEPL1859</v>
          </cell>
        </row>
        <row r="1861">
          <cell r="A1861" t="str">
            <v>AEPL1860</v>
          </cell>
        </row>
        <row r="1862">
          <cell r="A1862" t="str">
            <v>AEPL1861</v>
          </cell>
        </row>
        <row r="1863">
          <cell r="A1863" t="str">
            <v>AEPL1862</v>
          </cell>
        </row>
        <row r="1864">
          <cell r="A1864" t="str">
            <v>AEPL1863</v>
          </cell>
        </row>
        <row r="1865">
          <cell r="A1865" t="str">
            <v>AEPL1864</v>
          </cell>
        </row>
        <row r="1866">
          <cell r="A1866" t="str">
            <v>AEPL1865</v>
          </cell>
        </row>
        <row r="1867">
          <cell r="A1867" t="str">
            <v>AEPL1866</v>
          </cell>
        </row>
        <row r="1868">
          <cell r="A1868" t="str">
            <v>AEPL1867</v>
          </cell>
        </row>
        <row r="1869">
          <cell r="A1869" t="str">
            <v>AEPL1868</v>
          </cell>
        </row>
        <row r="1870">
          <cell r="A1870" t="str">
            <v>AEPL1869</v>
          </cell>
        </row>
        <row r="1871">
          <cell r="A1871" t="str">
            <v>AEPL1870</v>
          </cell>
        </row>
        <row r="1872">
          <cell r="A1872" t="str">
            <v>AEPL1871</v>
          </cell>
        </row>
        <row r="1873">
          <cell r="A1873" t="str">
            <v>AEPL1872</v>
          </cell>
        </row>
        <row r="1874">
          <cell r="A1874" t="str">
            <v>AEPL1873</v>
          </cell>
        </row>
        <row r="1875">
          <cell r="A1875" t="str">
            <v>AEPL1874</v>
          </cell>
        </row>
        <row r="1876">
          <cell r="A1876" t="str">
            <v>AEPL1875</v>
          </cell>
        </row>
        <row r="1877">
          <cell r="A1877" t="str">
            <v>AEPL1876</v>
          </cell>
        </row>
        <row r="1878">
          <cell r="A1878" t="str">
            <v>AEPL1877</v>
          </cell>
        </row>
        <row r="1879">
          <cell r="A1879" t="str">
            <v>AEPL1878</v>
          </cell>
        </row>
        <row r="1880">
          <cell r="A1880" t="str">
            <v>AEPL1879</v>
          </cell>
        </row>
        <row r="1881">
          <cell r="A1881" t="str">
            <v>AEPL1880</v>
          </cell>
        </row>
        <row r="1882">
          <cell r="A1882" t="str">
            <v>AEPL1881</v>
          </cell>
        </row>
        <row r="1883">
          <cell r="A1883" t="str">
            <v>AEPL1882</v>
          </cell>
        </row>
        <row r="1884">
          <cell r="A1884" t="str">
            <v>AEPL1883</v>
          </cell>
        </row>
        <row r="1885">
          <cell r="A1885" t="str">
            <v>AEPL1884</v>
          </cell>
        </row>
        <row r="1886">
          <cell r="A1886" t="str">
            <v>AEPL1885</v>
          </cell>
        </row>
        <row r="1887">
          <cell r="A1887" t="str">
            <v>AEPL1886</v>
          </cell>
        </row>
        <row r="1888">
          <cell r="A1888" t="str">
            <v>AEPL1887</v>
          </cell>
        </row>
        <row r="1889">
          <cell r="A1889" t="str">
            <v>AEPL1888</v>
          </cell>
        </row>
        <row r="1890">
          <cell r="A1890" t="str">
            <v>AEPL1889</v>
          </cell>
        </row>
        <row r="1891">
          <cell r="A1891" t="str">
            <v>AEPL1890</v>
          </cell>
        </row>
        <row r="1892">
          <cell r="A1892" t="str">
            <v>AEPL1891</v>
          </cell>
        </row>
        <row r="1893">
          <cell r="A1893" t="str">
            <v>AEPL1892</v>
          </cell>
        </row>
        <row r="1894">
          <cell r="A1894" t="str">
            <v>AEPL1893</v>
          </cell>
        </row>
        <row r="1895">
          <cell r="A1895" t="str">
            <v>AEPL1894</v>
          </cell>
        </row>
        <row r="1896">
          <cell r="A1896" t="str">
            <v>AEPL1895</v>
          </cell>
        </row>
        <row r="1897">
          <cell r="A1897" t="str">
            <v>AEPL1896</v>
          </cell>
        </row>
        <row r="1898">
          <cell r="A1898" t="str">
            <v>AEPL1897</v>
          </cell>
        </row>
        <row r="1899">
          <cell r="A1899" t="str">
            <v>AEPL1898</v>
          </cell>
        </row>
        <row r="1900">
          <cell r="A1900" t="str">
            <v>AEPL1899</v>
          </cell>
        </row>
        <row r="1901">
          <cell r="A1901" t="str">
            <v>AEPL1900</v>
          </cell>
        </row>
        <row r="1902">
          <cell r="A1902" t="str">
            <v>AEPL1901</v>
          </cell>
        </row>
        <row r="1903">
          <cell r="A1903" t="str">
            <v>AEPL1902</v>
          </cell>
        </row>
        <row r="1904">
          <cell r="A1904" t="str">
            <v>AEPL1903</v>
          </cell>
        </row>
        <row r="1905">
          <cell r="A1905" t="str">
            <v>AEPL1904</v>
          </cell>
        </row>
        <row r="1906">
          <cell r="A1906" t="str">
            <v>AEPL1905</v>
          </cell>
        </row>
        <row r="1907">
          <cell r="A1907" t="str">
            <v>AEPL1906</v>
          </cell>
        </row>
        <row r="1908">
          <cell r="A1908" t="str">
            <v>AEPL1907</v>
          </cell>
        </row>
        <row r="1909">
          <cell r="A1909" t="str">
            <v>AEPL1908</v>
          </cell>
        </row>
        <row r="1910">
          <cell r="A1910" t="str">
            <v>AEPL1909</v>
          </cell>
        </row>
        <row r="1911">
          <cell r="A1911" t="str">
            <v>AEPL1910</v>
          </cell>
        </row>
        <row r="1912">
          <cell r="A1912" t="str">
            <v>AEPL1911</v>
          </cell>
        </row>
        <row r="1913">
          <cell r="A1913" t="str">
            <v>AEPL1912</v>
          </cell>
        </row>
        <row r="1914">
          <cell r="A1914" t="str">
            <v>AEPL1913</v>
          </cell>
        </row>
        <row r="1915">
          <cell r="A1915" t="str">
            <v>AEPL1914</v>
          </cell>
        </row>
        <row r="1916">
          <cell r="A1916" t="str">
            <v>AEPL1915</v>
          </cell>
        </row>
        <row r="1917">
          <cell r="A1917" t="str">
            <v>AEPL1916</v>
          </cell>
        </row>
        <row r="1918">
          <cell r="A1918" t="str">
            <v>AEPL1917</v>
          </cell>
        </row>
        <row r="1919">
          <cell r="A1919" t="str">
            <v>AEPL1918</v>
          </cell>
        </row>
        <row r="1920">
          <cell r="A1920" t="str">
            <v>AEPL1919</v>
          </cell>
        </row>
        <row r="1921">
          <cell r="A1921" t="str">
            <v>AEPL1920</v>
          </cell>
        </row>
        <row r="1922">
          <cell r="A1922" t="str">
            <v>AEPL1921</v>
          </cell>
        </row>
        <row r="1923">
          <cell r="A1923" t="str">
            <v>AEPL1922</v>
          </cell>
        </row>
        <row r="1924">
          <cell r="A1924" t="str">
            <v>AEPL1923</v>
          </cell>
        </row>
        <row r="1925">
          <cell r="A1925" t="str">
            <v>AEPL1924</v>
          </cell>
        </row>
        <row r="1926">
          <cell r="A1926" t="str">
            <v>AEPL1925</v>
          </cell>
        </row>
        <row r="1927">
          <cell r="A1927" t="str">
            <v>AEPL1926</v>
          </cell>
        </row>
        <row r="1928">
          <cell r="A1928" t="str">
            <v>AEPL1927</v>
          </cell>
        </row>
        <row r="1929">
          <cell r="A1929" t="str">
            <v>AEPL1928</v>
          </cell>
        </row>
        <row r="1930">
          <cell r="A1930" t="str">
            <v>AEPL1929</v>
          </cell>
        </row>
        <row r="1931">
          <cell r="A1931" t="str">
            <v>AEPL1930</v>
          </cell>
        </row>
        <row r="1932">
          <cell r="A1932" t="str">
            <v>AEPL1931</v>
          </cell>
        </row>
        <row r="1933">
          <cell r="A1933" t="str">
            <v>AEPL1932</v>
          </cell>
        </row>
        <row r="1934">
          <cell r="A1934" t="str">
            <v>AEPL1933</v>
          </cell>
        </row>
        <row r="1935">
          <cell r="A1935" t="str">
            <v>AEPL1934</v>
          </cell>
        </row>
        <row r="1936">
          <cell r="A1936" t="str">
            <v>AEPL1935</v>
          </cell>
        </row>
        <row r="1937">
          <cell r="A1937" t="str">
            <v>AEPL1936</v>
          </cell>
        </row>
        <row r="1938">
          <cell r="A1938" t="str">
            <v>AEPL1937</v>
          </cell>
        </row>
        <row r="1939">
          <cell r="A1939" t="str">
            <v>AEPL1938</v>
          </cell>
        </row>
        <row r="1940">
          <cell r="A1940" t="str">
            <v>AEPL1939</v>
          </cell>
        </row>
        <row r="1941">
          <cell r="A1941" t="str">
            <v>AEPL1940</v>
          </cell>
        </row>
        <row r="1942">
          <cell r="A1942" t="str">
            <v>AEPL1941</v>
          </cell>
        </row>
        <row r="1943">
          <cell r="A1943" t="str">
            <v>AEPL1942</v>
          </cell>
        </row>
        <row r="1944">
          <cell r="A1944" t="str">
            <v>AEPL1943</v>
          </cell>
        </row>
        <row r="1945">
          <cell r="A1945" t="str">
            <v>AEPL1944</v>
          </cell>
        </row>
        <row r="1946">
          <cell r="A1946" t="str">
            <v>AEPL1945</v>
          </cell>
        </row>
        <row r="1947">
          <cell r="A1947" t="str">
            <v>AEPL1946</v>
          </cell>
        </row>
        <row r="1948">
          <cell r="A1948" t="str">
            <v>AEPL1947</v>
          </cell>
        </row>
        <row r="1949">
          <cell r="A1949" t="str">
            <v>AEPL1948</v>
          </cell>
        </row>
        <row r="1950">
          <cell r="A1950" t="str">
            <v>AEPL1949</v>
          </cell>
        </row>
        <row r="1951">
          <cell r="A1951" t="str">
            <v>AEPL1950</v>
          </cell>
        </row>
        <row r="1952">
          <cell r="A1952" t="str">
            <v>AEPL1951</v>
          </cell>
        </row>
        <row r="1953">
          <cell r="A1953" t="str">
            <v>AEPL1952</v>
          </cell>
        </row>
        <row r="1954">
          <cell r="A1954" t="str">
            <v>AEPL1953</v>
          </cell>
        </row>
        <row r="1955">
          <cell r="A1955" t="str">
            <v>AEPL1954</v>
          </cell>
        </row>
        <row r="1956">
          <cell r="A1956" t="str">
            <v>AEPL1955</v>
          </cell>
        </row>
        <row r="1957">
          <cell r="A1957" t="str">
            <v>AEPL1956</v>
          </cell>
        </row>
        <row r="1958">
          <cell r="A1958" t="str">
            <v>AEPL1957</v>
          </cell>
        </row>
        <row r="1959">
          <cell r="A1959" t="str">
            <v>AEPL1958</v>
          </cell>
        </row>
        <row r="1960">
          <cell r="A1960" t="str">
            <v>AEPL1959</v>
          </cell>
        </row>
        <row r="1961">
          <cell r="A1961" t="str">
            <v>AEPL1960</v>
          </cell>
        </row>
        <row r="1962">
          <cell r="A1962" t="str">
            <v>AEPL1961</v>
          </cell>
        </row>
        <row r="1963">
          <cell r="A1963" t="str">
            <v>AEPL1962</v>
          </cell>
        </row>
        <row r="1964">
          <cell r="A1964" t="str">
            <v>AEPL1963</v>
          </cell>
        </row>
        <row r="1965">
          <cell r="A1965" t="str">
            <v>AEPL1964</v>
          </cell>
        </row>
        <row r="1966">
          <cell r="A1966" t="str">
            <v>AEPL1965</v>
          </cell>
        </row>
        <row r="1967">
          <cell r="A1967" t="str">
            <v>AEPL1966</v>
          </cell>
        </row>
        <row r="1968">
          <cell r="A1968" t="str">
            <v>AEPL1967</v>
          </cell>
        </row>
        <row r="1969">
          <cell r="A1969" t="str">
            <v>AEPL1968</v>
          </cell>
        </row>
        <row r="1970">
          <cell r="A1970" t="str">
            <v>AEPL1969</v>
          </cell>
        </row>
        <row r="1971">
          <cell r="A1971" t="str">
            <v>AEPL1970</v>
          </cell>
        </row>
        <row r="1972">
          <cell r="A1972" t="str">
            <v>AEPL1971</v>
          </cell>
        </row>
        <row r="1973">
          <cell r="A1973" t="str">
            <v>AEPL1972</v>
          </cell>
        </row>
        <row r="1974">
          <cell r="A1974" t="str">
            <v>AEPL1973</v>
          </cell>
        </row>
        <row r="1975">
          <cell r="A1975" t="str">
            <v>AEPL1974</v>
          </cell>
        </row>
        <row r="1976">
          <cell r="A1976" t="str">
            <v>AEPL1975</v>
          </cell>
        </row>
        <row r="1977">
          <cell r="A1977" t="str">
            <v>AEPL1976</v>
          </cell>
        </row>
        <row r="1978">
          <cell r="A1978" t="str">
            <v>AEPL1977</v>
          </cell>
        </row>
        <row r="1979">
          <cell r="A1979" t="str">
            <v>AEPL1978</v>
          </cell>
        </row>
        <row r="1980">
          <cell r="A1980" t="str">
            <v>AEPL1979</v>
          </cell>
        </row>
        <row r="1981">
          <cell r="A1981" t="str">
            <v>AEPL1980</v>
          </cell>
        </row>
        <row r="1982">
          <cell r="A1982" t="str">
            <v>AEPL1981</v>
          </cell>
        </row>
        <row r="1983">
          <cell r="A1983" t="str">
            <v>AEPL1982</v>
          </cell>
        </row>
        <row r="1984">
          <cell r="A1984" t="str">
            <v>AEPL1983</v>
          </cell>
        </row>
        <row r="1985">
          <cell r="A1985" t="str">
            <v>AEPL1984</v>
          </cell>
        </row>
        <row r="1986">
          <cell r="A1986" t="str">
            <v>AEPL1985</v>
          </cell>
        </row>
        <row r="1987">
          <cell r="A1987" t="str">
            <v>AEPL1986</v>
          </cell>
        </row>
        <row r="1988">
          <cell r="A1988" t="str">
            <v>AEPL1987</v>
          </cell>
        </row>
        <row r="1989">
          <cell r="A1989" t="str">
            <v>AEPL1988</v>
          </cell>
        </row>
        <row r="1990">
          <cell r="A1990" t="str">
            <v>AEPL1989</v>
          </cell>
        </row>
        <row r="1991">
          <cell r="A1991" t="str">
            <v>AEPL1990</v>
          </cell>
        </row>
        <row r="1992">
          <cell r="A1992" t="str">
            <v>AEPL1991</v>
          </cell>
        </row>
        <row r="1993">
          <cell r="A1993" t="str">
            <v>AEPL1992</v>
          </cell>
        </row>
        <row r="1994">
          <cell r="A1994" t="str">
            <v>AEPL1993</v>
          </cell>
        </row>
        <row r="1995">
          <cell r="A1995" t="str">
            <v>AEPL1994</v>
          </cell>
        </row>
        <row r="1996">
          <cell r="A1996" t="str">
            <v>AEPL1995</v>
          </cell>
        </row>
        <row r="1997">
          <cell r="A1997" t="str">
            <v>AEPL1996</v>
          </cell>
        </row>
        <row r="1998">
          <cell r="A1998" t="str">
            <v>AEPL1997</v>
          </cell>
        </row>
        <row r="1999">
          <cell r="A1999" t="str">
            <v>AEPL1998</v>
          </cell>
        </row>
        <row r="2000">
          <cell r="A2000" t="str">
            <v>AEPL1999</v>
          </cell>
        </row>
        <row r="2001">
          <cell r="A2001" t="str">
            <v>AEPL2000</v>
          </cell>
        </row>
      </sheetData>
      <sheetData sheetId="2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d Graph"/>
      <sheetName val="Data"/>
      <sheetName val="Report"/>
    </sheetNames>
    <sheetDataSet>
      <sheetData sheetId="0" refreshError="1"/>
      <sheetData sheetId="1" refreshError="1">
        <row r="43">
          <cell r="Z43">
            <v>111425.591</v>
          </cell>
          <cell r="AA43">
            <v>68899.260999999999</v>
          </cell>
          <cell r="AB43">
            <v>193265.554</v>
          </cell>
          <cell r="AE43">
            <v>110881.84699999999</v>
          </cell>
          <cell r="AF43">
            <v>67917.335999999996</v>
          </cell>
          <cell r="AG43">
            <v>204212.663</v>
          </cell>
        </row>
        <row r="44">
          <cell r="Z44">
            <v>107071.12299999999</v>
          </cell>
          <cell r="AA44">
            <v>62796.87</v>
          </cell>
          <cell r="AB44">
            <v>188730.83599999998</v>
          </cell>
          <cell r="AJ44">
            <v>91300</v>
          </cell>
          <cell r="AK44">
            <v>59876</v>
          </cell>
          <cell r="AL44">
            <v>205274</v>
          </cell>
        </row>
        <row r="45">
          <cell r="Z45">
            <v>85702.183999999994</v>
          </cell>
          <cell r="AA45">
            <v>58880.063999999998</v>
          </cell>
          <cell r="AB45">
            <v>186912.446</v>
          </cell>
        </row>
        <row r="57">
          <cell r="Z57" t="str">
            <v>June</v>
          </cell>
          <cell r="AE57" t="str">
            <v>march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&amp; Instructions"/>
      <sheetName val="Life"/>
      <sheetName val="capex types"/>
      <sheetName val="Sep 09 Life"/>
      <sheetName val="Life to date"/>
      <sheetName val="QLD NW Capex Summary Report"/>
      <sheetName val="Dec 09 Life"/>
      <sheetName val="Nov 09 Life"/>
      <sheetName val="Oct 09 Life"/>
      <sheetName val="Jan 10 Life"/>
      <sheetName val="Qld NW Growth Capex Fcast"/>
      <sheetName val="Qld NW SIB Fcast"/>
      <sheetName val="Qld NW Growth Capex Budget"/>
      <sheetName val="Qld NW SIB Budget"/>
      <sheetName val="Account Elements"/>
      <sheetName val="Life to date Jul09"/>
      <sheetName val="types"/>
      <sheetName val="cost elements"/>
      <sheetName val="SIB Capex - GGT 88.157%"/>
      <sheetName val="SIB Capex - GGT"/>
      <sheetName val="SIB Capex -Telfer"/>
      <sheetName val="SIB Capex - Parmelia"/>
      <sheetName val="SIB Capex - SCP"/>
      <sheetName val="QLD FY0910 SI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G8" t="str">
            <v xml:space="preserve">Ellen Grove Gate Station Upgrade - DN150 Cl.300 inlet; odouriser; E&amp;I </v>
          </cell>
          <cell r="I8">
            <v>45000</v>
          </cell>
          <cell r="J8">
            <v>0</v>
          </cell>
          <cell r="K8">
            <v>0</v>
          </cell>
          <cell r="L8">
            <v>4564.82</v>
          </cell>
          <cell r="M8">
            <v>4564.82</v>
          </cell>
          <cell r="N8">
            <v>40435.18</v>
          </cell>
        </row>
        <row r="9">
          <cell r="G9" t="str">
            <v xml:space="preserve">Ellen Grove Gate Station Upgrade - DN150 Cl.300 inlet; odouriser; E&amp;I </v>
          </cell>
          <cell r="I9">
            <v>75000</v>
          </cell>
          <cell r="J9">
            <v>0</v>
          </cell>
          <cell r="K9">
            <v>0</v>
          </cell>
          <cell r="L9">
            <v>4936.75</v>
          </cell>
          <cell r="M9">
            <v>4936.75</v>
          </cell>
          <cell r="N9">
            <v>70063.25</v>
          </cell>
        </row>
        <row r="10">
          <cell r="G10" t="str">
            <v>Ellen Grove Gate Station Upgrade - DN150 Cl.300 inlet; odouriser; E&amp;I  Total</v>
          </cell>
          <cell r="K10">
            <v>0</v>
          </cell>
          <cell r="N10">
            <v>110498.43</v>
          </cell>
        </row>
        <row r="11">
          <cell r="G11" t="str">
            <v>Industrial and Commercial Meter Set Upgrades - Replace Large Diaphragm Meters</v>
          </cell>
          <cell r="I11">
            <v>150000</v>
          </cell>
          <cell r="J11">
            <v>0</v>
          </cell>
          <cell r="K11">
            <v>712.18</v>
          </cell>
          <cell r="L11">
            <v>23743.32</v>
          </cell>
          <cell r="M11">
            <v>23743.32</v>
          </cell>
          <cell r="N11">
            <v>126256.68</v>
          </cell>
        </row>
        <row r="12">
          <cell r="G12" t="str">
            <v>Industrial and Commercial Meter Set Upgrades - Replace Large Diaphragm Meters Total</v>
          </cell>
          <cell r="K12">
            <v>712.18</v>
          </cell>
          <cell r="N12">
            <v>126256.68</v>
          </cell>
        </row>
        <row r="13">
          <cell r="G13" t="str">
            <v>Industrial and Commercial Meter Station &lt; 10TJ/Annum</v>
          </cell>
          <cell r="I13">
            <v>0</v>
          </cell>
          <cell r="J13">
            <v>82758.36</v>
          </cell>
          <cell r="K13">
            <v>7951.43</v>
          </cell>
          <cell r="L13">
            <v>238169.85</v>
          </cell>
          <cell r="M13">
            <v>320928.21000000002</v>
          </cell>
          <cell r="N13">
            <v>-320928.21000000002</v>
          </cell>
        </row>
        <row r="14">
          <cell r="G14" t="str">
            <v>Industrial and Commercial Meter Station &lt; 10TJ/Annum</v>
          </cell>
          <cell r="I14">
            <v>0</v>
          </cell>
          <cell r="J14">
            <v>3697.2300000000901</v>
          </cell>
          <cell r="K14">
            <v>169.85</v>
          </cell>
          <cell r="L14">
            <v>228261.84</v>
          </cell>
          <cell r="M14">
            <v>231959.07</v>
          </cell>
          <cell r="N14">
            <v>-231959.07</v>
          </cell>
        </row>
        <row r="15">
          <cell r="G15" t="str">
            <v>Industrial and Commercial Meter Station &lt; 10TJ/Annum</v>
          </cell>
          <cell r="I15">
            <v>0</v>
          </cell>
          <cell r="J15">
            <v>92334.869999999893</v>
          </cell>
          <cell r="K15">
            <v>0</v>
          </cell>
          <cell r="L15">
            <v>92697.77</v>
          </cell>
          <cell r="M15">
            <v>185032.64</v>
          </cell>
          <cell r="N15">
            <v>-185032.64</v>
          </cell>
        </row>
        <row r="16">
          <cell r="G16" t="str">
            <v>Industrial and Commercial Meter Station &lt; 10TJ/Annum Total</v>
          </cell>
          <cell r="K16">
            <v>8121.2800000000007</v>
          </cell>
          <cell r="N16">
            <v>-737919.92</v>
          </cell>
        </row>
        <row r="17">
          <cell r="G17" t="str">
            <v>Mains Renewal - Block</v>
          </cell>
          <cell r="I17">
            <v>0</v>
          </cell>
          <cell r="J17">
            <v>0</v>
          </cell>
          <cell r="K17">
            <v>0</v>
          </cell>
          <cell r="L17">
            <v>41661.74</v>
          </cell>
          <cell r="M17">
            <v>41661.74</v>
          </cell>
          <cell r="N17">
            <v>-41661.74</v>
          </cell>
        </row>
        <row r="18">
          <cell r="G18" t="str">
            <v>Mains Renewal - Block</v>
          </cell>
          <cell r="I18">
            <v>0</v>
          </cell>
          <cell r="J18">
            <v>506377.59</v>
          </cell>
          <cell r="K18">
            <v>908.28</v>
          </cell>
          <cell r="L18">
            <v>1485919.47</v>
          </cell>
          <cell r="M18">
            <v>1992297.06</v>
          </cell>
          <cell r="N18">
            <v>-1992297.06</v>
          </cell>
        </row>
        <row r="19">
          <cell r="G19" t="str">
            <v>Mains Renewal - Block</v>
          </cell>
          <cell r="I19">
            <v>3260000</v>
          </cell>
          <cell r="J19">
            <v>0</v>
          </cell>
          <cell r="K19">
            <v>405371.23</v>
          </cell>
          <cell r="L19">
            <v>439616.7</v>
          </cell>
          <cell r="M19">
            <v>439616.7</v>
          </cell>
          <cell r="N19">
            <v>2820383.3</v>
          </cell>
        </row>
        <row r="20">
          <cell r="G20" t="str">
            <v>Mains Renewal - Block Total</v>
          </cell>
          <cell r="K20">
            <v>406279.51</v>
          </cell>
          <cell r="N20">
            <v>786424.49999999977</v>
          </cell>
        </row>
        <row r="21">
          <cell r="G21" t="str">
            <v>Mains Renewal - Piece</v>
          </cell>
          <cell r="I21">
            <v>0</v>
          </cell>
          <cell r="J21">
            <v>6809.55</v>
          </cell>
          <cell r="K21">
            <v>6004.29</v>
          </cell>
          <cell r="L21">
            <v>72757.23</v>
          </cell>
          <cell r="M21">
            <v>79566.78</v>
          </cell>
          <cell r="N21">
            <v>-79566.78</v>
          </cell>
        </row>
        <row r="22">
          <cell r="G22" t="str">
            <v>Mains Renewal - Piece</v>
          </cell>
          <cell r="I22">
            <v>0</v>
          </cell>
          <cell r="J22">
            <v>8242.68</v>
          </cell>
          <cell r="K22">
            <v>0</v>
          </cell>
          <cell r="L22">
            <v>3974.52</v>
          </cell>
          <cell r="M22">
            <v>12217.2</v>
          </cell>
          <cell r="N22">
            <v>-12217.2</v>
          </cell>
        </row>
        <row r="23">
          <cell r="G23" t="str">
            <v>Mains Renewal - Piece</v>
          </cell>
          <cell r="I23">
            <v>0</v>
          </cell>
          <cell r="J23">
            <v>63278.53</v>
          </cell>
          <cell r="K23">
            <v>0</v>
          </cell>
          <cell r="L23">
            <v>22228.33</v>
          </cell>
          <cell r="M23">
            <v>85506.86</v>
          </cell>
          <cell r="N23">
            <v>-85506.86</v>
          </cell>
        </row>
        <row r="24">
          <cell r="G24" t="str">
            <v>Mains Renewal - Piece</v>
          </cell>
          <cell r="I24">
            <v>46819</v>
          </cell>
          <cell r="J24">
            <v>32072.71</v>
          </cell>
          <cell r="K24">
            <v>0</v>
          </cell>
          <cell r="L24">
            <v>5167.3999999999996</v>
          </cell>
          <cell r="M24">
            <v>37240.11</v>
          </cell>
          <cell r="N24">
            <v>9578.89</v>
          </cell>
        </row>
        <row r="25">
          <cell r="G25" t="str">
            <v>Mains Renewal - Piece</v>
          </cell>
          <cell r="I25">
            <v>30000</v>
          </cell>
          <cell r="J25">
            <v>0</v>
          </cell>
          <cell r="K25">
            <v>0</v>
          </cell>
          <cell r="L25">
            <v>1014.1</v>
          </cell>
          <cell r="M25">
            <v>1014.1</v>
          </cell>
          <cell r="N25">
            <v>28985.9</v>
          </cell>
        </row>
        <row r="26">
          <cell r="G26" t="str">
            <v>Mains Renewal - Piece</v>
          </cell>
          <cell r="I26">
            <v>20000</v>
          </cell>
          <cell r="J26">
            <v>0</v>
          </cell>
          <cell r="K26">
            <v>0</v>
          </cell>
          <cell r="L26">
            <v>21158.560000000001</v>
          </cell>
          <cell r="M26">
            <v>21158.560000000001</v>
          </cell>
          <cell r="N26">
            <v>-1158.56</v>
          </cell>
        </row>
        <row r="27">
          <cell r="G27" t="str">
            <v>Mains Renewal - Piece</v>
          </cell>
          <cell r="I27">
            <v>30000</v>
          </cell>
          <cell r="J27">
            <v>0</v>
          </cell>
          <cell r="K27">
            <v>311.12</v>
          </cell>
          <cell r="L27">
            <v>33526.97</v>
          </cell>
          <cell r="M27">
            <v>33526.97</v>
          </cell>
          <cell r="N27">
            <v>-3526.97</v>
          </cell>
        </row>
        <row r="28">
          <cell r="G28" t="str">
            <v>Mains Renewal - Piece Total</v>
          </cell>
          <cell r="K28">
            <v>6315.41</v>
          </cell>
          <cell r="N28">
            <v>-143411.58000000002</v>
          </cell>
        </row>
        <row r="29">
          <cell r="G29" t="str">
            <v>Meter Change - Meters Domestic</v>
          </cell>
          <cell r="I29">
            <v>0</v>
          </cell>
          <cell r="J29">
            <v>98850.79</v>
          </cell>
          <cell r="K29">
            <v>10394.1</v>
          </cell>
          <cell r="L29">
            <v>232555.87</v>
          </cell>
          <cell r="M29">
            <v>331406.65999999997</v>
          </cell>
          <cell r="N29">
            <v>-331406.65999999997</v>
          </cell>
        </row>
        <row r="30">
          <cell r="G30" t="str">
            <v>Meter Change - Meters Domestic Total</v>
          </cell>
          <cell r="K30">
            <v>10394.1</v>
          </cell>
          <cell r="N30">
            <v>-331406.65999999997</v>
          </cell>
        </row>
        <row r="31">
          <cell r="G31" t="str">
            <v>Meter Change - Meters Industrial and Commercial &lt; 10TJ/annum</v>
          </cell>
          <cell r="I31">
            <v>0</v>
          </cell>
          <cell r="J31">
            <v>63697.3</v>
          </cell>
          <cell r="K31">
            <v>7179.11</v>
          </cell>
          <cell r="L31">
            <v>89294.55</v>
          </cell>
          <cell r="M31">
            <v>152991.85</v>
          </cell>
          <cell r="N31">
            <v>-152991.85</v>
          </cell>
        </row>
        <row r="32">
          <cell r="G32" t="str">
            <v>Meter Change - Meters Industrial and Commercial &lt; 10TJ/annum Total</v>
          </cell>
          <cell r="K32">
            <v>7179.11</v>
          </cell>
          <cell r="N32">
            <v>-152991.85</v>
          </cell>
        </row>
        <row r="33">
          <cell r="G33" t="str">
            <v>Meter Change - Meters Industrial and Commercial &gt; 10TJ/annum</v>
          </cell>
          <cell r="I33">
            <v>0</v>
          </cell>
          <cell r="J33">
            <v>6962.99</v>
          </cell>
          <cell r="K33">
            <v>1094</v>
          </cell>
          <cell r="L33">
            <v>11356.8</v>
          </cell>
          <cell r="M33">
            <v>18319.79</v>
          </cell>
          <cell r="N33">
            <v>-18319.79</v>
          </cell>
        </row>
        <row r="34">
          <cell r="G34" t="str">
            <v>Meter Change - Meters Industrial and Commercial &gt; 10TJ/annum Total</v>
          </cell>
          <cell r="K34">
            <v>1094</v>
          </cell>
          <cell r="N34">
            <v>-18319.79</v>
          </cell>
        </row>
        <row r="35">
          <cell r="G35" t="str">
            <v xml:space="preserve">Minor Network Augmentation </v>
          </cell>
          <cell r="I35">
            <v>0</v>
          </cell>
          <cell r="J35">
            <v>132201.82</v>
          </cell>
          <cell r="K35">
            <v>0</v>
          </cell>
          <cell r="L35">
            <v>0</v>
          </cell>
          <cell r="M35">
            <v>132201.82</v>
          </cell>
          <cell r="N35">
            <v>-132201.82</v>
          </cell>
        </row>
        <row r="36">
          <cell r="G36" t="str">
            <v xml:space="preserve">Minor Network Augmentation </v>
          </cell>
          <cell r="I36">
            <v>0</v>
          </cell>
          <cell r="J36">
            <v>2820</v>
          </cell>
          <cell r="K36">
            <v>0</v>
          </cell>
          <cell r="L36">
            <v>5953.11</v>
          </cell>
          <cell r="M36">
            <v>8773.11</v>
          </cell>
          <cell r="N36">
            <v>-8773.11</v>
          </cell>
        </row>
        <row r="37">
          <cell r="G37" t="str">
            <v>Minor Network Augmentation Total</v>
          </cell>
          <cell r="I37">
            <v>702383</v>
          </cell>
          <cell r="J37">
            <v>241963.64</v>
          </cell>
          <cell r="K37">
            <v>1904.63</v>
          </cell>
          <cell r="L37">
            <v>408312.33</v>
          </cell>
          <cell r="M37">
            <v>650275.97</v>
          </cell>
          <cell r="N37">
            <v>52107.03</v>
          </cell>
        </row>
        <row r="38">
          <cell r="G38" t="str">
            <v>Minor Network Augmentation  Total</v>
          </cell>
          <cell r="K38">
            <v>1904.63</v>
          </cell>
          <cell r="N38">
            <v>-88867.9</v>
          </cell>
        </row>
        <row r="39">
          <cell r="G39" t="str">
            <v>Miscalleneous Items</v>
          </cell>
          <cell r="I39">
            <v>0</v>
          </cell>
          <cell r="J39">
            <v>317570.59999999998</v>
          </cell>
          <cell r="K39">
            <v>298.04000000000002</v>
          </cell>
          <cell r="L39">
            <v>48525.07</v>
          </cell>
          <cell r="M39">
            <v>366095.67</v>
          </cell>
          <cell r="N39">
            <v>-366095.67</v>
          </cell>
        </row>
        <row r="40">
          <cell r="G40" t="str">
            <v>Miscalleneous Items</v>
          </cell>
          <cell r="I40">
            <v>0</v>
          </cell>
          <cell r="J40">
            <v>41796.959999999897</v>
          </cell>
          <cell r="K40">
            <v>62</v>
          </cell>
          <cell r="L40">
            <v>47320.41</v>
          </cell>
          <cell r="M40">
            <v>89117.369999999893</v>
          </cell>
          <cell r="N40">
            <v>-89117.369999999893</v>
          </cell>
        </row>
        <row r="41">
          <cell r="G41" t="str">
            <v>Miscalleneous Items</v>
          </cell>
          <cell r="I41">
            <v>0</v>
          </cell>
          <cell r="J41">
            <v>32016.04</v>
          </cell>
          <cell r="K41">
            <v>0</v>
          </cell>
          <cell r="L41">
            <v>44616.37</v>
          </cell>
          <cell r="M41">
            <v>76632.41</v>
          </cell>
          <cell r="N41">
            <v>-76632.41</v>
          </cell>
        </row>
        <row r="42">
          <cell r="G42" t="str">
            <v>Miscalleneous Items</v>
          </cell>
          <cell r="I42">
            <v>83171</v>
          </cell>
          <cell r="J42">
            <v>75610</v>
          </cell>
          <cell r="K42">
            <v>0</v>
          </cell>
          <cell r="L42">
            <v>570</v>
          </cell>
          <cell r="M42">
            <v>76180</v>
          </cell>
          <cell r="N42">
            <v>6991</v>
          </cell>
        </row>
        <row r="43">
          <cell r="G43" t="str">
            <v>Miscalleneous Items Total</v>
          </cell>
          <cell r="K43">
            <v>360.04</v>
          </cell>
          <cell r="N43">
            <v>-524854.44999999984</v>
          </cell>
        </row>
        <row r="44">
          <cell r="G44" t="str">
            <v>Mt Gravatt Gate Station - Upgrade of elactrical and instrumentation installations</v>
          </cell>
          <cell r="I44">
            <v>100000</v>
          </cell>
          <cell r="J44">
            <v>0</v>
          </cell>
          <cell r="K44">
            <v>13371.54</v>
          </cell>
          <cell r="L44">
            <v>28415.29</v>
          </cell>
          <cell r="M44">
            <v>28415.29</v>
          </cell>
          <cell r="N44">
            <v>71584.710000000006</v>
          </cell>
        </row>
        <row r="45">
          <cell r="G45" t="str">
            <v>Mt Gravatt Gate Station - Upgrade of elactrical and instrumentation installations Total</v>
          </cell>
          <cell r="K45">
            <v>13371.54</v>
          </cell>
          <cell r="N45">
            <v>71584.710000000006</v>
          </cell>
        </row>
        <row r="46">
          <cell r="G46" t="str">
            <v>New Domestic Meter Set</v>
          </cell>
          <cell r="I46">
            <v>0</v>
          </cell>
          <cell r="J46">
            <v>57678.52</v>
          </cell>
          <cell r="K46">
            <v>1815.49</v>
          </cell>
          <cell r="L46">
            <v>28349.52</v>
          </cell>
          <cell r="M46">
            <v>86028.04</v>
          </cell>
          <cell r="N46">
            <v>-86028.04</v>
          </cell>
        </row>
        <row r="47">
          <cell r="G47" t="str">
            <v>New Domestic Meter Set Total</v>
          </cell>
          <cell r="K47">
            <v>1815.49</v>
          </cell>
          <cell r="N47">
            <v>-86028.04</v>
          </cell>
        </row>
        <row r="48">
          <cell r="G48" t="str">
            <v>New Domestic Service - Estate</v>
          </cell>
          <cell r="I48">
            <v>0</v>
          </cell>
          <cell r="J48">
            <v>1.0000001022490299E-2</v>
          </cell>
          <cell r="K48">
            <v>204592.68</v>
          </cell>
          <cell r="L48">
            <v>1953421.93</v>
          </cell>
          <cell r="M48">
            <v>1953421.94</v>
          </cell>
          <cell r="N48">
            <v>-1953421.94</v>
          </cell>
        </row>
        <row r="49">
          <cell r="G49" t="str">
            <v>New Domestic Service - Estate</v>
          </cell>
          <cell r="I49">
            <v>0</v>
          </cell>
          <cell r="J49">
            <v>77616.52</v>
          </cell>
          <cell r="K49">
            <v>10649.46</v>
          </cell>
          <cell r="L49">
            <v>94272.58</v>
          </cell>
          <cell r="M49">
            <v>171889.1</v>
          </cell>
          <cell r="N49">
            <v>-171889.1</v>
          </cell>
        </row>
        <row r="50">
          <cell r="G50" t="str">
            <v>New Domestic Service - Estate Total</v>
          </cell>
          <cell r="K50">
            <v>215242.13999999998</v>
          </cell>
          <cell r="N50">
            <v>-2125311.04</v>
          </cell>
        </row>
        <row r="51">
          <cell r="G51" t="str">
            <v>New Domestic Service - Existing Domestic</v>
          </cell>
          <cell r="I51">
            <v>0</v>
          </cell>
          <cell r="J51">
            <v>57366.400000000001</v>
          </cell>
          <cell r="K51">
            <v>16413.810000000001</v>
          </cell>
          <cell r="L51">
            <v>49345.19</v>
          </cell>
          <cell r="M51">
            <v>106711.59</v>
          </cell>
          <cell r="N51">
            <v>-106711.59</v>
          </cell>
        </row>
        <row r="52">
          <cell r="G52" t="str">
            <v>New Domestic Service - Existing Domestic Total</v>
          </cell>
          <cell r="K52">
            <v>16413.810000000001</v>
          </cell>
          <cell r="N52">
            <v>-106711.59</v>
          </cell>
        </row>
        <row r="53">
          <cell r="G53" t="str">
            <v>New Industrial and Commercial Service &lt; 10TJ/Annum</v>
          </cell>
          <cell r="I53">
            <v>0</v>
          </cell>
          <cell r="J53">
            <v>0</v>
          </cell>
          <cell r="K53">
            <v>3148.36</v>
          </cell>
          <cell r="L53">
            <v>26347.37</v>
          </cell>
          <cell r="M53">
            <v>26347.37</v>
          </cell>
          <cell r="N53">
            <v>-26347.37</v>
          </cell>
        </row>
        <row r="54">
          <cell r="G54" t="str">
            <v>New Industrial and Commercial Service &lt; 10TJ/Annum</v>
          </cell>
          <cell r="I54">
            <v>0</v>
          </cell>
          <cell r="J54">
            <v>19022.88</v>
          </cell>
          <cell r="K54">
            <v>0</v>
          </cell>
          <cell r="L54">
            <v>308.20999999999998</v>
          </cell>
          <cell r="M54">
            <v>19331.09</v>
          </cell>
          <cell r="N54">
            <v>-19331.09</v>
          </cell>
        </row>
        <row r="55">
          <cell r="G55" t="str">
            <v>New Industrial and Commercial Service &lt; 10TJ/Annum</v>
          </cell>
          <cell r="I55">
            <v>0</v>
          </cell>
          <cell r="J55">
            <v>26602.11</v>
          </cell>
          <cell r="K55">
            <v>0</v>
          </cell>
          <cell r="L55">
            <v>0</v>
          </cell>
          <cell r="M55">
            <v>26602.11</v>
          </cell>
          <cell r="N55">
            <v>-26602.11</v>
          </cell>
        </row>
        <row r="56">
          <cell r="G56" t="str">
            <v>New Industrial and Commercial Service &lt; 10TJ/Annum</v>
          </cell>
          <cell r="I56">
            <v>0</v>
          </cell>
          <cell r="J56">
            <v>11134.97</v>
          </cell>
          <cell r="K56">
            <v>0</v>
          </cell>
          <cell r="L56">
            <v>0</v>
          </cell>
          <cell r="M56">
            <v>11134.97</v>
          </cell>
          <cell r="N56">
            <v>-11134.97</v>
          </cell>
        </row>
        <row r="57">
          <cell r="G57" t="str">
            <v>New Industrial and Commercial Service &lt; 10TJ/Annum</v>
          </cell>
          <cell r="I57">
            <v>0</v>
          </cell>
          <cell r="J57">
            <v>-2059.52</v>
          </cell>
          <cell r="K57">
            <v>0</v>
          </cell>
          <cell r="L57">
            <v>2059.52</v>
          </cell>
          <cell r="M57">
            <v>0</v>
          </cell>
          <cell r="N57">
            <v>0</v>
          </cell>
        </row>
        <row r="58">
          <cell r="G58" t="str">
            <v>New Industrial and Commercial Service &lt; 10TJ/Annum</v>
          </cell>
          <cell r="I58">
            <v>0</v>
          </cell>
          <cell r="J58">
            <v>65457.45</v>
          </cell>
          <cell r="K58">
            <v>0</v>
          </cell>
          <cell r="L58">
            <v>35872.370000000003</v>
          </cell>
          <cell r="M58">
            <v>101329.82</v>
          </cell>
          <cell r="N58">
            <v>-101329.82</v>
          </cell>
        </row>
        <row r="59">
          <cell r="G59" t="str">
            <v>New Industrial and Commercial Service &lt; 10TJ/Annum</v>
          </cell>
          <cell r="I59">
            <v>0</v>
          </cell>
          <cell r="J59">
            <v>73588.399999999994</v>
          </cell>
          <cell r="K59">
            <v>0</v>
          </cell>
          <cell r="L59">
            <v>0</v>
          </cell>
          <cell r="M59">
            <v>73588.399999999994</v>
          </cell>
          <cell r="N59">
            <v>-73588.399999999994</v>
          </cell>
        </row>
        <row r="60">
          <cell r="G60" t="str">
            <v>New Industrial and Commercial Service &lt; 10TJ/Annum</v>
          </cell>
          <cell r="I60">
            <v>0</v>
          </cell>
          <cell r="J60">
            <v>1943.41</v>
          </cell>
          <cell r="K60">
            <v>0</v>
          </cell>
          <cell r="L60">
            <v>17446.669999999998</v>
          </cell>
          <cell r="M60">
            <v>19390.080000000002</v>
          </cell>
          <cell r="N60">
            <v>-19390.080000000002</v>
          </cell>
        </row>
        <row r="61">
          <cell r="G61" t="str">
            <v>New Industrial and Commercial Service &lt; 10TJ/Annum</v>
          </cell>
          <cell r="I61">
            <v>0</v>
          </cell>
          <cell r="J61">
            <v>28562.94</v>
          </cell>
          <cell r="K61">
            <v>0</v>
          </cell>
          <cell r="L61">
            <v>504</v>
          </cell>
          <cell r="M61">
            <v>29066.94</v>
          </cell>
          <cell r="N61">
            <v>-29066.94</v>
          </cell>
        </row>
        <row r="62">
          <cell r="G62" t="str">
            <v>New Industrial and Commercial Service &lt; 10TJ/Annum</v>
          </cell>
          <cell r="I62">
            <v>0</v>
          </cell>
          <cell r="J62">
            <v>57404.07</v>
          </cell>
          <cell r="K62">
            <v>0</v>
          </cell>
          <cell r="L62">
            <v>0</v>
          </cell>
          <cell r="M62">
            <v>57404.07</v>
          </cell>
          <cell r="N62">
            <v>-57404.07</v>
          </cell>
        </row>
        <row r="63">
          <cell r="G63" t="str">
            <v>New Industrial and Commercial Service &lt; 10TJ/Annum</v>
          </cell>
          <cell r="I63">
            <v>0</v>
          </cell>
          <cell r="J63">
            <v>46793.36</v>
          </cell>
          <cell r="K63">
            <v>0</v>
          </cell>
          <cell r="L63">
            <v>-3630.8</v>
          </cell>
          <cell r="M63">
            <v>43162.559999999998</v>
          </cell>
          <cell r="N63">
            <v>-43162.559999999998</v>
          </cell>
        </row>
        <row r="64">
          <cell r="G64" t="str">
            <v>New Industrial and Commercial Service &lt; 10TJ/Annum</v>
          </cell>
          <cell r="I64">
            <v>0</v>
          </cell>
          <cell r="J64">
            <v>391.5</v>
          </cell>
          <cell r="K64">
            <v>0</v>
          </cell>
          <cell r="L64">
            <v>-391.5</v>
          </cell>
          <cell r="M64">
            <v>0</v>
          </cell>
          <cell r="N64">
            <v>0</v>
          </cell>
        </row>
        <row r="65">
          <cell r="G65" t="str">
            <v>New Industrial and Commercial Service &lt; 10TJ/Annum</v>
          </cell>
          <cell r="I65">
            <v>0</v>
          </cell>
          <cell r="J65">
            <v>110734.04</v>
          </cell>
          <cell r="K65">
            <v>0</v>
          </cell>
          <cell r="L65">
            <v>2999.5</v>
          </cell>
          <cell r="M65">
            <v>113733.54</v>
          </cell>
          <cell r="N65">
            <v>-113733.54</v>
          </cell>
        </row>
        <row r="66">
          <cell r="G66" t="str">
            <v>New Industrial and Commercial Service &lt; 10TJ/Annum</v>
          </cell>
          <cell r="I66">
            <v>62696</v>
          </cell>
          <cell r="J66">
            <v>13092.05</v>
          </cell>
          <cell r="K66">
            <v>0</v>
          </cell>
          <cell r="L66">
            <v>0</v>
          </cell>
          <cell r="M66">
            <v>13092.05</v>
          </cell>
          <cell r="N66">
            <v>49603.95</v>
          </cell>
        </row>
        <row r="67">
          <cell r="G67" t="str">
            <v>New Industrial and Commercial Service &lt; 10TJ/Annum</v>
          </cell>
          <cell r="I67">
            <v>146000</v>
          </cell>
          <cell r="J67">
            <v>1181.5</v>
          </cell>
          <cell r="K67">
            <v>0</v>
          </cell>
          <cell r="L67">
            <v>259728.79</v>
          </cell>
          <cell r="M67">
            <v>260910.29</v>
          </cell>
          <cell r="N67">
            <v>-114910.29</v>
          </cell>
        </row>
        <row r="68">
          <cell r="G68" t="str">
            <v>New Industrial and Commercial Service &lt; 10TJ/Annum</v>
          </cell>
          <cell r="I68">
            <v>48258</v>
          </cell>
          <cell r="J68">
            <v>1132.5</v>
          </cell>
          <cell r="K68">
            <v>840.96</v>
          </cell>
          <cell r="L68">
            <v>20398.32</v>
          </cell>
          <cell r="M68">
            <v>21530.82</v>
          </cell>
          <cell r="N68">
            <v>26727.18</v>
          </cell>
        </row>
        <row r="69">
          <cell r="G69" t="str">
            <v>New Industrial and Commercial Service &lt; 10TJ/Annum</v>
          </cell>
          <cell r="I69">
            <v>56936</v>
          </cell>
          <cell r="J69">
            <v>50978.52</v>
          </cell>
          <cell r="K69">
            <v>0</v>
          </cell>
          <cell r="L69">
            <v>5903.05</v>
          </cell>
          <cell r="M69">
            <v>56881.57</v>
          </cell>
          <cell r="N69">
            <v>54.430000000000291</v>
          </cell>
        </row>
        <row r="70">
          <cell r="G70" t="str">
            <v>New Industrial and Commercial Service &lt; 10TJ/Annum</v>
          </cell>
          <cell r="I70">
            <v>55858</v>
          </cell>
          <cell r="J70">
            <v>5423.89</v>
          </cell>
          <cell r="K70">
            <v>0</v>
          </cell>
          <cell r="L70">
            <v>50573.96</v>
          </cell>
          <cell r="M70">
            <v>55997.85</v>
          </cell>
          <cell r="N70">
            <v>-139.84999999999854</v>
          </cell>
        </row>
        <row r="71">
          <cell r="G71" t="str">
            <v>New Industrial and Commercial Service &lt; 10TJ/Annum</v>
          </cell>
          <cell r="I71">
            <v>54000</v>
          </cell>
          <cell r="J71">
            <v>0</v>
          </cell>
          <cell r="K71">
            <v>210.24</v>
          </cell>
          <cell r="L71">
            <v>55049.05</v>
          </cell>
          <cell r="M71">
            <v>55049.05</v>
          </cell>
          <cell r="N71">
            <v>-1049.05</v>
          </cell>
        </row>
        <row r="72">
          <cell r="G72" t="str">
            <v>New Industrial and Commercial Service &lt; 10TJ/Annum</v>
          </cell>
          <cell r="I72">
            <v>160336</v>
          </cell>
          <cell r="J72">
            <v>0</v>
          </cell>
          <cell r="K72">
            <v>1146.52</v>
          </cell>
          <cell r="L72">
            <v>6911.5</v>
          </cell>
          <cell r="M72">
            <v>6911.5</v>
          </cell>
          <cell r="N72">
            <v>153424.5</v>
          </cell>
        </row>
        <row r="73">
          <cell r="G73" t="str">
            <v>New Industrial and Commercial Service &lt; 10TJ/Annum</v>
          </cell>
          <cell r="I73">
            <v>49324</v>
          </cell>
          <cell r="J73">
            <v>0</v>
          </cell>
          <cell r="K73">
            <v>1050.44</v>
          </cell>
          <cell r="L73">
            <v>26738.52</v>
          </cell>
          <cell r="M73">
            <v>26738.52</v>
          </cell>
          <cell r="N73">
            <v>22585.48</v>
          </cell>
        </row>
        <row r="74">
          <cell r="G74" t="str">
            <v>New Industrial and Commercial Service &lt; 10TJ/Annum</v>
          </cell>
          <cell r="I74">
            <v>77000</v>
          </cell>
          <cell r="J74">
            <v>0</v>
          </cell>
          <cell r="K74">
            <v>210.24</v>
          </cell>
          <cell r="L74">
            <v>44981.01</v>
          </cell>
          <cell r="M74">
            <v>44981.01</v>
          </cell>
          <cell r="N74">
            <v>32018.99</v>
          </cell>
        </row>
        <row r="75">
          <cell r="G75" t="str">
            <v>New Industrial and Commercial Service &lt; 10TJ/Annum Total</v>
          </cell>
          <cell r="K75">
            <v>6606.76</v>
          </cell>
          <cell r="N75">
            <v>-352775.61</v>
          </cell>
        </row>
        <row r="76">
          <cell r="G76" t="str">
            <v>New Main - Estate</v>
          </cell>
          <cell r="I76">
            <v>0</v>
          </cell>
          <cell r="J76">
            <v>0</v>
          </cell>
          <cell r="K76">
            <v>0</v>
          </cell>
          <cell r="L76">
            <v>700.8</v>
          </cell>
          <cell r="M76">
            <v>700.8</v>
          </cell>
          <cell r="N76">
            <v>-700.8</v>
          </cell>
        </row>
        <row r="77">
          <cell r="G77" t="str">
            <v>New Main - Estate</v>
          </cell>
          <cell r="I77">
            <v>0</v>
          </cell>
          <cell r="J77">
            <v>114293.08</v>
          </cell>
          <cell r="K77">
            <v>0</v>
          </cell>
          <cell r="L77">
            <v>53527.9</v>
          </cell>
          <cell r="M77">
            <v>167820.98</v>
          </cell>
          <cell r="N77">
            <v>-167820.98</v>
          </cell>
        </row>
        <row r="78">
          <cell r="G78" t="str">
            <v>New Main - Estate</v>
          </cell>
          <cell r="I78">
            <v>0</v>
          </cell>
          <cell r="J78">
            <v>29112.35</v>
          </cell>
          <cell r="K78">
            <v>280.32</v>
          </cell>
          <cell r="L78">
            <v>2103.44</v>
          </cell>
          <cell r="M78">
            <v>31215.79</v>
          </cell>
          <cell r="N78">
            <v>-31215.79</v>
          </cell>
        </row>
        <row r="79">
          <cell r="G79" t="str">
            <v>New Main - Estate</v>
          </cell>
          <cell r="I79">
            <v>0</v>
          </cell>
          <cell r="J79">
            <v>7235.21</v>
          </cell>
          <cell r="K79">
            <v>0</v>
          </cell>
          <cell r="L79">
            <v>0</v>
          </cell>
          <cell r="M79">
            <v>7235.21</v>
          </cell>
          <cell r="N79">
            <v>-7235.21</v>
          </cell>
        </row>
        <row r="80">
          <cell r="G80" t="str">
            <v>New Main - Estate</v>
          </cell>
          <cell r="I80">
            <v>0</v>
          </cell>
          <cell r="J80">
            <v>26006.29</v>
          </cell>
          <cell r="K80">
            <v>0</v>
          </cell>
          <cell r="L80">
            <v>495</v>
          </cell>
          <cell r="M80">
            <v>26501.29</v>
          </cell>
          <cell r="N80">
            <v>-26501.29</v>
          </cell>
        </row>
        <row r="81">
          <cell r="G81" t="str">
            <v>New Main - Estate</v>
          </cell>
          <cell r="I81">
            <v>0</v>
          </cell>
          <cell r="J81">
            <v>511</v>
          </cell>
          <cell r="K81">
            <v>3256.92</v>
          </cell>
          <cell r="L81">
            <v>6064.09</v>
          </cell>
          <cell r="M81">
            <v>6575.09</v>
          </cell>
          <cell r="N81">
            <v>-6575.09</v>
          </cell>
        </row>
        <row r="82">
          <cell r="G82" t="str">
            <v>New Main - Estate</v>
          </cell>
          <cell r="I82">
            <v>0</v>
          </cell>
          <cell r="J82">
            <v>40945.949999999997</v>
          </cell>
          <cell r="K82">
            <v>0</v>
          </cell>
          <cell r="L82">
            <v>8591.44</v>
          </cell>
          <cell r="M82">
            <v>49537.39</v>
          </cell>
          <cell r="N82">
            <v>-49537.39</v>
          </cell>
        </row>
        <row r="83">
          <cell r="G83" t="str">
            <v>New Main - Estate</v>
          </cell>
          <cell r="I83">
            <v>0</v>
          </cell>
          <cell r="J83">
            <v>0</v>
          </cell>
          <cell r="K83">
            <v>0</v>
          </cell>
          <cell r="L83">
            <v>7143.51</v>
          </cell>
          <cell r="M83">
            <v>7143.51</v>
          </cell>
          <cell r="N83">
            <v>-7143.51</v>
          </cell>
        </row>
        <row r="84">
          <cell r="G84" t="str">
            <v>New Main - Estate</v>
          </cell>
          <cell r="I84">
            <v>0</v>
          </cell>
          <cell r="J84">
            <v>15619.24</v>
          </cell>
          <cell r="K84">
            <v>0</v>
          </cell>
          <cell r="L84">
            <v>0</v>
          </cell>
          <cell r="M84">
            <v>15619.24</v>
          </cell>
          <cell r="N84">
            <v>-15619.24</v>
          </cell>
        </row>
        <row r="85">
          <cell r="G85" t="str">
            <v>New Main - Estate</v>
          </cell>
          <cell r="I85">
            <v>0</v>
          </cell>
          <cell r="J85">
            <v>0</v>
          </cell>
          <cell r="K85">
            <v>230.95</v>
          </cell>
          <cell r="L85">
            <v>15547.77</v>
          </cell>
          <cell r="M85">
            <v>15547.77</v>
          </cell>
          <cell r="N85">
            <v>-15547.77</v>
          </cell>
        </row>
        <row r="86">
          <cell r="G86" t="str">
            <v>New Main - Estate</v>
          </cell>
          <cell r="I86">
            <v>0</v>
          </cell>
          <cell r="J86">
            <v>350</v>
          </cell>
          <cell r="K86">
            <v>0</v>
          </cell>
          <cell r="L86">
            <v>0</v>
          </cell>
          <cell r="M86">
            <v>350</v>
          </cell>
          <cell r="N86">
            <v>-350</v>
          </cell>
        </row>
        <row r="87">
          <cell r="G87" t="str">
            <v>New Main - Estate</v>
          </cell>
          <cell r="I87">
            <v>0</v>
          </cell>
          <cell r="J87">
            <v>22920.36</v>
          </cell>
          <cell r="K87">
            <v>70.08</v>
          </cell>
          <cell r="L87">
            <v>844.26</v>
          </cell>
          <cell r="M87">
            <v>23764.62</v>
          </cell>
          <cell r="N87">
            <v>-23764.62</v>
          </cell>
        </row>
        <row r="88">
          <cell r="G88" t="str">
            <v>New Main - Estate</v>
          </cell>
          <cell r="I88">
            <v>0</v>
          </cell>
          <cell r="J88">
            <v>0</v>
          </cell>
          <cell r="K88">
            <v>0</v>
          </cell>
          <cell r="L88">
            <v>280.32</v>
          </cell>
          <cell r="M88">
            <v>280.32</v>
          </cell>
          <cell r="N88">
            <v>-280.32</v>
          </cell>
        </row>
        <row r="89">
          <cell r="G89" t="str">
            <v>New Main - Estate</v>
          </cell>
          <cell r="I89">
            <v>0</v>
          </cell>
          <cell r="J89">
            <v>4179.79</v>
          </cell>
          <cell r="K89">
            <v>0</v>
          </cell>
          <cell r="L89">
            <v>6043.96</v>
          </cell>
          <cell r="M89">
            <v>10223.75</v>
          </cell>
          <cell r="N89">
            <v>-10223.75</v>
          </cell>
        </row>
        <row r="90">
          <cell r="G90" t="str">
            <v>New Main - Estate</v>
          </cell>
          <cell r="I90">
            <v>0</v>
          </cell>
          <cell r="J90">
            <v>2565.33</v>
          </cell>
          <cell r="K90">
            <v>0</v>
          </cell>
          <cell r="L90">
            <v>3169.06</v>
          </cell>
          <cell r="M90">
            <v>5734.39</v>
          </cell>
          <cell r="N90">
            <v>-5734.39</v>
          </cell>
        </row>
        <row r="91">
          <cell r="G91" t="str">
            <v>New Main - Estate</v>
          </cell>
          <cell r="I91">
            <v>0</v>
          </cell>
          <cell r="J91">
            <v>22918.94</v>
          </cell>
          <cell r="K91">
            <v>0</v>
          </cell>
          <cell r="L91">
            <v>0</v>
          </cell>
          <cell r="M91">
            <v>22918.94</v>
          </cell>
          <cell r="N91">
            <v>-22918.94</v>
          </cell>
        </row>
        <row r="92">
          <cell r="G92" t="str">
            <v>New Main - Estate</v>
          </cell>
          <cell r="I92">
            <v>0</v>
          </cell>
          <cell r="J92">
            <v>12757.18</v>
          </cell>
          <cell r="K92">
            <v>0</v>
          </cell>
          <cell r="L92">
            <v>0</v>
          </cell>
          <cell r="M92">
            <v>12757.18</v>
          </cell>
          <cell r="N92">
            <v>-12757.18</v>
          </cell>
        </row>
        <row r="93">
          <cell r="G93" t="str">
            <v>New Main - Estate</v>
          </cell>
          <cell r="I93">
            <v>0</v>
          </cell>
          <cell r="J93">
            <v>9950.86</v>
          </cell>
          <cell r="K93">
            <v>109.6</v>
          </cell>
          <cell r="L93">
            <v>1459.62</v>
          </cell>
          <cell r="M93">
            <v>11410.48</v>
          </cell>
          <cell r="N93">
            <v>-11410.48</v>
          </cell>
        </row>
        <row r="94">
          <cell r="G94" t="str">
            <v>New Main - Estate</v>
          </cell>
          <cell r="I94">
            <v>0</v>
          </cell>
          <cell r="J94">
            <v>2086.12</v>
          </cell>
          <cell r="K94">
            <v>0</v>
          </cell>
          <cell r="L94">
            <v>0</v>
          </cell>
          <cell r="M94">
            <v>2086.12</v>
          </cell>
          <cell r="N94">
            <v>-2086.12</v>
          </cell>
        </row>
        <row r="95">
          <cell r="G95" t="str">
            <v>New Main - Estate</v>
          </cell>
          <cell r="I95">
            <v>0</v>
          </cell>
          <cell r="J95">
            <v>266.36</v>
          </cell>
          <cell r="K95">
            <v>0</v>
          </cell>
          <cell r="L95">
            <v>0</v>
          </cell>
          <cell r="M95">
            <v>266.36</v>
          </cell>
          <cell r="N95">
            <v>-266.36</v>
          </cell>
        </row>
        <row r="96">
          <cell r="G96" t="str">
            <v>New Main - Estate</v>
          </cell>
          <cell r="I96">
            <v>0</v>
          </cell>
          <cell r="J96">
            <v>266.36</v>
          </cell>
          <cell r="K96">
            <v>805.32</v>
          </cell>
          <cell r="L96">
            <v>2323.1</v>
          </cell>
          <cell r="M96">
            <v>2589.46</v>
          </cell>
          <cell r="N96">
            <v>-2589.46</v>
          </cell>
        </row>
        <row r="97">
          <cell r="G97" t="str">
            <v>New Main - Estate</v>
          </cell>
          <cell r="I97">
            <v>0</v>
          </cell>
          <cell r="J97">
            <v>266.36</v>
          </cell>
          <cell r="K97">
            <v>536.88</v>
          </cell>
          <cell r="L97">
            <v>2023.65</v>
          </cell>
          <cell r="M97">
            <v>2290.0100000000002</v>
          </cell>
          <cell r="N97">
            <v>-2290.0100000000002</v>
          </cell>
        </row>
        <row r="98">
          <cell r="G98" t="str">
            <v>New Main - Estate</v>
          </cell>
          <cell r="I98">
            <v>0</v>
          </cell>
          <cell r="J98">
            <v>266.36</v>
          </cell>
          <cell r="K98">
            <v>805.32</v>
          </cell>
          <cell r="L98">
            <v>2314.17</v>
          </cell>
          <cell r="M98">
            <v>2580.5300000000002</v>
          </cell>
          <cell r="N98">
            <v>-2580.5300000000002</v>
          </cell>
        </row>
        <row r="99">
          <cell r="G99" t="str">
            <v>New Main - Estate</v>
          </cell>
          <cell r="I99">
            <v>0</v>
          </cell>
          <cell r="J99">
            <v>607.67999999999995</v>
          </cell>
          <cell r="K99">
            <v>0</v>
          </cell>
          <cell r="L99">
            <v>16479.650000000001</v>
          </cell>
          <cell r="M99">
            <v>17087.330000000002</v>
          </cell>
          <cell r="N99">
            <v>-17087.330000000002</v>
          </cell>
        </row>
        <row r="100">
          <cell r="G100" t="str">
            <v>New Main - Estate</v>
          </cell>
          <cell r="I100">
            <v>0</v>
          </cell>
          <cell r="J100">
            <v>133.18</v>
          </cell>
          <cell r="K100">
            <v>0</v>
          </cell>
          <cell r="L100">
            <v>0</v>
          </cell>
          <cell r="M100">
            <v>133.18</v>
          </cell>
          <cell r="N100">
            <v>-133.18</v>
          </cell>
        </row>
        <row r="101">
          <cell r="G101" t="str">
            <v>New Main - Estate</v>
          </cell>
          <cell r="I101">
            <v>0</v>
          </cell>
          <cell r="J101">
            <v>266.36</v>
          </cell>
          <cell r="K101">
            <v>0</v>
          </cell>
          <cell r="L101">
            <v>0</v>
          </cell>
          <cell r="M101">
            <v>266.36</v>
          </cell>
          <cell r="N101">
            <v>-266.36</v>
          </cell>
        </row>
        <row r="102">
          <cell r="G102" t="str">
            <v>New Main - Estate</v>
          </cell>
          <cell r="I102">
            <v>0</v>
          </cell>
          <cell r="J102">
            <v>12219.32</v>
          </cell>
          <cell r="K102">
            <v>0</v>
          </cell>
          <cell r="L102">
            <v>0</v>
          </cell>
          <cell r="M102">
            <v>12219.32</v>
          </cell>
          <cell r="N102">
            <v>-12219.32</v>
          </cell>
        </row>
        <row r="103">
          <cell r="G103" t="str">
            <v>New Main - Estate</v>
          </cell>
          <cell r="I103">
            <v>0</v>
          </cell>
          <cell r="J103">
            <v>532.72</v>
          </cell>
          <cell r="K103">
            <v>0</v>
          </cell>
          <cell r="L103">
            <v>0</v>
          </cell>
          <cell r="M103">
            <v>532.72</v>
          </cell>
          <cell r="N103">
            <v>-532.72</v>
          </cell>
        </row>
        <row r="104">
          <cell r="G104" t="str">
            <v>New Main - Estate</v>
          </cell>
          <cell r="I104">
            <v>0</v>
          </cell>
          <cell r="J104">
            <v>14683.69</v>
          </cell>
          <cell r="K104">
            <v>0</v>
          </cell>
          <cell r="L104">
            <v>0</v>
          </cell>
          <cell r="M104">
            <v>14683.69</v>
          </cell>
          <cell r="N104">
            <v>-14683.69</v>
          </cell>
        </row>
        <row r="105">
          <cell r="G105" t="str">
            <v>New Main - Estate</v>
          </cell>
          <cell r="I105">
            <v>0</v>
          </cell>
          <cell r="J105">
            <v>73</v>
          </cell>
          <cell r="K105">
            <v>0</v>
          </cell>
          <cell r="L105">
            <v>15541.04</v>
          </cell>
          <cell r="M105">
            <v>15614.04</v>
          </cell>
          <cell r="N105">
            <v>-15614.04</v>
          </cell>
        </row>
        <row r="106">
          <cell r="G106" t="str">
            <v>New Main - Estate</v>
          </cell>
          <cell r="I106">
            <v>0</v>
          </cell>
          <cell r="J106">
            <v>16145.88</v>
          </cell>
          <cell r="K106">
            <v>0</v>
          </cell>
          <cell r="L106">
            <v>8380.0499999999993</v>
          </cell>
          <cell r="M106">
            <v>24525.93</v>
          </cell>
          <cell r="N106">
            <v>-24525.93</v>
          </cell>
        </row>
        <row r="107">
          <cell r="G107" t="str">
            <v>New Main - Estate</v>
          </cell>
          <cell r="I107">
            <v>0</v>
          </cell>
          <cell r="J107">
            <v>703043.23</v>
          </cell>
          <cell r="K107">
            <v>72470.03</v>
          </cell>
          <cell r="L107">
            <v>473769.55</v>
          </cell>
          <cell r="M107">
            <v>1176812.78</v>
          </cell>
          <cell r="N107">
            <v>-1176812.78</v>
          </cell>
        </row>
        <row r="108">
          <cell r="G108" t="str">
            <v>New Main - Estate</v>
          </cell>
          <cell r="I108">
            <v>0</v>
          </cell>
          <cell r="J108">
            <v>20686.53</v>
          </cell>
          <cell r="K108">
            <v>0</v>
          </cell>
          <cell r="L108">
            <v>19069.650000000001</v>
          </cell>
          <cell r="M108">
            <v>39756.18</v>
          </cell>
          <cell r="N108">
            <v>-39756.18</v>
          </cell>
        </row>
        <row r="109">
          <cell r="G109" t="str">
            <v>New Main - Estate</v>
          </cell>
          <cell r="I109">
            <v>0</v>
          </cell>
          <cell r="J109">
            <v>1916.53</v>
          </cell>
          <cell r="K109">
            <v>0</v>
          </cell>
          <cell r="L109">
            <v>0</v>
          </cell>
          <cell r="M109">
            <v>1916.53</v>
          </cell>
          <cell r="N109">
            <v>-1916.53</v>
          </cell>
        </row>
        <row r="110">
          <cell r="G110" t="str">
            <v>New Main - Estate</v>
          </cell>
          <cell r="I110">
            <v>0</v>
          </cell>
          <cell r="J110">
            <v>6998.97</v>
          </cell>
          <cell r="K110">
            <v>0</v>
          </cell>
          <cell r="L110">
            <v>13813.25</v>
          </cell>
          <cell r="M110">
            <v>20812.22</v>
          </cell>
          <cell r="N110">
            <v>-20812.22</v>
          </cell>
        </row>
        <row r="111">
          <cell r="G111" t="str">
            <v>New Main - Estate</v>
          </cell>
          <cell r="I111">
            <v>0</v>
          </cell>
          <cell r="J111">
            <v>0</v>
          </cell>
          <cell r="K111">
            <v>1054.5</v>
          </cell>
          <cell r="L111">
            <v>4682.8100000000004</v>
          </cell>
          <cell r="M111">
            <v>4682.8100000000004</v>
          </cell>
          <cell r="N111">
            <v>-4682.8100000000004</v>
          </cell>
        </row>
        <row r="112">
          <cell r="G112" t="str">
            <v>New Main - Estate</v>
          </cell>
          <cell r="I112">
            <v>0</v>
          </cell>
          <cell r="J112">
            <v>7435.63</v>
          </cell>
          <cell r="K112">
            <v>861.87</v>
          </cell>
          <cell r="L112">
            <v>931.95</v>
          </cell>
          <cell r="M112">
            <v>8367.58</v>
          </cell>
          <cell r="N112">
            <v>-8367.58</v>
          </cell>
        </row>
        <row r="113">
          <cell r="G113" t="str">
            <v>New Main - Estate</v>
          </cell>
          <cell r="I113">
            <v>0</v>
          </cell>
          <cell r="J113">
            <v>401.5</v>
          </cell>
          <cell r="K113">
            <v>0</v>
          </cell>
          <cell r="L113">
            <v>0</v>
          </cell>
          <cell r="M113">
            <v>401.5</v>
          </cell>
          <cell r="N113">
            <v>-401.5</v>
          </cell>
        </row>
        <row r="114">
          <cell r="G114" t="str">
            <v>New Main - Estate</v>
          </cell>
          <cell r="I114">
            <v>0</v>
          </cell>
          <cell r="J114">
            <v>0</v>
          </cell>
          <cell r="K114">
            <v>0</v>
          </cell>
          <cell r="L114">
            <v>245.92</v>
          </cell>
          <cell r="M114">
            <v>245.92</v>
          </cell>
          <cell r="N114">
            <v>-245.92</v>
          </cell>
        </row>
        <row r="115">
          <cell r="G115" t="str">
            <v>New Main - Estate</v>
          </cell>
          <cell r="I115">
            <v>0</v>
          </cell>
          <cell r="J115">
            <v>0</v>
          </cell>
          <cell r="K115">
            <v>0</v>
          </cell>
          <cell r="L115">
            <v>72.510000000000005</v>
          </cell>
          <cell r="M115">
            <v>72.510000000000005</v>
          </cell>
          <cell r="N115">
            <v>-72.510000000000005</v>
          </cell>
        </row>
        <row r="116">
          <cell r="G116" t="str">
            <v>New Main - Estate</v>
          </cell>
          <cell r="I116">
            <v>0</v>
          </cell>
          <cell r="J116">
            <v>0</v>
          </cell>
          <cell r="K116">
            <v>0</v>
          </cell>
          <cell r="L116">
            <v>8280.15</v>
          </cell>
          <cell r="M116">
            <v>8280.15</v>
          </cell>
          <cell r="N116">
            <v>-8280.15</v>
          </cell>
        </row>
        <row r="117">
          <cell r="G117" t="str">
            <v>New Main - Estate</v>
          </cell>
          <cell r="I117">
            <v>0</v>
          </cell>
          <cell r="J117">
            <v>3625.65</v>
          </cell>
          <cell r="K117">
            <v>0</v>
          </cell>
          <cell r="L117">
            <v>0</v>
          </cell>
          <cell r="M117">
            <v>3625.65</v>
          </cell>
          <cell r="N117">
            <v>-3625.65</v>
          </cell>
        </row>
        <row r="118">
          <cell r="G118" t="str">
            <v>New Main - Estate</v>
          </cell>
          <cell r="I118">
            <v>0</v>
          </cell>
          <cell r="J118">
            <v>736</v>
          </cell>
          <cell r="K118">
            <v>0</v>
          </cell>
          <cell r="L118">
            <v>843.37</v>
          </cell>
          <cell r="M118">
            <v>1579.37</v>
          </cell>
          <cell r="N118">
            <v>-1579.37</v>
          </cell>
        </row>
        <row r="119">
          <cell r="G119" t="str">
            <v>New Main - Estate</v>
          </cell>
          <cell r="I119">
            <v>0</v>
          </cell>
          <cell r="J119">
            <v>36722.400000000001</v>
          </cell>
          <cell r="K119">
            <v>0</v>
          </cell>
          <cell r="L119">
            <v>3259.36</v>
          </cell>
          <cell r="M119">
            <v>39981.760000000002</v>
          </cell>
          <cell r="N119">
            <v>-39981.760000000002</v>
          </cell>
        </row>
        <row r="120">
          <cell r="G120" t="str">
            <v>New Main - Estate</v>
          </cell>
          <cell r="I120">
            <v>0</v>
          </cell>
          <cell r="J120">
            <v>1507</v>
          </cell>
          <cell r="K120">
            <v>0</v>
          </cell>
          <cell r="L120">
            <v>0</v>
          </cell>
          <cell r="M120">
            <v>1507</v>
          </cell>
          <cell r="N120">
            <v>-1507</v>
          </cell>
        </row>
        <row r="121">
          <cell r="G121" t="str">
            <v>New Main - Estate</v>
          </cell>
          <cell r="I121">
            <v>0</v>
          </cell>
          <cell r="J121">
            <v>2710.91</v>
          </cell>
          <cell r="K121">
            <v>706.86</v>
          </cell>
          <cell r="L121">
            <v>1547.82</v>
          </cell>
          <cell r="M121">
            <v>4258.7299999999996</v>
          </cell>
          <cell r="N121">
            <v>-4258.7299999999996</v>
          </cell>
        </row>
        <row r="122">
          <cell r="G122" t="str">
            <v>New Main - Estate</v>
          </cell>
          <cell r="I122">
            <v>0</v>
          </cell>
          <cell r="J122">
            <v>9363.67</v>
          </cell>
          <cell r="K122">
            <v>0</v>
          </cell>
          <cell r="L122">
            <v>0</v>
          </cell>
          <cell r="M122">
            <v>9363.67</v>
          </cell>
          <cell r="N122">
            <v>-9363.67</v>
          </cell>
        </row>
        <row r="123">
          <cell r="G123" t="str">
            <v>New Main - Estate</v>
          </cell>
          <cell r="I123">
            <v>0</v>
          </cell>
          <cell r="J123">
            <v>276</v>
          </cell>
          <cell r="K123">
            <v>137.80000000000001</v>
          </cell>
          <cell r="L123">
            <v>137.80000000000001</v>
          </cell>
          <cell r="M123">
            <v>413.8</v>
          </cell>
          <cell r="N123">
            <v>-413.8</v>
          </cell>
        </row>
        <row r="124">
          <cell r="G124" t="str">
            <v>New Main - Estate</v>
          </cell>
          <cell r="I124">
            <v>0</v>
          </cell>
          <cell r="J124">
            <v>32168.22</v>
          </cell>
          <cell r="K124">
            <v>0</v>
          </cell>
          <cell r="L124">
            <v>20052.14</v>
          </cell>
          <cell r="M124">
            <v>52220.36</v>
          </cell>
          <cell r="N124">
            <v>-52220.36</v>
          </cell>
        </row>
        <row r="125">
          <cell r="G125" t="str">
            <v>New Main - Estate</v>
          </cell>
          <cell r="I125">
            <v>0</v>
          </cell>
          <cell r="J125">
            <v>7637.19</v>
          </cell>
          <cell r="K125">
            <v>0</v>
          </cell>
          <cell r="L125">
            <v>0</v>
          </cell>
          <cell r="M125">
            <v>7637.19</v>
          </cell>
          <cell r="N125">
            <v>-7637.19</v>
          </cell>
        </row>
        <row r="126">
          <cell r="G126" t="str">
            <v>New Main - Estate</v>
          </cell>
          <cell r="I126">
            <v>0</v>
          </cell>
          <cell r="J126">
            <v>15279.28</v>
          </cell>
          <cell r="K126">
            <v>0</v>
          </cell>
          <cell r="L126">
            <v>0</v>
          </cell>
          <cell r="M126">
            <v>15279.28</v>
          </cell>
          <cell r="N126">
            <v>-15279.28</v>
          </cell>
        </row>
        <row r="127">
          <cell r="G127" t="str">
            <v>New Main - Estate</v>
          </cell>
          <cell r="I127">
            <v>0</v>
          </cell>
          <cell r="J127">
            <v>184</v>
          </cell>
          <cell r="K127">
            <v>0</v>
          </cell>
          <cell r="L127">
            <v>560.64</v>
          </cell>
          <cell r="M127">
            <v>744.64</v>
          </cell>
          <cell r="N127">
            <v>-744.64</v>
          </cell>
        </row>
        <row r="128">
          <cell r="G128" t="str">
            <v>New Main - Estate</v>
          </cell>
          <cell r="I128">
            <v>0</v>
          </cell>
          <cell r="J128">
            <v>4988.87</v>
          </cell>
          <cell r="K128">
            <v>0</v>
          </cell>
          <cell r="L128">
            <v>0</v>
          </cell>
          <cell r="M128">
            <v>4988.87</v>
          </cell>
          <cell r="N128">
            <v>-4988.87</v>
          </cell>
        </row>
        <row r="129">
          <cell r="G129" t="str">
            <v>New Main - Estate</v>
          </cell>
          <cell r="I129">
            <v>0</v>
          </cell>
          <cell r="J129">
            <v>15012</v>
          </cell>
          <cell r="K129">
            <v>0</v>
          </cell>
          <cell r="L129">
            <v>0</v>
          </cell>
          <cell r="M129">
            <v>15012</v>
          </cell>
          <cell r="N129">
            <v>-15012</v>
          </cell>
        </row>
        <row r="130">
          <cell r="G130" t="str">
            <v>New Main - Estate</v>
          </cell>
          <cell r="I130">
            <v>0</v>
          </cell>
          <cell r="J130">
            <v>6458.15</v>
          </cell>
          <cell r="K130">
            <v>591.47</v>
          </cell>
          <cell r="L130">
            <v>591.47</v>
          </cell>
          <cell r="M130">
            <v>7049.62</v>
          </cell>
          <cell r="N130">
            <v>-7049.62</v>
          </cell>
        </row>
        <row r="131">
          <cell r="G131" t="str">
            <v>New Main - Estate</v>
          </cell>
          <cell r="I131">
            <v>0</v>
          </cell>
          <cell r="J131">
            <v>17715.23</v>
          </cell>
          <cell r="K131">
            <v>0</v>
          </cell>
          <cell r="L131">
            <v>0</v>
          </cell>
          <cell r="M131">
            <v>17715.23</v>
          </cell>
          <cell r="N131">
            <v>-17715.23</v>
          </cell>
        </row>
        <row r="132">
          <cell r="G132" t="str">
            <v>New Main - Estate</v>
          </cell>
          <cell r="I132">
            <v>0</v>
          </cell>
          <cell r="J132">
            <v>0</v>
          </cell>
          <cell r="K132">
            <v>140.16</v>
          </cell>
          <cell r="L132">
            <v>140.16</v>
          </cell>
          <cell r="M132">
            <v>140.16</v>
          </cell>
          <cell r="N132">
            <v>-140.16</v>
          </cell>
        </row>
        <row r="133">
          <cell r="G133" t="str">
            <v>New Main - Estate</v>
          </cell>
          <cell r="I133">
            <v>0</v>
          </cell>
          <cell r="J133">
            <v>368</v>
          </cell>
          <cell r="K133">
            <v>0</v>
          </cell>
          <cell r="L133">
            <v>0</v>
          </cell>
          <cell r="M133">
            <v>368</v>
          </cell>
          <cell r="N133">
            <v>-368</v>
          </cell>
        </row>
        <row r="134">
          <cell r="G134" t="str">
            <v>New Main - Estate</v>
          </cell>
          <cell r="I134">
            <v>0</v>
          </cell>
          <cell r="J134">
            <v>1102.5</v>
          </cell>
          <cell r="K134">
            <v>0</v>
          </cell>
          <cell r="L134">
            <v>0</v>
          </cell>
          <cell r="M134">
            <v>1102.5</v>
          </cell>
          <cell r="N134">
            <v>-1102.5</v>
          </cell>
        </row>
        <row r="135">
          <cell r="G135" t="str">
            <v>New Main - Estate</v>
          </cell>
          <cell r="I135">
            <v>0</v>
          </cell>
          <cell r="J135">
            <v>328.5</v>
          </cell>
          <cell r="K135">
            <v>0</v>
          </cell>
          <cell r="L135">
            <v>0</v>
          </cell>
          <cell r="M135">
            <v>328.5</v>
          </cell>
          <cell r="N135">
            <v>-328.5</v>
          </cell>
        </row>
        <row r="136">
          <cell r="G136" t="str">
            <v>New Main - Estate</v>
          </cell>
          <cell r="I136">
            <v>0</v>
          </cell>
          <cell r="J136">
            <v>806</v>
          </cell>
          <cell r="K136">
            <v>0</v>
          </cell>
          <cell r="L136">
            <v>116.1</v>
          </cell>
          <cell r="M136">
            <v>922.1</v>
          </cell>
          <cell r="N136">
            <v>-922.1</v>
          </cell>
        </row>
        <row r="137">
          <cell r="G137" t="str">
            <v>New Main - Estate</v>
          </cell>
          <cell r="I137">
            <v>0</v>
          </cell>
          <cell r="J137">
            <v>622</v>
          </cell>
          <cell r="K137">
            <v>0</v>
          </cell>
          <cell r="L137">
            <v>0</v>
          </cell>
          <cell r="M137">
            <v>622</v>
          </cell>
          <cell r="N137">
            <v>-622</v>
          </cell>
        </row>
        <row r="138">
          <cell r="G138" t="str">
            <v>New Main - Estate</v>
          </cell>
          <cell r="I138">
            <v>0</v>
          </cell>
          <cell r="J138">
            <v>804.5</v>
          </cell>
          <cell r="K138">
            <v>0</v>
          </cell>
          <cell r="L138">
            <v>0</v>
          </cell>
          <cell r="M138">
            <v>804.5</v>
          </cell>
          <cell r="N138">
            <v>-804.5</v>
          </cell>
        </row>
        <row r="139">
          <cell r="G139" t="str">
            <v>New Main - Estate</v>
          </cell>
          <cell r="I139">
            <v>0</v>
          </cell>
          <cell r="J139">
            <v>7096.48</v>
          </cell>
          <cell r="K139">
            <v>0</v>
          </cell>
          <cell r="L139">
            <v>19497.89</v>
          </cell>
          <cell r="M139">
            <v>26594.37</v>
          </cell>
          <cell r="N139">
            <v>-26594.37</v>
          </cell>
        </row>
        <row r="140">
          <cell r="G140" t="str">
            <v>New Main - Estate</v>
          </cell>
          <cell r="I140">
            <v>0</v>
          </cell>
          <cell r="J140">
            <v>1174</v>
          </cell>
          <cell r="K140">
            <v>0</v>
          </cell>
          <cell r="L140">
            <v>0</v>
          </cell>
          <cell r="M140">
            <v>1174</v>
          </cell>
          <cell r="N140">
            <v>-1174</v>
          </cell>
        </row>
        <row r="141">
          <cell r="G141" t="str">
            <v>New Main - Estate</v>
          </cell>
          <cell r="I141">
            <v>0</v>
          </cell>
          <cell r="J141">
            <v>8516.91</v>
          </cell>
          <cell r="K141">
            <v>29.81</v>
          </cell>
          <cell r="L141">
            <v>12600.24</v>
          </cell>
          <cell r="M141">
            <v>21117.15</v>
          </cell>
          <cell r="N141">
            <v>-21117.15</v>
          </cell>
        </row>
        <row r="142">
          <cell r="G142" t="str">
            <v>New Main - Estate</v>
          </cell>
          <cell r="I142">
            <v>0</v>
          </cell>
          <cell r="J142">
            <v>19693.32</v>
          </cell>
          <cell r="K142">
            <v>0</v>
          </cell>
          <cell r="L142">
            <v>0</v>
          </cell>
          <cell r="M142">
            <v>19693.32</v>
          </cell>
          <cell r="N142">
            <v>-19693.32</v>
          </cell>
        </row>
        <row r="143">
          <cell r="G143" t="str">
            <v>New Main - Estate</v>
          </cell>
          <cell r="I143">
            <v>0</v>
          </cell>
          <cell r="J143">
            <v>657</v>
          </cell>
          <cell r="K143">
            <v>3585.33</v>
          </cell>
          <cell r="L143">
            <v>19665.97</v>
          </cell>
          <cell r="M143">
            <v>20322.97</v>
          </cell>
          <cell r="N143">
            <v>-20322.97</v>
          </cell>
        </row>
        <row r="144">
          <cell r="G144" t="str">
            <v>New Main - Estate</v>
          </cell>
          <cell r="I144">
            <v>0</v>
          </cell>
          <cell r="J144">
            <v>11518.28</v>
          </cell>
          <cell r="K144">
            <v>0</v>
          </cell>
          <cell r="L144">
            <v>0</v>
          </cell>
          <cell r="M144">
            <v>11518.28</v>
          </cell>
          <cell r="N144">
            <v>-11518.28</v>
          </cell>
        </row>
        <row r="145">
          <cell r="G145" t="str">
            <v>New Main - Estate</v>
          </cell>
          <cell r="I145">
            <v>0</v>
          </cell>
          <cell r="J145">
            <v>182.5</v>
          </cell>
          <cell r="K145">
            <v>0</v>
          </cell>
          <cell r="L145">
            <v>0</v>
          </cell>
          <cell r="M145">
            <v>182.5</v>
          </cell>
          <cell r="N145">
            <v>-182.5</v>
          </cell>
        </row>
        <row r="146">
          <cell r="G146" t="str">
            <v>New Main - Estate</v>
          </cell>
          <cell r="I146">
            <v>0</v>
          </cell>
          <cell r="J146">
            <v>280</v>
          </cell>
          <cell r="K146">
            <v>0</v>
          </cell>
          <cell r="L146">
            <v>0</v>
          </cell>
          <cell r="M146">
            <v>280</v>
          </cell>
          <cell r="N146">
            <v>-280</v>
          </cell>
        </row>
        <row r="147">
          <cell r="G147" t="str">
            <v>New Main - Estate</v>
          </cell>
          <cell r="I147">
            <v>0</v>
          </cell>
          <cell r="J147">
            <v>280</v>
          </cell>
          <cell r="K147">
            <v>0</v>
          </cell>
          <cell r="L147">
            <v>0</v>
          </cell>
          <cell r="M147">
            <v>280</v>
          </cell>
          <cell r="N147">
            <v>-280</v>
          </cell>
        </row>
        <row r="148">
          <cell r="G148" t="str">
            <v>New Main - Estate</v>
          </cell>
          <cell r="I148">
            <v>0</v>
          </cell>
          <cell r="J148">
            <v>280</v>
          </cell>
          <cell r="K148">
            <v>0</v>
          </cell>
          <cell r="L148">
            <v>0</v>
          </cell>
          <cell r="M148">
            <v>280</v>
          </cell>
          <cell r="N148">
            <v>-280</v>
          </cell>
        </row>
        <row r="149">
          <cell r="G149" t="str">
            <v>New Main - Estate</v>
          </cell>
          <cell r="I149">
            <v>0</v>
          </cell>
          <cell r="J149">
            <v>182.5</v>
          </cell>
          <cell r="K149">
            <v>0</v>
          </cell>
          <cell r="L149">
            <v>0</v>
          </cell>
          <cell r="M149">
            <v>182.5</v>
          </cell>
          <cell r="N149">
            <v>-182.5</v>
          </cell>
        </row>
        <row r="150">
          <cell r="G150" t="str">
            <v>New Main - Estate</v>
          </cell>
          <cell r="I150">
            <v>36234</v>
          </cell>
          <cell r="J150">
            <v>0</v>
          </cell>
          <cell r="K150">
            <v>8261.5</v>
          </cell>
          <cell r="L150">
            <v>11290.16</v>
          </cell>
          <cell r="M150">
            <v>11290.16</v>
          </cell>
          <cell r="N150">
            <v>24943.84</v>
          </cell>
        </row>
        <row r="151">
          <cell r="G151" t="str">
            <v>New Main - Estate</v>
          </cell>
          <cell r="I151">
            <v>19687</v>
          </cell>
          <cell r="J151">
            <v>615</v>
          </cell>
          <cell r="K151">
            <v>0</v>
          </cell>
          <cell r="L151">
            <v>9071.7900000000009</v>
          </cell>
          <cell r="M151">
            <v>9686.7900000000009</v>
          </cell>
          <cell r="N151">
            <v>10000.209999999999</v>
          </cell>
        </row>
        <row r="152">
          <cell r="G152" t="str">
            <v>New Main - Estate</v>
          </cell>
          <cell r="I152">
            <v>291460.65999999997</v>
          </cell>
          <cell r="J152">
            <v>208516.52</v>
          </cell>
          <cell r="K152">
            <v>0</v>
          </cell>
          <cell r="L152">
            <v>0</v>
          </cell>
          <cell r="M152">
            <v>208516.52</v>
          </cell>
          <cell r="N152">
            <v>82944.14</v>
          </cell>
        </row>
        <row r="153">
          <cell r="G153" t="str">
            <v>New Main - Estate</v>
          </cell>
          <cell r="I153">
            <v>513408</v>
          </cell>
          <cell r="J153">
            <v>42838.91</v>
          </cell>
          <cell r="K153">
            <v>0</v>
          </cell>
          <cell r="L153">
            <v>124005.43</v>
          </cell>
          <cell r="M153">
            <v>166844.34</v>
          </cell>
          <cell r="N153">
            <v>346563.66</v>
          </cell>
        </row>
        <row r="154">
          <cell r="G154" t="str">
            <v>New Main - Estate</v>
          </cell>
          <cell r="I154">
            <v>95977</v>
          </cell>
          <cell r="J154">
            <v>152280.32000000001</v>
          </cell>
          <cell r="K154">
            <v>693.46</v>
          </cell>
          <cell r="L154">
            <v>40586.959999999999</v>
          </cell>
          <cell r="M154">
            <v>192867.28</v>
          </cell>
          <cell r="N154">
            <v>-96890.28</v>
          </cell>
        </row>
        <row r="155">
          <cell r="G155" t="str">
            <v>New Main - Estate</v>
          </cell>
          <cell r="I155">
            <v>11175</v>
          </cell>
          <cell r="J155">
            <v>5106.01</v>
          </cell>
          <cell r="K155">
            <v>0</v>
          </cell>
          <cell r="L155">
            <v>2126.3200000000002</v>
          </cell>
          <cell r="M155">
            <v>7232.33</v>
          </cell>
          <cell r="N155">
            <v>3942.67</v>
          </cell>
        </row>
        <row r="156">
          <cell r="G156" t="str">
            <v>New Main - Estate</v>
          </cell>
          <cell r="I156">
            <v>32625</v>
          </cell>
          <cell r="J156">
            <v>5201.76</v>
          </cell>
          <cell r="K156">
            <v>0</v>
          </cell>
          <cell r="L156">
            <v>10645.73</v>
          </cell>
          <cell r="M156">
            <v>15847.49</v>
          </cell>
          <cell r="N156">
            <v>16777.509999999998</v>
          </cell>
        </row>
        <row r="157">
          <cell r="G157" t="str">
            <v>New Main - Estate</v>
          </cell>
          <cell r="I157">
            <v>4083</v>
          </cell>
          <cell r="J157">
            <v>986</v>
          </cell>
          <cell r="K157">
            <v>0</v>
          </cell>
          <cell r="L157">
            <v>10974.35</v>
          </cell>
          <cell r="M157">
            <v>11960.35</v>
          </cell>
          <cell r="N157">
            <v>-7877.35</v>
          </cell>
        </row>
        <row r="158">
          <cell r="G158" t="str">
            <v>New Main - Estate</v>
          </cell>
          <cell r="I158">
            <v>10646</v>
          </cell>
          <cell r="J158">
            <v>134</v>
          </cell>
          <cell r="K158">
            <v>0</v>
          </cell>
          <cell r="L158">
            <v>0</v>
          </cell>
          <cell r="M158">
            <v>134</v>
          </cell>
          <cell r="N158">
            <v>10512</v>
          </cell>
        </row>
        <row r="159">
          <cell r="G159" t="str">
            <v>New Main - Estate</v>
          </cell>
          <cell r="I159">
            <v>10646</v>
          </cell>
          <cell r="J159">
            <v>134</v>
          </cell>
          <cell r="K159">
            <v>0</v>
          </cell>
          <cell r="L159">
            <v>0</v>
          </cell>
          <cell r="M159">
            <v>134</v>
          </cell>
          <cell r="N159">
            <v>10512</v>
          </cell>
        </row>
        <row r="160">
          <cell r="G160" t="str">
            <v>New Main - Estate</v>
          </cell>
          <cell r="I160">
            <v>10646</v>
          </cell>
          <cell r="J160">
            <v>134</v>
          </cell>
          <cell r="K160">
            <v>0</v>
          </cell>
          <cell r="L160">
            <v>0</v>
          </cell>
          <cell r="M160">
            <v>134</v>
          </cell>
          <cell r="N160">
            <v>10512</v>
          </cell>
        </row>
        <row r="161">
          <cell r="G161" t="str">
            <v>New Main - Estate</v>
          </cell>
          <cell r="I161">
            <v>15568</v>
          </cell>
          <cell r="J161">
            <v>134</v>
          </cell>
          <cell r="K161">
            <v>0</v>
          </cell>
          <cell r="L161">
            <v>0</v>
          </cell>
          <cell r="M161">
            <v>134</v>
          </cell>
          <cell r="N161">
            <v>15434</v>
          </cell>
        </row>
        <row r="162">
          <cell r="G162" t="str">
            <v>New Main - Estate</v>
          </cell>
          <cell r="I162">
            <v>17064</v>
          </cell>
          <cell r="J162">
            <v>134</v>
          </cell>
          <cell r="K162">
            <v>0</v>
          </cell>
          <cell r="L162">
            <v>0</v>
          </cell>
          <cell r="M162">
            <v>134</v>
          </cell>
          <cell r="N162">
            <v>16930</v>
          </cell>
        </row>
        <row r="163">
          <cell r="G163" t="str">
            <v>New Main - Estate</v>
          </cell>
          <cell r="I163">
            <v>6275</v>
          </cell>
          <cell r="J163">
            <v>347</v>
          </cell>
          <cell r="K163">
            <v>0</v>
          </cell>
          <cell r="L163">
            <v>2338.4299999999998</v>
          </cell>
          <cell r="M163">
            <v>2685.43</v>
          </cell>
          <cell r="N163">
            <v>3589.57</v>
          </cell>
        </row>
        <row r="164">
          <cell r="G164" t="str">
            <v>New Main - Estate</v>
          </cell>
          <cell r="I164">
            <v>121117</v>
          </cell>
          <cell r="J164">
            <v>0</v>
          </cell>
          <cell r="K164">
            <v>70.08</v>
          </cell>
          <cell r="L164">
            <v>2120.1</v>
          </cell>
          <cell r="M164">
            <v>2120.1</v>
          </cell>
          <cell r="N164">
            <v>118996.9</v>
          </cell>
        </row>
        <row r="165">
          <cell r="G165" t="str">
            <v>New Main - Estate</v>
          </cell>
          <cell r="I165">
            <v>4708</v>
          </cell>
          <cell r="J165">
            <v>134</v>
          </cell>
          <cell r="K165">
            <v>0</v>
          </cell>
          <cell r="L165">
            <v>1833.7</v>
          </cell>
          <cell r="M165">
            <v>1967.7</v>
          </cell>
          <cell r="N165">
            <v>2740.3</v>
          </cell>
        </row>
        <row r="166">
          <cell r="G166" t="str">
            <v>New Main - Estate</v>
          </cell>
          <cell r="I166">
            <v>19687</v>
          </cell>
          <cell r="J166">
            <v>804</v>
          </cell>
          <cell r="K166">
            <v>0</v>
          </cell>
          <cell r="L166">
            <v>27071.49</v>
          </cell>
          <cell r="M166">
            <v>27875.49</v>
          </cell>
          <cell r="N166">
            <v>-8188.49</v>
          </cell>
        </row>
        <row r="167">
          <cell r="G167" t="str">
            <v>New Main - Estate</v>
          </cell>
          <cell r="I167">
            <v>14475</v>
          </cell>
          <cell r="J167">
            <v>0</v>
          </cell>
          <cell r="K167">
            <v>37.26</v>
          </cell>
          <cell r="L167">
            <v>6865.73</v>
          </cell>
          <cell r="M167">
            <v>6865.73</v>
          </cell>
          <cell r="N167">
            <v>7609.27</v>
          </cell>
        </row>
        <row r="168">
          <cell r="G168" t="str">
            <v>New Main - Estate</v>
          </cell>
          <cell r="I168">
            <v>6010</v>
          </cell>
          <cell r="J168">
            <v>0</v>
          </cell>
          <cell r="K168">
            <v>7671.12</v>
          </cell>
          <cell r="L168">
            <v>11524.82</v>
          </cell>
          <cell r="M168">
            <v>11524.82</v>
          </cell>
          <cell r="N168">
            <v>-5514.82</v>
          </cell>
        </row>
        <row r="169">
          <cell r="G169" t="str">
            <v>New Main - Estate</v>
          </cell>
          <cell r="I169">
            <v>12456</v>
          </cell>
          <cell r="J169">
            <v>0</v>
          </cell>
          <cell r="K169">
            <v>923.81</v>
          </cell>
          <cell r="L169">
            <v>2254.59</v>
          </cell>
          <cell r="M169">
            <v>2254.59</v>
          </cell>
          <cell r="N169">
            <v>10201.41</v>
          </cell>
        </row>
        <row r="170">
          <cell r="G170" t="str">
            <v>New Main - Estate</v>
          </cell>
          <cell r="I170">
            <v>16538</v>
          </cell>
          <cell r="J170">
            <v>0</v>
          </cell>
          <cell r="K170">
            <v>280.32</v>
          </cell>
          <cell r="L170">
            <v>7332.09</v>
          </cell>
          <cell r="M170">
            <v>7332.09</v>
          </cell>
          <cell r="N170">
            <v>9205.91</v>
          </cell>
        </row>
        <row r="171">
          <cell r="G171" t="str">
            <v>New Main - Estate</v>
          </cell>
          <cell r="I171">
            <v>68357</v>
          </cell>
          <cell r="J171">
            <v>0</v>
          </cell>
          <cell r="K171">
            <v>0</v>
          </cell>
          <cell r="L171">
            <v>26035.59</v>
          </cell>
          <cell r="M171">
            <v>26035.59</v>
          </cell>
          <cell r="N171">
            <v>42321.41</v>
          </cell>
        </row>
        <row r="172">
          <cell r="G172" t="str">
            <v>New Main - Estate</v>
          </cell>
          <cell r="I172">
            <v>68357</v>
          </cell>
          <cell r="J172">
            <v>0</v>
          </cell>
          <cell r="K172">
            <v>0</v>
          </cell>
          <cell r="L172">
            <v>819.67</v>
          </cell>
          <cell r="M172">
            <v>819.67</v>
          </cell>
          <cell r="N172">
            <v>67537.33</v>
          </cell>
        </row>
        <row r="173">
          <cell r="G173" t="str">
            <v>New Main - Estate</v>
          </cell>
          <cell r="I173">
            <v>10283.9</v>
          </cell>
          <cell r="J173">
            <v>0</v>
          </cell>
          <cell r="K173">
            <v>153.91999999999999</v>
          </cell>
          <cell r="L173">
            <v>1395.04</v>
          </cell>
          <cell r="M173">
            <v>1395.04</v>
          </cell>
          <cell r="N173">
            <v>8888.86</v>
          </cell>
        </row>
        <row r="174">
          <cell r="G174" t="str">
            <v>New Main - Estate</v>
          </cell>
          <cell r="I174">
            <v>19687</v>
          </cell>
          <cell r="J174">
            <v>0</v>
          </cell>
          <cell r="K174">
            <v>0</v>
          </cell>
          <cell r="L174">
            <v>11364.72</v>
          </cell>
          <cell r="M174">
            <v>11364.72</v>
          </cell>
          <cell r="N174">
            <v>8322.2800000000007</v>
          </cell>
        </row>
        <row r="175">
          <cell r="G175" t="str">
            <v>New Main - Estate</v>
          </cell>
          <cell r="I175">
            <v>8714</v>
          </cell>
          <cell r="J175">
            <v>0</v>
          </cell>
          <cell r="K175">
            <v>37.26</v>
          </cell>
          <cell r="L175">
            <v>9915.25</v>
          </cell>
          <cell r="M175">
            <v>9915.25</v>
          </cell>
          <cell r="N175">
            <v>-1201.25</v>
          </cell>
        </row>
        <row r="176">
          <cell r="G176" t="str">
            <v>New Main - Estate</v>
          </cell>
          <cell r="I176">
            <v>125562</v>
          </cell>
          <cell r="J176">
            <v>0</v>
          </cell>
          <cell r="K176">
            <v>3685.86</v>
          </cell>
          <cell r="L176">
            <v>7193.5</v>
          </cell>
          <cell r="M176">
            <v>7193.5</v>
          </cell>
          <cell r="N176">
            <v>118368.5</v>
          </cell>
        </row>
        <row r="177">
          <cell r="G177" t="str">
            <v>New Main - Estate</v>
          </cell>
          <cell r="I177">
            <v>21849</v>
          </cell>
          <cell r="J177">
            <v>0</v>
          </cell>
          <cell r="K177">
            <v>0</v>
          </cell>
          <cell r="L177">
            <v>7884.61</v>
          </cell>
          <cell r="M177">
            <v>7884.61</v>
          </cell>
          <cell r="N177">
            <v>13964.39</v>
          </cell>
        </row>
        <row r="178">
          <cell r="G178" t="str">
            <v>New Main - Estate</v>
          </cell>
          <cell r="I178">
            <v>54787</v>
          </cell>
          <cell r="J178">
            <v>0</v>
          </cell>
          <cell r="K178">
            <v>3113.18</v>
          </cell>
          <cell r="L178">
            <v>3785.72</v>
          </cell>
          <cell r="M178">
            <v>3785.72</v>
          </cell>
          <cell r="N178">
            <v>51001.279999999999</v>
          </cell>
        </row>
        <row r="179">
          <cell r="G179" t="str">
            <v>New Main - Estate</v>
          </cell>
          <cell r="I179">
            <v>79886</v>
          </cell>
          <cell r="J179">
            <v>0</v>
          </cell>
          <cell r="K179">
            <v>5900.5</v>
          </cell>
          <cell r="L179">
            <v>8135.45</v>
          </cell>
          <cell r="M179">
            <v>8135.45</v>
          </cell>
          <cell r="N179">
            <v>71750.55</v>
          </cell>
        </row>
        <row r="180">
          <cell r="G180" t="str">
            <v>New Main - Estate</v>
          </cell>
          <cell r="I180">
            <v>31024</v>
          </cell>
          <cell r="J180">
            <v>0</v>
          </cell>
          <cell r="K180">
            <v>70.08</v>
          </cell>
          <cell r="L180">
            <v>1101.93</v>
          </cell>
          <cell r="M180">
            <v>1101.93</v>
          </cell>
          <cell r="N180">
            <v>29922.07</v>
          </cell>
        </row>
        <row r="181">
          <cell r="G181" t="str">
            <v>New Main - Estate</v>
          </cell>
          <cell r="I181">
            <v>26362</v>
          </cell>
          <cell r="J181">
            <v>0</v>
          </cell>
          <cell r="K181">
            <v>0</v>
          </cell>
          <cell r="L181">
            <v>402.87</v>
          </cell>
          <cell r="M181">
            <v>402.87</v>
          </cell>
          <cell r="N181">
            <v>25959.13</v>
          </cell>
        </row>
        <row r="182">
          <cell r="G182" t="str">
            <v>New Main - Estate</v>
          </cell>
          <cell r="I182">
            <v>96254</v>
          </cell>
          <cell r="J182">
            <v>0</v>
          </cell>
          <cell r="K182">
            <v>0.01</v>
          </cell>
          <cell r="L182">
            <v>10163.11</v>
          </cell>
          <cell r="M182">
            <v>10163.11</v>
          </cell>
          <cell r="N182">
            <v>86090.89</v>
          </cell>
        </row>
        <row r="183">
          <cell r="G183" t="str">
            <v>New Main - Estate Total</v>
          </cell>
          <cell r="K183">
            <v>116571.57999999999</v>
          </cell>
          <cell r="N183">
            <v>-952980.11000000057</v>
          </cell>
        </row>
        <row r="184">
          <cell r="G184" t="str">
            <v>New Main - Existing Domestic</v>
          </cell>
          <cell r="I184">
            <v>0</v>
          </cell>
          <cell r="J184">
            <v>109.5</v>
          </cell>
          <cell r="K184">
            <v>3268.94</v>
          </cell>
          <cell r="L184">
            <v>12833.96</v>
          </cell>
          <cell r="M184">
            <v>12943.46</v>
          </cell>
          <cell r="N184">
            <v>-12943.46</v>
          </cell>
        </row>
        <row r="185">
          <cell r="G185" t="str">
            <v>New Main - Existing Domestic Total</v>
          </cell>
          <cell r="K185">
            <v>3268.94</v>
          </cell>
          <cell r="N185">
            <v>-12943.46</v>
          </cell>
        </row>
        <row r="186">
          <cell r="G186" t="str">
            <v>New Main - Industrial and Commercial &lt;10TJ/annum</v>
          </cell>
          <cell r="I186">
            <v>0</v>
          </cell>
          <cell r="J186">
            <v>4314</v>
          </cell>
          <cell r="K186">
            <v>4303.74</v>
          </cell>
          <cell r="L186">
            <v>5985.66</v>
          </cell>
          <cell r="M186">
            <v>10299.66</v>
          </cell>
          <cell r="N186">
            <v>-10299.66</v>
          </cell>
        </row>
        <row r="187">
          <cell r="G187" t="str">
            <v>New Main - Industrial and Commercial &lt;10TJ/annum Total</v>
          </cell>
          <cell r="K187">
            <v>4303.74</v>
          </cell>
          <cell r="N187">
            <v>-10299.66</v>
          </cell>
        </row>
        <row r="188">
          <cell r="G188" t="str">
            <v>Other - record separately</v>
          </cell>
          <cell r="I188">
            <v>0</v>
          </cell>
          <cell r="J188">
            <v>176895.57</v>
          </cell>
          <cell r="K188">
            <v>0</v>
          </cell>
          <cell r="L188">
            <v>-203654.87</v>
          </cell>
          <cell r="M188">
            <v>-26759.3</v>
          </cell>
          <cell r="N188">
            <v>26759.3</v>
          </cell>
        </row>
        <row r="189">
          <cell r="G189" t="str">
            <v>Other - record separately Total</v>
          </cell>
          <cell r="K189">
            <v>0</v>
          </cell>
          <cell r="N189">
            <v>26759.3</v>
          </cell>
        </row>
        <row r="190">
          <cell r="G190" t="str">
            <v>Relocation of DN150 Class 600 at creek crossing, Hotham Creek Road, Willowvale Total</v>
          </cell>
          <cell r="I190">
            <v>390000</v>
          </cell>
          <cell r="J190">
            <v>57098.5</v>
          </cell>
          <cell r="K190">
            <v>46014.82</v>
          </cell>
          <cell r="L190">
            <v>278961.27</v>
          </cell>
          <cell r="M190">
            <v>336059.77</v>
          </cell>
          <cell r="N190">
            <v>53940.23</v>
          </cell>
        </row>
        <row r="191">
          <cell r="G191" t="str">
            <v>Relocation of DN150 Class 600 at creek crossing, Hotham Creek Road, Willowvale Total</v>
          </cell>
          <cell r="K191">
            <v>46014.82</v>
          </cell>
          <cell r="N191">
            <v>53940.23</v>
          </cell>
        </row>
        <row r="192">
          <cell r="G192" t="str">
            <v>Replace existing district regulator stations</v>
          </cell>
          <cell r="I192">
            <v>0</v>
          </cell>
          <cell r="J192">
            <v>34246.36</v>
          </cell>
          <cell r="K192">
            <v>1830.57</v>
          </cell>
          <cell r="L192">
            <v>113453.96</v>
          </cell>
          <cell r="M192">
            <v>147700.32</v>
          </cell>
          <cell r="N192">
            <v>-147700.32</v>
          </cell>
        </row>
        <row r="193">
          <cell r="G193" t="str">
            <v>Replace existing district regulator stations</v>
          </cell>
          <cell r="I193">
            <v>0</v>
          </cell>
          <cell r="J193">
            <v>8695.68</v>
          </cell>
          <cell r="K193">
            <v>10400</v>
          </cell>
          <cell r="L193">
            <v>49186.84</v>
          </cell>
          <cell r="M193">
            <v>57882.52</v>
          </cell>
          <cell r="N193">
            <v>-57882.52</v>
          </cell>
        </row>
        <row r="194">
          <cell r="G194" t="str">
            <v>Replace existing district regulator stations</v>
          </cell>
          <cell r="I194">
            <v>0</v>
          </cell>
          <cell r="J194">
            <v>0</v>
          </cell>
          <cell r="K194">
            <v>0</v>
          </cell>
          <cell r="L194">
            <v>13323.8</v>
          </cell>
          <cell r="M194">
            <v>13323.8</v>
          </cell>
          <cell r="N194">
            <v>-13323.8</v>
          </cell>
        </row>
        <row r="195">
          <cell r="G195" t="str">
            <v>Replace existing district regulator stations</v>
          </cell>
          <cell r="I195">
            <v>0</v>
          </cell>
          <cell r="J195">
            <v>83283</v>
          </cell>
          <cell r="K195">
            <v>7345.65</v>
          </cell>
          <cell r="L195">
            <v>-19039.55</v>
          </cell>
          <cell r="M195">
            <v>64243.45</v>
          </cell>
          <cell r="N195">
            <v>-64243.45</v>
          </cell>
        </row>
        <row r="196">
          <cell r="G196" t="str">
            <v>Replace existing district regulator stations</v>
          </cell>
          <cell r="I196">
            <v>0</v>
          </cell>
          <cell r="J196">
            <v>455385.24</v>
          </cell>
          <cell r="K196">
            <v>13595.85</v>
          </cell>
          <cell r="L196">
            <v>497878.35</v>
          </cell>
          <cell r="M196">
            <v>953263.59</v>
          </cell>
          <cell r="N196">
            <v>-953263.59</v>
          </cell>
        </row>
        <row r="197">
          <cell r="G197" t="str">
            <v>Replace existing district regulator stations</v>
          </cell>
          <cell r="I197">
            <v>70000</v>
          </cell>
          <cell r="J197">
            <v>0</v>
          </cell>
          <cell r="K197">
            <v>2766.67</v>
          </cell>
          <cell r="L197">
            <v>18206.04</v>
          </cell>
          <cell r="M197">
            <v>18206.04</v>
          </cell>
          <cell r="N197">
            <v>51793.96</v>
          </cell>
        </row>
        <row r="198">
          <cell r="G198" t="str">
            <v>Replace existing district regulator stations</v>
          </cell>
          <cell r="I198">
            <v>960000</v>
          </cell>
          <cell r="J198">
            <v>0</v>
          </cell>
          <cell r="K198">
            <v>0</v>
          </cell>
          <cell r="L198">
            <v>20994.720000000001</v>
          </cell>
          <cell r="M198">
            <v>20994.720000000001</v>
          </cell>
          <cell r="N198">
            <v>939005.28</v>
          </cell>
        </row>
        <row r="199">
          <cell r="G199" t="str">
            <v>Replace existing district regulator stations Total</v>
          </cell>
          <cell r="K199">
            <v>35938.74</v>
          </cell>
          <cell r="N199">
            <v>-245614.43999999994</v>
          </cell>
        </row>
        <row r="200">
          <cell r="G200" t="str">
            <v>SCADA - Integrate Elster units into historian</v>
          </cell>
          <cell r="I200">
            <v>0</v>
          </cell>
          <cell r="J200">
            <v>9485.7800000000007</v>
          </cell>
          <cell r="K200">
            <v>0</v>
          </cell>
          <cell r="L200">
            <v>15852.07</v>
          </cell>
          <cell r="M200">
            <v>25337.85</v>
          </cell>
          <cell r="N200">
            <v>-25337.85</v>
          </cell>
        </row>
        <row r="201">
          <cell r="G201" t="str">
            <v>SCADA - Integrate Elster units into historian Total</v>
          </cell>
          <cell r="K201">
            <v>0</v>
          </cell>
          <cell r="N201">
            <v>-25337.85</v>
          </cell>
        </row>
        <row r="202">
          <cell r="G202" t="str">
            <v>SCADA - Replace existing database</v>
          </cell>
          <cell r="I202">
            <v>0</v>
          </cell>
          <cell r="J202">
            <v>28151.29</v>
          </cell>
          <cell r="K202">
            <v>0</v>
          </cell>
          <cell r="L202">
            <v>33040.019999999997</v>
          </cell>
          <cell r="M202">
            <v>61191.31</v>
          </cell>
          <cell r="N202">
            <v>-61191.31</v>
          </cell>
        </row>
        <row r="203">
          <cell r="G203" t="str">
            <v>SCADA - Replace existing database Total</v>
          </cell>
          <cell r="K203">
            <v>0</v>
          </cell>
          <cell r="N203">
            <v>-61191.31</v>
          </cell>
        </row>
        <row r="204">
          <cell r="G204" t="str">
            <v>SCADA - Replace existing servers</v>
          </cell>
          <cell r="I204">
            <v>0</v>
          </cell>
          <cell r="J204">
            <v>996.04</v>
          </cell>
          <cell r="K204">
            <v>0</v>
          </cell>
          <cell r="L204">
            <v>4922.74</v>
          </cell>
          <cell r="M204">
            <v>5918.78</v>
          </cell>
          <cell r="N204">
            <v>-5918.78</v>
          </cell>
        </row>
        <row r="205">
          <cell r="G205" t="str">
            <v>SCADA - Replace existing servers</v>
          </cell>
          <cell r="I205">
            <v>0</v>
          </cell>
          <cell r="J205">
            <v>33995.4</v>
          </cell>
          <cell r="K205">
            <v>451.02</v>
          </cell>
          <cell r="L205">
            <v>35410.730000000003</v>
          </cell>
          <cell r="M205">
            <v>69406.13</v>
          </cell>
          <cell r="N205">
            <v>-69406.13</v>
          </cell>
        </row>
        <row r="206">
          <cell r="G206" t="str">
            <v>SCADA - Replace existing servers Total</v>
          </cell>
          <cell r="K206">
            <v>451.02</v>
          </cell>
          <cell r="N206">
            <v>-75324.91</v>
          </cell>
        </row>
        <row r="207">
          <cell r="G207" t="str">
            <v>Service Renewal</v>
          </cell>
          <cell r="I207">
            <v>0</v>
          </cell>
          <cell r="J207">
            <v>0</v>
          </cell>
          <cell r="K207">
            <v>0</v>
          </cell>
          <cell r="L207">
            <v>48.68</v>
          </cell>
          <cell r="M207">
            <v>48.68</v>
          </cell>
          <cell r="N207">
            <v>-48.68</v>
          </cell>
        </row>
        <row r="208">
          <cell r="G208" t="str">
            <v>Service Renewal</v>
          </cell>
          <cell r="I208">
            <v>0</v>
          </cell>
          <cell r="J208">
            <v>85840.13</v>
          </cell>
          <cell r="K208">
            <v>5335.46</v>
          </cell>
          <cell r="L208">
            <v>135161.56</v>
          </cell>
          <cell r="M208">
            <v>221001.69</v>
          </cell>
          <cell r="N208">
            <v>-221001.69</v>
          </cell>
        </row>
        <row r="209">
          <cell r="G209" t="str">
            <v>Service Renewal</v>
          </cell>
          <cell r="I209">
            <v>40000</v>
          </cell>
          <cell r="J209">
            <v>0</v>
          </cell>
          <cell r="K209">
            <v>0</v>
          </cell>
          <cell r="L209">
            <v>841.5</v>
          </cell>
          <cell r="M209">
            <v>841.5</v>
          </cell>
          <cell r="N209">
            <v>39158.5</v>
          </cell>
        </row>
        <row r="210">
          <cell r="G210" t="str">
            <v>Service Renewal Total</v>
          </cell>
          <cell r="K210">
            <v>5335.46</v>
          </cell>
          <cell r="N210">
            <v>-181891.87</v>
          </cell>
        </row>
        <row r="211">
          <cell r="G211" t="str">
            <v>Telemetry - District regulator stations</v>
          </cell>
          <cell r="I211">
            <v>120000</v>
          </cell>
          <cell r="J211">
            <v>0</v>
          </cell>
          <cell r="K211">
            <v>6021.31</v>
          </cell>
          <cell r="L211">
            <v>9126.31</v>
          </cell>
          <cell r="M211">
            <v>9126.31</v>
          </cell>
          <cell r="N211">
            <v>110873.69</v>
          </cell>
        </row>
        <row r="212">
          <cell r="G212" t="str">
            <v>Telemetry - District regulator stations Total</v>
          </cell>
          <cell r="K212">
            <v>6021.31</v>
          </cell>
          <cell r="N212">
            <v>110873.69</v>
          </cell>
        </row>
        <row r="213">
          <cell r="G213" t="str">
            <v>Telemetry - Fringe point monitors</v>
          </cell>
          <cell r="I213">
            <v>40000</v>
          </cell>
          <cell r="J213">
            <v>0</v>
          </cell>
          <cell r="K213">
            <v>2320</v>
          </cell>
          <cell r="L213">
            <v>11852.5</v>
          </cell>
          <cell r="M213">
            <v>11852.5</v>
          </cell>
          <cell r="N213">
            <v>28147.5</v>
          </cell>
        </row>
        <row r="214">
          <cell r="G214" t="str">
            <v>Telemetry - Fringe point monitors Total</v>
          </cell>
          <cell r="K214">
            <v>2320</v>
          </cell>
          <cell r="N214">
            <v>28147.5</v>
          </cell>
        </row>
        <row r="215">
          <cell r="G215" t="str">
            <v>Tingalpa Gate Station Upgrade - Increase capacity; additional Class 300 outlet</v>
          </cell>
          <cell r="I215">
            <v>90000</v>
          </cell>
          <cell r="J215">
            <v>0</v>
          </cell>
          <cell r="K215">
            <v>11311.14</v>
          </cell>
          <cell r="L215">
            <v>15625.2</v>
          </cell>
          <cell r="M215">
            <v>15625.2</v>
          </cell>
          <cell r="N215">
            <v>74374.8</v>
          </cell>
        </row>
        <row r="216">
          <cell r="G216" t="str">
            <v>Tingalpa Gate Station Upgrade - Increase capacity; additional Class 300 outlet</v>
          </cell>
          <cell r="I216">
            <v>90000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90000</v>
          </cell>
        </row>
        <row r="217">
          <cell r="G217" t="str">
            <v>Tingalpa Gate Station Upgrade - Increase capacity; additional Class 300 outlet</v>
          </cell>
          <cell r="I217">
            <v>85000</v>
          </cell>
          <cell r="J217">
            <v>0</v>
          </cell>
          <cell r="K217">
            <v>721.68</v>
          </cell>
          <cell r="L217">
            <v>3097.98</v>
          </cell>
          <cell r="M217">
            <v>3097.98</v>
          </cell>
          <cell r="N217">
            <v>81902.02</v>
          </cell>
        </row>
        <row r="218">
          <cell r="G218" t="str">
            <v>Tingalpa Gate Station Upgrade - Increase capacity; additional Class 300 outlet Total</v>
          </cell>
          <cell r="K218">
            <v>12032.82</v>
          </cell>
          <cell r="N218">
            <v>246276.82</v>
          </cell>
        </row>
        <row r="219">
          <cell r="G219" t="str">
            <v>Upgrade existing district regulator stations</v>
          </cell>
          <cell r="I219">
            <v>150000</v>
          </cell>
          <cell r="J219">
            <v>0</v>
          </cell>
          <cell r="K219">
            <v>11327.77</v>
          </cell>
          <cell r="L219">
            <v>57364.41</v>
          </cell>
          <cell r="M219">
            <v>57364.41</v>
          </cell>
          <cell r="N219">
            <v>92635.59</v>
          </cell>
        </row>
        <row r="220">
          <cell r="G220" t="str">
            <v>Upgrade existing district regulator stations Total</v>
          </cell>
          <cell r="K220">
            <v>11327.77</v>
          </cell>
          <cell r="N220">
            <v>92635.59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&amp; Instructions"/>
      <sheetName val="Life"/>
      <sheetName val="capex types"/>
      <sheetName val="Sep 09 Life"/>
      <sheetName val="Life to date"/>
      <sheetName val="QLD NW Capex Summary Report"/>
      <sheetName val="Dec 09 Life"/>
      <sheetName val="Nov 09 Life"/>
      <sheetName val="Oct 09 Life"/>
      <sheetName val="Jan 10 Life"/>
      <sheetName val="Feb 10 Life"/>
      <sheetName val="Qld NW Growth Capex Fcast"/>
      <sheetName val="Qld NW SIB Fcast"/>
      <sheetName val="Qld NW Growth Capex Budget"/>
      <sheetName val="Qld NW SIB Budget"/>
      <sheetName val="Account Elements"/>
      <sheetName val="Life to date Jul09"/>
      <sheetName val="types"/>
      <sheetName val="cost elements"/>
      <sheetName val="SIB Capex - GGT 88.157%"/>
      <sheetName val="SIB Capex - GGT"/>
      <sheetName val="SIB Capex -Telfer"/>
      <sheetName val="SIB Capex - Parmelia"/>
      <sheetName val="SIB Capex - SCP"/>
      <sheetName val="QLD FY0910 SIB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>
        <row r="8">
          <cell r="G8" t="str">
            <v xml:space="preserve">Ellen Grove Gate Station Upgrade - DN150 Cl.300 inlet; odouriser; E&amp;I </v>
          </cell>
          <cell r="I8">
            <v>0</v>
          </cell>
          <cell r="J8">
            <v>0</v>
          </cell>
          <cell r="K8">
            <v>0</v>
          </cell>
          <cell r="L8">
            <v>4564.82</v>
          </cell>
          <cell r="M8">
            <v>4564.82</v>
          </cell>
          <cell r="N8">
            <v>40435.18</v>
          </cell>
        </row>
        <row r="9">
          <cell r="G9" t="str">
            <v xml:space="preserve">Ellen Grove Gate Station Upgrade - DN150 Cl.300 inlet; odouriser; E&amp;I 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100000</v>
          </cell>
        </row>
        <row r="10">
          <cell r="G10" t="str">
            <v xml:space="preserve">Ellen Grove Gate Station Upgrade - DN150 Cl.300 inlet; odouriser; E&amp;I </v>
          </cell>
          <cell r="I10">
            <v>0</v>
          </cell>
          <cell r="J10">
            <v>0</v>
          </cell>
          <cell r="K10">
            <v>0</v>
          </cell>
          <cell r="L10">
            <v>4936.75</v>
          </cell>
          <cell r="M10">
            <v>4936.75</v>
          </cell>
          <cell r="N10">
            <v>70063.25</v>
          </cell>
        </row>
        <row r="11">
          <cell r="G11" t="str">
            <v>Ellen Grove Gate Station Upgrade - DN150 Cl.300 inlet; odouriser; E&amp;I  Total</v>
          </cell>
          <cell r="I11">
            <v>0</v>
          </cell>
          <cell r="J11">
            <v>0</v>
          </cell>
          <cell r="K11">
            <v>0</v>
          </cell>
          <cell r="L11">
            <v>9501.57</v>
          </cell>
          <cell r="M11">
            <v>9501.57</v>
          </cell>
          <cell r="N11">
            <v>210498.43</v>
          </cell>
        </row>
        <row r="12">
          <cell r="G12" t="str">
            <v>Industrial and Commercial Meter Set Upgrades - Replace Large Diaphragm Meters</v>
          </cell>
          <cell r="I12">
            <v>70000</v>
          </cell>
          <cell r="J12">
            <v>0</v>
          </cell>
          <cell r="K12">
            <v>0</v>
          </cell>
          <cell r="L12">
            <v>23743.32</v>
          </cell>
          <cell r="M12">
            <v>23743.32</v>
          </cell>
          <cell r="N12">
            <v>126256.68</v>
          </cell>
        </row>
        <row r="13">
          <cell r="G13" t="str">
            <v>Industrial and Commercial Meter Set Upgrades - Replace Large Diaphragm Meters Total</v>
          </cell>
          <cell r="I13">
            <v>70000</v>
          </cell>
          <cell r="J13">
            <v>0</v>
          </cell>
          <cell r="K13">
            <v>0</v>
          </cell>
          <cell r="L13">
            <v>23743.32</v>
          </cell>
          <cell r="M13">
            <v>23743.32</v>
          </cell>
          <cell r="N13">
            <v>126256.68</v>
          </cell>
        </row>
        <row r="14">
          <cell r="G14" t="str">
            <v>Industrial and Commercial Meter Station &lt; 10TJ/Annum</v>
          </cell>
          <cell r="I14">
            <v>49324</v>
          </cell>
          <cell r="J14">
            <v>82758.36</v>
          </cell>
          <cell r="K14">
            <v>68062.490000000005</v>
          </cell>
          <cell r="L14">
            <v>306232.34000000003</v>
          </cell>
          <cell r="M14">
            <v>388990.7</v>
          </cell>
          <cell r="N14">
            <v>-388990.7</v>
          </cell>
        </row>
        <row r="15">
          <cell r="G15" t="str">
            <v>Industrial and Commercial Meter Station &lt; 10TJ/Annum</v>
          </cell>
          <cell r="I15">
            <v>0</v>
          </cell>
          <cell r="J15">
            <v>3697.2300000000901</v>
          </cell>
          <cell r="K15">
            <v>0</v>
          </cell>
          <cell r="L15">
            <v>228261.84</v>
          </cell>
          <cell r="M15">
            <v>231959.07</v>
          </cell>
          <cell r="N15">
            <v>-231959.07</v>
          </cell>
        </row>
        <row r="16">
          <cell r="G16" t="str">
            <v>Industrial and Commercial Meter Station &lt; 10TJ/Annum</v>
          </cell>
          <cell r="I16">
            <v>0</v>
          </cell>
          <cell r="J16">
            <v>92334.869999999893</v>
          </cell>
          <cell r="K16">
            <v>5946.47</v>
          </cell>
          <cell r="L16">
            <v>98644.24</v>
          </cell>
          <cell r="M16">
            <v>190979.11</v>
          </cell>
          <cell r="N16">
            <v>-190979.11</v>
          </cell>
        </row>
        <row r="17">
          <cell r="G17" t="str">
            <v>Industrial and Commercial Meter Station &lt; 10TJ/Annum Total</v>
          </cell>
          <cell r="I17">
            <v>49324</v>
          </cell>
          <cell r="J17">
            <v>178790.45999999996</v>
          </cell>
          <cell r="K17">
            <v>74008.960000000006</v>
          </cell>
          <cell r="L17">
            <v>633138.42000000004</v>
          </cell>
          <cell r="M17">
            <v>811928.88</v>
          </cell>
          <cell r="N17">
            <v>-811928.88</v>
          </cell>
        </row>
        <row r="18">
          <cell r="G18" t="str">
            <v>Mains Renewal - Block</v>
          </cell>
          <cell r="I18">
            <v>0</v>
          </cell>
          <cell r="J18">
            <v>0</v>
          </cell>
          <cell r="K18">
            <v>0</v>
          </cell>
          <cell r="L18">
            <v>41661.74</v>
          </cell>
          <cell r="M18">
            <v>41661.74</v>
          </cell>
          <cell r="N18">
            <v>-41661.74</v>
          </cell>
        </row>
        <row r="19">
          <cell r="G19" t="str">
            <v>Mains Renewal - Block</v>
          </cell>
          <cell r="I19">
            <v>0</v>
          </cell>
          <cell r="J19">
            <v>506377.59</v>
          </cell>
          <cell r="K19">
            <v>4496.95</v>
          </cell>
          <cell r="L19">
            <v>1490416.42</v>
          </cell>
          <cell r="M19">
            <v>1996794.01</v>
          </cell>
          <cell r="N19">
            <v>-1996794.01</v>
          </cell>
        </row>
        <row r="20">
          <cell r="G20" t="str">
            <v>Mains Renewal - Block</v>
          </cell>
          <cell r="J20">
            <v>0</v>
          </cell>
          <cell r="K20">
            <v>48050.879999999997</v>
          </cell>
          <cell r="L20">
            <v>487667.58</v>
          </cell>
          <cell r="M20">
            <v>487667.58</v>
          </cell>
          <cell r="N20">
            <v>2772332.42</v>
          </cell>
        </row>
        <row r="21">
          <cell r="G21" t="str">
            <v>Mains Renewal - Block Total</v>
          </cell>
          <cell r="I21">
            <v>0</v>
          </cell>
          <cell r="J21">
            <v>506377.59</v>
          </cell>
          <cell r="K21">
            <v>52547.829999999994</v>
          </cell>
          <cell r="L21">
            <v>2019745.74</v>
          </cell>
          <cell r="M21">
            <v>2526123.33</v>
          </cell>
          <cell r="N21">
            <v>733876.66999999993</v>
          </cell>
        </row>
        <row r="22">
          <cell r="G22" t="str">
            <v>Mains Renewal - Piece</v>
          </cell>
          <cell r="I22">
            <v>0</v>
          </cell>
          <cell r="J22">
            <v>6809.55</v>
          </cell>
          <cell r="K22">
            <v>10622.61</v>
          </cell>
          <cell r="L22">
            <v>83379.839999999997</v>
          </cell>
          <cell r="M22">
            <v>90189.39</v>
          </cell>
          <cell r="N22">
            <v>-90189.39</v>
          </cell>
        </row>
        <row r="23">
          <cell r="G23" t="str">
            <v>Mains Renewal - Piece</v>
          </cell>
          <cell r="I23">
            <v>0</v>
          </cell>
          <cell r="J23">
            <v>8242.68</v>
          </cell>
          <cell r="K23">
            <v>0</v>
          </cell>
          <cell r="L23">
            <v>3974.52</v>
          </cell>
          <cell r="M23">
            <v>12217.2</v>
          </cell>
          <cell r="N23">
            <v>-12217.2</v>
          </cell>
        </row>
        <row r="24">
          <cell r="G24" t="str">
            <v>Mains Renewal - Piece</v>
          </cell>
          <cell r="I24">
            <v>0</v>
          </cell>
          <cell r="J24">
            <v>63278.53</v>
          </cell>
          <cell r="K24">
            <v>0</v>
          </cell>
          <cell r="L24">
            <v>22228.33</v>
          </cell>
          <cell r="M24">
            <v>85506.86</v>
          </cell>
          <cell r="N24">
            <v>-85506.86</v>
          </cell>
        </row>
        <row r="25">
          <cell r="G25" t="str">
            <v>Mains Renewal - Piece</v>
          </cell>
          <cell r="I25">
            <v>19687</v>
          </cell>
          <cell r="J25">
            <v>32072.71</v>
          </cell>
          <cell r="K25">
            <v>0</v>
          </cell>
          <cell r="L25">
            <v>5167.3999999999996</v>
          </cell>
          <cell r="M25">
            <v>37240.11</v>
          </cell>
          <cell r="N25">
            <v>9578.89</v>
          </cell>
        </row>
        <row r="26">
          <cell r="G26" t="str">
            <v>Mains Renewal - Piece</v>
          </cell>
          <cell r="I26">
            <v>0</v>
          </cell>
          <cell r="J26">
            <v>0</v>
          </cell>
          <cell r="K26">
            <v>0</v>
          </cell>
          <cell r="L26">
            <v>1014.1</v>
          </cell>
          <cell r="M26">
            <v>1014.1</v>
          </cell>
          <cell r="N26">
            <v>28985.9</v>
          </cell>
        </row>
        <row r="27">
          <cell r="G27" t="str">
            <v>Mains Renewal - Piece</v>
          </cell>
          <cell r="I27">
            <v>0</v>
          </cell>
          <cell r="J27">
            <v>0</v>
          </cell>
          <cell r="K27">
            <v>0</v>
          </cell>
          <cell r="L27">
            <v>21158.560000000001</v>
          </cell>
          <cell r="M27">
            <v>21158.560000000001</v>
          </cell>
          <cell r="N27">
            <v>-1158.56</v>
          </cell>
        </row>
        <row r="28">
          <cell r="G28" t="str">
            <v>Mains Renewal - Piece</v>
          </cell>
          <cell r="I28">
            <v>0</v>
          </cell>
          <cell r="J28">
            <v>0</v>
          </cell>
          <cell r="K28">
            <v>0</v>
          </cell>
          <cell r="L28">
            <v>33526.97</v>
          </cell>
          <cell r="M28">
            <v>33526.97</v>
          </cell>
          <cell r="N28">
            <v>-3526.97</v>
          </cell>
        </row>
        <row r="29">
          <cell r="G29" t="str">
            <v>Mains Renewal - Piece Total</v>
          </cell>
          <cell r="I29">
            <v>19687</v>
          </cell>
          <cell r="J29">
            <v>110403.47</v>
          </cell>
          <cell r="K29">
            <v>10622.61</v>
          </cell>
          <cell r="L29">
            <v>170449.72</v>
          </cell>
          <cell r="M29">
            <v>280853.19</v>
          </cell>
          <cell r="N29">
            <v>-154034.19</v>
          </cell>
        </row>
        <row r="30">
          <cell r="G30" t="str">
            <v>Meter Change - Meters Domestic</v>
          </cell>
          <cell r="I30">
            <v>0</v>
          </cell>
          <cell r="J30">
            <v>98850.79</v>
          </cell>
          <cell r="K30">
            <v>9479.7199999999993</v>
          </cell>
          <cell r="L30">
            <v>242035.59</v>
          </cell>
          <cell r="M30">
            <v>340886.38</v>
          </cell>
          <cell r="N30">
            <v>-340886.38</v>
          </cell>
        </row>
        <row r="31">
          <cell r="G31" t="str">
            <v>Meter Change - Meters Domestic Total</v>
          </cell>
          <cell r="I31">
            <v>0</v>
          </cell>
          <cell r="J31">
            <v>98850.79</v>
          </cell>
          <cell r="K31">
            <v>9479.7199999999993</v>
          </cell>
          <cell r="L31">
            <v>242035.59</v>
          </cell>
          <cell r="M31">
            <v>340886.38</v>
          </cell>
          <cell r="N31">
            <v>-340886.38</v>
          </cell>
        </row>
        <row r="32">
          <cell r="G32" t="str">
            <v>Meter Change - Meters Industrial and Commercial &lt; 10TJ/annum</v>
          </cell>
          <cell r="I32">
            <v>0</v>
          </cell>
          <cell r="J32">
            <v>63697.3</v>
          </cell>
          <cell r="K32">
            <v>8742.26</v>
          </cell>
          <cell r="L32">
            <v>98036.81</v>
          </cell>
          <cell r="M32">
            <v>161734.10999999999</v>
          </cell>
          <cell r="N32">
            <v>-161734.10999999999</v>
          </cell>
        </row>
        <row r="33">
          <cell r="G33" t="str">
            <v>Meter Change - Meters Industrial and Commercial &lt; 10TJ/annum Total</v>
          </cell>
          <cell r="I33">
            <v>0</v>
          </cell>
          <cell r="J33">
            <v>63697.3</v>
          </cell>
          <cell r="K33">
            <v>8742.26</v>
          </cell>
          <cell r="L33">
            <v>98036.81</v>
          </cell>
          <cell r="M33">
            <v>161734.10999999999</v>
          </cell>
          <cell r="N33">
            <v>-161734.10999999999</v>
          </cell>
        </row>
        <row r="34">
          <cell r="G34" t="str">
            <v>Meter Change - Meters Industrial and Commercial &gt; 10TJ/annum</v>
          </cell>
          <cell r="I34">
            <v>0</v>
          </cell>
          <cell r="J34">
            <v>6962.99</v>
          </cell>
          <cell r="K34">
            <v>8861.31</v>
          </cell>
          <cell r="L34">
            <v>20218.11</v>
          </cell>
          <cell r="M34">
            <v>27181.1</v>
          </cell>
          <cell r="N34">
            <v>-27181.1</v>
          </cell>
        </row>
        <row r="35">
          <cell r="G35" t="str">
            <v>Meter Change - Meters Industrial and Commercial &gt; 10TJ/annum Total</v>
          </cell>
          <cell r="I35">
            <v>0</v>
          </cell>
          <cell r="J35">
            <v>6962.99</v>
          </cell>
          <cell r="K35">
            <v>8861.31</v>
          </cell>
          <cell r="L35">
            <v>20218.11</v>
          </cell>
          <cell r="M35">
            <v>27181.1</v>
          </cell>
          <cell r="N35">
            <v>-27181.1</v>
          </cell>
        </row>
        <row r="36">
          <cell r="G36" t="str">
            <v xml:space="preserve">Minor Network Augmentation </v>
          </cell>
          <cell r="I36">
            <v>75000</v>
          </cell>
          <cell r="J36">
            <v>132201.82</v>
          </cell>
          <cell r="K36">
            <v>0</v>
          </cell>
          <cell r="L36">
            <v>0</v>
          </cell>
          <cell r="M36">
            <v>132201.82</v>
          </cell>
          <cell r="N36">
            <v>-132201.82</v>
          </cell>
        </row>
        <row r="37">
          <cell r="G37" t="str">
            <v xml:space="preserve">Minor Network Augmentation </v>
          </cell>
          <cell r="I37">
            <v>0</v>
          </cell>
          <cell r="J37">
            <v>2820</v>
          </cell>
          <cell r="K37">
            <v>0</v>
          </cell>
          <cell r="L37">
            <v>5953.11</v>
          </cell>
          <cell r="M37">
            <v>8773.11</v>
          </cell>
          <cell r="N37">
            <v>-8773.11</v>
          </cell>
        </row>
        <row r="38">
          <cell r="G38" t="str">
            <v xml:space="preserve">Minor Network Augmentation </v>
          </cell>
          <cell r="J38">
            <v>0</v>
          </cell>
          <cell r="K38">
            <v>70.08</v>
          </cell>
          <cell r="L38">
            <v>70.08</v>
          </cell>
          <cell r="M38">
            <v>70.08</v>
          </cell>
          <cell r="N38">
            <v>37769.919999999998</v>
          </cell>
        </row>
        <row r="39">
          <cell r="G39" t="str">
            <v>Minor Network Augmentation  Total</v>
          </cell>
          <cell r="I39">
            <v>75000</v>
          </cell>
          <cell r="J39">
            <v>135021.82</v>
          </cell>
          <cell r="K39">
            <v>70.08</v>
          </cell>
          <cell r="L39">
            <v>6023.19</v>
          </cell>
          <cell r="M39">
            <v>141045.00999999998</v>
          </cell>
          <cell r="N39">
            <v>-103205.01</v>
          </cell>
        </row>
        <row r="40">
          <cell r="G40" t="str">
            <v>Minor Network Augmentation Total</v>
          </cell>
          <cell r="I40">
            <v>0</v>
          </cell>
          <cell r="J40">
            <v>241963.64</v>
          </cell>
          <cell r="K40">
            <v>20460.580000000002</v>
          </cell>
          <cell r="L40">
            <v>428772.91</v>
          </cell>
          <cell r="M40">
            <v>670736.55000000005</v>
          </cell>
          <cell r="N40">
            <v>31646.45</v>
          </cell>
        </row>
        <row r="41">
          <cell r="G41" t="str">
            <v>Minor Network Augmentation Total Total</v>
          </cell>
          <cell r="I41">
            <v>0</v>
          </cell>
          <cell r="J41">
            <v>241963.64</v>
          </cell>
          <cell r="K41">
            <v>20460.580000000002</v>
          </cell>
          <cell r="L41">
            <v>428772.91</v>
          </cell>
          <cell r="M41">
            <v>670736.55000000005</v>
          </cell>
          <cell r="N41">
            <v>31646.45</v>
          </cell>
        </row>
        <row r="42">
          <cell r="G42" t="str">
            <v>Miscalleneous Items</v>
          </cell>
          <cell r="I42">
            <v>45000</v>
          </cell>
          <cell r="J42">
            <v>317570.59999999998</v>
          </cell>
          <cell r="K42">
            <v>124245.6</v>
          </cell>
          <cell r="L42">
            <v>172770.67</v>
          </cell>
          <cell r="M42">
            <v>490341.27</v>
          </cell>
          <cell r="N42">
            <v>-490341.27</v>
          </cell>
        </row>
        <row r="43">
          <cell r="G43" t="str">
            <v>Miscalleneous Items</v>
          </cell>
          <cell r="I43">
            <v>0</v>
          </cell>
          <cell r="J43">
            <v>41796.959999999897</v>
          </cell>
          <cell r="K43">
            <v>62</v>
          </cell>
          <cell r="L43">
            <v>47382.41</v>
          </cell>
          <cell r="M43">
            <v>89179.369999999893</v>
          </cell>
          <cell r="N43">
            <v>-89179.369999999893</v>
          </cell>
        </row>
        <row r="44">
          <cell r="G44" t="str">
            <v>Miscalleneous Items</v>
          </cell>
          <cell r="I44">
            <v>0</v>
          </cell>
          <cell r="J44">
            <v>32016.04</v>
          </cell>
          <cell r="K44">
            <v>0</v>
          </cell>
          <cell r="L44">
            <v>44616.37</v>
          </cell>
          <cell r="M44">
            <v>76632.41</v>
          </cell>
          <cell r="N44">
            <v>-76632.41</v>
          </cell>
        </row>
        <row r="45">
          <cell r="G45" t="str">
            <v>Miscalleneous Items</v>
          </cell>
          <cell r="I45">
            <v>0</v>
          </cell>
          <cell r="J45">
            <v>75610</v>
          </cell>
          <cell r="K45">
            <v>0</v>
          </cell>
          <cell r="L45">
            <v>570</v>
          </cell>
          <cell r="M45">
            <v>76180</v>
          </cell>
          <cell r="N45">
            <v>6991</v>
          </cell>
        </row>
        <row r="46">
          <cell r="G46" t="str">
            <v>Miscalleneous Items Total</v>
          </cell>
          <cell r="I46">
            <v>45000</v>
          </cell>
          <cell r="J46">
            <v>466993.59999999986</v>
          </cell>
          <cell r="K46">
            <v>124307.6</v>
          </cell>
          <cell r="L46">
            <v>265339.45</v>
          </cell>
          <cell r="M46">
            <v>732333.04999999993</v>
          </cell>
          <cell r="N46">
            <v>-649162.04999999993</v>
          </cell>
        </row>
        <row r="47">
          <cell r="G47" t="str">
            <v>Mt Gravatt Gate Station - Upgrade of elactrical and instrumentation installations</v>
          </cell>
          <cell r="I47">
            <v>0</v>
          </cell>
          <cell r="J47">
            <v>0</v>
          </cell>
          <cell r="K47">
            <v>9155.27</v>
          </cell>
          <cell r="L47">
            <v>37570.559999999998</v>
          </cell>
          <cell r="M47">
            <v>37570.559999999998</v>
          </cell>
          <cell r="N47">
            <v>62429.440000000002</v>
          </cell>
        </row>
        <row r="48">
          <cell r="G48" t="str">
            <v>Mt Gravatt Gate Station - Upgrade of elactrical and instrumentation installations Total</v>
          </cell>
          <cell r="I48">
            <v>0</v>
          </cell>
          <cell r="J48">
            <v>0</v>
          </cell>
          <cell r="K48">
            <v>9155.27</v>
          </cell>
          <cell r="L48">
            <v>37570.559999999998</v>
          </cell>
          <cell r="M48">
            <v>37570.559999999998</v>
          </cell>
          <cell r="N48">
            <v>62429.440000000002</v>
          </cell>
        </row>
        <row r="49">
          <cell r="G49" t="str">
            <v>New Domestic Meter Set</v>
          </cell>
          <cell r="I49">
            <v>48258</v>
          </cell>
          <cell r="J49">
            <v>57678.52</v>
          </cell>
          <cell r="K49">
            <v>2005.58</v>
          </cell>
          <cell r="L49">
            <v>30355.1</v>
          </cell>
          <cell r="M49">
            <v>88033.62</v>
          </cell>
          <cell r="N49">
            <v>-88033.62</v>
          </cell>
        </row>
        <row r="50">
          <cell r="G50" t="str">
            <v>New Domestic Meter Set Total</v>
          </cell>
          <cell r="I50">
            <v>48258</v>
          </cell>
          <cell r="J50">
            <v>57678.52</v>
          </cell>
          <cell r="K50">
            <v>2005.58</v>
          </cell>
          <cell r="L50">
            <v>30355.1</v>
          </cell>
          <cell r="M50">
            <v>88033.62</v>
          </cell>
          <cell r="N50">
            <v>-88033.62</v>
          </cell>
        </row>
        <row r="51">
          <cell r="G51" t="str">
            <v>New Domestic Service - Estate</v>
          </cell>
          <cell r="I51">
            <v>150000</v>
          </cell>
          <cell r="J51">
            <v>1.0000001022490299E-2</v>
          </cell>
          <cell r="K51">
            <v>295776.3</v>
          </cell>
          <cell r="L51">
            <v>2248268.23</v>
          </cell>
          <cell r="M51">
            <v>2248268.2400000002</v>
          </cell>
          <cell r="N51">
            <v>-2248268.2400000002</v>
          </cell>
        </row>
        <row r="52">
          <cell r="G52" t="str">
            <v>New Domestic Service - Estate</v>
          </cell>
          <cell r="I52">
            <v>56936</v>
          </cell>
          <cell r="J52">
            <v>77616.52</v>
          </cell>
          <cell r="K52">
            <v>3581.06</v>
          </cell>
          <cell r="L52">
            <v>97853.64</v>
          </cell>
          <cell r="M52">
            <v>175470.16</v>
          </cell>
          <cell r="N52">
            <v>-175470.16</v>
          </cell>
        </row>
        <row r="53">
          <cell r="G53" t="str">
            <v>New Domestic Service - Estate Total</v>
          </cell>
          <cell r="I53">
            <v>206936</v>
          </cell>
          <cell r="J53">
            <v>77616.530000001032</v>
          </cell>
          <cell r="K53">
            <v>299357.36</v>
          </cell>
          <cell r="L53">
            <v>2346121.87</v>
          </cell>
          <cell r="M53">
            <v>2423738.4000000004</v>
          </cell>
          <cell r="N53">
            <v>-2423738.4000000004</v>
          </cell>
        </row>
        <row r="54">
          <cell r="G54" t="str">
            <v>New Domestic Service - Existing Domestic</v>
          </cell>
          <cell r="I54">
            <v>55858</v>
          </cell>
          <cell r="J54">
            <v>57366.400000000001</v>
          </cell>
          <cell r="K54">
            <v>11793.61</v>
          </cell>
          <cell r="L54">
            <v>61138.8</v>
          </cell>
          <cell r="M54">
            <v>118505.2</v>
          </cell>
          <cell r="N54">
            <v>-118505.2</v>
          </cell>
        </row>
        <row r="55">
          <cell r="G55" t="str">
            <v>New Domestic Service - Existing Domestic</v>
          </cell>
          <cell r="J55">
            <v>0</v>
          </cell>
          <cell r="K55">
            <v>346.73</v>
          </cell>
          <cell r="L55">
            <v>346.73</v>
          </cell>
          <cell r="M55">
            <v>346.73</v>
          </cell>
          <cell r="N55">
            <v>259881.27</v>
          </cell>
        </row>
        <row r="56">
          <cell r="G56" t="str">
            <v>New Domestic Service - Existing Domestic Total</v>
          </cell>
          <cell r="I56">
            <v>55858</v>
          </cell>
          <cell r="J56">
            <v>57366.400000000001</v>
          </cell>
          <cell r="K56">
            <v>12140.34</v>
          </cell>
          <cell r="L56">
            <v>61485.530000000006</v>
          </cell>
          <cell r="M56">
            <v>118851.93</v>
          </cell>
          <cell r="N56">
            <v>141376.07</v>
          </cell>
        </row>
        <row r="57">
          <cell r="G57" t="str">
            <v>New Industrial and Commercial Service &lt; 10TJ/Annum</v>
          </cell>
          <cell r="I57">
            <v>0</v>
          </cell>
          <cell r="J57">
            <v>0</v>
          </cell>
          <cell r="K57">
            <v>1051.2</v>
          </cell>
          <cell r="L57">
            <v>27398.57</v>
          </cell>
          <cell r="M57">
            <v>27398.57</v>
          </cell>
          <cell r="N57">
            <v>-27398.57</v>
          </cell>
        </row>
        <row r="58">
          <cell r="G58" t="str">
            <v>New Industrial and Commercial Service &lt; 10TJ/Annum</v>
          </cell>
          <cell r="I58">
            <v>20000</v>
          </cell>
          <cell r="J58">
            <v>19022.88</v>
          </cell>
          <cell r="K58">
            <v>0</v>
          </cell>
          <cell r="L58">
            <v>308.20999999999998</v>
          </cell>
          <cell r="M58">
            <v>19331.09</v>
          </cell>
          <cell r="N58">
            <v>-19331.09</v>
          </cell>
        </row>
        <row r="59">
          <cell r="G59" t="str">
            <v>New Industrial and Commercial Service &lt; 10TJ/Annum</v>
          </cell>
          <cell r="I59">
            <v>0</v>
          </cell>
          <cell r="J59">
            <v>26602.11</v>
          </cell>
          <cell r="K59">
            <v>0</v>
          </cell>
          <cell r="L59">
            <v>0</v>
          </cell>
          <cell r="M59">
            <v>26602.11</v>
          </cell>
          <cell r="N59">
            <v>-26602.11</v>
          </cell>
        </row>
        <row r="60">
          <cell r="G60" t="str">
            <v>New Industrial and Commercial Service &lt; 10TJ/Annum</v>
          </cell>
          <cell r="I60">
            <v>702383</v>
          </cell>
          <cell r="J60">
            <v>0</v>
          </cell>
          <cell r="K60">
            <v>21511.75</v>
          </cell>
          <cell r="L60">
            <v>21511.75</v>
          </cell>
          <cell r="M60">
            <v>21511.75</v>
          </cell>
          <cell r="N60">
            <v>-21511.75</v>
          </cell>
        </row>
        <row r="61">
          <cell r="G61" t="str">
            <v>New Industrial and Commercial Service &lt; 10TJ/Annum</v>
          </cell>
          <cell r="I61">
            <v>0</v>
          </cell>
          <cell r="J61">
            <v>11134.97</v>
          </cell>
          <cell r="K61">
            <v>0</v>
          </cell>
          <cell r="L61">
            <v>0</v>
          </cell>
          <cell r="M61">
            <v>11134.97</v>
          </cell>
          <cell r="N61">
            <v>-11134.97</v>
          </cell>
        </row>
        <row r="62">
          <cell r="G62" t="str">
            <v>New Industrial and Commercial Service &lt; 10TJ/Annum</v>
          </cell>
          <cell r="I62">
            <v>0</v>
          </cell>
          <cell r="J62">
            <v>-2059.52</v>
          </cell>
          <cell r="K62">
            <v>0</v>
          </cell>
          <cell r="L62">
            <v>2059.52</v>
          </cell>
          <cell r="M62">
            <v>0</v>
          </cell>
          <cell r="N62">
            <v>0</v>
          </cell>
        </row>
        <row r="63">
          <cell r="G63" t="str">
            <v>New Industrial and Commercial Service &lt; 10TJ/Annum</v>
          </cell>
          <cell r="I63">
            <v>77000</v>
          </cell>
          <cell r="J63">
            <v>65457.45</v>
          </cell>
          <cell r="K63">
            <v>140.16</v>
          </cell>
          <cell r="L63">
            <v>36012.53</v>
          </cell>
          <cell r="M63">
            <v>101469.98</v>
          </cell>
          <cell r="N63">
            <v>-101469.98</v>
          </cell>
        </row>
        <row r="64">
          <cell r="G64" t="str">
            <v>New Industrial and Commercial Service &lt; 10TJ/Annum</v>
          </cell>
          <cell r="I64">
            <v>0</v>
          </cell>
          <cell r="J64">
            <v>73588.399999999994</v>
          </cell>
          <cell r="K64">
            <v>0</v>
          </cell>
          <cell r="L64">
            <v>0</v>
          </cell>
          <cell r="M64">
            <v>73588.399999999994</v>
          </cell>
          <cell r="N64">
            <v>-73588.399999999994</v>
          </cell>
        </row>
        <row r="65">
          <cell r="G65" t="str">
            <v>New Industrial and Commercial Service &lt; 10TJ/Annum</v>
          </cell>
          <cell r="I65">
            <v>0</v>
          </cell>
          <cell r="J65">
            <v>1943.41</v>
          </cell>
          <cell r="K65">
            <v>0</v>
          </cell>
          <cell r="L65">
            <v>17446.669999999998</v>
          </cell>
          <cell r="M65">
            <v>19390.080000000002</v>
          </cell>
          <cell r="N65">
            <v>-19390.080000000002</v>
          </cell>
        </row>
        <row r="66">
          <cell r="G66" t="str">
            <v>New Industrial and Commercial Service &lt; 10TJ/Annum</v>
          </cell>
          <cell r="I66">
            <v>0</v>
          </cell>
          <cell r="J66">
            <v>28562.94</v>
          </cell>
          <cell r="K66">
            <v>0</v>
          </cell>
          <cell r="L66">
            <v>504</v>
          </cell>
          <cell r="M66">
            <v>29066.94</v>
          </cell>
          <cell r="N66">
            <v>-29066.94</v>
          </cell>
        </row>
        <row r="67">
          <cell r="G67" t="str">
            <v>New Industrial and Commercial Service &lt; 10TJ/Annum</v>
          </cell>
          <cell r="I67">
            <v>0</v>
          </cell>
          <cell r="J67">
            <v>57404.07</v>
          </cell>
          <cell r="K67">
            <v>0</v>
          </cell>
          <cell r="L67">
            <v>0</v>
          </cell>
          <cell r="M67">
            <v>57404.07</v>
          </cell>
          <cell r="N67">
            <v>-57404.07</v>
          </cell>
        </row>
        <row r="68">
          <cell r="G68" t="str">
            <v>New Industrial and Commercial Service &lt; 10TJ/Annum</v>
          </cell>
          <cell r="I68">
            <v>0</v>
          </cell>
          <cell r="J68">
            <v>46793.36</v>
          </cell>
          <cell r="K68">
            <v>0</v>
          </cell>
          <cell r="L68">
            <v>-3630.8</v>
          </cell>
          <cell r="M68">
            <v>43162.559999999998</v>
          </cell>
          <cell r="N68">
            <v>-43162.559999999998</v>
          </cell>
        </row>
        <row r="69">
          <cell r="G69" t="str">
            <v>New Industrial and Commercial Service &lt; 10TJ/Annum</v>
          </cell>
          <cell r="I69">
            <v>0</v>
          </cell>
          <cell r="J69">
            <v>391.5</v>
          </cell>
          <cell r="K69">
            <v>0</v>
          </cell>
          <cell r="L69">
            <v>-391.5</v>
          </cell>
          <cell r="M69">
            <v>0</v>
          </cell>
          <cell r="N69">
            <v>0</v>
          </cell>
        </row>
        <row r="70">
          <cell r="G70" t="str">
            <v>New Industrial and Commercial Service &lt; 10TJ/Annum</v>
          </cell>
          <cell r="I70">
            <v>0</v>
          </cell>
          <cell r="J70">
            <v>110734.04</v>
          </cell>
          <cell r="K70">
            <v>0</v>
          </cell>
          <cell r="L70">
            <v>2999.5</v>
          </cell>
          <cell r="M70">
            <v>113733.54</v>
          </cell>
          <cell r="N70">
            <v>-113733.54</v>
          </cell>
        </row>
        <row r="71">
          <cell r="G71" t="str">
            <v>New Industrial and Commercial Service &lt; 10TJ/Annum</v>
          </cell>
          <cell r="I71">
            <v>0</v>
          </cell>
          <cell r="J71">
            <v>13092.05</v>
          </cell>
          <cell r="K71">
            <v>0</v>
          </cell>
          <cell r="L71">
            <v>0</v>
          </cell>
          <cell r="M71">
            <v>13092.05</v>
          </cell>
          <cell r="N71">
            <v>49603.95</v>
          </cell>
        </row>
        <row r="72">
          <cell r="G72" t="str">
            <v>New Industrial and Commercial Service &lt; 10TJ/Annum</v>
          </cell>
          <cell r="I72">
            <v>36234</v>
          </cell>
          <cell r="J72">
            <v>1181.5</v>
          </cell>
          <cell r="K72">
            <v>0</v>
          </cell>
          <cell r="L72">
            <v>259728.79</v>
          </cell>
          <cell r="M72">
            <v>260910.29</v>
          </cell>
          <cell r="N72">
            <v>-114910.29</v>
          </cell>
        </row>
        <row r="73">
          <cell r="G73" t="str">
            <v>New Industrial and Commercial Service &lt; 10TJ/Annum</v>
          </cell>
          <cell r="I73">
            <v>19687</v>
          </cell>
          <cell r="J73">
            <v>1132.5</v>
          </cell>
          <cell r="K73">
            <v>0</v>
          </cell>
          <cell r="L73">
            <v>20398.32</v>
          </cell>
          <cell r="M73">
            <v>21530.82</v>
          </cell>
          <cell r="N73">
            <v>26727.18</v>
          </cell>
        </row>
        <row r="74">
          <cell r="G74" t="str">
            <v>New Industrial and Commercial Service &lt; 10TJ/Annum</v>
          </cell>
          <cell r="I74">
            <v>121117</v>
          </cell>
          <cell r="J74">
            <v>50978.52</v>
          </cell>
          <cell r="K74">
            <v>0</v>
          </cell>
          <cell r="L74">
            <v>5903.05</v>
          </cell>
          <cell r="M74">
            <v>56881.57</v>
          </cell>
          <cell r="N74">
            <v>54.430000000000291</v>
          </cell>
        </row>
        <row r="75">
          <cell r="G75" t="str">
            <v>New Industrial and Commercial Service &lt; 10TJ/Annum</v>
          </cell>
          <cell r="I75">
            <v>4708</v>
          </cell>
          <cell r="J75">
            <v>5423.89</v>
          </cell>
          <cell r="K75">
            <v>0</v>
          </cell>
          <cell r="L75">
            <v>50573.96</v>
          </cell>
          <cell r="M75">
            <v>55997.85</v>
          </cell>
          <cell r="N75">
            <v>-139.84999999999854</v>
          </cell>
        </row>
        <row r="76">
          <cell r="G76" t="str">
            <v>New Industrial and Commercial Service &lt; 10TJ/Annum</v>
          </cell>
          <cell r="I76">
            <v>54787</v>
          </cell>
          <cell r="J76">
            <v>0</v>
          </cell>
          <cell r="K76">
            <v>0</v>
          </cell>
          <cell r="L76">
            <v>55049.05</v>
          </cell>
          <cell r="M76">
            <v>55049.05</v>
          </cell>
          <cell r="N76">
            <v>-1049.05</v>
          </cell>
        </row>
        <row r="77">
          <cell r="G77" t="str">
            <v>New Industrial and Commercial Service &lt; 10TJ/Annum</v>
          </cell>
          <cell r="I77">
            <v>40000</v>
          </cell>
          <cell r="J77">
            <v>0</v>
          </cell>
          <cell r="K77">
            <v>38242.47</v>
          </cell>
          <cell r="L77">
            <v>45153.97</v>
          </cell>
          <cell r="M77">
            <v>45153.97</v>
          </cell>
          <cell r="N77">
            <v>115182.03</v>
          </cell>
        </row>
        <row r="78">
          <cell r="G78" t="str">
            <v>New Industrial and Commercial Service &lt; 10TJ/Annum</v>
          </cell>
          <cell r="I78">
            <v>120000</v>
          </cell>
          <cell r="J78">
            <v>0</v>
          </cell>
          <cell r="K78">
            <v>142.78</v>
          </cell>
          <cell r="L78">
            <v>26881.3</v>
          </cell>
          <cell r="M78">
            <v>26881.3</v>
          </cell>
          <cell r="N78">
            <v>22442.7</v>
          </cell>
        </row>
        <row r="79">
          <cell r="G79" t="str">
            <v>New Industrial and Commercial Service &lt; 10TJ/Annum</v>
          </cell>
          <cell r="J79">
            <v>0</v>
          </cell>
          <cell r="K79">
            <v>0</v>
          </cell>
          <cell r="L79">
            <v>44981.01</v>
          </cell>
          <cell r="M79">
            <v>44981.01</v>
          </cell>
          <cell r="N79">
            <v>32018.99</v>
          </cell>
        </row>
        <row r="80">
          <cell r="G80" t="str">
            <v>New Industrial and Commercial Service &lt; 10TJ/Annum Total</v>
          </cell>
          <cell r="I80">
            <v>1195916</v>
          </cell>
          <cell r="J80">
            <v>511384.07</v>
          </cell>
          <cell r="K80">
            <v>61088.36</v>
          </cell>
          <cell r="L80">
            <v>612887.9</v>
          </cell>
          <cell r="M80">
            <v>1124271.9700000002</v>
          </cell>
          <cell r="N80">
            <v>-413863.96999999991</v>
          </cell>
        </row>
        <row r="81">
          <cell r="G81" t="str">
            <v>New Main - Estate</v>
          </cell>
          <cell r="I81">
            <v>0</v>
          </cell>
          <cell r="J81">
            <v>0</v>
          </cell>
          <cell r="K81">
            <v>0</v>
          </cell>
          <cell r="L81">
            <v>700.8</v>
          </cell>
          <cell r="M81">
            <v>700.8</v>
          </cell>
          <cell r="N81">
            <v>-700.8</v>
          </cell>
        </row>
        <row r="82">
          <cell r="G82" t="str">
            <v>New Main - Estate</v>
          </cell>
          <cell r="I82">
            <v>0</v>
          </cell>
          <cell r="J82">
            <v>114293.08</v>
          </cell>
          <cell r="K82">
            <v>0</v>
          </cell>
          <cell r="L82">
            <v>53527.9</v>
          </cell>
          <cell r="M82">
            <v>167820.98</v>
          </cell>
          <cell r="N82">
            <v>-167820.98</v>
          </cell>
        </row>
        <row r="83">
          <cell r="G83" t="str">
            <v>New Main - Estate</v>
          </cell>
          <cell r="I83">
            <v>3260000</v>
          </cell>
          <cell r="J83">
            <v>29112.35</v>
          </cell>
          <cell r="K83">
            <v>280.32</v>
          </cell>
          <cell r="L83">
            <v>2383.7600000000002</v>
          </cell>
          <cell r="M83">
            <v>31496.11</v>
          </cell>
          <cell r="N83">
            <v>-31496.11</v>
          </cell>
        </row>
        <row r="84">
          <cell r="G84" t="str">
            <v>New Main - Estate</v>
          </cell>
          <cell r="I84">
            <v>0</v>
          </cell>
          <cell r="J84">
            <v>7235.21</v>
          </cell>
          <cell r="K84">
            <v>0</v>
          </cell>
          <cell r="L84">
            <v>0</v>
          </cell>
          <cell r="M84">
            <v>7235.21</v>
          </cell>
          <cell r="N84">
            <v>-7235.21</v>
          </cell>
        </row>
        <row r="85">
          <cell r="G85" t="str">
            <v>New Main - Estate</v>
          </cell>
          <cell r="I85">
            <v>0</v>
          </cell>
          <cell r="J85">
            <v>26006.29</v>
          </cell>
          <cell r="K85">
            <v>0</v>
          </cell>
          <cell r="L85">
            <v>495</v>
          </cell>
          <cell r="M85">
            <v>26501.29</v>
          </cell>
          <cell r="N85">
            <v>-26501.29</v>
          </cell>
        </row>
        <row r="86">
          <cell r="G86" t="str">
            <v>New Main - Estate</v>
          </cell>
          <cell r="I86">
            <v>0</v>
          </cell>
          <cell r="J86">
            <v>511</v>
          </cell>
          <cell r="K86">
            <v>5771.19</v>
          </cell>
          <cell r="L86">
            <v>11835.28</v>
          </cell>
          <cell r="M86">
            <v>12346.28</v>
          </cell>
          <cell r="N86">
            <v>-12346.28</v>
          </cell>
        </row>
        <row r="87">
          <cell r="G87" t="str">
            <v>New Main - Estate</v>
          </cell>
          <cell r="I87">
            <v>46819</v>
          </cell>
          <cell r="J87">
            <v>40945.949999999997</v>
          </cell>
          <cell r="K87">
            <v>0</v>
          </cell>
          <cell r="L87">
            <v>8591.44</v>
          </cell>
          <cell r="M87">
            <v>49537.39</v>
          </cell>
          <cell r="N87">
            <v>-49537.39</v>
          </cell>
        </row>
        <row r="88">
          <cell r="G88" t="str">
            <v>New Main - Estate</v>
          </cell>
          <cell r="I88">
            <v>30000</v>
          </cell>
          <cell r="J88">
            <v>0</v>
          </cell>
          <cell r="K88">
            <v>0</v>
          </cell>
          <cell r="L88">
            <v>7143.51</v>
          </cell>
          <cell r="M88">
            <v>7143.51</v>
          </cell>
          <cell r="N88">
            <v>-7143.51</v>
          </cell>
        </row>
        <row r="89">
          <cell r="G89" t="str">
            <v>New Main - Estate</v>
          </cell>
          <cell r="I89">
            <v>30000</v>
          </cell>
          <cell r="J89">
            <v>15619.24</v>
          </cell>
          <cell r="K89">
            <v>0</v>
          </cell>
          <cell r="L89">
            <v>0</v>
          </cell>
          <cell r="M89">
            <v>15619.24</v>
          </cell>
          <cell r="N89">
            <v>-15619.24</v>
          </cell>
        </row>
        <row r="90">
          <cell r="G90" t="str">
            <v>New Main - Estate</v>
          </cell>
          <cell r="I90">
            <v>0</v>
          </cell>
          <cell r="J90">
            <v>0</v>
          </cell>
          <cell r="K90">
            <v>0</v>
          </cell>
          <cell r="L90">
            <v>15547.77</v>
          </cell>
          <cell r="M90">
            <v>15547.77</v>
          </cell>
          <cell r="N90">
            <v>-15547.77</v>
          </cell>
        </row>
        <row r="91">
          <cell r="G91" t="str">
            <v>New Main - Estate</v>
          </cell>
          <cell r="I91">
            <v>0</v>
          </cell>
          <cell r="J91">
            <v>350</v>
          </cell>
          <cell r="K91">
            <v>0</v>
          </cell>
          <cell r="L91">
            <v>0</v>
          </cell>
          <cell r="M91">
            <v>350</v>
          </cell>
          <cell r="N91">
            <v>-350</v>
          </cell>
        </row>
        <row r="92">
          <cell r="G92" t="str">
            <v>New Main - Estate</v>
          </cell>
          <cell r="I92">
            <v>0</v>
          </cell>
          <cell r="J92">
            <v>22920.36</v>
          </cell>
          <cell r="K92">
            <v>1054.03</v>
          </cell>
          <cell r="L92">
            <v>1898.29</v>
          </cell>
          <cell r="M92">
            <v>24818.65</v>
          </cell>
          <cell r="N92">
            <v>-24818.65</v>
          </cell>
        </row>
        <row r="93">
          <cell r="G93" t="str">
            <v>New Main - Estate</v>
          </cell>
          <cell r="I93">
            <v>0</v>
          </cell>
          <cell r="J93">
            <v>0</v>
          </cell>
          <cell r="K93">
            <v>0</v>
          </cell>
          <cell r="L93">
            <v>280.32</v>
          </cell>
          <cell r="M93">
            <v>280.32</v>
          </cell>
          <cell r="N93">
            <v>-280.32</v>
          </cell>
        </row>
        <row r="94">
          <cell r="G94" t="str">
            <v>New Main - Estate</v>
          </cell>
          <cell r="I94">
            <v>0</v>
          </cell>
          <cell r="J94">
            <v>4179.79</v>
          </cell>
          <cell r="K94">
            <v>0</v>
          </cell>
          <cell r="L94">
            <v>6043.96</v>
          </cell>
          <cell r="M94">
            <v>10223.75</v>
          </cell>
          <cell r="N94">
            <v>-10223.75</v>
          </cell>
        </row>
        <row r="95">
          <cell r="G95" t="str">
            <v>New Main - Estate</v>
          </cell>
          <cell r="I95">
            <v>0</v>
          </cell>
          <cell r="J95">
            <v>2565.33</v>
          </cell>
          <cell r="K95">
            <v>0</v>
          </cell>
          <cell r="L95">
            <v>3169.06</v>
          </cell>
          <cell r="M95">
            <v>5734.39</v>
          </cell>
          <cell r="N95">
            <v>-5734.39</v>
          </cell>
        </row>
        <row r="96">
          <cell r="G96" t="str">
            <v>New Main - Estate</v>
          </cell>
          <cell r="I96">
            <v>0</v>
          </cell>
          <cell r="J96">
            <v>22918.94</v>
          </cell>
          <cell r="K96">
            <v>0</v>
          </cell>
          <cell r="L96">
            <v>0</v>
          </cell>
          <cell r="M96">
            <v>22918.94</v>
          </cell>
          <cell r="N96">
            <v>-22918.94</v>
          </cell>
        </row>
        <row r="97">
          <cell r="G97" t="str">
            <v>New Main - Estate</v>
          </cell>
          <cell r="I97">
            <v>83171</v>
          </cell>
          <cell r="J97">
            <v>12757.18</v>
          </cell>
          <cell r="K97">
            <v>0</v>
          </cell>
          <cell r="L97">
            <v>0</v>
          </cell>
          <cell r="M97">
            <v>12757.18</v>
          </cell>
          <cell r="N97">
            <v>-12757.18</v>
          </cell>
        </row>
        <row r="98">
          <cell r="G98" t="str">
            <v>New Main - Estate</v>
          </cell>
          <cell r="I98">
            <v>100000</v>
          </cell>
          <cell r="J98">
            <v>9950.86</v>
          </cell>
          <cell r="K98">
            <v>83.13</v>
          </cell>
          <cell r="L98">
            <v>1542.75</v>
          </cell>
          <cell r="M98">
            <v>11493.61</v>
          </cell>
          <cell r="N98">
            <v>-11493.61</v>
          </cell>
        </row>
        <row r="99">
          <cell r="G99" t="str">
            <v>New Main - Estate</v>
          </cell>
          <cell r="I99">
            <v>0</v>
          </cell>
          <cell r="J99">
            <v>2086.12</v>
          </cell>
          <cell r="K99">
            <v>17451.66</v>
          </cell>
          <cell r="L99">
            <v>17451.66</v>
          </cell>
          <cell r="M99">
            <v>19537.78</v>
          </cell>
          <cell r="N99">
            <v>-19537.78</v>
          </cell>
        </row>
        <row r="100">
          <cell r="G100" t="str">
            <v>New Main - Estate</v>
          </cell>
          <cell r="I100">
            <v>0</v>
          </cell>
          <cell r="J100">
            <v>266.36</v>
          </cell>
          <cell r="K100">
            <v>0</v>
          </cell>
          <cell r="L100">
            <v>0</v>
          </cell>
          <cell r="M100">
            <v>266.36</v>
          </cell>
          <cell r="N100">
            <v>-266.36</v>
          </cell>
        </row>
        <row r="101">
          <cell r="G101" t="str">
            <v>New Main - Estate</v>
          </cell>
          <cell r="I101">
            <v>0</v>
          </cell>
          <cell r="J101">
            <v>266.36</v>
          </cell>
          <cell r="K101">
            <v>0</v>
          </cell>
          <cell r="L101">
            <v>2323.1</v>
          </cell>
          <cell r="M101">
            <v>2589.46</v>
          </cell>
          <cell r="N101">
            <v>-2589.46</v>
          </cell>
        </row>
        <row r="102">
          <cell r="G102" t="str">
            <v>New Main - Estate</v>
          </cell>
          <cell r="I102">
            <v>0</v>
          </cell>
          <cell r="J102">
            <v>266.36</v>
          </cell>
          <cell r="K102">
            <v>0</v>
          </cell>
          <cell r="L102">
            <v>2023.65</v>
          </cell>
          <cell r="M102">
            <v>2290.0100000000002</v>
          </cell>
          <cell r="N102">
            <v>-2290.0100000000002</v>
          </cell>
        </row>
        <row r="103">
          <cell r="G103" t="str">
            <v>New Main - Estate</v>
          </cell>
          <cell r="I103">
            <v>0</v>
          </cell>
          <cell r="J103">
            <v>266.36</v>
          </cell>
          <cell r="K103">
            <v>0</v>
          </cell>
          <cell r="L103">
            <v>2314.17</v>
          </cell>
          <cell r="M103">
            <v>2580.5300000000002</v>
          </cell>
          <cell r="N103">
            <v>-2580.5300000000002</v>
          </cell>
        </row>
        <row r="104">
          <cell r="G104" t="str">
            <v>New Main - Estate</v>
          </cell>
          <cell r="I104">
            <v>0</v>
          </cell>
          <cell r="J104">
            <v>607.67999999999995</v>
          </cell>
          <cell r="K104">
            <v>0</v>
          </cell>
          <cell r="L104">
            <v>16479.650000000001</v>
          </cell>
          <cell r="M104">
            <v>17087.330000000002</v>
          </cell>
          <cell r="N104">
            <v>-17087.330000000002</v>
          </cell>
        </row>
        <row r="105">
          <cell r="G105" t="str">
            <v>New Main - Estate</v>
          </cell>
          <cell r="I105">
            <v>0</v>
          </cell>
          <cell r="J105">
            <v>133.18</v>
          </cell>
          <cell r="K105">
            <v>0</v>
          </cell>
          <cell r="L105">
            <v>0</v>
          </cell>
          <cell r="M105">
            <v>133.18</v>
          </cell>
          <cell r="N105">
            <v>-133.18</v>
          </cell>
        </row>
        <row r="106">
          <cell r="G106" t="str">
            <v>New Main - Estate</v>
          </cell>
          <cell r="I106">
            <v>0</v>
          </cell>
          <cell r="J106">
            <v>266.36</v>
          </cell>
          <cell r="K106">
            <v>0</v>
          </cell>
          <cell r="L106">
            <v>0</v>
          </cell>
          <cell r="M106">
            <v>266.36</v>
          </cell>
          <cell r="N106">
            <v>-266.36</v>
          </cell>
        </row>
        <row r="107">
          <cell r="G107" t="str">
            <v>New Main - Estate</v>
          </cell>
          <cell r="I107">
            <v>0</v>
          </cell>
          <cell r="J107">
            <v>12219.32</v>
          </cell>
          <cell r="K107">
            <v>0</v>
          </cell>
          <cell r="L107">
            <v>0</v>
          </cell>
          <cell r="M107">
            <v>12219.32</v>
          </cell>
          <cell r="N107">
            <v>-12219.32</v>
          </cell>
        </row>
        <row r="108">
          <cell r="G108" t="str">
            <v>New Main - Estate</v>
          </cell>
          <cell r="I108">
            <v>0</v>
          </cell>
          <cell r="J108">
            <v>532.72</v>
          </cell>
          <cell r="K108">
            <v>0</v>
          </cell>
          <cell r="L108">
            <v>0</v>
          </cell>
          <cell r="M108">
            <v>532.72</v>
          </cell>
          <cell r="N108">
            <v>-532.72</v>
          </cell>
        </row>
        <row r="109">
          <cell r="G109" t="str">
            <v>New Main - Estate</v>
          </cell>
          <cell r="I109">
            <v>0</v>
          </cell>
          <cell r="J109">
            <v>14683.69</v>
          </cell>
          <cell r="K109">
            <v>0</v>
          </cell>
          <cell r="L109">
            <v>0</v>
          </cell>
          <cell r="M109">
            <v>14683.69</v>
          </cell>
          <cell r="N109">
            <v>-14683.69</v>
          </cell>
        </row>
        <row r="110">
          <cell r="G110" t="str">
            <v>New Main - Estate</v>
          </cell>
          <cell r="I110">
            <v>0</v>
          </cell>
          <cell r="J110">
            <v>73</v>
          </cell>
          <cell r="K110">
            <v>0</v>
          </cell>
          <cell r="L110">
            <v>15541.04</v>
          </cell>
          <cell r="M110">
            <v>15614.04</v>
          </cell>
          <cell r="N110">
            <v>-15614.04</v>
          </cell>
        </row>
        <row r="111">
          <cell r="G111" t="str">
            <v>New Main - Estate</v>
          </cell>
          <cell r="I111">
            <v>0</v>
          </cell>
          <cell r="J111">
            <v>16145.88</v>
          </cell>
          <cell r="K111">
            <v>0</v>
          </cell>
          <cell r="L111">
            <v>8380.0499999999993</v>
          </cell>
          <cell r="M111">
            <v>24525.93</v>
          </cell>
          <cell r="N111">
            <v>-24525.93</v>
          </cell>
        </row>
        <row r="112">
          <cell r="G112" t="str">
            <v>New Main - Estate</v>
          </cell>
          <cell r="I112">
            <v>0</v>
          </cell>
          <cell r="J112">
            <v>703043.23</v>
          </cell>
          <cell r="K112">
            <v>5478</v>
          </cell>
          <cell r="L112">
            <v>479247.55</v>
          </cell>
          <cell r="M112">
            <v>1182290.78</v>
          </cell>
          <cell r="N112">
            <v>-1182290.78</v>
          </cell>
        </row>
        <row r="113">
          <cell r="G113" t="str">
            <v>New Main - Estate</v>
          </cell>
          <cell r="I113">
            <v>0</v>
          </cell>
          <cell r="J113">
            <v>20686.53</v>
          </cell>
          <cell r="K113">
            <v>0</v>
          </cell>
          <cell r="L113">
            <v>19069.650000000001</v>
          </cell>
          <cell r="M113">
            <v>39756.18</v>
          </cell>
          <cell r="N113">
            <v>-39756.18</v>
          </cell>
        </row>
        <row r="114">
          <cell r="G114" t="str">
            <v>New Main - Estate</v>
          </cell>
          <cell r="I114">
            <v>62696</v>
          </cell>
          <cell r="J114">
            <v>1916.53</v>
          </cell>
          <cell r="K114">
            <v>0</v>
          </cell>
          <cell r="L114">
            <v>0</v>
          </cell>
          <cell r="M114">
            <v>1916.53</v>
          </cell>
          <cell r="N114">
            <v>-1916.53</v>
          </cell>
        </row>
        <row r="115">
          <cell r="G115" t="str">
            <v>New Main - Estate</v>
          </cell>
          <cell r="I115">
            <v>146000</v>
          </cell>
          <cell r="J115">
            <v>6998.97</v>
          </cell>
          <cell r="K115">
            <v>0</v>
          </cell>
          <cell r="L115">
            <v>13813.25</v>
          </cell>
          <cell r="M115">
            <v>20812.22</v>
          </cell>
          <cell r="N115">
            <v>-20812.22</v>
          </cell>
        </row>
        <row r="116">
          <cell r="G116" t="str">
            <v>New Main - Estate</v>
          </cell>
          <cell r="I116">
            <v>54000</v>
          </cell>
          <cell r="J116">
            <v>0</v>
          </cell>
          <cell r="K116">
            <v>4344.96</v>
          </cell>
          <cell r="L116">
            <v>9027.77</v>
          </cell>
          <cell r="M116">
            <v>9027.77</v>
          </cell>
          <cell r="N116">
            <v>-9027.77</v>
          </cell>
        </row>
        <row r="117">
          <cell r="G117" t="str">
            <v>New Main - Estate</v>
          </cell>
          <cell r="I117">
            <v>0</v>
          </cell>
          <cell r="J117">
            <v>7435.63</v>
          </cell>
          <cell r="K117">
            <v>2811.38</v>
          </cell>
          <cell r="L117">
            <v>3743.33</v>
          </cell>
          <cell r="M117">
            <v>11178.96</v>
          </cell>
          <cell r="N117">
            <v>-11178.96</v>
          </cell>
        </row>
        <row r="118">
          <cell r="G118" t="str">
            <v>New Main - Estate</v>
          </cell>
          <cell r="I118">
            <v>0</v>
          </cell>
          <cell r="J118">
            <v>401.5</v>
          </cell>
          <cell r="K118">
            <v>0</v>
          </cell>
          <cell r="L118">
            <v>0</v>
          </cell>
          <cell r="M118">
            <v>401.5</v>
          </cell>
          <cell r="N118">
            <v>-401.5</v>
          </cell>
        </row>
        <row r="119">
          <cell r="G119" t="str">
            <v>New Main - Estate</v>
          </cell>
          <cell r="I119">
            <v>0</v>
          </cell>
          <cell r="J119">
            <v>0</v>
          </cell>
          <cell r="K119">
            <v>0</v>
          </cell>
          <cell r="L119">
            <v>245.92</v>
          </cell>
          <cell r="M119">
            <v>245.92</v>
          </cell>
          <cell r="N119">
            <v>-245.92</v>
          </cell>
        </row>
        <row r="120">
          <cell r="G120" t="str">
            <v>New Main - Estate</v>
          </cell>
          <cell r="I120">
            <v>0</v>
          </cell>
          <cell r="J120">
            <v>0</v>
          </cell>
          <cell r="K120">
            <v>0</v>
          </cell>
          <cell r="L120">
            <v>72.510000000000005</v>
          </cell>
          <cell r="M120">
            <v>72.510000000000005</v>
          </cell>
          <cell r="N120">
            <v>-72.510000000000005</v>
          </cell>
        </row>
        <row r="121">
          <cell r="G121" t="str">
            <v>New Main - Estate</v>
          </cell>
          <cell r="I121">
            <v>0</v>
          </cell>
          <cell r="J121">
            <v>0</v>
          </cell>
          <cell r="K121">
            <v>0</v>
          </cell>
          <cell r="L121">
            <v>8280.15</v>
          </cell>
          <cell r="M121">
            <v>8280.15</v>
          </cell>
          <cell r="N121">
            <v>-8280.15</v>
          </cell>
        </row>
        <row r="122">
          <cell r="G122" t="str">
            <v>New Main - Estate</v>
          </cell>
          <cell r="I122">
            <v>0</v>
          </cell>
          <cell r="J122">
            <v>3625.65</v>
          </cell>
          <cell r="K122">
            <v>0</v>
          </cell>
          <cell r="L122">
            <v>0</v>
          </cell>
          <cell r="M122">
            <v>3625.65</v>
          </cell>
          <cell r="N122">
            <v>-3625.65</v>
          </cell>
        </row>
        <row r="123">
          <cell r="G123" t="str">
            <v>New Main - Estate</v>
          </cell>
          <cell r="I123">
            <v>0</v>
          </cell>
          <cell r="J123">
            <v>736</v>
          </cell>
          <cell r="K123">
            <v>331.26</v>
          </cell>
          <cell r="L123">
            <v>1174.6300000000001</v>
          </cell>
          <cell r="M123">
            <v>1910.63</v>
          </cell>
          <cell r="N123">
            <v>-1910.63</v>
          </cell>
        </row>
        <row r="124">
          <cell r="G124" t="str">
            <v>New Main - Estate</v>
          </cell>
          <cell r="I124">
            <v>0</v>
          </cell>
          <cell r="J124">
            <v>36722.400000000001</v>
          </cell>
          <cell r="K124">
            <v>173.04</v>
          </cell>
          <cell r="L124">
            <v>3432.4</v>
          </cell>
          <cell r="M124">
            <v>40154.800000000003</v>
          </cell>
          <cell r="N124">
            <v>-40154.800000000003</v>
          </cell>
        </row>
        <row r="125">
          <cell r="G125" t="str">
            <v>New Main - Estate</v>
          </cell>
          <cell r="I125">
            <v>0</v>
          </cell>
          <cell r="J125">
            <v>1507</v>
          </cell>
          <cell r="K125">
            <v>0</v>
          </cell>
          <cell r="L125">
            <v>0</v>
          </cell>
          <cell r="M125">
            <v>1507</v>
          </cell>
          <cell r="N125">
            <v>-1507</v>
          </cell>
        </row>
        <row r="126">
          <cell r="G126" t="str">
            <v>New Main - Estate</v>
          </cell>
          <cell r="I126">
            <v>0</v>
          </cell>
          <cell r="J126">
            <v>2710.91</v>
          </cell>
          <cell r="K126">
            <v>0</v>
          </cell>
          <cell r="L126">
            <v>1547.82</v>
          </cell>
          <cell r="M126">
            <v>4258.7299999999996</v>
          </cell>
          <cell r="N126">
            <v>-4258.7299999999996</v>
          </cell>
        </row>
        <row r="127">
          <cell r="G127" t="str">
            <v>New Main - Estate</v>
          </cell>
          <cell r="I127">
            <v>0</v>
          </cell>
          <cell r="J127">
            <v>9363.67</v>
          </cell>
          <cell r="K127">
            <v>0</v>
          </cell>
          <cell r="L127">
            <v>0</v>
          </cell>
          <cell r="M127">
            <v>9363.67</v>
          </cell>
          <cell r="N127">
            <v>-9363.67</v>
          </cell>
        </row>
        <row r="128">
          <cell r="G128" t="str">
            <v>New Main - Estate</v>
          </cell>
          <cell r="I128">
            <v>0</v>
          </cell>
          <cell r="J128">
            <v>276</v>
          </cell>
          <cell r="K128">
            <v>0</v>
          </cell>
          <cell r="L128">
            <v>137.80000000000001</v>
          </cell>
          <cell r="M128">
            <v>413.8</v>
          </cell>
          <cell r="N128">
            <v>-413.8</v>
          </cell>
        </row>
        <row r="129">
          <cell r="G129" t="str">
            <v>New Main - Estate</v>
          </cell>
          <cell r="I129">
            <v>0</v>
          </cell>
          <cell r="J129">
            <v>32168.22</v>
          </cell>
          <cell r="K129">
            <v>0</v>
          </cell>
          <cell r="L129">
            <v>20052.14</v>
          </cell>
          <cell r="M129">
            <v>52220.36</v>
          </cell>
          <cell r="N129">
            <v>-52220.36</v>
          </cell>
        </row>
        <row r="130">
          <cell r="G130" t="str">
            <v>New Main - Estate</v>
          </cell>
          <cell r="I130">
            <v>0</v>
          </cell>
          <cell r="J130">
            <v>7637.19</v>
          </cell>
          <cell r="K130">
            <v>0</v>
          </cell>
          <cell r="L130">
            <v>0</v>
          </cell>
          <cell r="M130">
            <v>7637.19</v>
          </cell>
          <cell r="N130">
            <v>-7637.19</v>
          </cell>
        </row>
        <row r="131">
          <cell r="G131" t="str">
            <v>New Main - Estate</v>
          </cell>
          <cell r="I131">
            <v>0</v>
          </cell>
          <cell r="J131">
            <v>15279.28</v>
          </cell>
          <cell r="K131">
            <v>0</v>
          </cell>
          <cell r="L131">
            <v>0</v>
          </cell>
          <cell r="M131">
            <v>15279.28</v>
          </cell>
          <cell r="N131">
            <v>-15279.28</v>
          </cell>
        </row>
        <row r="132">
          <cell r="G132" t="str">
            <v>New Main - Estate</v>
          </cell>
          <cell r="I132">
            <v>0</v>
          </cell>
          <cell r="J132">
            <v>184</v>
          </cell>
          <cell r="K132">
            <v>0</v>
          </cell>
          <cell r="L132">
            <v>560.64</v>
          </cell>
          <cell r="M132">
            <v>744.64</v>
          </cell>
          <cell r="N132">
            <v>-744.64</v>
          </cell>
        </row>
        <row r="133">
          <cell r="G133" t="str">
            <v>New Main - Estate</v>
          </cell>
          <cell r="I133">
            <v>0</v>
          </cell>
          <cell r="J133">
            <v>4988.87</v>
          </cell>
          <cell r="K133">
            <v>0</v>
          </cell>
          <cell r="L133">
            <v>0</v>
          </cell>
          <cell r="M133">
            <v>4988.87</v>
          </cell>
          <cell r="N133">
            <v>-4988.87</v>
          </cell>
        </row>
        <row r="134">
          <cell r="G134" t="str">
            <v>New Main - Estate</v>
          </cell>
          <cell r="I134">
            <v>0</v>
          </cell>
          <cell r="J134">
            <v>15012</v>
          </cell>
          <cell r="K134">
            <v>0</v>
          </cell>
          <cell r="L134">
            <v>0</v>
          </cell>
          <cell r="M134">
            <v>15012</v>
          </cell>
          <cell r="N134">
            <v>-15012</v>
          </cell>
        </row>
        <row r="135">
          <cell r="G135" t="str">
            <v>New Main - Estate</v>
          </cell>
          <cell r="I135">
            <v>0</v>
          </cell>
          <cell r="J135">
            <v>6458.15</v>
          </cell>
          <cell r="K135">
            <v>0</v>
          </cell>
          <cell r="L135">
            <v>591.47</v>
          </cell>
          <cell r="M135">
            <v>7049.62</v>
          </cell>
          <cell r="N135">
            <v>-7049.62</v>
          </cell>
        </row>
        <row r="136">
          <cell r="G136" t="str">
            <v>New Main - Estate</v>
          </cell>
          <cell r="I136">
            <v>0</v>
          </cell>
          <cell r="J136">
            <v>17715.23</v>
          </cell>
          <cell r="K136">
            <v>0</v>
          </cell>
          <cell r="L136">
            <v>0</v>
          </cell>
          <cell r="M136">
            <v>17715.23</v>
          </cell>
          <cell r="N136">
            <v>-17715.23</v>
          </cell>
        </row>
        <row r="137">
          <cell r="G137" t="str">
            <v>New Main - Estate</v>
          </cell>
          <cell r="I137">
            <v>0</v>
          </cell>
          <cell r="J137">
            <v>0</v>
          </cell>
          <cell r="K137">
            <v>0</v>
          </cell>
          <cell r="L137">
            <v>140.16</v>
          </cell>
          <cell r="M137">
            <v>140.16</v>
          </cell>
          <cell r="N137">
            <v>-140.16</v>
          </cell>
        </row>
        <row r="138">
          <cell r="G138" t="str">
            <v>New Main - Estate</v>
          </cell>
          <cell r="I138">
            <v>0</v>
          </cell>
          <cell r="J138">
            <v>368</v>
          </cell>
          <cell r="K138">
            <v>0</v>
          </cell>
          <cell r="L138">
            <v>0</v>
          </cell>
          <cell r="M138">
            <v>368</v>
          </cell>
          <cell r="N138">
            <v>-368</v>
          </cell>
        </row>
        <row r="139">
          <cell r="G139" t="str">
            <v>New Main - Estate</v>
          </cell>
          <cell r="I139">
            <v>0</v>
          </cell>
          <cell r="J139">
            <v>1102.5</v>
          </cell>
          <cell r="K139">
            <v>0</v>
          </cell>
          <cell r="L139">
            <v>0</v>
          </cell>
          <cell r="M139">
            <v>1102.5</v>
          </cell>
          <cell r="N139">
            <v>-1102.5</v>
          </cell>
        </row>
        <row r="140">
          <cell r="G140" t="str">
            <v>New Main - Estate</v>
          </cell>
          <cell r="I140">
            <v>0</v>
          </cell>
          <cell r="J140">
            <v>328.5</v>
          </cell>
          <cell r="K140">
            <v>0</v>
          </cell>
          <cell r="L140">
            <v>0</v>
          </cell>
          <cell r="M140">
            <v>328.5</v>
          </cell>
          <cell r="N140">
            <v>-328.5</v>
          </cell>
        </row>
        <row r="141">
          <cell r="G141" t="str">
            <v>New Main - Estate</v>
          </cell>
          <cell r="I141">
            <v>0</v>
          </cell>
          <cell r="J141">
            <v>806</v>
          </cell>
          <cell r="K141">
            <v>1032.42</v>
          </cell>
          <cell r="L141">
            <v>1148.52</v>
          </cell>
          <cell r="M141">
            <v>1954.52</v>
          </cell>
          <cell r="N141">
            <v>-1954.52</v>
          </cell>
        </row>
        <row r="142">
          <cell r="G142" t="str">
            <v>New Main - Estate</v>
          </cell>
          <cell r="I142">
            <v>0</v>
          </cell>
          <cell r="J142">
            <v>622</v>
          </cell>
          <cell r="K142">
            <v>0</v>
          </cell>
          <cell r="L142">
            <v>0</v>
          </cell>
          <cell r="M142">
            <v>622</v>
          </cell>
          <cell r="N142">
            <v>-622</v>
          </cell>
        </row>
        <row r="143">
          <cell r="G143" t="str">
            <v>New Main - Estate</v>
          </cell>
          <cell r="I143">
            <v>0</v>
          </cell>
          <cell r="J143">
            <v>804.5</v>
          </cell>
          <cell r="K143">
            <v>0</v>
          </cell>
          <cell r="L143">
            <v>0</v>
          </cell>
          <cell r="M143">
            <v>804.5</v>
          </cell>
          <cell r="N143">
            <v>-804.5</v>
          </cell>
        </row>
        <row r="144">
          <cell r="G144" t="str">
            <v>New Main - Estate</v>
          </cell>
          <cell r="I144">
            <v>0</v>
          </cell>
          <cell r="J144">
            <v>7096.48</v>
          </cell>
          <cell r="K144">
            <v>0</v>
          </cell>
          <cell r="L144">
            <v>19497.89</v>
          </cell>
          <cell r="M144">
            <v>26594.37</v>
          </cell>
          <cell r="N144">
            <v>-26594.37</v>
          </cell>
        </row>
        <row r="145">
          <cell r="G145" t="str">
            <v>New Main - Estate</v>
          </cell>
          <cell r="I145">
            <v>0</v>
          </cell>
          <cell r="J145">
            <v>1174</v>
          </cell>
          <cell r="K145">
            <v>0</v>
          </cell>
          <cell r="L145">
            <v>0</v>
          </cell>
          <cell r="M145">
            <v>1174</v>
          </cell>
          <cell r="N145">
            <v>-1174</v>
          </cell>
        </row>
        <row r="146">
          <cell r="G146" t="str">
            <v>New Main - Estate</v>
          </cell>
          <cell r="I146">
            <v>0</v>
          </cell>
          <cell r="J146">
            <v>8516.91</v>
          </cell>
          <cell r="K146">
            <v>0</v>
          </cell>
          <cell r="L146">
            <v>12600.24</v>
          </cell>
          <cell r="M146">
            <v>21117.15</v>
          </cell>
          <cell r="N146">
            <v>-21117.15</v>
          </cell>
        </row>
        <row r="147">
          <cell r="G147" t="str">
            <v>New Main - Estate</v>
          </cell>
          <cell r="I147">
            <v>0</v>
          </cell>
          <cell r="J147">
            <v>19693.32</v>
          </cell>
          <cell r="K147">
            <v>0</v>
          </cell>
          <cell r="L147">
            <v>0</v>
          </cell>
          <cell r="M147">
            <v>19693.32</v>
          </cell>
          <cell r="N147">
            <v>-19693.32</v>
          </cell>
        </row>
        <row r="148">
          <cell r="G148" t="str">
            <v>New Main - Estate</v>
          </cell>
          <cell r="I148">
            <v>0</v>
          </cell>
          <cell r="J148">
            <v>657</v>
          </cell>
          <cell r="K148">
            <v>0</v>
          </cell>
          <cell r="L148">
            <v>19665.97</v>
          </cell>
          <cell r="M148">
            <v>20322.97</v>
          </cell>
          <cell r="N148">
            <v>-20322.97</v>
          </cell>
        </row>
        <row r="149">
          <cell r="G149" t="str">
            <v>New Main - Estate</v>
          </cell>
          <cell r="I149">
            <v>0</v>
          </cell>
          <cell r="J149">
            <v>11518.28</v>
          </cell>
          <cell r="K149">
            <v>0</v>
          </cell>
          <cell r="L149">
            <v>0</v>
          </cell>
          <cell r="M149">
            <v>11518.28</v>
          </cell>
          <cell r="N149">
            <v>-11518.28</v>
          </cell>
        </row>
        <row r="150">
          <cell r="G150" t="str">
            <v>New Main - Estate</v>
          </cell>
          <cell r="I150">
            <v>0</v>
          </cell>
          <cell r="J150">
            <v>182.5</v>
          </cell>
          <cell r="K150">
            <v>0</v>
          </cell>
          <cell r="L150">
            <v>0</v>
          </cell>
          <cell r="M150">
            <v>182.5</v>
          </cell>
          <cell r="N150">
            <v>-182.5</v>
          </cell>
        </row>
        <row r="151">
          <cell r="G151" t="str">
            <v>New Main - Estate</v>
          </cell>
          <cell r="I151">
            <v>0</v>
          </cell>
          <cell r="J151">
            <v>280</v>
          </cell>
          <cell r="K151">
            <v>0</v>
          </cell>
          <cell r="L151">
            <v>0</v>
          </cell>
          <cell r="M151">
            <v>280</v>
          </cell>
          <cell r="N151">
            <v>-280</v>
          </cell>
        </row>
        <row r="152">
          <cell r="G152" t="str">
            <v>New Main - Estate</v>
          </cell>
          <cell r="I152">
            <v>0</v>
          </cell>
          <cell r="J152">
            <v>280</v>
          </cell>
          <cell r="K152">
            <v>0</v>
          </cell>
          <cell r="L152">
            <v>0</v>
          </cell>
          <cell r="M152">
            <v>280</v>
          </cell>
          <cell r="N152">
            <v>-280</v>
          </cell>
        </row>
        <row r="153">
          <cell r="G153" t="str">
            <v>New Main - Estate</v>
          </cell>
          <cell r="I153">
            <v>0</v>
          </cell>
          <cell r="J153">
            <v>280</v>
          </cell>
          <cell r="K153">
            <v>0</v>
          </cell>
          <cell r="L153">
            <v>0</v>
          </cell>
          <cell r="M153">
            <v>280</v>
          </cell>
          <cell r="N153">
            <v>-280</v>
          </cell>
        </row>
        <row r="154">
          <cell r="G154" t="str">
            <v>New Main - Estate</v>
          </cell>
          <cell r="I154">
            <v>0</v>
          </cell>
          <cell r="J154">
            <v>182.5</v>
          </cell>
          <cell r="K154">
            <v>0</v>
          </cell>
          <cell r="L154">
            <v>0</v>
          </cell>
          <cell r="M154">
            <v>182.5</v>
          </cell>
          <cell r="N154">
            <v>-182.5</v>
          </cell>
        </row>
        <row r="155">
          <cell r="G155" t="str">
            <v>New Main - Estate</v>
          </cell>
          <cell r="I155">
            <v>0</v>
          </cell>
          <cell r="J155">
            <v>0</v>
          </cell>
          <cell r="K155">
            <v>70.08</v>
          </cell>
          <cell r="L155">
            <v>11360.24</v>
          </cell>
          <cell r="M155">
            <v>11360.24</v>
          </cell>
          <cell r="N155">
            <v>24873.759999999998</v>
          </cell>
        </row>
        <row r="156">
          <cell r="G156" t="str">
            <v>New Main - Estate</v>
          </cell>
          <cell r="I156">
            <v>0</v>
          </cell>
          <cell r="J156">
            <v>615</v>
          </cell>
          <cell r="K156">
            <v>0</v>
          </cell>
          <cell r="L156">
            <v>9071.7900000000009</v>
          </cell>
          <cell r="M156">
            <v>9686.7900000000009</v>
          </cell>
          <cell r="N156">
            <v>10000.209999999999</v>
          </cell>
        </row>
        <row r="157">
          <cell r="G157" t="str">
            <v>New Main - Estate</v>
          </cell>
          <cell r="I157">
            <v>291460.65999999997</v>
          </cell>
          <cell r="J157">
            <v>208516.52</v>
          </cell>
          <cell r="K157">
            <v>0</v>
          </cell>
          <cell r="L157">
            <v>0</v>
          </cell>
          <cell r="M157">
            <v>208516.52</v>
          </cell>
          <cell r="N157">
            <v>82944.14</v>
          </cell>
        </row>
        <row r="158">
          <cell r="G158" t="str">
            <v>New Main - Estate</v>
          </cell>
          <cell r="I158">
            <v>513408</v>
          </cell>
          <cell r="J158">
            <v>42838.91</v>
          </cell>
          <cell r="K158">
            <v>140.16</v>
          </cell>
          <cell r="L158">
            <v>124145.59</v>
          </cell>
          <cell r="M158">
            <v>166984.5</v>
          </cell>
          <cell r="N158">
            <v>346423.5</v>
          </cell>
        </row>
        <row r="159">
          <cell r="G159" t="str">
            <v>New Main - Estate</v>
          </cell>
          <cell r="I159">
            <v>95977</v>
          </cell>
          <cell r="J159">
            <v>152280.32000000001</v>
          </cell>
          <cell r="K159">
            <v>0</v>
          </cell>
          <cell r="L159">
            <v>40586.959999999999</v>
          </cell>
          <cell r="M159">
            <v>192867.28</v>
          </cell>
          <cell r="N159">
            <v>-96890.28</v>
          </cell>
        </row>
        <row r="160">
          <cell r="G160" t="str">
            <v>New Main - Estate</v>
          </cell>
          <cell r="I160">
            <v>11175</v>
          </cell>
          <cell r="J160">
            <v>5106.01</v>
          </cell>
          <cell r="K160">
            <v>0</v>
          </cell>
          <cell r="L160">
            <v>2126.3200000000002</v>
          </cell>
          <cell r="M160">
            <v>7232.33</v>
          </cell>
          <cell r="N160">
            <v>3942.67</v>
          </cell>
        </row>
        <row r="161">
          <cell r="G161" t="str">
            <v>New Main - Estate</v>
          </cell>
          <cell r="I161">
            <v>32625</v>
          </cell>
          <cell r="J161">
            <v>5201.76</v>
          </cell>
          <cell r="K161">
            <v>0</v>
          </cell>
          <cell r="L161">
            <v>10645.73</v>
          </cell>
          <cell r="M161">
            <v>15847.49</v>
          </cell>
          <cell r="N161">
            <v>16777.509999999998</v>
          </cell>
        </row>
        <row r="162">
          <cell r="G162" t="str">
            <v>New Main - Estate</v>
          </cell>
          <cell r="I162">
            <v>4083</v>
          </cell>
          <cell r="J162">
            <v>986</v>
          </cell>
          <cell r="K162">
            <v>0</v>
          </cell>
          <cell r="L162">
            <v>10974.35</v>
          </cell>
          <cell r="M162">
            <v>11960.35</v>
          </cell>
          <cell r="N162">
            <v>-7877.35</v>
          </cell>
        </row>
        <row r="163">
          <cell r="G163" t="str">
            <v>New Main - Estate</v>
          </cell>
          <cell r="I163">
            <v>10646</v>
          </cell>
          <cell r="J163">
            <v>134</v>
          </cell>
          <cell r="K163">
            <v>0</v>
          </cell>
          <cell r="L163">
            <v>0</v>
          </cell>
          <cell r="M163">
            <v>134</v>
          </cell>
          <cell r="N163">
            <v>10512</v>
          </cell>
        </row>
        <row r="164">
          <cell r="G164" t="str">
            <v>New Main - Estate</v>
          </cell>
          <cell r="I164">
            <v>10646</v>
          </cell>
          <cell r="J164">
            <v>134</v>
          </cell>
          <cell r="K164">
            <v>0</v>
          </cell>
          <cell r="L164">
            <v>0</v>
          </cell>
          <cell r="M164">
            <v>134</v>
          </cell>
          <cell r="N164">
            <v>10512</v>
          </cell>
        </row>
        <row r="165">
          <cell r="G165" t="str">
            <v>New Main - Estate</v>
          </cell>
          <cell r="I165">
            <v>10646</v>
          </cell>
          <cell r="J165">
            <v>134</v>
          </cell>
          <cell r="K165">
            <v>0</v>
          </cell>
          <cell r="L165">
            <v>0</v>
          </cell>
          <cell r="M165">
            <v>134</v>
          </cell>
          <cell r="N165">
            <v>10512</v>
          </cell>
        </row>
        <row r="166">
          <cell r="G166" t="str">
            <v>New Main - Estate</v>
          </cell>
          <cell r="I166">
            <v>15568</v>
          </cell>
          <cell r="J166">
            <v>134</v>
          </cell>
          <cell r="K166">
            <v>0</v>
          </cell>
          <cell r="L166">
            <v>0</v>
          </cell>
          <cell r="M166">
            <v>134</v>
          </cell>
          <cell r="N166">
            <v>15434</v>
          </cell>
        </row>
        <row r="167">
          <cell r="G167" t="str">
            <v>New Main - Estate</v>
          </cell>
          <cell r="I167">
            <v>17064</v>
          </cell>
          <cell r="J167">
            <v>134</v>
          </cell>
          <cell r="K167">
            <v>0</v>
          </cell>
          <cell r="L167">
            <v>0</v>
          </cell>
          <cell r="M167">
            <v>134</v>
          </cell>
          <cell r="N167">
            <v>16930</v>
          </cell>
        </row>
        <row r="168">
          <cell r="G168" t="str">
            <v>New Main - Estate</v>
          </cell>
          <cell r="I168">
            <v>6275</v>
          </cell>
          <cell r="J168">
            <v>347</v>
          </cell>
          <cell r="K168">
            <v>0</v>
          </cell>
          <cell r="L168">
            <v>2338.4299999999998</v>
          </cell>
          <cell r="M168">
            <v>2685.43</v>
          </cell>
          <cell r="N168">
            <v>3589.57</v>
          </cell>
        </row>
        <row r="169">
          <cell r="G169" t="str">
            <v>New Main - Estate</v>
          </cell>
          <cell r="I169">
            <v>14475</v>
          </cell>
          <cell r="J169">
            <v>0</v>
          </cell>
          <cell r="K169">
            <v>0</v>
          </cell>
          <cell r="L169">
            <v>2120.1</v>
          </cell>
          <cell r="M169">
            <v>2120.1</v>
          </cell>
          <cell r="N169">
            <v>118996.9</v>
          </cell>
        </row>
        <row r="170">
          <cell r="G170" t="str">
            <v>New Main - Estate</v>
          </cell>
          <cell r="I170">
            <v>6010</v>
          </cell>
          <cell r="J170">
            <v>134</v>
          </cell>
          <cell r="K170">
            <v>0</v>
          </cell>
          <cell r="L170">
            <v>1833.7</v>
          </cell>
          <cell r="M170">
            <v>1967.7</v>
          </cell>
          <cell r="N170">
            <v>2740.3</v>
          </cell>
        </row>
        <row r="171">
          <cell r="G171" t="str">
            <v>New Main - Estate</v>
          </cell>
          <cell r="I171">
            <v>16538</v>
          </cell>
          <cell r="J171">
            <v>804</v>
          </cell>
          <cell r="K171">
            <v>0</v>
          </cell>
          <cell r="L171">
            <v>27071.49</v>
          </cell>
          <cell r="M171">
            <v>27875.49</v>
          </cell>
          <cell r="N171">
            <v>-8188.49</v>
          </cell>
        </row>
        <row r="172">
          <cell r="G172" t="str">
            <v>New Main - Estate</v>
          </cell>
          <cell r="I172">
            <v>68357</v>
          </cell>
          <cell r="J172">
            <v>0</v>
          </cell>
          <cell r="K172">
            <v>0</v>
          </cell>
          <cell r="L172">
            <v>6865.73</v>
          </cell>
          <cell r="M172">
            <v>6865.73</v>
          </cell>
          <cell r="N172">
            <v>7609.27</v>
          </cell>
        </row>
        <row r="173">
          <cell r="G173" t="str">
            <v>New Main - Estate</v>
          </cell>
          <cell r="I173">
            <v>68357</v>
          </cell>
          <cell r="J173">
            <v>0</v>
          </cell>
          <cell r="K173">
            <v>0</v>
          </cell>
          <cell r="L173">
            <v>11524.82</v>
          </cell>
          <cell r="M173">
            <v>11524.82</v>
          </cell>
          <cell r="N173">
            <v>-5514.82</v>
          </cell>
        </row>
        <row r="174">
          <cell r="G174" t="str">
            <v>New Main - Estate</v>
          </cell>
          <cell r="I174">
            <v>10283.9</v>
          </cell>
          <cell r="J174">
            <v>0</v>
          </cell>
          <cell r="K174">
            <v>835.11</v>
          </cell>
          <cell r="L174">
            <v>3089.7</v>
          </cell>
          <cell r="M174">
            <v>3089.7</v>
          </cell>
          <cell r="N174">
            <v>9366.2999999999993</v>
          </cell>
        </row>
        <row r="175">
          <cell r="G175" t="str">
            <v>New Main - Estate</v>
          </cell>
          <cell r="I175">
            <v>19687</v>
          </cell>
          <cell r="J175">
            <v>0</v>
          </cell>
          <cell r="K175">
            <v>3694.71</v>
          </cell>
          <cell r="L175">
            <v>11026.8</v>
          </cell>
          <cell r="M175">
            <v>11026.8</v>
          </cell>
          <cell r="N175">
            <v>5511.2</v>
          </cell>
        </row>
        <row r="176">
          <cell r="G176" t="str">
            <v>New Main - Estate</v>
          </cell>
          <cell r="I176">
            <v>8714</v>
          </cell>
          <cell r="J176">
            <v>0</v>
          </cell>
          <cell r="K176">
            <v>0</v>
          </cell>
          <cell r="L176">
            <v>26035.59</v>
          </cell>
          <cell r="M176">
            <v>26035.59</v>
          </cell>
          <cell r="N176">
            <v>42321.41</v>
          </cell>
        </row>
        <row r="177">
          <cell r="G177" t="str">
            <v>New Main - Estate</v>
          </cell>
          <cell r="I177">
            <v>125562</v>
          </cell>
          <cell r="J177">
            <v>0</v>
          </cell>
          <cell r="K177">
            <v>0</v>
          </cell>
          <cell r="L177">
            <v>819.67</v>
          </cell>
          <cell r="M177">
            <v>819.67</v>
          </cell>
          <cell r="N177">
            <v>67537.33</v>
          </cell>
        </row>
        <row r="178">
          <cell r="G178" t="str">
            <v>New Main - Estate</v>
          </cell>
          <cell r="I178">
            <v>21849</v>
          </cell>
          <cell r="J178">
            <v>0</v>
          </cell>
          <cell r="K178">
            <v>77.05</v>
          </cell>
          <cell r="L178">
            <v>1472.09</v>
          </cell>
          <cell r="M178">
            <v>1472.09</v>
          </cell>
          <cell r="N178">
            <v>8811.81</v>
          </cell>
        </row>
        <row r="179">
          <cell r="G179" t="str">
            <v>New Main - Estate</v>
          </cell>
          <cell r="I179">
            <v>79886</v>
          </cell>
          <cell r="J179">
            <v>0</v>
          </cell>
          <cell r="K179">
            <v>0</v>
          </cell>
          <cell r="L179">
            <v>11364.72</v>
          </cell>
          <cell r="M179">
            <v>11364.72</v>
          </cell>
          <cell r="N179">
            <v>8322.2800000000007</v>
          </cell>
        </row>
        <row r="180">
          <cell r="G180" t="str">
            <v>New Main - Estate</v>
          </cell>
          <cell r="I180">
            <v>31024</v>
          </cell>
          <cell r="J180">
            <v>0</v>
          </cell>
          <cell r="K180">
            <v>0</v>
          </cell>
          <cell r="L180">
            <v>9915.25</v>
          </cell>
          <cell r="M180">
            <v>9915.25</v>
          </cell>
          <cell r="N180">
            <v>-1201.25</v>
          </cell>
        </row>
        <row r="181">
          <cell r="G181" t="str">
            <v>New Main - Estate</v>
          </cell>
          <cell r="I181">
            <v>26362</v>
          </cell>
          <cell r="J181">
            <v>0</v>
          </cell>
          <cell r="K181">
            <v>0</v>
          </cell>
          <cell r="L181">
            <v>7193.5</v>
          </cell>
          <cell r="M181">
            <v>7193.5</v>
          </cell>
          <cell r="N181">
            <v>118368.5</v>
          </cell>
        </row>
        <row r="182">
          <cell r="G182" t="str">
            <v>New Main - Estate</v>
          </cell>
          <cell r="I182">
            <v>0</v>
          </cell>
          <cell r="J182">
            <v>0</v>
          </cell>
          <cell r="K182">
            <v>0</v>
          </cell>
          <cell r="L182">
            <v>7884.61</v>
          </cell>
          <cell r="M182">
            <v>7884.61</v>
          </cell>
          <cell r="N182">
            <v>13964.39</v>
          </cell>
        </row>
        <row r="183">
          <cell r="G183" t="str">
            <v>New Main - Estate</v>
          </cell>
          <cell r="I183">
            <v>0</v>
          </cell>
          <cell r="J183">
            <v>0</v>
          </cell>
          <cell r="K183">
            <v>0</v>
          </cell>
          <cell r="L183">
            <v>3785.72</v>
          </cell>
          <cell r="M183">
            <v>3785.72</v>
          </cell>
          <cell r="N183">
            <v>51001.279999999999</v>
          </cell>
        </row>
        <row r="184">
          <cell r="G184" t="str">
            <v>New Main - Estate</v>
          </cell>
          <cell r="I184">
            <v>0</v>
          </cell>
          <cell r="J184">
            <v>0</v>
          </cell>
          <cell r="K184">
            <v>49576</v>
          </cell>
          <cell r="L184">
            <v>57711.45</v>
          </cell>
          <cell r="M184">
            <v>57711.45</v>
          </cell>
          <cell r="N184">
            <v>22174.55</v>
          </cell>
        </row>
        <row r="185">
          <cell r="G185" t="str">
            <v>New Main - Estate</v>
          </cell>
          <cell r="I185">
            <v>150000</v>
          </cell>
          <cell r="J185">
            <v>0</v>
          </cell>
          <cell r="K185">
            <v>16416.169999999998</v>
          </cell>
          <cell r="L185">
            <v>17518.099999999999</v>
          </cell>
          <cell r="M185">
            <v>17518.099999999999</v>
          </cell>
          <cell r="N185">
            <v>13505.9</v>
          </cell>
        </row>
        <row r="186">
          <cell r="G186" t="str">
            <v>New Main - Estate</v>
          </cell>
          <cell r="J186">
            <v>0</v>
          </cell>
          <cell r="K186">
            <v>0</v>
          </cell>
          <cell r="L186">
            <v>402.87</v>
          </cell>
          <cell r="M186">
            <v>402.87</v>
          </cell>
          <cell r="N186">
            <v>25959.13</v>
          </cell>
        </row>
        <row r="187">
          <cell r="G187" t="str">
            <v>New Main - Estate</v>
          </cell>
          <cell r="J187">
            <v>0</v>
          </cell>
          <cell r="K187">
            <v>10909</v>
          </cell>
          <cell r="L187">
            <v>21072.11</v>
          </cell>
          <cell r="M187">
            <v>21072.11</v>
          </cell>
          <cell r="N187">
            <v>75181.89</v>
          </cell>
        </row>
        <row r="188">
          <cell r="G188" t="str">
            <v>New Main - Estate</v>
          </cell>
          <cell r="J188">
            <v>0</v>
          </cell>
          <cell r="K188">
            <v>96.6</v>
          </cell>
          <cell r="L188">
            <v>96.6</v>
          </cell>
          <cell r="M188">
            <v>96.6</v>
          </cell>
          <cell r="N188">
            <v>46041.4</v>
          </cell>
        </row>
        <row r="189">
          <cell r="G189" t="str">
            <v>New Main - Estate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18287</v>
          </cell>
        </row>
        <row r="190">
          <cell r="G190" t="str">
            <v>New Main - Estate Total</v>
          </cell>
          <cell r="I190">
            <v>5479364.5600000005</v>
          </cell>
          <cell r="J190">
            <v>1723437.9399999992</v>
          </cell>
          <cell r="K190">
            <v>120626.27</v>
          </cell>
          <cell r="L190">
            <v>1231777.0000000005</v>
          </cell>
          <cell r="M190">
            <v>2955214.9400000009</v>
          </cell>
          <cell r="N190">
            <v>-1009181.3800000002</v>
          </cell>
        </row>
        <row r="191">
          <cell r="G191" t="str">
            <v>New Main - Existing Domestic</v>
          </cell>
          <cell r="I191">
            <v>160336</v>
          </cell>
          <cell r="J191">
            <v>109.5</v>
          </cell>
          <cell r="K191">
            <v>2554.98</v>
          </cell>
          <cell r="L191">
            <v>15388.94</v>
          </cell>
          <cell r="M191">
            <v>15498.44</v>
          </cell>
          <cell r="N191">
            <v>-15498.44</v>
          </cell>
        </row>
        <row r="192">
          <cell r="G192" t="str">
            <v>New Main - Existing Domestic Total</v>
          </cell>
          <cell r="I192">
            <v>160336</v>
          </cell>
          <cell r="J192">
            <v>109.5</v>
          </cell>
          <cell r="K192">
            <v>2554.98</v>
          </cell>
          <cell r="L192">
            <v>15388.94</v>
          </cell>
          <cell r="M192">
            <v>15498.44</v>
          </cell>
          <cell r="N192">
            <v>-15498.44</v>
          </cell>
        </row>
        <row r="193">
          <cell r="G193" t="str">
            <v>New Main - Industrial and Commercial &lt;10TJ/annum</v>
          </cell>
          <cell r="I193">
            <v>0</v>
          </cell>
          <cell r="J193">
            <v>4314</v>
          </cell>
          <cell r="K193">
            <v>859.59</v>
          </cell>
          <cell r="L193">
            <v>6845.25</v>
          </cell>
          <cell r="M193">
            <v>11159.25</v>
          </cell>
          <cell r="N193">
            <v>-11159.25</v>
          </cell>
        </row>
        <row r="194">
          <cell r="G194" t="str">
            <v>New Main - Industrial and Commercial &lt;10TJ/annum Total</v>
          </cell>
          <cell r="I194">
            <v>0</v>
          </cell>
          <cell r="J194">
            <v>4314</v>
          </cell>
          <cell r="K194">
            <v>859.59</v>
          </cell>
          <cell r="L194">
            <v>6845.25</v>
          </cell>
          <cell r="M194">
            <v>11159.25</v>
          </cell>
          <cell r="N194">
            <v>-11159.25</v>
          </cell>
        </row>
        <row r="195">
          <cell r="G195" t="str">
            <v>Oakey Gate Station - Upgrade of station including odouriser and E&amp;I installations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450000</v>
          </cell>
        </row>
        <row r="196">
          <cell r="G196" t="str">
            <v>Oakey Gate Station - Upgrade of station including odouriser and E&amp;I installations Total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450000</v>
          </cell>
        </row>
        <row r="197">
          <cell r="G197" t="str">
            <v>Other - record separately</v>
          </cell>
          <cell r="I197">
            <v>0</v>
          </cell>
          <cell r="J197">
            <v>176895.57</v>
          </cell>
          <cell r="K197">
            <v>0</v>
          </cell>
          <cell r="L197">
            <v>-203654.87</v>
          </cell>
          <cell r="M197">
            <v>-26759.3</v>
          </cell>
          <cell r="N197">
            <v>26759.3</v>
          </cell>
        </row>
        <row r="198">
          <cell r="G198" t="str">
            <v>Other - record separately Total</v>
          </cell>
          <cell r="I198">
            <v>0</v>
          </cell>
          <cell r="J198">
            <v>176895.57</v>
          </cell>
          <cell r="K198">
            <v>0</v>
          </cell>
          <cell r="L198">
            <v>-203654.87</v>
          </cell>
          <cell r="M198">
            <v>-26759.3</v>
          </cell>
          <cell r="N198">
            <v>26759.3</v>
          </cell>
        </row>
        <row r="199">
          <cell r="G199" t="str">
            <v>Relocation of DN150 Class 600 at creek crossing, Hotham Creek Road, Willowvale Total</v>
          </cell>
          <cell r="I199">
            <v>12456</v>
          </cell>
          <cell r="J199">
            <v>57098.5</v>
          </cell>
          <cell r="K199">
            <v>153983.16</v>
          </cell>
          <cell r="L199">
            <v>432939.15</v>
          </cell>
          <cell r="M199">
            <v>490037.65</v>
          </cell>
          <cell r="N199">
            <v>-100037.65</v>
          </cell>
        </row>
        <row r="200">
          <cell r="G200" t="str">
            <v>Relocation of DN150 Class 600 at creek crossing, Hotham Creek Road, Willowvale Total Total</v>
          </cell>
          <cell r="I200">
            <v>12456</v>
          </cell>
          <cell r="J200">
            <v>57098.5</v>
          </cell>
          <cell r="K200">
            <v>153983.16</v>
          </cell>
          <cell r="L200">
            <v>432939.15</v>
          </cell>
          <cell r="M200">
            <v>490037.65</v>
          </cell>
          <cell r="N200">
            <v>-100037.65</v>
          </cell>
        </row>
        <row r="201">
          <cell r="G201" t="str">
            <v>Replace existing district regulator stations</v>
          </cell>
          <cell r="I201">
            <v>0</v>
          </cell>
          <cell r="J201">
            <v>34246.36</v>
          </cell>
          <cell r="K201">
            <v>2571.38</v>
          </cell>
          <cell r="L201">
            <v>116025.34</v>
          </cell>
          <cell r="M201">
            <v>150271.70000000001</v>
          </cell>
          <cell r="N201">
            <v>-150271.70000000001</v>
          </cell>
        </row>
        <row r="202">
          <cell r="G202" t="str">
            <v>Replace existing district regulator stations</v>
          </cell>
          <cell r="I202">
            <v>0</v>
          </cell>
          <cell r="J202">
            <v>8695.68</v>
          </cell>
          <cell r="K202">
            <v>19898.5</v>
          </cell>
          <cell r="L202">
            <v>69085.34</v>
          </cell>
          <cell r="M202">
            <v>77781.02</v>
          </cell>
          <cell r="N202">
            <v>-77781.02</v>
          </cell>
        </row>
        <row r="203">
          <cell r="G203" t="str">
            <v>Replace existing district regulator stations</v>
          </cell>
          <cell r="I203">
            <v>0</v>
          </cell>
          <cell r="J203">
            <v>0</v>
          </cell>
          <cell r="K203">
            <v>0</v>
          </cell>
          <cell r="L203">
            <v>13323.8</v>
          </cell>
          <cell r="M203">
            <v>13323.8</v>
          </cell>
          <cell r="N203">
            <v>-13323.8</v>
          </cell>
        </row>
        <row r="204">
          <cell r="G204" t="str">
            <v>Replace existing district regulator stations</v>
          </cell>
          <cell r="I204">
            <v>0</v>
          </cell>
          <cell r="J204">
            <v>83283</v>
          </cell>
          <cell r="K204">
            <v>6689.08</v>
          </cell>
          <cell r="L204">
            <v>-12350.47</v>
          </cell>
          <cell r="M204">
            <v>70932.53</v>
          </cell>
          <cell r="N204">
            <v>-70932.53</v>
          </cell>
        </row>
        <row r="205">
          <cell r="G205" t="str">
            <v>Replace existing district regulator stations</v>
          </cell>
          <cell r="I205">
            <v>0</v>
          </cell>
          <cell r="J205">
            <v>455385.24</v>
          </cell>
          <cell r="K205">
            <v>150620.29999999999</v>
          </cell>
          <cell r="L205">
            <v>648498.65</v>
          </cell>
          <cell r="M205">
            <v>1103883.8899999999</v>
          </cell>
          <cell r="N205">
            <v>-1103883.8899999999</v>
          </cell>
        </row>
        <row r="206">
          <cell r="G206" t="str">
            <v>Replace existing district regulator stations</v>
          </cell>
          <cell r="I206">
            <v>0</v>
          </cell>
          <cell r="J206">
            <v>0</v>
          </cell>
          <cell r="K206">
            <v>2675.64</v>
          </cell>
          <cell r="L206">
            <v>20881.68</v>
          </cell>
          <cell r="M206">
            <v>20881.68</v>
          </cell>
          <cell r="N206">
            <v>49118.32</v>
          </cell>
        </row>
        <row r="207">
          <cell r="G207" t="str">
            <v>Replace existing district regulator stations</v>
          </cell>
          <cell r="I207">
            <v>0</v>
          </cell>
          <cell r="J207">
            <v>0</v>
          </cell>
          <cell r="K207">
            <v>0</v>
          </cell>
          <cell r="L207">
            <v>20994.720000000001</v>
          </cell>
          <cell r="M207">
            <v>20994.720000000001</v>
          </cell>
          <cell r="N207">
            <v>939005.28</v>
          </cell>
        </row>
        <row r="208">
          <cell r="G208" t="str">
            <v>Replace existing district regulator stations Total</v>
          </cell>
          <cell r="I208">
            <v>0</v>
          </cell>
          <cell r="J208">
            <v>581610.28</v>
          </cell>
          <cell r="K208">
            <v>182454.9</v>
          </cell>
          <cell r="L208">
            <v>876459.06</v>
          </cell>
          <cell r="M208">
            <v>1458069.3399999999</v>
          </cell>
          <cell r="N208">
            <v>-428069.33999999985</v>
          </cell>
        </row>
        <row r="209">
          <cell r="G209" t="str">
            <v>SCADA - Integrate Elster units into historian</v>
          </cell>
          <cell r="I209">
            <v>0</v>
          </cell>
          <cell r="J209">
            <v>9485.7800000000007</v>
          </cell>
          <cell r="K209">
            <v>2711.66</v>
          </cell>
          <cell r="L209">
            <v>18563.73</v>
          </cell>
          <cell r="M209">
            <v>28049.51</v>
          </cell>
          <cell r="N209">
            <v>-28049.51</v>
          </cell>
        </row>
        <row r="210">
          <cell r="G210" t="str">
            <v>SCADA - Integrate Elster units into historian Total</v>
          </cell>
          <cell r="I210">
            <v>0</v>
          </cell>
          <cell r="J210">
            <v>9485.7800000000007</v>
          </cell>
          <cell r="K210">
            <v>2711.66</v>
          </cell>
          <cell r="L210">
            <v>18563.73</v>
          </cell>
          <cell r="M210">
            <v>28049.51</v>
          </cell>
          <cell r="N210">
            <v>-28049.51</v>
          </cell>
        </row>
        <row r="211">
          <cell r="G211" t="str">
            <v>SCADA - Replace existing database</v>
          </cell>
          <cell r="I211">
            <v>0</v>
          </cell>
          <cell r="J211">
            <v>28151.29</v>
          </cell>
          <cell r="K211">
            <v>0</v>
          </cell>
          <cell r="L211">
            <v>33040.019999999997</v>
          </cell>
          <cell r="M211">
            <v>61191.31</v>
          </cell>
          <cell r="N211">
            <v>-61191.31</v>
          </cell>
        </row>
        <row r="212">
          <cell r="G212" t="str">
            <v>SCADA - Replace existing database Total</v>
          </cell>
          <cell r="I212">
            <v>0</v>
          </cell>
          <cell r="J212">
            <v>28151.29</v>
          </cell>
          <cell r="K212">
            <v>0</v>
          </cell>
          <cell r="L212">
            <v>33040.019999999997</v>
          </cell>
          <cell r="M212">
            <v>61191.31</v>
          </cell>
          <cell r="N212">
            <v>-61191.31</v>
          </cell>
        </row>
        <row r="213">
          <cell r="G213" t="str">
            <v>SCADA - Replace existing servers</v>
          </cell>
          <cell r="I213">
            <v>0</v>
          </cell>
          <cell r="J213">
            <v>996.04</v>
          </cell>
          <cell r="K213">
            <v>0</v>
          </cell>
          <cell r="L213">
            <v>4922.74</v>
          </cell>
          <cell r="M213">
            <v>5918.78</v>
          </cell>
          <cell r="N213">
            <v>-5918.78</v>
          </cell>
        </row>
        <row r="214">
          <cell r="G214" t="str">
            <v>SCADA - Replace existing servers</v>
          </cell>
          <cell r="I214">
            <v>0</v>
          </cell>
          <cell r="J214">
            <v>33995.4</v>
          </cell>
          <cell r="K214">
            <v>0</v>
          </cell>
          <cell r="L214">
            <v>35410.730000000003</v>
          </cell>
          <cell r="M214">
            <v>69406.13</v>
          </cell>
          <cell r="N214">
            <v>-69406.13</v>
          </cell>
        </row>
        <row r="215">
          <cell r="G215" t="str">
            <v>SCADA - Replace existing servers Total</v>
          </cell>
          <cell r="I215">
            <v>0</v>
          </cell>
          <cell r="J215">
            <v>34991.440000000002</v>
          </cell>
          <cell r="K215">
            <v>0</v>
          </cell>
          <cell r="L215">
            <v>40333.47</v>
          </cell>
          <cell r="M215">
            <v>75324.91</v>
          </cell>
          <cell r="N215">
            <v>-75324.91</v>
          </cell>
        </row>
        <row r="216">
          <cell r="G216" t="str">
            <v>Service Renewal</v>
          </cell>
          <cell r="I216">
            <v>0</v>
          </cell>
          <cell r="J216">
            <v>0</v>
          </cell>
          <cell r="K216">
            <v>0</v>
          </cell>
          <cell r="L216">
            <v>48.68</v>
          </cell>
          <cell r="M216">
            <v>48.68</v>
          </cell>
          <cell r="N216">
            <v>-48.68</v>
          </cell>
        </row>
        <row r="217">
          <cell r="G217" t="str">
            <v>Service Renewal</v>
          </cell>
          <cell r="I217">
            <v>0</v>
          </cell>
          <cell r="J217">
            <v>85840.13</v>
          </cell>
          <cell r="K217">
            <v>24823.09</v>
          </cell>
          <cell r="L217">
            <v>159984.65</v>
          </cell>
          <cell r="M217">
            <v>245824.78</v>
          </cell>
          <cell r="N217">
            <v>-245824.78</v>
          </cell>
        </row>
        <row r="218">
          <cell r="G218" t="str">
            <v>Service Renewal</v>
          </cell>
          <cell r="I218">
            <v>96254</v>
          </cell>
          <cell r="J218">
            <v>0</v>
          </cell>
          <cell r="K218">
            <v>0</v>
          </cell>
          <cell r="L218">
            <v>841.5</v>
          </cell>
          <cell r="M218">
            <v>841.5</v>
          </cell>
          <cell r="N218">
            <v>39158.5</v>
          </cell>
        </row>
        <row r="219">
          <cell r="G219" t="str">
            <v>Service Renewal Total</v>
          </cell>
          <cell r="I219">
            <v>96254</v>
          </cell>
          <cell r="J219">
            <v>85840.13</v>
          </cell>
          <cell r="K219">
            <v>24823.09</v>
          </cell>
          <cell r="L219">
            <v>160874.82999999999</v>
          </cell>
          <cell r="M219">
            <v>246714.96</v>
          </cell>
          <cell r="N219">
            <v>-206714.96</v>
          </cell>
        </row>
        <row r="220">
          <cell r="G220" t="str">
            <v>Telemetry - District regulator stations</v>
          </cell>
          <cell r="I220">
            <v>390000</v>
          </cell>
          <cell r="J220">
            <v>0</v>
          </cell>
          <cell r="K220">
            <v>287.92</v>
          </cell>
          <cell r="L220">
            <v>9414.23</v>
          </cell>
          <cell r="M220">
            <v>9414.23</v>
          </cell>
          <cell r="N220">
            <v>110585.77</v>
          </cell>
        </row>
        <row r="221">
          <cell r="G221" t="str">
            <v>Telemetry - District regulator stations Total</v>
          </cell>
          <cell r="I221">
            <v>390000</v>
          </cell>
          <cell r="J221">
            <v>0</v>
          </cell>
          <cell r="K221">
            <v>287.92</v>
          </cell>
          <cell r="L221">
            <v>9414.23</v>
          </cell>
          <cell r="M221">
            <v>9414.23</v>
          </cell>
          <cell r="N221">
            <v>110585.77</v>
          </cell>
        </row>
        <row r="222">
          <cell r="G222" t="str">
            <v>Telemetry - Fringe point monitors</v>
          </cell>
          <cell r="I222">
            <v>0</v>
          </cell>
          <cell r="J222">
            <v>0</v>
          </cell>
          <cell r="K222">
            <v>13.07</v>
          </cell>
          <cell r="L222">
            <v>11865.57</v>
          </cell>
          <cell r="M222">
            <v>11865.57</v>
          </cell>
          <cell r="N222">
            <v>28134.43</v>
          </cell>
        </row>
        <row r="223">
          <cell r="G223" t="str">
            <v>Telemetry - Fringe point monitors Total</v>
          </cell>
          <cell r="I223">
            <v>0</v>
          </cell>
          <cell r="J223">
            <v>0</v>
          </cell>
          <cell r="K223">
            <v>13.07</v>
          </cell>
          <cell r="L223">
            <v>11865.57</v>
          </cell>
          <cell r="M223">
            <v>11865.57</v>
          </cell>
          <cell r="N223">
            <v>28134.43</v>
          </cell>
        </row>
        <row r="224">
          <cell r="G224" t="str">
            <v>Tingalpa Gate Station Upgrade - Increase capacity; additional Class 300 outlet</v>
          </cell>
          <cell r="I224">
            <v>40000</v>
          </cell>
          <cell r="J224">
            <v>0</v>
          </cell>
          <cell r="K224">
            <v>-15625.2</v>
          </cell>
          <cell r="L224">
            <v>0</v>
          </cell>
          <cell r="M224">
            <v>0</v>
          </cell>
          <cell r="N224">
            <v>90000</v>
          </cell>
        </row>
        <row r="225">
          <cell r="G225" t="str">
            <v>Tingalpa Gate Station Upgrade - Increase capacity; additional Class 300 outlet</v>
          </cell>
          <cell r="I225">
            <v>90000</v>
          </cell>
          <cell r="J225">
            <v>0</v>
          </cell>
          <cell r="K225">
            <v>4271.68</v>
          </cell>
          <cell r="L225">
            <v>4271.68</v>
          </cell>
          <cell r="M225">
            <v>4271.68</v>
          </cell>
          <cell r="N225">
            <v>185728.32</v>
          </cell>
        </row>
        <row r="226">
          <cell r="G226" t="str">
            <v>Tingalpa Gate Station Upgrade - Increase capacity; additional Class 300 outlet</v>
          </cell>
          <cell r="I226">
            <v>90000</v>
          </cell>
          <cell r="J226">
            <v>0</v>
          </cell>
          <cell r="K226">
            <v>25182.720000000001</v>
          </cell>
          <cell r="L226">
            <v>25182.720000000001</v>
          </cell>
          <cell r="M226">
            <v>25182.720000000001</v>
          </cell>
          <cell r="N226">
            <v>64817.279999999999</v>
          </cell>
        </row>
        <row r="227">
          <cell r="G227" t="str">
            <v>Tingalpa Gate Station Upgrade - Increase capacity; additional Class 300 outlet</v>
          </cell>
          <cell r="I227">
            <v>85000</v>
          </cell>
          <cell r="J227">
            <v>0</v>
          </cell>
          <cell r="K227">
            <v>-3097.98</v>
          </cell>
          <cell r="L227">
            <v>0</v>
          </cell>
          <cell r="M227">
            <v>0</v>
          </cell>
          <cell r="N227">
            <v>85000</v>
          </cell>
        </row>
        <row r="228">
          <cell r="G228" t="str">
            <v>Tingalpa Gate Station Upgrade - Increase capacity; additional Class 300 outlet Total</v>
          </cell>
          <cell r="I228">
            <v>305000</v>
          </cell>
          <cell r="J228">
            <v>0</v>
          </cell>
          <cell r="K228">
            <v>10731.220000000001</v>
          </cell>
          <cell r="L228">
            <v>29454.400000000001</v>
          </cell>
          <cell r="M228">
            <v>29454.400000000001</v>
          </cell>
          <cell r="N228">
            <v>425545.6</v>
          </cell>
        </row>
        <row r="229">
          <cell r="G229" t="str">
            <v>Upgrade existing district regulator stations</v>
          </cell>
          <cell r="I229">
            <v>960000</v>
          </cell>
          <cell r="J229">
            <v>0</v>
          </cell>
          <cell r="K229">
            <v>2303.4</v>
          </cell>
          <cell r="L229">
            <v>59667.81</v>
          </cell>
          <cell r="M229">
            <v>59667.81</v>
          </cell>
          <cell r="N229">
            <v>90332.19</v>
          </cell>
        </row>
        <row r="230">
          <cell r="G230" t="str">
            <v>Upgrade existing district regulator stations Total</v>
          </cell>
          <cell r="I230">
            <v>960000</v>
          </cell>
          <cell r="J230">
            <v>0</v>
          </cell>
          <cell r="K230">
            <v>2303.4</v>
          </cell>
          <cell r="L230">
            <v>59667.81</v>
          </cell>
          <cell r="M230">
            <v>59667.81</v>
          </cell>
          <cell r="N230">
            <v>90332.19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&amp; Instructions"/>
      <sheetName val="Life"/>
      <sheetName val="capex types"/>
      <sheetName val="Sep 09 Life"/>
      <sheetName val="Life to date"/>
      <sheetName val="QLD NW Capex Summary Report"/>
      <sheetName val="Dec 09 Life"/>
      <sheetName val="Nov 09 Life"/>
      <sheetName val="Oct 09 Life"/>
      <sheetName val="Jan 10 Life"/>
      <sheetName val="Feb 10 Life"/>
      <sheetName val="Mar 10 Life"/>
      <sheetName val="Qld NW Growth Capex Fcast"/>
      <sheetName val="Qld NW SIB Fcast"/>
      <sheetName val="Qld NW Growth Capex Budget"/>
      <sheetName val="Qld NW SIB Budget"/>
      <sheetName val="Account Elements"/>
      <sheetName val="Life to date Jul09"/>
      <sheetName val="types"/>
      <sheetName val="cost elements"/>
      <sheetName val="SIB Capex - GGT 88.157%"/>
      <sheetName val="SIB Capex - GGT"/>
      <sheetName val="SIB Capex -Telfer"/>
      <sheetName val="SIB Capex - Parmelia"/>
      <sheetName val="SIB Capex - SCP"/>
      <sheetName val="QLD FY0910 S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G11" t="str">
            <v>Ellen Grove Gate Station Upgrade - DN150 Cl.300 inlet; odouriser; E&amp;I  Total</v>
          </cell>
          <cell r="I11">
            <v>220000</v>
          </cell>
          <cell r="J11">
            <v>0</v>
          </cell>
          <cell r="K11">
            <v>0</v>
          </cell>
          <cell r="L11">
            <v>9501.57</v>
          </cell>
          <cell r="M11">
            <v>9501.57</v>
          </cell>
          <cell r="N11">
            <v>210498.43</v>
          </cell>
        </row>
        <row r="12">
          <cell r="G12" t="str">
            <v>Industrial and Commercial Meter Set Upgrades - Replace Large Diaphragm Meters</v>
          </cell>
          <cell r="I12">
            <v>150000</v>
          </cell>
          <cell r="J12">
            <v>0</v>
          </cell>
          <cell r="K12">
            <v>560.64</v>
          </cell>
          <cell r="L12">
            <v>24303.96</v>
          </cell>
          <cell r="M12">
            <v>24303.96</v>
          </cell>
          <cell r="N12">
            <v>125696.04</v>
          </cell>
        </row>
        <row r="13">
          <cell r="G13" t="str">
            <v>Industrial and Commercial Meter Set Upgrades - Replace Large Diaphragm Meters Total</v>
          </cell>
          <cell r="I13">
            <v>150000</v>
          </cell>
          <cell r="J13">
            <v>0</v>
          </cell>
          <cell r="K13">
            <v>560.64</v>
          </cell>
          <cell r="L13">
            <v>24303.96</v>
          </cell>
          <cell r="M13">
            <v>24303.96</v>
          </cell>
          <cell r="N13">
            <v>125696.04</v>
          </cell>
        </row>
        <row r="14">
          <cell r="G14" t="str">
            <v>Industrial and Commercial Meter Station &lt; 10TJ/Annum</v>
          </cell>
          <cell r="I14">
            <v>0</v>
          </cell>
          <cell r="J14">
            <v>82758.36</v>
          </cell>
          <cell r="K14">
            <v>29221.279999999999</v>
          </cell>
          <cell r="L14">
            <v>335453.62</v>
          </cell>
          <cell r="M14">
            <v>418211.98</v>
          </cell>
          <cell r="N14">
            <v>-418211.98</v>
          </cell>
        </row>
        <row r="15">
          <cell r="G15" t="str">
            <v>Industrial and Commercial Meter Station &lt; 10TJ/Annum</v>
          </cell>
          <cell r="I15">
            <v>0</v>
          </cell>
          <cell r="J15">
            <v>3697.2300000000901</v>
          </cell>
          <cell r="K15">
            <v>0</v>
          </cell>
          <cell r="L15">
            <v>228261.84</v>
          </cell>
          <cell r="M15">
            <v>231959.07</v>
          </cell>
          <cell r="N15">
            <v>-231959.07</v>
          </cell>
        </row>
        <row r="16">
          <cell r="G16" t="str">
            <v>Industrial and Commercial Meter Station &lt; 10TJ/Annum</v>
          </cell>
          <cell r="I16">
            <v>0</v>
          </cell>
          <cell r="J16">
            <v>92334.869999999893</v>
          </cell>
          <cell r="K16">
            <v>0</v>
          </cell>
          <cell r="L16">
            <v>98644.24</v>
          </cell>
          <cell r="M16">
            <v>190979.11</v>
          </cell>
          <cell r="N16">
            <v>-190979.11</v>
          </cell>
        </row>
        <row r="17">
          <cell r="G17" t="str">
            <v>Industrial and Commercial Meter Station &lt; 10TJ/Annum Total</v>
          </cell>
          <cell r="I17">
            <v>0</v>
          </cell>
          <cell r="J17">
            <v>178790.45999999996</v>
          </cell>
          <cell r="K17">
            <v>29221.279999999999</v>
          </cell>
          <cell r="L17">
            <v>662359.69999999995</v>
          </cell>
          <cell r="M17">
            <v>841150.16</v>
          </cell>
          <cell r="N17">
            <v>-841150.16</v>
          </cell>
        </row>
        <row r="18">
          <cell r="G18" t="str">
            <v>Mains Renewal - Block</v>
          </cell>
          <cell r="I18">
            <v>0</v>
          </cell>
          <cell r="J18">
            <v>0</v>
          </cell>
          <cell r="K18">
            <v>0</v>
          </cell>
          <cell r="L18">
            <v>41661.74</v>
          </cell>
          <cell r="M18">
            <v>41661.74</v>
          </cell>
          <cell r="N18">
            <v>-41661.74</v>
          </cell>
        </row>
        <row r="19">
          <cell r="G19" t="str">
            <v>Mains Renewal - Block</v>
          </cell>
          <cell r="I19">
            <v>0</v>
          </cell>
          <cell r="J19">
            <v>506377.59</v>
          </cell>
          <cell r="K19">
            <v>0</v>
          </cell>
          <cell r="L19">
            <v>1490416.42</v>
          </cell>
          <cell r="M19">
            <v>1996794.01</v>
          </cell>
          <cell r="N19">
            <v>-1996794.01</v>
          </cell>
        </row>
        <row r="20">
          <cell r="G20" t="str">
            <v>Mains Renewal - Block</v>
          </cell>
          <cell r="I20">
            <v>3260000</v>
          </cell>
          <cell r="J20">
            <v>0</v>
          </cell>
          <cell r="K20">
            <v>363892.36</v>
          </cell>
          <cell r="L20">
            <v>851559.94</v>
          </cell>
          <cell r="M20">
            <v>851559.94</v>
          </cell>
          <cell r="N20">
            <v>2408440.06</v>
          </cell>
        </row>
        <row r="21">
          <cell r="G21" t="str">
            <v>Mains Renewal - Block Total</v>
          </cell>
          <cell r="I21">
            <v>3260000</v>
          </cell>
          <cell r="J21">
            <v>506377.59</v>
          </cell>
          <cell r="K21">
            <v>363892.36</v>
          </cell>
          <cell r="L21">
            <v>2383638.0999999996</v>
          </cell>
          <cell r="M21">
            <v>2890015.69</v>
          </cell>
          <cell r="N21">
            <v>369984.31000000006</v>
          </cell>
        </row>
        <row r="22">
          <cell r="G22" t="str">
            <v>Mains Renewal - Piece</v>
          </cell>
          <cell r="I22">
            <v>0</v>
          </cell>
          <cell r="J22">
            <v>6809.55</v>
          </cell>
          <cell r="K22">
            <v>48192.03</v>
          </cell>
          <cell r="L22">
            <v>131571.87</v>
          </cell>
          <cell r="M22">
            <v>138381.42000000001</v>
          </cell>
          <cell r="N22">
            <v>-138381.42000000001</v>
          </cell>
        </row>
        <row r="23">
          <cell r="G23" t="str">
            <v>Mains Renewal - Piece</v>
          </cell>
          <cell r="I23">
            <v>0</v>
          </cell>
          <cell r="J23">
            <v>8242.68</v>
          </cell>
          <cell r="K23">
            <v>0</v>
          </cell>
          <cell r="L23">
            <v>3974.52</v>
          </cell>
          <cell r="M23">
            <v>12217.2</v>
          </cell>
          <cell r="N23">
            <v>-12217.2</v>
          </cell>
        </row>
        <row r="24">
          <cell r="G24" t="str">
            <v>Mains Renewal - Piece</v>
          </cell>
          <cell r="I24">
            <v>0</v>
          </cell>
          <cell r="J24">
            <v>63278.53</v>
          </cell>
          <cell r="K24">
            <v>0</v>
          </cell>
          <cell r="L24">
            <v>22228.33</v>
          </cell>
          <cell r="M24">
            <v>85506.86</v>
          </cell>
          <cell r="N24">
            <v>-85506.86</v>
          </cell>
        </row>
        <row r="25">
          <cell r="G25" t="str">
            <v>Mains Renewal - Piece</v>
          </cell>
          <cell r="I25">
            <v>46819</v>
          </cell>
          <cell r="J25">
            <v>32072.71</v>
          </cell>
          <cell r="K25">
            <v>0</v>
          </cell>
          <cell r="L25">
            <v>5167.3999999999996</v>
          </cell>
          <cell r="M25">
            <v>37240.11</v>
          </cell>
          <cell r="N25">
            <v>9578.89</v>
          </cell>
        </row>
        <row r="26">
          <cell r="G26" t="str">
            <v>Mains Renewal - Piece</v>
          </cell>
          <cell r="I26">
            <v>30000</v>
          </cell>
          <cell r="J26">
            <v>0</v>
          </cell>
          <cell r="K26">
            <v>0</v>
          </cell>
          <cell r="L26">
            <v>1014.1</v>
          </cell>
          <cell r="M26">
            <v>1014.1</v>
          </cell>
          <cell r="N26">
            <v>28985.9</v>
          </cell>
        </row>
        <row r="27">
          <cell r="G27" t="str">
            <v>Mains Renewal - Piece</v>
          </cell>
          <cell r="I27">
            <v>20000</v>
          </cell>
          <cell r="J27">
            <v>0</v>
          </cell>
          <cell r="K27">
            <v>0</v>
          </cell>
          <cell r="L27">
            <v>21158.560000000001</v>
          </cell>
          <cell r="M27">
            <v>21158.560000000001</v>
          </cell>
          <cell r="N27">
            <v>-1158.56</v>
          </cell>
        </row>
        <row r="28">
          <cell r="G28" t="str">
            <v>Mains Renewal - Piece</v>
          </cell>
          <cell r="I28">
            <v>30000</v>
          </cell>
          <cell r="J28">
            <v>0</v>
          </cell>
          <cell r="K28">
            <v>0</v>
          </cell>
          <cell r="L28">
            <v>33526.97</v>
          </cell>
          <cell r="M28">
            <v>33526.97</v>
          </cell>
          <cell r="N28">
            <v>-3526.97</v>
          </cell>
        </row>
        <row r="29">
          <cell r="G29" t="str">
            <v>Mains Renewal - Piece Total</v>
          </cell>
          <cell r="I29">
            <v>126819</v>
          </cell>
          <cell r="J29">
            <v>110403.47</v>
          </cell>
          <cell r="K29">
            <v>48192.03</v>
          </cell>
          <cell r="L29">
            <v>218641.74999999997</v>
          </cell>
          <cell r="M29">
            <v>329045.21999999997</v>
          </cell>
          <cell r="N29">
            <v>-202226.22000000003</v>
          </cell>
        </row>
        <row r="30">
          <cell r="G30" t="str">
            <v>Meter Change - Meters Domestic</v>
          </cell>
          <cell r="I30">
            <v>0</v>
          </cell>
          <cell r="J30">
            <v>98850.79</v>
          </cell>
          <cell r="K30">
            <v>15547.6</v>
          </cell>
          <cell r="L30">
            <v>257583.19</v>
          </cell>
          <cell r="M30">
            <v>356433.98</v>
          </cell>
          <cell r="N30">
            <v>-356433.98</v>
          </cell>
        </row>
        <row r="31">
          <cell r="G31" t="str">
            <v>Meter Change - Meters Domestic Total</v>
          </cell>
          <cell r="I31">
            <v>0</v>
          </cell>
          <cell r="J31">
            <v>98850.79</v>
          </cell>
          <cell r="K31">
            <v>15547.6</v>
          </cell>
          <cell r="L31">
            <v>257583.19</v>
          </cell>
          <cell r="M31">
            <v>356433.98</v>
          </cell>
          <cell r="N31">
            <v>-356433.98</v>
          </cell>
        </row>
        <row r="32">
          <cell r="G32" t="str">
            <v>Meter Change - Meters Industrial and Commercial &lt; 10TJ/annum</v>
          </cell>
          <cell r="I32">
            <v>0</v>
          </cell>
          <cell r="J32">
            <v>63697.3</v>
          </cell>
          <cell r="K32">
            <v>17373.68</v>
          </cell>
          <cell r="L32">
            <v>115410.49</v>
          </cell>
          <cell r="M32">
            <v>179107.79</v>
          </cell>
          <cell r="N32">
            <v>-179107.79</v>
          </cell>
        </row>
        <row r="33">
          <cell r="G33" t="str">
            <v>Meter Change - Meters Industrial and Commercial &lt; 10TJ/annum Total</v>
          </cell>
          <cell r="I33">
            <v>0</v>
          </cell>
          <cell r="J33">
            <v>63697.3</v>
          </cell>
          <cell r="K33">
            <v>17373.68</v>
          </cell>
          <cell r="L33">
            <v>115410.49</v>
          </cell>
          <cell r="M33">
            <v>179107.79</v>
          </cell>
          <cell r="N33">
            <v>-179107.79</v>
          </cell>
        </row>
        <row r="34">
          <cell r="G34" t="str">
            <v>Meter Change - Meters Industrial and Commercial &gt; 10TJ/annum</v>
          </cell>
          <cell r="I34">
            <v>0</v>
          </cell>
          <cell r="J34">
            <v>6962.99</v>
          </cell>
          <cell r="K34">
            <v>5943.43</v>
          </cell>
          <cell r="L34">
            <v>26161.54</v>
          </cell>
          <cell r="M34">
            <v>33124.53</v>
          </cell>
          <cell r="N34">
            <v>-33124.53</v>
          </cell>
        </row>
        <row r="35">
          <cell r="G35" t="str">
            <v>Meter Change - Meters Industrial and Commercial &gt; 10TJ/annum Total</v>
          </cell>
          <cell r="I35">
            <v>0</v>
          </cell>
          <cell r="J35">
            <v>6962.99</v>
          </cell>
          <cell r="K35">
            <v>5943.43</v>
          </cell>
          <cell r="L35">
            <v>26161.54</v>
          </cell>
          <cell r="M35">
            <v>33124.53</v>
          </cell>
          <cell r="N35">
            <v>-33124.53</v>
          </cell>
        </row>
        <row r="36">
          <cell r="G36" t="str">
            <v xml:space="preserve">Minor Network Augmentation </v>
          </cell>
          <cell r="I36">
            <v>0</v>
          </cell>
          <cell r="J36">
            <v>132201.82</v>
          </cell>
          <cell r="K36">
            <v>0</v>
          </cell>
          <cell r="L36">
            <v>0</v>
          </cell>
          <cell r="M36">
            <v>132201.82</v>
          </cell>
          <cell r="N36">
            <v>-132201.82</v>
          </cell>
        </row>
        <row r="37">
          <cell r="G37" t="str">
            <v xml:space="preserve">Minor Network Augmentation </v>
          </cell>
          <cell r="I37">
            <v>0</v>
          </cell>
          <cell r="J37">
            <v>2820</v>
          </cell>
          <cell r="K37">
            <v>149.04</v>
          </cell>
          <cell r="L37">
            <v>6102.15</v>
          </cell>
          <cell r="M37">
            <v>8922.15</v>
          </cell>
          <cell r="N37">
            <v>-8922.15</v>
          </cell>
        </row>
        <row r="38">
          <cell r="G38" t="str">
            <v xml:space="preserve">Minor Network Augmentation </v>
          </cell>
          <cell r="I38">
            <v>37840</v>
          </cell>
          <cell r="J38">
            <v>0</v>
          </cell>
          <cell r="K38">
            <v>13804.55</v>
          </cell>
          <cell r="L38">
            <v>13874.63</v>
          </cell>
          <cell r="M38">
            <v>13874.63</v>
          </cell>
          <cell r="N38">
            <v>23965.37</v>
          </cell>
        </row>
        <row r="39">
          <cell r="G39" t="str">
            <v>Minor Network Augmentation  Total</v>
          </cell>
          <cell r="I39">
            <v>37840</v>
          </cell>
          <cell r="J39">
            <v>135021.82</v>
          </cell>
          <cell r="K39">
            <v>13953.59</v>
          </cell>
          <cell r="L39">
            <v>19976.78</v>
          </cell>
          <cell r="M39">
            <v>154998.6</v>
          </cell>
          <cell r="N39">
            <v>-117158.6</v>
          </cell>
        </row>
        <row r="40">
          <cell r="G40" t="str">
            <v>Minor Network Augmentation Total</v>
          </cell>
          <cell r="I40">
            <v>702383</v>
          </cell>
          <cell r="J40">
            <v>241963.64</v>
          </cell>
          <cell r="K40">
            <v>16930.64</v>
          </cell>
          <cell r="L40">
            <v>445703.55</v>
          </cell>
          <cell r="M40">
            <v>687667.19</v>
          </cell>
          <cell r="N40">
            <v>14715.810000000056</v>
          </cell>
        </row>
        <row r="41">
          <cell r="G41" t="str">
            <v>Minor Network Augmentation Total Total</v>
          </cell>
          <cell r="I41">
            <v>702383</v>
          </cell>
          <cell r="J41">
            <v>241963.64</v>
          </cell>
          <cell r="K41">
            <v>16930.64</v>
          </cell>
          <cell r="L41">
            <v>445703.55</v>
          </cell>
          <cell r="M41">
            <v>687667.19</v>
          </cell>
          <cell r="N41">
            <v>14715.810000000056</v>
          </cell>
        </row>
        <row r="42">
          <cell r="G42" t="str">
            <v>Miscalleneous Items</v>
          </cell>
          <cell r="I42">
            <v>0</v>
          </cell>
          <cell r="J42">
            <v>41796.959999999897</v>
          </cell>
          <cell r="K42">
            <v>62</v>
          </cell>
          <cell r="L42">
            <v>47444.41</v>
          </cell>
          <cell r="M42">
            <v>89241.369999999893</v>
          </cell>
          <cell r="N42">
            <v>-89241.369999999893</v>
          </cell>
        </row>
        <row r="43">
          <cell r="G43" t="str">
            <v>Miscalleneous Items</v>
          </cell>
          <cell r="I43">
            <v>0</v>
          </cell>
          <cell r="J43">
            <v>32016.04</v>
          </cell>
          <cell r="K43">
            <v>0</v>
          </cell>
          <cell r="L43">
            <v>44616.37</v>
          </cell>
          <cell r="M43">
            <v>76632.41</v>
          </cell>
          <cell r="N43">
            <v>-76632.41</v>
          </cell>
        </row>
        <row r="44">
          <cell r="G44" t="str">
            <v>Miscalleneous Items</v>
          </cell>
          <cell r="I44">
            <v>83171</v>
          </cell>
          <cell r="J44">
            <v>75610</v>
          </cell>
          <cell r="K44">
            <v>0</v>
          </cell>
          <cell r="L44">
            <v>570</v>
          </cell>
          <cell r="M44">
            <v>76180</v>
          </cell>
          <cell r="N44">
            <v>6991</v>
          </cell>
        </row>
        <row r="45">
          <cell r="G45" t="str">
            <v>Miscalleneous Items</v>
          </cell>
          <cell r="I45">
            <v>0</v>
          </cell>
          <cell r="J45">
            <v>317570.59999999998</v>
          </cell>
          <cell r="K45">
            <v>53288.480000000003</v>
          </cell>
          <cell r="L45">
            <v>226059.15</v>
          </cell>
          <cell r="M45">
            <v>543629.75</v>
          </cell>
          <cell r="N45">
            <v>-543629.75</v>
          </cell>
        </row>
        <row r="46">
          <cell r="G46" t="str">
            <v>Miscalleneous Items Total</v>
          </cell>
          <cell r="I46">
            <v>83171</v>
          </cell>
          <cell r="J46">
            <v>466993.59999999986</v>
          </cell>
          <cell r="K46">
            <v>53350.48</v>
          </cell>
          <cell r="L46">
            <v>318689.93</v>
          </cell>
          <cell r="M46">
            <v>785683.52999999991</v>
          </cell>
          <cell r="N46">
            <v>-702512.52999999991</v>
          </cell>
        </row>
        <row r="47">
          <cell r="G47" t="str">
            <v>Mt Gravatt Gate Station - Upgrade of elactrical and instrumentation installations</v>
          </cell>
          <cell r="I47">
            <v>100000</v>
          </cell>
          <cell r="J47">
            <v>0</v>
          </cell>
          <cell r="K47">
            <v>20057.060000000001</v>
          </cell>
          <cell r="L47">
            <v>57627.62</v>
          </cell>
          <cell r="M47">
            <v>57627.62</v>
          </cell>
          <cell r="N47">
            <v>42372.38</v>
          </cell>
        </row>
        <row r="48">
          <cell r="G48" t="str">
            <v>Mt Gravatt Gate Station - Upgrade of elactrical and instrumentation installations Total</v>
          </cell>
          <cell r="I48">
            <v>100000</v>
          </cell>
          <cell r="J48">
            <v>0</v>
          </cell>
          <cell r="K48">
            <v>20057.060000000001</v>
          </cell>
          <cell r="L48">
            <v>57627.62</v>
          </cell>
          <cell r="M48">
            <v>57627.62</v>
          </cell>
          <cell r="N48">
            <v>42372.38</v>
          </cell>
        </row>
        <row r="49">
          <cell r="G49" t="str">
            <v>New Domestic Meter Set</v>
          </cell>
          <cell r="I49">
            <v>0</v>
          </cell>
          <cell r="J49">
            <v>57678.52</v>
          </cell>
          <cell r="K49">
            <v>7050</v>
          </cell>
          <cell r="L49">
            <v>37405.1</v>
          </cell>
          <cell r="M49">
            <v>95083.62</v>
          </cell>
          <cell r="N49">
            <v>-95083.62</v>
          </cell>
        </row>
        <row r="50">
          <cell r="G50" t="str">
            <v>New Domestic Meter Set Total</v>
          </cell>
          <cell r="I50">
            <v>0</v>
          </cell>
          <cell r="J50">
            <v>57678.52</v>
          </cell>
          <cell r="K50">
            <v>7050</v>
          </cell>
          <cell r="L50">
            <v>37405.1</v>
          </cell>
          <cell r="M50">
            <v>95083.62</v>
          </cell>
          <cell r="N50">
            <v>-95083.62</v>
          </cell>
        </row>
        <row r="51">
          <cell r="G51" t="str">
            <v>New Domestic Service - Estate</v>
          </cell>
          <cell r="I51">
            <v>0</v>
          </cell>
          <cell r="J51">
            <v>1.0000001022490299E-2</v>
          </cell>
          <cell r="K51">
            <v>288071.75</v>
          </cell>
          <cell r="L51">
            <v>2536339.98</v>
          </cell>
          <cell r="M51">
            <v>2536339.9900000002</v>
          </cell>
          <cell r="N51">
            <v>-2536339.9900000002</v>
          </cell>
        </row>
        <row r="52">
          <cell r="G52" t="str">
            <v>New Domestic Service - Estate</v>
          </cell>
          <cell r="I52">
            <v>0</v>
          </cell>
          <cell r="J52">
            <v>77616.52</v>
          </cell>
          <cell r="K52">
            <v>4850.12</v>
          </cell>
          <cell r="L52">
            <v>102703.76</v>
          </cell>
          <cell r="M52">
            <v>180320.28</v>
          </cell>
          <cell r="N52">
            <v>-180320.28</v>
          </cell>
        </row>
        <row r="53">
          <cell r="G53" t="str">
            <v>New Domestic Service - Estate Total</v>
          </cell>
          <cell r="I53">
            <v>0</v>
          </cell>
          <cell r="J53">
            <v>77616.530000001032</v>
          </cell>
          <cell r="K53">
            <v>292921.87</v>
          </cell>
          <cell r="L53">
            <v>2639043.7399999998</v>
          </cell>
          <cell r="M53">
            <v>2716660.27</v>
          </cell>
          <cell r="N53">
            <v>-2716660.27</v>
          </cell>
        </row>
        <row r="54">
          <cell r="G54" t="str">
            <v>New Domestic Service - Existing Domestic</v>
          </cell>
          <cell r="I54">
            <v>0</v>
          </cell>
          <cell r="J54">
            <v>57366.400000000001</v>
          </cell>
          <cell r="K54">
            <v>7622.31</v>
          </cell>
          <cell r="L54">
            <v>68761.11</v>
          </cell>
          <cell r="M54">
            <v>126127.51</v>
          </cell>
          <cell r="N54">
            <v>-126127.51</v>
          </cell>
        </row>
        <row r="55">
          <cell r="G55" t="str">
            <v>New Domestic Service - Existing Domestic</v>
          </cell>
          <cell r="I55">
            <v>260228</v>
          </cell>
          <cell r="J55">
            <v>0</v>
          </cell>
          <cell r="K55">
            <v>0</v>
          </cell>
          <cell r="L55">
            <v>346.73</v>
          </cell>
          <cell r="M55">
            <v>346.73</v>
          </cell>
          <cell r="N55">
            <v>259881.27</v>
          </cell>
        </row>
        <row r="56">
          <cell r="G56" t="str">
            <v>New Domestic Service - Existing Domestic Total</v>
          </cell>
          <cell r="I56">
            <v>260228</v>
          </cell>
          <cell r="J56">
            <v>57366.400000000001</v>
          </cell>
          <cell r="K56">
            <v>7622.31</v>
          </cell>
          <cell r="L56">
            <v>69107.839999999997</v>
          </cell>
          <cell r="M56">
            <v>126474.23999999999</v>
          </cell>
          <cell r="N56">
            <v>133753.76</v>
          </cell>
        </row>
        <row r="57">
          <cell r="G57" t="str">
            <v>New Industrial and Commercial Service &lt; 10TJ/Annum</v>
          </cell>
          <cell r="I57">
            <v>0</v>
          </cell>
          <cell r="J57">
            <v>0</v>
          </cell>
          <cell r="K57">
            <v>5573.89</v>
          </cell>
          <cell r="L57">
            <v>32972.46</v>
          </cell>
          <cell r="M57">
            <v>32972.46</v>
          </cell>
          <cell r="N57">
            <v>-32972.46</v>
          </cell>
        </row>
        <row r="58">
          <cell r="G58" t="str">
            <v>New Industrial and Commercial Service &lt; 10TJ/Annum</v>
          </cell>
          <cell r="I58">
            <v>0</v>
          </cell>
          <cell r="J58">
            <v>19022.88</v>
          </cell>
          <cell r="K58">
            <v>280.32</v>
          </cell>
          <cell r="L58">
            <v>588.53</v>
          </cell>
          <cell r="M58">
            <v>19611.41</v>
          </cell>
          <cell r="N58">
            <v>-19611.41</v>
          </cell>
        </row>
        <row r="59">
          <cell r="G59" t="str">
            <v>New Industrial and Commercial Service &lt; 10TJ/Annum</v>
          </cell>
          <cell r="I59">
            <v>0</v>
          </cell>
          <cell r="J59">
            <v>26602.11</v>
          </cell>
          <cell r="K59">
            <v>0</v>
          </cell>
          <cell r="L59">
            <v>0</v>
          </cell>
          <cell r="M59">
            <v>26602.11</v>
          </cell>
          <cell r="N59">
            <v>-26602.11</v>
          </cell>
        </row>
        <row r="60">
          <cell r="G60" t="str">
            <v>New Industrial and Commercial Service &lt; 10TJ/Annum</v>
          </cell>
          <cell r="I60">
            <v>0</v>
          </cell>
          <cell r="J60">
            <v>0</v>
          </cell>
          <cell r="K60">
            <v>0</v>
          </cell>
          <cell r="L60">
            <v>21511.75</v>
          </cell>
          <cell r="M60">
            <v>21511.75</v>
          </cell>
          <cell r="N60">
            <v>-21511.75</v>
          </cell>
        </row>
        <row r="61">
          <cell r="G61" t="str">
            <v>New Industrial and Commercial Service &lt; 10TJ/Annum</v>
          </cell>
          <cell r="I61">
            <v>0</v>
          </cell>
          <cell r="J61">
            <v>11134.97</v>
          </cell>
          <cell r="K61">
            <v>0</v>
          </cell>
          <cell r="L61">
            <v>0</v>
          </cell>
          <cell r="M61">
            <v>11134.97</v>
          </cell>
          <cell r="N61">
            <v>-11134.97</v>
          </cell>
        </row>
        <row r="62">
          <cell r="G62" t="str">
            <v>New Industrial and Commercial Service &lt; 10TJ/Annum</v>
          </cell>
          <cell r="I62">
            <v>0</v>
          </cell>
          <cell r="J62">
            <v>-2059.52</v>
          </cell>
          <cell r="K62">
            <v>0</v>
          </cell>
          <cell r="L62">
            <v>2059.52</v>
          </cell>
          <cell r="M62">
            <v>0</v>
          </cell>
          <cell r="N62">
            <v>0</v>
          </cell>
        </row>
        <row r="63">
          <cell r="G63" t="str">
            <v>New Industrial and Commercial Service &lt; 10TJ/Annum</v>
          </cell>
          <cell r="I63">
            <v>0</v>
          </cell>
          <cell r="J63">
            <v>65457.45</v>
          </cell>
          <cell r="K63">
            <v>0</v>
          </cell>
          <cell r="L63">
            <v>36012.53</v>
          </cell>
          <cell r="M63">
            <v>101469.98</v>
          </cell>
          <cell r="N63">
            <v>-101469.98</v>
          </cell>
        </row>
        <row r="64">
          <cell r="G64" t="str">
            <v>New Industrial and Commercial Service &lt; 10TJ/Annum</v>
          </cell>
          <cell r="I64">
            <v>0</v>
          </cell>
          <cell r="J64">
            <v>73588.399999999994</v>
          </cell>
          <cell r="K64">
            <v>0</v>
          </cell>
          <cell r="L64">
            <v>0</v>
          </cell>
          <cell r="M64">
            <v>73588.399999999994</v>
          </cell>
          <cell r="N64">
            <v>-73588.399999999994</v>
          </cell>
        </row>
        <row r="65">
          <cell r="G65" t="str">
            <v>New Industrial and Commercial Service &lt; 10TJ/Annum</v>
          </cell>
          <cell r="I65">
            <v>0</v>
          </cell>
          <cell r="J65">
            <v>1943.41</v>
          </cell>
          <cell r="K65">
            <v>0</v>
          </cell>
          <cell r="L65">
            <v>17446.669999999998</v>
          </cell>
          <cell r="M65">
            <v>19390.080000000002</v>
          </cell>
          <cell r="N65">
            <v>-19390.080000000002</v>
          </cell>
        </row>
        <row r="66">
          <cell r="G66" t="str">
            <v>New Industrial and Commercial Service &lt; 10TJ/Annum</v>
          </cell>
          <cell r="I66">
            <v>0</v>
          </cell>
          <cell r="J66">
            <v>28562.94</v>
          </cell>
          <cell r="K66">
            <v>0</v>
          </cell>
          <cell r="L66">
            <v>504</v>
          </cell>
          <cell r="M66">
            <v>29066.94</v>
          </cell>
          <cell r="N66">
            <v>-29066.94</v>
          </cell>
        </row>
        <row r="67">
          <cell r="G67" t="str">
            <v>New Industrial and Commercial Service &lt; 10TJ/Annum</v>
          </cell>
          <cell r="I67">
            <v>0</v>
          </cell>
          <cell r="J67">
            <v>57404.07</v>
          </cell>
          <cell r="K67">
            <v>0</v>
          </cell>
          <cell r="L67">
            <v>0</v>
          </cell>
          <cell r="M67">
            <v>57404.07</v>
          </cell>
          <cell r="N67">
            <v>-57404.07</v>
          </cell>
        </row>
        <row r="68">
          <cell r="G68" t="str">
            <v>New Industrial and Commercial Service &lt; 10TJ/Annum</v>
          </cell>
          <cell r="I68">
            <v>0</v>
          </cell>
          <cell r="J68">
            <v>46793.36</v>
          </cell>
          <cell r="K68">
            <v>210.24</v>
          </cell>
          <cell r="L68">
            <v>-3420.56</v>
          </cell>
          <cell r="M68">
            <v>43372.800000000003</v>
          </cell>
          <cell r="N68">
            <v>-43372.800000000003</v>
          </cell>
        </row>
        <row r="69">
          <cell r="G69" t="str">
            <v>New Industrial and Commercial Service &lt; 10TJ/Annum</v>
          </cell>
          <cell r="I69">
            <v>0</v>
          </cell>
          <cell r="J69">
            <v>391.5</v>
          </cell>
          <cell r="K69">
            <v>0</v>
          </cell>
          <cell r="L69">
            <v>-391.5</v>
          </cell>
          <cell r="M69">
            <v>0</v>
          </cell>
          <cell r="N69">
            <v>0</v>
          </cell>
        </row>
        <row r="70">
          <cell r="G70" t="str">
            <v>New Industrial and Commercial Service &lt; 10TJ/Annum</v>
          </cell>
          <cell r="I70">
            <v>0</v>
          </cell>
          <cell r="J70">
            <v>110734.04</v>
          </cell>
          <cell r="K70">
            <v>0</v>
          </cell>
          <cell r="L70">
            <v>2999.5</v>
          </cell>
          <cell r="M70">
            <v>113733.54</v>
          </cell>
          <cell r="N70">
            <v>-113733.54</v>
          </cell>
        </row>
        <row r="71">
          <cell r="G71" t="str">
            <v>New Industrial and Commercial Service &lt; 10TJ/Annum</v>
          </cell>
          <cell r="I71">
            <v>62696</v>
          </cell>
          <cell r="J71">
            <v>13092.05</v>
          </cell>
          <cell r="K71">
            <v>0</v>
          </cell>
          <cell r="L71">
            <v>0</v>
          </cell>
          <cell r="M71">
            <v>13092.05</v>
          </cell>
          <cell r="N71">
            <v>49603.95</v>
          </cell>
        </row>
        <row r="72">
          <cell r="G72" t="str">
            <v>New Industrial and Commercial Service &lt; 10TJ/Annum</v>
          </cell>
          <cell r="I72">
            <v>146000</v>
          </cell>
          <cell r="J72">
            <v>1181.5</v>
          </cell>
          <cell r="K72">
            <v>0</v>
          </cell>
          <cell r="L72">
            <v>259728.79</v>
          </cell>
          <cell r="M72">
            <v>260910.29</v>
          </cell>
          <cell r="N72">
            <v>-114910.29</v>
          </cell>
        </row>
        <row r="73">
          <cell r="G73" t="str">
            <v>New Industrial and Commercial Service &lt; 10TJ/Annum</v>
          </cell>
          <cell r="I73">
            <v>48258</v>
          </cell>
          <cell r="J73">
            <v>1132.5</v>
          </cell>
          <cell r="K73">
            <v>289.92</v>
          </cell>
          <cell r="L73">
            <v>20688.240000000002</v>
          </cell>
          <cell r="M73">
            <v>21820.74</v>
          </cell>
          <cell r="N73">
            <v>26437.26</v>
          </cell>
        </row>
        <row r="74">
          <cell r="G74" t="str">
            <v>New Industrial and Commercial Service &lt; 10TJ/Annum</v>
          </cell>
          <cell r="I74">
            <v>56936</v>
          </cell>
          <cell r="J74">
            <v>50978.52</v>
          </cell>
          <cell r="K74">
            <v>0</v>
          </cell>
          <cell r="L74">
            <v>5903.05</v>
          </cell>
          <cell r="M74">
            <v>56881.57</v>
          </cell>
          <cell r="N74">
            <v>54.430000000000291</v>
          </cell>
        </row>
        <row r="75">
          <cell r="G75" t="str">
            <v>New Industrial and Commercial Service &lt; 10TJ/Annum</v>
          </cell>
          <cell r="I75">
            <v>55858</v>
          </cell>
          <cell r="J75">
            <v>5423.89</v>
          </cell>
          <cell r="K75">
            <v>0</v>
          </cell>
          <cell r="L75">
            <v>50573.96</v>
          </cell>
          <cell r="M75">
            <v>55997.85</v>
          </cell>
          <cell r="N75">
            <v>-139.84999999999854</v>
          </cell>
        </row>
        <row r="76">
          <cell r="G76" t="str">
            <v>New Industrial and Commercial Service &lt; 10TJ/Annum</v>
          </cell>
          <cell r="I76">
            <v>54000</v>
          </cell>
          <cell r="J76">
            <v>0</v>
          </cell>
          <cell r="K76">
            <v>0</v>
          </cell>
          <cell r="L76">
            <v>55049.05</v>
          </cell>
          <cell r="M76">
            <v>55049.05</v>
          </cell>
          <cell r="N76">
            <v>-1049.05</v>
          </cell>
        </row>
        <row r="77">
          <cell r="G77" t="str">
            <v>New Industrial and Commercial Service &lt; 10TJ/Annum</v>
          </cell>
          <cell r="I77">
            <v>160336</v>
          </cell>
          <cell r="J77">
            <v>0</v>
          </cell>
          <cell r="K77">
            <v>0</v>
          </cell>
          <cell r="L77">
            <v>45153.97</v>
          </cell>
          <cell r="M77">
            <v>45153.97</v>
          </cell>
          <cell r="N77">
            <v>115182.03</v>
          </cell>
        </row>
        <row r="78">
          <cell r="G78" t="str">
            <v>New Industrial and Commercial Service &lt; 10TJ/Annum</v>
          </cell>
          <cell r="I78">
            <v>49324</v>
          </cell>
          <cell r="J78">
            <v>0</v>
          </cell>
          <cell r="K78">
            <v>0</v>
          </cell>
          <cell r="L78">
            <v>26881.3</v>
          </cell>
          <cell r="M78">
            <v>26881.3</v>
          </cell>
          <cell r="N78">
            <v>22442.7</v>
          </cell>
        </row>
        <row r="79">
          <cell r="G79" t="str">
            <v>New Industrial and Commercial Service &lt; 10TJ/Annum</v>
          </cell>
          <cell r="I79">
            <v>77000</v>
          </cell>
          <cell r="J79">
            <v>0</v>
          </cell>
          <cell r="K79">
            <v>0</v>
          </cell>
          <cell r="L79">
            <v>44981.01</v>
          </cell>
          <cell r="M79">
            <v>44981.01</v>
          </cell>
          <cell r="N79">
            <v>32018.99</v>
          </cell>
        </row>
        <row r="80">
          <cell r="G80" t="str">
            <v>New Industrial and Commercial Service &lt; 10TJ/Annum Total</v>
          </cell>
          <cell r="I80">
            <v>710408</v>
          </cell>
          <cell r="J80">
            <v>511384.07</v>
          </cell>
          <cell r="K80">
            <v>6354.37</v>
          </cell>
          <cell r="L80">
            <v>619242.27</v>
          </cell>
          <cell r="M80">
            <v>1130626.3400000001</v>
          </cell>
          <cell r="N80">
            <v>-420218.33999999991</v>
          </cell>
        </row>
        <row r="81">
          <cell r="G81" t="str">
            <v>New Main - Estate</v>
          </cell>
          <cell r="I81">
            <v>0</v>
          </cell>
          <cell r="J81">
            <v>0</v>
          </cell>
          <cell r="K81">
            <v>0</v>
          </cell>
          <cell r="L81">
            <v>700.8</v>
          </cell>
          <cell r="M81">
            <v>700.8</v>
          </cell>
          <cell r="N81">
            <v>-700.8</v>
          </cell>
        </row>
        <row r="82">
          <cell r="G82" t="str">
            <v>New Main - Estate</v>
          </cell>
          <cell r="I82">
            <v>0</v>
          </cell>
          <cell r="J82">
            <v>114293.08</v>
          </cell>
          <cell r="K82">
            <v>0</v>
          </cell>
          <cell r="L82">
            <v>53527.9</v>
          </cell>
          <cell r="M82">
            <v>167820.98</v>
          </cell>
          <cell r="N82">
            <v>-167820.98</v>
          </cell>
        </row>
        <row r="83">
          <cell r="G83" t="str">
            <v>New Main - Estate</v>
          </cell>
          <cell r="I83">
            <v>0</v>
          </cell>
          <cell r="J83">
            <v>29112.35</v>
          </cell>
          <cell r="K83">
            <v>420.48</v>
          </cell>
          <cell r="L83">
            <v>2804.24</v>
          </cell>
          <cell r="M83">
            <v>31916.59</v>
          </cell>
          <cell r="N83">
            <v>-31916.59</v>
          </cell>
        </row>
        <row r="84">
          <cell r="G84" t="str">
            <v>New Main - Estate</v>
          </cell>
          <cell r="I84">
            <v>0</v>
          </cell>
          <cell r="J84">
            <v>7235.21</v>
          </cell>
          <cell r="K84">
            <v>0</v>
          </cell>
          <cell r="L84">
            <v>0</v>
          </cell>
          <cell r="M84">
            <v>7235.21</v>
          </cell>
          <cell r="N84">
            <v>-7235.21</v>
          </cell>
        </row>
        <row r="85">
          <cell r="G85" t="str">
            <v>New Main - Estate</v>
          </cell>
          <cell r="I85">
            <v>0</v>
          </cell>
          <cell r="J85">
            <v>26006.29</v>
          </cell>
          <cell r="K85">
            <v>0</v>
          </cell>
          <cell r="L85">
            <v>495</v>
          </cell>
          <cell r="M85">
            <v>26501.29</v>
          </cell>
          <cell r="N85">
            <v>-26501.29</v>
          </cell>
        </row>
        <row r="86">
          <cell r="G86" t="str">
            <v>New Main - Estate</v>
          </cell>
          <cell r="I86">
            <v>0</v>
          </cell>
          <cell r="J86">
            <v>511</v>
          </cell>
          <cell r="K86">
            <v>0</v>
          </cell>
          <cell r="L86">
            <v>11835.28</v>
          </cell>
          <cell r="M86">
            <v>12346.28</v>
          </cell>
          <cell r="N86">
            <v>-12346.28</v>
          </cell>
        </row>
        <row r="87">
          <cell r="G87" t="str">
            <v>New Main - Estate</v>
          </cell>
          <cell r="I87">
            <v>0</v>
          </cell>
          <cell r="J87">
            <v>40945.949999999997</v>
          </cell>
          <cell r="K87">
            <v>0</v>
          </cell>
          <cell r="L87">
            <v>8591.44</v>
          </cell>
          <cell r="M87">
            <v>49537.39</v>
          </cell>
          <cell r="N87">
            <v>-49537.39</v>
          </cell>
        </row>
        <row r="88">
          <cell r="G88" t="str">
            <v>New Main - Estate</v>
          </cell>
          <cell r="I88">
            <v>0</v>
          </cell>
          <cell r="J88">
            <v>0</v>
          </cell>
          <cell r="K88">
            <v>0</v>
          </cell>
          <cell r="L88">
            <v>7143.51</v>
          </cell>
          <cell r="M88">
            <v>7143.51</v>
          </cell>
          <cell r="N88">
            <v>-7143.51</v>
          </cell>
        </row>
        <row r="89">
          <cell r="G89" t="str">
            <v>New Main - Estate</v>
          </cell>
          <cell r="I89">
            <v>0</v>
          </cell>
          <cell r="J89">
            <v>15619.24</v>
          </cell>
          <cell r="K89">
            <v>0</v>
          </cell>
          <cell r="L89">
            <v>0</v>
          </cell>
          <cell r="M89">
            <v>15619.24</v>
          </cell>
          <cell r="N89">
            <v>-15619.24</v>
          </cell>
        </row>
        <row r="90">
          <cell r="G90" t="str">
            <v>New Main - Estate</v>
          </cell>
          <cell r="I90">
            <v>0</v>
          </cell>
          <cell r="J90">
            <v>0</v>
          </cell>
          <cell r="K90">
            <v>0</v>
          </cell>
          <cell r="L90">
            <v>15547.77</v>
          </cell>
          <cell r="M90">
            <v>15547.77</v>
          </cell>
          <cell r="N90">
            <v>-15547.77</v>
          </cell>
        </row>
        <row r="91">
          <cell r="G91" t="str">
            <v>New Main - Estate</v>
          </cell>
          <cell r="I91">
            <v>0</v>
          </cell>
          <cell r="J91">
            <v>350</v>
          </cell>
          <cell r="K91">
            <v>0</v>
          </cell>
          <cell r="L91">
            <v>0</v>
          </cell>
          <cell r="M91">
            <v>350</v>
          </cell>
          <cell r="N91">
            <v>-350</v>
          </cell>
        </row>
        <row r="92">
          <cell r="G92" t="str">
            <v>New Main - Estate</v>
          </cell>
          <cell r="I92">
            <v>0</v>
          </cell>
          <cell r="J92">
            <v>22920.36</v>
          </cell>
          <cell r="K92">
            <v>3302.45</v>
          </cell>
          <cell r="L92">
            <v>5200.74</v>
          </cell>
          <cell r="M92">
            <v>28121.1</v>
          </cell>
          <cell r="N92">
            <v>-28121.1</v>
          </cell>
        </row>
        <row r="93">
          <cell r="G93" t="str">
            <v>New Main - Estate</v>
          </cell>
          <cell r="I93">
            <v>0</v>
          </cell>
          <cell r="J93">
            <v>0</v>
          </cell>
          <cell r="K93">
            <v>0</v>
          </cell>
          <cell r="L93">
            <v>280.32</v>
          </cell>
          <cell r="M93">
            <v>280.32</v>
          </cell>
          <cell r="N93">
            <v>-280.32</v>
          </cell>
        </row>
        <row r="94">
          <cell r="G94" t="str">
            <v>New Main - Estate</v>
          </cell>
          <cell r="I94">
            <v>0</v>
          </cell>
          <cell r="J94">
            <v>4179.79</v>
          </cell>
          <cell r="K94">
            <v>0</v>
          </cell>
          <cell r="L94">
            <v>6043.96</v>
          </cell>
          <cell r="M94">
            <v>10223.75</v>
          </cell>
          <cell r="N94">
            <v>-10223.75</v>
          </cell>
        </row>
        <row r="95">
          <cell r="G95" t="str">
            <v>New Main - Estate</v>
          </cell>
          <cell r="I95">
            <v>0</v>
          </cell>
          <cell r="J95">
            <v>2565.33</v>
          </cell>
          <cell r="K95">
            <v>59.62</v>
          </cell>
          <cell r="L95">
            <v>3228.68</v>
          </cell>
          <cell r="M95">
            <v>5794.01</v>
          </cell>
          <cell r="N95">
            <v>-5794.01</v>
          </cell>
        </row>
        <row r="96">
          <cell r="G96" t="str">
            <v>New Main - Estate</v>
          </cell>
          <cell r="I96">
            <v>0</v>
          </cell>
          <cell r="J96">
            <v>22918.94</v>
          </cell>
          <cell r="K96">
            <v>0</v>
          </cell>
          <cell r="L96">
            <v>0</v>
          </cell>
          <cell r="M96">
            <v>22918.94</v>
          </cell>
          <cell r="N96">
            <v>-22918.94</v>
          </cell>
        </row>
        <row r="97">
          <cell r="G97" t="str">
            <v>New Main - Estate</v>
          </cell>
          <cell r="I97">
            <v>0</v>
          </cell>
          <cell r="J97">
            <v>12757.18</v>
          </cell>
          <cell r="K97">
            <v>0</v>
          </cell>
          <cell r="L97">
            <v>0</v>
          </cell>
          <cell r="M97">
            <v>12757.18</v>
          </cell>
          <cell r="N97">
            <v>-12757.18</v>
          </cell>
        </row>
        <row r="98">
          <cell r="G98" t="str">
            <v>New Main - Estate</v>
          </cell>
          <cell r="I98">
            <v>0</v>
          </cell>
          <cell r="J98">
            <v>9950.86</v>
          </cell>
          <cell r="K98">
            <v>2797.55</v>
          </cell>
          <cell r="L98">
            <v>4340.3</v>
          </cell>
          <cell r="M98">
            <v>14291.16</v>
          </cell>
          <cell r="N98">
            <v>-14291.16</v>
          </cell>
        </row>
        <row r="99">
          <cell r="G99" t="str">
            <v>New Main - Estate</v>
          </cell>
          <cell r="I99">
            <v>0</v>
          </cell>
          <cell r="J99">
            <v>2086.12</v>
          </cell>
          <cell r="K99">
            <v>0</v>
          </cell>
          <cell r="L99">
            <v>17451.66</v>
          </cell>
          <cell r="M99">
            <v>19537.78</v>
          </cell>
          <cell r="N99">
            <v>-19537.78</v>
          </cell>
        </row>
        <row r="100">
          <cell r="G100" t="str">
            <v>New Main - Estate</v>
          </cell>
          <cell r="I100">
            <v>0</v>
          </cell>
          <cell r="J100">
            <v>266.36</v>
          </cell>
          <cell r="K100">
            <v>0</v>
          </cell>
          <cell r="L100">
            <v>0</v>
          </cell>
          <cell r="M100">
            <v>266.36</v>
          </cell>
          <cell r="N100">
            <v>-266.36</v>
          </cell>
        </row>
        <row r="101">
          <cell r="G101" t="str">
            <v>New Main - Estate</v>
          </cell>
          <cell r="I101">
            <v>0</v>
          </cell>
          <cell r="J101">
            <v>266.36</v>
          </cell>
          <cell r="K101">
            <v>107.34</v>
          </cell>
          <cell r="L101">
            <v>2430.44</v>
          </cell>
          <cell r="M101">
            <v>2696.8</v>
          </cell>
          <cell r="N101">
            <v>-2696.8</v>
          </cell>
        </row>
        <row r="102">
          <cell r="G102" t="str">
            <v>New Main - Estate</v>
          </cell>
          <cell r="I102">
            <v>0</v>
          </cell>
          <cell r="J102">
            <v>266.36</v>
          </cell>
          <cell r="K102">
            <v>107.34</v>
          </cell>
          <cell r="L102">
            <v>2130.9899999999998</v>
          </cell>
          <cell r="M102">
            <v>2397.35</v>
          </cell>
          <cell r="N102">
            <v>-2397.35</v>
          </cell>
        </row>
        <row r="103">
          <cell r="G103" t="str">
            <v>New Main - Estate</v>
          </cell>
          <cell r="I103">
            <v>0</v>
          </cell>
          <cell r="J103">
            <v>266.36</v>
          </cell>
          <cell r="K103">
            <v>55.89</v>
          </cell>
          <cell r="L103">
            <v>2370.06</v>
          </cell>
          <cell r="M103">
            <v>2636.42</v>
          </cell>
          <cell r="N103">
            <v>-2636.42</v>
          </cell>
        </row>
        <row r="104">
          <cell r="G104" t="str">
            <v>New Main - Estate</v>
          </cell>
          <cell r="I104">
            <v>0</v>
          </cell>
          <cell r="J104">
            <v>607.67999999999995</v>
          </cell>
          <cell r="K104">
            <v>0</v>
          </cell>
          <cell r="L104">
            <v>16479.650000000001</v>
          </cell>
          <cell r="M104">
            <v>17087.330000000002</v>
          </cell>
          <cell r="N104">
            <v>-17087.330000000002</v>
          </cell>
        </row>
        <row r="105">
          <cell r="G105" t="str">
            <v>New Main - Estate</v>
          </cell>
          <cell r="I105">
            <v>0</v>
          </cell>
          <cell r="J105">
            <v>133.18</v>
          </cell>
          <cell r="K105">
            <v>0</v>
          </cell>
          <cell r="L105">
            <v>0</v>
          </cell>
          <cell r="M105">
            <v>133.18</v>
          </cell>
          <cell r="N105">
            <v>-133.18</v>
          </cell>
        </row>
        <row r="106">
          <cell r="G106" t="str">
            <v>New Main - Estate</v>
          </cell>
          <cell r="I106">
            <v>0</v>
          </cell>
          <cell r="J106">
            <v>266.36</v>
          </cell>
          <cell r="K106">
            <v>931.99</v>
          </cell>
          <cell r="L106">
            <v>931.99</v>
          </cell>
          <cell r="M106">
            <v>1198.3499999999999</v>
          </cell>
          <cell r="N106">
            <v>-1198.3499999999999</v>
          </cell>
        </row>
        <row r="107">
          <cell r="G107" t="str">
            <v>New Main - Estate</v>
          </cell>
          <cell r="I107">
            <v>0</v>
          </cell>
          <cell r="J107">
            <v>12219.32</v>
          </cell>
          <cell r="K107">
            <v>0</v>
          </cell>
          <cell r="L107">
            <v>0</v>
          </cell>
          <cell r="M107">
            <v>12219.32</v>
          </cell>
          <cell r="N107">
            <v>-12219.32</v>
          </cell>
        </row>
        <row r="108">
          <cell r="G108" t="str">
            <v>New Main - Estate</v>
          </cell>
          <cell r="I108">
            <v>0</v>
          </cell>
          <cell r="J108">
            <v>532.72</v>
          </cell>
          <cell r="K108">
            <v>0</v>
          </cell>
          <cell r="L108">
            <v>0</v>
          </cell>
          <cell r="M108">
            <v>532.72</v>
          </cell>
          <cell r="N108">
            <v>-532.72</v>
          </cell>
        </row>
        <row r="109">
          <cell r="G109" t="str">
            <v>New Main - Estate</v>
          </cell>
          <cell r="I109">
            <v>0</v>
          </cell>
          <cell r="J109">
            <v>14683.69</v>
          </cell>
          <cell r="K109">
            <v>0</v>
          </cell>
          <cell r="L109">
            <v>0</v>
          </cell>
          <cell r="M109">
            <v>14683.69</v>
          </cell>
          <cell r="N109">
            <v>-14683.69</v>
          </cell>
        </row>
        <row r="110">
          <cell r="G110" t="str">
            <v>New Main - Estate</v>
          </cell>
          <cell r="I110">
            <v>0</v>
          </cell>
          <cell r="J110">
            <v>73</v>
          </cell>
          <cell r="K110">
            <v>2823.9</v>
          </cell>
          <cell r="L110">
            <v>18364.939999999999</v>
          </cell>
          <cell r="M110">
            <v>18437.939999999999</v>
          </cell>
          <cell r="N110">
            <v>-18437.939999999999</v>
          </cell>
        </row>
        <row r="111">
          <cell r="G111" t="str">
            <v>New Main - Estate</v>
          </cell>
          <cell r="I111">
            <v>0</v>
          </cell>
          <cell r="J111">
            <v>16145.88</v>
          </cell>
          <cell r="K111">
            <v>0</v>
          </cell>
          <cell r="L111">
            <v>8380.0499999999993</v>
          </cell>
          <cell r="M111">
            <v>24525.93</v>
          </cell>
          <cell r="N111">
            <v>-24525.93</v>
          </cell>
        </row>
        <row r="112">
          <cell r="G112" t="str">
            <v>New Main - Estate</v>
          </cell>
          <cell r="I112">
            <v>0</v>
          </cell>
          <cell r="J112">
            <v>703043.23</v>
          </cell>
          <cell r="K112">
            <v>66495.460000000006</v>
          </cell>
          <cell r="L112">
            <v>545743.01</v>
          </cell>
          <cell r="M112">
            <v>1248786.24</v>
          </cell>
          <cell r="N112">
            <v>-1248786.24</v>
          </cell>
        </row>
        <row r="113">
          <cell r="G113" t="str">
            <v>New Main - Estate</v>
          </cell>
          <cell r="I113">
            <v>0</v>
          </cell>
          <cell r="J113">
            <v>20686.53</v>
          </cell>
          <cell r="K113">
            <v>0</v>
          </cell>
          <cell r="L113">
            <v>19069.650000000001</v>
          </cell>
          <cell r="M113">
            <v>39756.18</v>
          </cell>
          <cell r="N113">
            <v>-39756.18</v>
          </cell>
        </row>
        <row r="114">
          <cell r="G114" t="str">
            <v>New Main - Estate</v>
          </cell>
          <cell r="I114">
            <v>0</v>
          </cell>
          <cell r="J114">
            <v>1916.53</v>
          </cell>
          <cell r="K114">
            <v>0</v>
          </cell>
          <cell r="L114">
            <v>0</v>
          </cell>
          <cell r="M114">
            <v>1916.53</v>
          </cell>
          <cell r="N114">
            <v>-1916.53</v>
          </cell>
        </row>
        <row r="115">
          <cell r="G115" t="str">
            <v>New Main - Estate</v>
          </cell>
          <cell r="I115">
            <v>0</v>
          </cell>
          <cell r="J115">
            <v>6998.97</v>
          </cell>
          <cell r="K115">
            <v>280.32</v>
          </cell>
          <cell r="L115">
            <v>14093.57</v>
          </cell>
          <cell r="M115">
            <v>21092.54</v>
          </cell>
          <cell r="N115">
            <v>-21092.54</v>
          </cell>
        </row>
        <row r="116">
          <cell r="G116" t="str">
            <v>New Main - Estate</v>
          </cell>
          <cell r="I116">
            <v>0</v>
          </cell>
          <cell r="J116">
            <v>0</v>
          </cell>
          <cell r="K116">
            <v>13046.41</v>
          </cell>
          <cell r="L116">
            <v>22074.18</v>
          </cell>
          <cell r="M116">
            <v>22074.18</v>
          </cell>
          <cell r="N116">
            <v>-22074.18</v>
          </cell>
        </row>
        <row r="117">
          <cell r="G117" t="str">
            <v>New Main - Estate</v>
          </cell>
          <cell r="I117">
            <v>0</v>
          </cell>
          <cell r="J117">
            <v>7435.63</v>
          </cell>
          <cell r="K117">
            <v>0</v>
          </cell>
          <cell r="L117">
            <v>3743.33</v>
          </cell>
          <cell r="M117">
            <v>11178.96</v>
          </cell>
          <cell r="N117">
            <v>-11178.96</v>
          </cell>
        </row>
        <row r="118">
          <cell r="G118" t="str">
            <v>New Main - Estate</v>
          </cell>
          <cell r="I118">
            <v>0</v>
          </cell>
          <cell r="J118">
            <v>401.5</v>
          </cell>
          <cell r="K118">
            <v>0</v>
          </cell>
          <cell r="L118">
            <v>0</v>
          </cell>
          <cell r="M118">
            <v>401.5</v>
          </cell>
          <cell r="N118">
            <v>-401.5</v>
          </cell>
        </row>
        <row r="119">
          <cell r="G119" t="str">
            <v>New Main - Estate</v>
          </cell>
          <cell r="I119">
            <v>0</v>
          </cell>
          <cell r="J119">
            <v>0</v>
          </cell>
          <cell r="K119">
            <v>145.02000000000001</v>
          </cell>
          <cell r="L119">
            <v>390.94</v>
          </cell>
          <cell r="M119">
            <v>390.94</v>
          </cell>
          <cell r="N119">
            <v>-390.94</v>
          </cell>
        </row>
        <row r="120">
          <cell r="G120" t="str">
            <v>New Main - Estate</v>
          </cell>
          <cell r="I120">
            <v>0</v>
          </cell>
          <cell r="J120">
            <v>0</v>
          </cell>
          <cell r="K120">
            <v>0</v>
          </cell>
          <cell r="L120">
            <v>72.510000000000005</v>
          </cell>
          <cell r="M120">
            <v>72.510000000000005</v>
          </cell>
          <cell r="N120">
            <v>-72.510000000000005</v>
          </cell>
        </row>
        <row r="121">
          <cell r="G121" t="str">
            <v>New Main - Estate</v>
          </cell>
          <cell r="I121">
            <v>0</v>
          </cell>
          <cell r="J121">
            <v>0</v>
          </cell>
          <cell r="K121">
            <v>0</v>
          </cell>
          <cell r="L121">
            <v>8280.15</v>
          </cell>
          <cell r="M121">
            <v>8280.15</v>
          </cell>
          <cell r="N121">
            <v>-8280.15</v>
          </cell>
        </row>
        <row r="122">
          <cell r="G122" t="str">
            <v>New Main - Estate</v>
          </cell>
          <cell r="I122">
            <v>0</v>
          </cell>
          <cell r="J122">
            <v>3625.65</v>
          </cell>
          <cell r="K122">
            <v>0</v>
          </cell>
          <cell r="L122">
            <v>0</v>
          </cell>
          <cell r="M122">
            <v>3625.65</v>
          </cell>
          <cell r="N122">
            <v>-3625.65</v>
          </cell>
        </row>
        <row r="123">
          <cell r="G123" t="str">
            <v>New Main - Estate</v>
          </cell>
          <cell r="I123">
            <v>0</v>
          </cell>
          <cell r="J123">
            <v>736</v>
          </cell>
          <cell r="K123">
            <v>1118.1400000000001</v>
          </cell>
          <cell r="L123">
            <v>2292.77</v>
          </cell>
          <cell r="M123">
            <v>3028.77</v>
          </cell>
          <cell r="N123">
            <v>-3028.77</v>
          </cell>
        </row>
        <row r="124">
          <cell r="G124" t="str">
            <v>New Main - Estate</v>
          </cell>
          <cell r="I124">
            <v>0</v>
          </cell>
          <cell r="J124">
            <v>36722.400000000001</v>
          </cell>
          <cell r="K124">
            <v>0</v>
          </cell>
          <cell r="L124">
            <v>3432.4</v>
          </cell>
          <cell r="M124">
            <v>40154.800000000003</v>
          </cell>
          <cell r="N124">
            <v>-40154.800000000003</v>
          </cell>
        </row>
        <row r="125">
          <cell r="G125" t="str">
            <v>New Main - Estate</v>
          </cell>
          <cell r="I125">
            <v>0</v>
          </cell>
          <cell r="J125">
            <v>1507</v>
          </cell>
          <cell r="K125">
            <v>0</v>
          </cell>
          <cell r="L125">
            <v>0</v>
          </cell>
          <cell r="M125">
            <v>1507</v>
          </cell>
          <cell r="N125">
            <v>-1507</v>
          </cell>
        </row>
        <row r="126">
          <cell r="G126" t="str">
            <v>New Main - Estate</v>
          </cell>
          <cell r="I126">
            <v>0</v>
          </cell>
          <cell r="J126">
            <v>2710.91</v>
          </cell>
          <cell r="K126">
            <v>0</v>
          </cell>
          <cell r="L126">
            <v>1547.82</v>
          </cell>
          <cell r="M126">
            <v>4258.7299999999996</v>
          </cell>
          <cell r="N126">
            <v>-4258.7299999999996</v>
          </cell>
        </row>
        <row r="127">
          <cell r="G127" t="str">
            <v>New Main - Estate</v>
          </cell>
          <cell r="I127">
            <v>0</v>
          </cell>
          <cell r="J127">
            <v>9363.67</v>
          </cell>
          <cell r="K127">
            <v>0</v>
          </cell>
          <cell r="L127">
            <v>0</v>
          </cell>
          <cell r="M127">
            <v>9363.67</v>
          </cell>
          <cell r="N127">
            <v>-9363.67</v>
          </cell>
        </row>
        <row r="128">
          <cell r="G128" t="str">
            <v>New Main - Estate</v>
          </cell>
          <cell r="I128">
            <v>0</v>
          </cell>
          <cell r="J128">
            <v>276</v>
          </cell>
          <cell r="K128">
            <v>0</v>
          </cell>
          <cell r="L128">
            <v>137.80000000000001</v>
          </cell>
          <cell r="M128">
            <v>413.8</v>
          </cell>
          <cell r="N128">
            <v>-413.8</v>
          </cell>
        </row>
        <row r="129">
          <cell r="G129" t="str">
            <v>New Main - Estate</v>
          </cell>
          <cell r="I129">
            <v>0</v>
          </cell>
          <cell r="J129">
            <v>32168.22</v>
          </cell>
          <cell r="K129">
            <v>0</v>
          </cell>
          <cell r="L129">
            <v>20052.14</v>
          </cell>
          <cell r="M129">
            <v>52220.36</v>
          </cell>
          <cell r="N129">
            <v>-52220.36</v>
          </cell>
        </row>
        <row r="130">
          <cell r="G130" t="str">
            <v>New Main - Estate</v>
          </cell>
          <cell r="I130">
            <v>0</v>
          </cell>
          <cell r="J130">
            <v>7637.19</v>
          </cell>
          <cell r="K130">
            <v>0</v>
          </cell>
          <cell r="L130">
            <v>0</v>
          </cell>
          <cell r="M130">
            <v>7637.19</v>
          </cell>
          <cell r="N130">
            <v>-7637.19</v>
          </cell>
        </row>
        <row r="131">
          <cell r="G131" t="str">
            <v>New Main - Estate</v>
          </cell>
          <cell r="I131">
            <v>0</v>
          </cell>
          <cell r="J131">
            <v>15279.28</v>
          </cell>
          <cell r="K131">
            <v>0</v>
          </cell>
          <cell r="L131">
            <v>0</v>
          </cell>
          <cell r="M131">
            <v>15279.28</v>
          </cell>
          <cell r="N131">
            <v>-15279.28</v>
          </cell>
        </row>
        <row r="132">
          <cell r="G132" t="str">
            <v>New Main - Estate</v>
          </cell>
          <cell r="I132">
            <v>0</v>
          </cell>
          <cell r="J132">
            <v>184</v>
          </cell>
          <cell r="K132">
            <v>0</v>
          </cell>
          <cell r="L132">
            <v>560.64</v>
          </cell>
          <cell r="M132">
            <v>744.64</v>
          </cell>
          <cell r="N132">
            <v>-744.64</v>
          </cell>
        </row>
        <row r="133">
          <cell r="G133" t="str">
            <v>New Main - Estate</v>
          </cell>
          <cell r="I133">
            <v>0</v>
          </cell>
          <cell r="J133">
            <v>4988.87</v>
          </cell>
          <cell r="K133">
            <v>0</v>
          </cell>
          <cell r="L133">
            <v>0</v>
          </cell>
          <cell r="M133">
            <v>4988.87</v>
          </cell>
          <cell r="N133">
            <v>-4988.87</v>
          </cell>
        </row>
        <row r="134">
          <cell r="G134" t="str">
            <v>New Main - Estate</v>
          </cell>
          <cell r="I134">
            <v>0</v>
          </cell>
          <cell r="J134">
            <v>15012</v>
          </cell>
          <cell r="K134">
            <v>280.32</v>
          </cell>
          <cell r="L134">
            <v>280.32</v>
          </cell>
          <cell r="M134">
            <v>15292.32</v>
          </cell>
          <cell r="N134">
            <v>-15292.32</v>
          </cell>
        </row>
        <row r="135">
          <cell r="G135" t="str">
            <v>New Main - Estate</v>
          </cell>
          <cell r="I135">
            <v>0</v>
          </cell>
          <cell r="J135">
            <v>6458.15</v>
          </cell>
          <cell r="K135">
            <v>55.89</v>
          </cell>
          <cell r="L135">
            <v>647.36</v>
          </cell>
          <cell r="M135">
            <v>7105.51</v>
          </cell>
          <cell r="N135">
            <v>-7105.51</v>
          </cell>
        </row>
        <row r="136">
          <cell r="G136" t="str">
            <v>New Main - Estate</v>
          </cell>
          <cell r="I136">
            <v>0</v>
          </cell>
          <cell r="J136">
            <v>17715.23</v>
          </cell>
          <cell r="K136">
            <v>171.4</v>
          </cell>
          <cell r="L136">
            <v>171.4</v>
          </cell>
          <cell r="M136">
            <v>17886.63</v>
          </cell>
          <cell r="N136">
            <v>-17886.63</v>
          </cell>
        </row>
        <row r="137">
          <cell r="G137" t="str">
            <v>New Main - Estate</v>
          </cell>
          <cell r="I137">
            <v>0</v>
          </cell>
          <cell r="J137">
            <v>0</v>
          </cell>
          <cell r="K137">
            <v>0</v>
          </cell>
          <cell r="L137">
            <v>140.16</v>
          </cell>
          <cell r="M137">
            <v>140.16</v>
          </cell>
          <cell r="N137">
            <v>-140.16</v>
          </cell>
        </row>
        <row r="138">
          <cell r="G138" t="str">
            <v>New Main - Estate</v>
          </cell>
          <cell r="I138">
            <v>0</v>
          </cell>
          <cell r="J138">
            <v>368</v>
          </cell>
          <cell r="K138">
            <v>0</v>
          </cell>
          <cell r="L138">
            <v>0</v>
          </cell>
          <cell r="M138">
            <v>368</v>
          </cell>
          <cell r="N138">
            <v>-368</v>
          </cell>
        </row>
        <row r="139">
          <cell r="G139" t="str">
            <v>New Main - Estate</v>
          </cell>
          <cell r="I139">
            <v>0</v>
          </cell>
          <cell r="J139">
            <v>1102.5</v>
          </cell>
          <cell r="K139">
            <v>0</v>
          </cell>
          <cell r="L139">
            <v>0</v>
          </cell>
          <cell r="M139">
            <v>1102.5</v>
          </cell>
          <cell r="N139">
            <v>-1102.5</v>
          </cell>
        </row>
        <row r="140">
          <cell r="G140" t="str">
            <v>New Main - Estate</v>
          </cell>
          <cell r="I140">
            <v>0</v>
          </cell>
          <cell r="J140">
            <v>328.5</v>
          </cell>
          <cell r="K140">
            <v>0</v>
          </cell>
          <cell r="L140">
            <v>0</v>
          </cell>
          <cell r="M140">
            <v>328.5</v>
          </cell>
          <cell r="N140">
            <v>-328.5</v>
          </cell>
        </row>
        <row r="141">
          <cell r="G141" t="str">
            <v>New Main - Estate</v>
          </cell>
          <cell r="I141">
            <v>0</v>
          </cell>
          <cell r="J141">
            <v>806</v>
          </cell>
          <cell r="K141">
            <v>661.27</v>
          </cell>
          <cell r="L141">
            <v>1809.79</v>
          </cell>
          <cell r="M141">
            <v>2615.79</v>
          </cell>
          <cell r="N141">
            <v>-2615.79</v>
          </cell>
        </row>
        <row r="142">
          <cell r="G142" t="str">
            <v>New Main - Estate</v>
          </cell>
          <cell r="I142">
            <v>0</v>
          </cell>
          <cell r="J142">
            <v>622</v>
          </cell>
          <cell r="K142">
            <v>0</v>
          </cell>
          <cell r="L142">
            <v>0</v>
          </cell>
          <cell r="M142">
            <v>622</v>
          </cell>
          <cell r="N142">
            <v>-622</v>
          </cell>
        </row>
        <row r="143">
          <cell r="G143" t="str">
            <v>New Main - Estate</v>
          </cell>
          <cell r="I143">
            <v>0</v>
          </cell>
          <cell r="J143">
            <v>804.5</v>
          </cell>
          <cell r="K143">
            <v>77.05</v>
          </cell>
          <cell r="L143">
            <v>77.05</v>
          </cell>
          <cell r="M143">
            <v>881.55</v>
          </cell>
          <cell r="N143">
            <v>-881.55</v>
          </cell>
        </row>
        <row r="144">
          <cell r="G144" t="str">
            <v>New Main - Estate</v>
          </cell>
          <cell r="I144">
            <v>0</v>
          </cell>
          <cell r="J144">
            <v>7096.48</v>
          </cell>
          <cell r="K144">
            <v>0</v>
          </cell>
          <cell r="L144">
            <v>19497.89</v>
          </cell>
          <cell r="M144">
            <v>26594.37</v>
          </cell>
          <cell r="N144">
            <v>-26594.37</v>
          </cell>
        </row>
        <row r="145">
          <cell r="G145" t="str">
            <v>New Main - Estate</v>
          </cell>
          <cell r="I145">
            <v>0</v>
          </cell>
          <cell r="J145">
            <v>1174</v>
          </cell>
          <cell r="K145">
            <v>0</v>
          </cell>
          <cell r="L145">
            <v>0</v>
          </cell>
          <cell r="M145">
            <v>1174</v>
          </cell>
          <cell r="N145">
            <v>-1174</v>
          </cell>
        </row>
        <row r="146">
          <cell r="G146" t="str">
            <v>New Main - Estate</v>
          </cell>
          <cell r="I146">
            <v>0</v>
          </cell>
          <cell r="J146">
            <v>8516.91</v>
          </cell>
          <cell r="K146">
            <v>0</v>
          </cell>
          <cell r="L146">
            <v>12600.24</v>
          </cell>
          <cell r="M146">
            <v>21117.15</v>
          </cell>
          <cell r="N146">
            <v>-21117.15</v>
          </cell>
        </row>
        <row r="147">
          <cell r="G147" t="str">
            <v>New Main - Estate</v>
          </cell>
          <cell r="I147">
            <v>0</v>
          </cell>
          <cell r="J147">
            <v>19693.32</v>
          </cell>
          <cell r="K147">
            <v>0</v>
          </cell>
          <cell r="L147">
            <v>0</v>
          </cell>
          <cell r="M147">
            <v>19693.32</v>
          </cell>
          <cell r="N147">
            <v>-19693.32</v>
          </cell>
        </row>
        <row r="148">
          <cell r="G148" t="str">
            <v>New Main - Estate</v>
          </cell>
          <cell r="I148">
            <v>0</v>
          </cell>
          <cell r="J148">
            <v>657</v>
          </cell>
          <cell r="K148">
            <v>7222.12</v>
          </cell>
          <cell r="L148">
            <v>26888.09</v>
          </cell>
          <cell r="M148">
            <v>27545.09</v>
          </cell>
          <cell r="N148">
            <v>-27545.09</v>
          </cell>
        </row>
        <row r="149">
          <cell r="G149" t="str">
            <v>New Main - Estate</v>
          </cell>
          <cell r="I149">
            <v>0</v>
          </cell>
          <cell r="J149">
            <v>11518.28</v>
          </cell>
          <cell r="K149">
            <v>0</v>
          </cell>
          <cell r="L149">
            <v>0</v>
          </cell>
          <cell r="M149">
            <v>11518.28</v>
          </cell>
          <cell r="N149">
            <v>-11518.28</v>
          </cell>
        </row>
        <row r="150">
          <cell r="G150" t="str">
            <v>New Main - Estate</v>
          </cell>
          <cell r="I150">
            <v>0</v>
          </cell>
          <cell r="J150">
            <v>182.5</v>
          </cell>
          <cell r="K150">
            <v>0</v>
          </cell>
          <cell r="L150">
            <v>0</v>
          </cell>
          <cell r="M150">
            <v>182.5</v>
          </cell>
          <cell r="N150">
            <v>-182.5</v>
          </cell>
        </row>
        <row r="151">
          <cell r="G151" t="str">
            <v>New Main - Estate</v>
          </cell>
          <cell r="I151">
            <v>0</v>
          </cell>
          <cell r="J151">
            <v>280</v>
          </cell>
          <cell r="K151">
            <v>0</v>
          </cell>
          <cell r="L151">
            <v>0</v>
          </cell>
          <cell r="M151">
            <v>280</v>
          </cell>
          <cell r="N151">
            <v>-280</v>
          </cell>
        </row>
        <row r="152">
          <cell r="G152" t="str">
            <v>New Main - Estate</v>
          </cell>
          <cell r="I152">
            <v>0</v>
          </cell>
          <cell r="J152">
            <v>280</v>
          </cell>
          <cell r="K152">
            <v>0</v>
          </cell>
          <cell r="L152">
            <v>0</v>
          </cell>
          <cell r="M152">
            <v>280</v>
          </cell>
          <cell r="N152">
            <v>-280</v>
          </cell>
        </row>
        <row r="153">
          <cell r="G153" t="str">
            <v>New Main - Estate</v>
          </cell>
          <cell r="I153">
            <v>0</v>
          </cell>
          <cell r="J153">
            <v>280</v>
          </cell>
          <cell r="K153">
            <v>0</v>
          </cell>
          <cell r="L153">
            <v>0</v>
          </cell>
          <cell r="M153">
            <v>280</v>
          </cell>
          <cell r="N153">
            <v>-280</v>
          </cell>
        </row>
        <row r="154">
          <cell r="G154" t="str">
            <v>New Main - Estate</v>
          </cell>
          <cell r="I154">
            <v>0</v>
          </cell>
          <cell r="J154">
            <v>182.5</v>
          </cell>
          <cell r="K154">
            <v>269.73</v>
          </cell>
          <cell r="L154">
            <v>269.73</v>
          </cell>
          <cell r="M154">
            <v>452.23</v>
          </cell>
          <cell r="N154">
            <v>-452.23</v>
          </cell>
        </row>
        <row r="155">
          <cell r="G155" t="str">
            <v>New Main - Estate</v>
          </cell>
          <cell r="I155">
            <v>36234</v>
          </cell>
          <cell r="J155">
            <v>0</v>
          </cell>
          <cell r="K155">
            <v>352.53</v>
          </cell>
          <cell r="L155">
            <v>11712.77</v>
          </cell>
          <cell r="M155">
            <v>11712.77</v>
          </cell>
          <cell r="N155">
            <v>24521.23</v>
          </cell>
        </row>
        <row r="156">
          <cell r="G156" t="str">
            <v>New Main - Estate</v>
          </cell>
          <cell r="I156">
            <v>19687</v>
          </cell>
          <cell r="J156">
            <v>615</v>
          </cell>
          <cell r="K156">
            <v>0</v>
          </cell>
          <cell r="L156">
            <v>9071.7900000000009</v>
          </cell>
          <cell r="M156">
            <v>9686.7900000000009</v>
          </cell>
          <cell r="N156">
            <v>10000.209999999999</v>
          </cell>
        </row>
        <row r="157">
          <cell r="G157" t="str">
            <v>New Main - Estate</v>
          </cell>
          <cell r="I157">
            <v>291460.65999999997</v>
          </cell>
          <cell r="J157">
            <v>208516.52</v>
          </cell>
          <cell r="K157">
            <v>0</v>
          </cell>
          <cell r="L157">
            <v>0</v>
          </cell>
          <cell r="M157">
            <v>208516.52</v>
          </cell>
          <cell r="N157">
            <v>82944.14</v>
          </cell>
        </row>
        <row r="158">
          <cell r="G158" t="str">
            <v>New Main - Estate</v>
          </cell>
          <cell r="I158">
            <v>513408</v>
          </cell>
          <cell r="J158">
            <v>42838.91</v>
          </cell>
          <cell r="K158">
            <v>0</v>
          </cell>
          <cell r="L158">
            <v>124145.59</v>
          </cell>
          <cell r="M158">
            <v>166984.5</v>
          </cell>
          <cell r="N158">
            <v>346423.5</v>
          </cell>
        </row>
        <row r="159">
          <cell r="G159" t="str">
            <v>New Main - Estate</v>
          </cell>
          <cell r="I159">
            <v>95977</v>
          </cell>
          <cell r="J159">
            <v>152280.32000000001</v>
          </cell>
          <cell r="K159">
            <v>0</v>
          </cell>
          <cell r="L159">
            <v>40586.959999999999</v>
          </cell>
          <cell r="M159">
            <v>192867.28</v>
          </cell>
          <cell r="N159">
            <v>-96890.28</v>
          </cell>
        </row>
        <row r="160">
          <cell r="G160" t="str">
            <v>New Main - Estate</v>
          </cell>
          <cell r="I160">
            <v>11175</v>
          </cell>
          <cell r="J160">
            <v>5106.01</v>
          </cell>
          <cell r="K160">
            <v>0</v>
          </cell>
          <cell r="L160">
            <v>2126.3200000000002</v>
          </cell>
          <cell r="M160">
            <v>7232.33</v>
          </cell>
          <cell r="N160">
            <v>3942.67</v>
          </cell>
        </row>
        <row r="161">
          <cell r="G161" t="str">
            <v>New Main - Estate</v>
          </cell>
          <cell r="I161">
            <v>32625</v>
          </cell>
          <cell r="J161">
            <v>5201.76</v>
          </cell>
          <cell r="K161">
            <v>707.76</v>
          </cell>
          <cell r="L161">
            <v>11353.49</v>
          </cell>
          <cell r="M161">
            <v>16555.25</v>
          </cell>
          <cell r="N161">
            <v>16069.75</v>
          </cell>
        </row>
        <row r="162">
          <cell r="G162" t="str">
            <v>New Main - Estate</v>
          </cell>
          <cell r="I162">
            <v>4083</v>
          </cell>
          <cell r="J162">
            <v>986</v>
          </cell>
          <cell r="K162">
            <v>0</v>
          </cell>
          <cell r="L162">
            <v>10974.35</v>
          </cell>
          <cell r="M162">
            <v>11960.35</v>
          </cell>
          <cell r="N162">
            <v>-7877.35</v>
          </cell>
        </row>
        <row r="163">
          <cell r="G163" t="str">
            <v>New Main - Estate</v>
          </cell>
          <cell r="I163">
            <v>10646</v>
          </cell>
          <cell r="J163">
            <v>134</v>
          </cell>
          <cell r="K163">
            <v>0</v>
          </cell>
          <cell r="L163">
            <v>0</v>
          </cell>
          <cell r="M163">
            <v>134</v>
          </cell>
          <cell r="N163">
            <v>10512</v>
          </cell>
        </row>
        <row r="164">
          <cell r="G164" t="str">
            <v>New Main - Estate</v>
          </cell>
          <cell r="I164">
            <v>10646</v>
          </cell>
          <cell r="J164">
            <v>134</v>
          </cell>
          <cell r="K164">
            <v>0</v>
          </cell>
          <cell r="L164">
            <v>0</v>
          </cell>
          <cell r="M164">
            <v>134</v>
          </cell>
          <cell r="N164">
            <v>10512</v>
          </cell>
        </row>
        <row r="165">
          <cell r="G165" t="str">
            <v>New Main - Estate</v>
          </cell>
          <cell r="I165">
            <v>10646</v>
          </cell>
          <cell r="J165">
            <v>134</v>
          </cell>
          <cell r="K165">
            <v>0</v>
          </cell>
          <cell r="L165">
            <v>0</v>
          </cell>
          <cell r="M165">
            <v>134</v>
          </cell>
          <cell r="N165">
            <v>10512</v>
          </cell>
        </row>
        <row r="166">
          <cell r="G166" t="str">
            <v>New Main - Estate</v>
          </cell>
          <cell r="I166">
            <v>15568</v>
          </cell>
          <cell r="J166">
            <v>134</v>
          </cell>
          <cell r="K166">
            <v>0</v>
          </cell>
          <cell r="L166">
            <v>0</v>
          </cell>
          <cell r="M166">
            <v>134</v>
          </cell>
          <cell r="N166">
            <v>15434</v>
          </cell>
        </row>
        <row r="167">
          <cell r="G167" t="str">
            <v>New Main - Estate</v>
          </cell>
          <cell r="I167">
            <v>17064</v>
          </cell>
          <cell r="J167">
            <v>134</v>
          </cell>
          <cell r="K167">
            <v>0</v>
          </cell>
          <cell r="L167">
            <v>0</v>
          </cell>
          <cell r="M167">
            <v>134</v>
          </cell>
          <cell r="N167">
            <v>16930</v>
          </cell>
        </row>
        <row r="168">
          <cell r="G168" t="str">
            <v>New Main - Estate</v>
          </cell>
          <cell r="I168">
            <v>6275</v>
          </cell>
          <cell r="J168">
            <v>347</v>
          </cell>
          <cell r="K168">
            <v>0</v>
          </cell>
          <cell r="L168">
            <v>2338.4299999999998</v>
          </cell>
          <cell r="M168">
            <v>2685.43</v>
          </cell>
          <cell r="N168">
            <v>3589.57</v>
          </cell>
        </row>
        <row r="169">
          <cell r="G169" t="str">
            <v>New Main - Estate</v>
          </cell>
          <cell r="I169">
            <v>121117</v>
          </cell>
          <cell r="J169">
            <v>0</v>
          </cell>
          <cell r="K169">
            <v>140.16</v>
          </cell>
          <cell r="L169">
            <v>2260.2600000000002</v>
          </cell>
          <cell r="M169">
            <v>2260.2600000000002</v>
          </cell>
          <cell r="N169">
            <v>118856.74</v>
          </cell>
        </row>
        <row r="170">
          <cell r="G170" t="str">
            <v>New Main - Estate</v>
          </cell>
          <cell r="I170">
            <v>4708</v>
          </cell>
          <cell r="J170">
            <v>134</v>
          </cell>
          <cell r="K170">
            <v>0</v>
          </cell>
          <cell r="L170">
            <v>1833.7</v>
          </cell>
          <cell r="M170">
            <v>1967.7</v>
          </cell>
          <cell r="N170">
            <v>2740.3</v>
          </cell>
        </row>
        <row r="171">
          <cell r="G171" t="str">
            <v>New Main - Estate</v>
          </cell>
          <cell r="I171">
            <v>19687</v>
          </cell>
          <cell r="J171">
            <v>804</v>
          </cell>
          <cell r="K171">
            <v>0</v>
          </cell>
          <cell r="L171">
            <v>27071.49</v>
          </cell>
          <cell r="M171">
            <v>27875.49</v>
          </cell>
          <cell r="N171">
            <v>-8188.49</v>
          </cell>
        </row>
        <row r="172">
          <cell r="G172" t="str">
            <v>New Main - Estate</v>
          </cell>
          <cell r="I172">
            <v>14475</v>
          </cell>
          <cell r="J172">
            <v>0</v>
          </cell>
          <cell r="K172">
            <v>0</v>
          </cell>
          <cell r="L172">
            <v>6865.73</v>
          </cell>
          <cell r="M172">
            <v>6865.73</v>
          </cell>
          <cell r="N172">
            <v>7609.27</v>
          </cell>
        </row>
        <row r="173">
          <cell r="G173" t="str">
            <v>New Main - Estate</v>
          </cell>
          <cell r="I173">
            <v>6010</v>
          </cell>
          <cell r="J173">
            <v>0</v>
          </cell>
          <cell r="K173">
            <v>0</v>
          </cell>
          <cell r="L173">
            <v>11524.82</v>
          </cell>
          <cell r="M173">
            <v>11524.82</v>
          </cell>
          <cell r="N173">
            <v>-5514.82</v>
          </cell>
        </row>
        <row r="174">
          <cell r="G174" t="str">
            <v>New Main - Estate</v>
          </cell>
          <cell r="I174">
            <v>12456</v>
          </cell>
          <cell r="J174">
            <v>0</v>
          </cell>
          <cell r="K174">
            <v>0</v>
          </cell>
          <cell r="L174">
            <v>3089.7</v>
          </cell>
          <cell r="M174">
            <v>3089.7</v>
          </cell>
          <cell r="N174">
            <v>9366.2999999999993</v>
          </cell>
        </row>
        <row r="175">
          <cell r="G175" t="str">
            <v>New Main - Estate</v>
          </cell>
          <cell r="I175">
            <v>16538</v>
          </cell>
          <cell r="J175">
            <v>0</v>
          </cell>
          <cell r="K175">
            <v>0</v>
          </cell>
          <cell r="L175">
            <v>11026.8</v>
          </cell>
          <cell r="M175">
            <v>11026.8</v>
          </cell>
          <cell r="N175">
            <v>5511.2</v>
          </cell>
        </row>
        <row r="176">
          <cell r="G176" t="str">
            <v>New Main - Estate</v>
          </cell>
          <cell r="I176">
            <v>68357</v>
          </cell>
          <cell r="J176">
            <v>0</v>
          </cell>
          <cell r="K176">
            <v>0</v>
          </cell>
          <cell r="L176">
            <v>26035.59</v>
          </cell>
          <cell r="M176">
            <v>26035.59</v>
          </cell>
          <cell r="N176">
            <v>42321.41</v>
          </cell>
        </row>
        <row r="177">
          <cell r="G177" t="str">
            <v>New Main - Estate</v>
          </cell>
          <cell r="I177">
            <v>68357</v>
          </cell>
          <cell r="J177">
            <v>0</v>
          </cell>
          <cell r="K177">
            <v>0</v>
          </cell>
          <cell r="L177">
            <v>819.67</v>
          </cell>
          <cell r="M177">
            <v>819.67</v>
          </cell>
          <cell r="N177">
            <v>67537.33</v>
          </cell>
        </row>
        <row r="178">
          <cell r="G178" t="str">
            <v>New Main - Estate</v>
          </cell>
          <cell r="I178">
            <v>10283.9</v>
          </cell>
          <cell r="J178">
            <v>0</v>
          </cell>
          <cell r="K178">
            <v>70.08</v>
          </cell>
          <cell r="L178">
            <v>1542.17</v>
          </cell>
          <cell r="M178">
            <v>1542.17</v>
          </cell>
          <cell r="N178">
            <v>8741.73</v>
          </cell>
        </row>
        <row r="179">
          <cell r="G179" t="str">
            <v>New Main - Estate</v>
          </cell>
          <cell r="I179">
            <v>19687</v>
          </cell>
          <cell r="J179">
            <v>0</v>
          </cell>
          <cell r="K179">
            <v>37.26</v>
          </cell>
          <cell r="L179">
            <v>11401.98</v>
          </cell>
          <cell r="M179">
            <v>11401.98</v>
          </cell>
          <cell r="N179">
            <v>8285.02</v>
          </cell>
        </row>
        <row r="180">
          <cell r="G180" t="str">
            <v>New Main - Estate</v>
          </cell>
          <cell r="I180">
            <v>8714</v>
          </cell>
          <cell r="J180">
            <v>0</v>
          </cell>
          <cell r="K180">
            <v>0</v>
          </cell>
          <cell r="L180">
            <v>9915.25</v>
          </cell>
          <cell r="M180">
            <v>9915.25</v>
          </cell>
          <cell r="N180">
            <v>-1201.25</v>
          </cell>
        </row>
        <row r="181">
          <cell r="G181" t="str">
            <v>New Main - Estate</v>
          </cell>
          <cell r="I181">
            <v>125562</v>
          </cell>
          <cell r="J181">
            <v>0</v>
          </cell>
          <cell r="K181">
            <v>14526.1</v>
          </cell>
          <cell r="L181">
            <v>21719.599999999999</v>
          </cell>
          <cell r="M181">
            <v>21719.599999999999</v>
          </cell>
          <cell r="N181">
            <v>103842.4</v>
          </cell>
        </row>
        <row r="182">
          <cell r="G182" t="str">
            <v>New Main - Estate</v>
          </cell>
          <cell r="I182">
            <v>21849</v>
          </cell>
          <cell r="J182">
            <v>0</v>
          </cell>
          <cell r="K182">
            <v>0</v>
          </cell>
          <cell r="L182">
            <v>7884.61</v>
          </cell>
          <cell r="M182">
            <v>7884.61</v>
          </cell>
          <cell r="N182">
            <v>13964.39</v>
          </cell>
        </row>
        <row r="183">
          <cell r="G183" t="str">
            <v>New Main - Estate</v>
          </cell>
          <cell r="I183">
            <v>54787</v>
          </cell>
          <cell r="J183">
            <v>0</v>
          </cell>
          <cell r="K183">
            <v>2593.06</v>
          </cell>
          <cell r="L183">
            <v>6378.78</v>
          </cell>
          <cell r="M183">
            <v>6378.78</v>
          </cell>
          <cell r="N183">
            <v>48408.22</v>
          </cell>
        </row>
        <row r="184">
          <cell r="G184" t="str">
            <v>New Main - Estate</v>
          </cell>
          <cell r="I184">
            <v>79886</v>
          </cell>
          <cell r="J184">
            <v>0</v>
          </cell>
          <cell r="K184">
            <v>7937.65</v>
          </cell>
          <cell r="L184">
            <v>65649.100000000006</v>
          </cell>
          <cell r="M184">
            <v>65649.100000000006</v>
          </cell>
          <cell r="N184">
            <v>14236.9</v>
          </cell>
        </row>
        <row r="185">
          <cell r="G185" t="str">
            <v>New Main - Estate</v>
          </cell>
          <cell r="I185">
            <v>31024</v>
          </cell>
          <cell r="J185">
            <v>0</v>
          </cell>
          <cell r="K185">
            <v>19831.48</v>
          </cell>
          <cell r="L185">
            <v>37349.58</v>
          </cell>
          <cell r="M185">
            <v>37349.58</v>
          </cell>
          <cell r="N185">
            <v>-6325.58</v>
          </cell>
        </row>
        <row r="186">
          <cell r="G186" t="str">
            <v>New Main - Estate</v>
          </cell>
          <cell r="I186">
            <v>26362</v>
          </cell>
          <cell r="J186">
            <v>0</v>
          </cell>
          <cell r="K186">
            <v>0</v>
          </cell>
          <cell r="L186">
            <v>402.87</v>
          </cell>
          <cell r="M186">
            <v>402.87</v>
          </cell>
          <cell r="N186">
            <v>25959.13</v>
          </cell>
        </row>
        <row r="187">
          <cell r="G187" t="str">
            <v>New Main - Estate</v>
          </cell>
          <cell r="I187">
            <v>96254</v>
          </cell>
          <cell r="J187">
            <v>0</v>
          </cell>
          <cell r="K187">
            <v>97.36</v>
          </cell>
          <cell r="L187">
            <v>21169.47</v>
          </cell>
          <cell r="M187">
            <v>21169.47</v>
          </cell>
          <cell r="N187">
            <v>75084.53</v>
          </cell>
        </row>
        <row r="188">
          <cell r="G188" t="str">
            <v>New Main - Estate</v>
          </cell>
          <cell r="I188">
            <v>46138</v>
          </cell>
          <cell r="J188">
            <v>0</v>
          </cell>
          <cell r="K188">
            <v>403.02</v>
          </cell>
          <cell r="L188">
            <v>499.62</v>
          </cell>
          <cell r="M188">
            <v>499.62</v>
          </cell>
          <cell r="N188">
            <v>45638.38</v>
          </cell>
        </row>
        <row r="189">
          <cell r="G189" t="str">
            <v>New Main - Estate</v>
          </cell>
          <cell r="I189">
            <v>18287</v>
          </cell>
          <cell r="J189">
            <v>0</v>
          </cell>
          <cell r="K189">
            <v>280.32</v>
          </cell>
          <cell r="L189">
            <v>280.32</v>
          </cell>
          <cell r="M189">
            <v>280.32</v>
          </cell>
          <cell r="N189">
            <v>18006.68</v>
          </cell>
        </row>
        <row r="190">
          <cell r="G190" t="str">
            <v>New Main - Estate</v>
          </cell>
          <cell r="I190">
            <v>29425</v>
          </cell>
          <cell r="J190">
            <v>0</v>
          </cell>
          <cell r="K190">
            <v>1663.51</v>
          </cell>
          <cell r="L190">
            <v>1663.51</v>
          </cell>
          <cell r="M190">
            <v>1663.51</v>
          </cell>
          <cell r="N190">
            <v>27761.49</v>
          </cell>
        </row>
        <row r="191">
          <cell r="G191" t="str">
            <v>New Main - Estate Total</v>
          </cell>
          <cell r="I191">
            <v>1975458.5599999998</v>
          </cell>
          <cell r="J191">
            <v>1723437.9399999992</v>
          </cell>
          <cell r="K191">
            <v>149069.98000000001</v>
          </cell>
          <cell r="L191">
            <v>1380846.9800000007</v>
          </cell>
          <cell r="M191">
            <v>3104284.9199999985</v>
          </cell>
          <cell r="N191">
            <v>-1128826.3599999996</v>
          </cell>
        </row>
        <row r="192">
          <cell r="G192" t="str">
            <v>New Main - Existing Domestic</v>
          </cell>
          <cell r="I192">
            <v>0</v>
          </cell>
          <cell r="J192">
            <v>109.5</v>
          </cell>
          <cell r="K192">
            <v>4853.88</v>
          </cell>
          <cell r="L192">
            <v>20242.82</v>
          </cell>
          <cell r="M192">
            <v>20352.32</v>
          </cell>
          <cell r="N192">
            <v>-20352.32</v>
          </cell>
        </row>
        <row r="193">
          <cell r="G193" t="str">
            <v>New Main - Existing Domestic Total</v>
          </cell>
          <cell r="I193">
            <v>0</v>
          </cell>
          <cell r="J193">
            <v>109.5</v>
          </cell>
          <cell r="K193">
            <v>4853.88</v>
          </cell>
          <cell r="L193">
            <v>20242.82</v>
          </cell>
          <cell r="M193">
            <v>20352.32</v>
          </cell>
          <cell r="N193">
            <v>-20352.32</v>
          </cell>
        </row>
        <row r="194">
          <cell r="G194" t="str">
            <v>New Main - Industrial and Commercial &lt;10TJ/annum</v>
          </cell>
          <cell r="I194">
            <v>0</v>
          </cell>
          <cell r="J194">
            <v>4314</v>
          </cell>
          <cell r="K194">
            <v>1364.46</v>
          </cell>
          <cell r="L194">
            <v>8209.7099999999991</v>
          </cell>
          <cell r="M194">
            <v>12523.71</v>
          </cell>
          <cell r="N194">
            <v>-12523.71</v>
          </cell>
        </row>
        <row r="195">
          <cell r="G195" t="str">
            <v>New Main - Industrial and Commercial &lt;10TJ/annum Total</v>
          </cell>
          <cell r="I195">
            <v>0</v>
          </cell>
          <cell r="J195">
            <v>4314</v>
          </cell>
          <cell r="K195">
            <v>1364.46</v>
          </cell>
          <cell r="L195">
            <v>8209.7099999999991</v>
          </cell>
          <cell r="M195">
            <v>12523.71</v>
          </cell>
          <cell r="N195">
            <v>-12523.71</v>
          </cell>
        </row>
        <row r="196">
          <cell r="G196" t="str">
            <v>Oakey Gate Station - Upgrade of station including odouriser and E&amp;I installations</v>
          </cell>
          <cell r="I196">
            <v>450000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450000</v>
          </cell>
        </row>
        <row r="197">
          <cell r="G197" t="str">
            <v>Oakey Gate Station - Upgrade of station including odouriser and E&amp;I installations Total</v>
          </cell>
          <cell r="I197">
            <v>450000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450000</v>
          </cell>
        </row>
        <row r="198">
          <cell r="G198" t="str">
            <v>Other - record separately</v>
          </cell>
          <cell r="I198">
            <v>0</v>
          </cell>
          <cell r="J198">
            <v>176895.57</v>
          </cell>
          <cell r="K198">
            <v>0</v>
          </cell>
          <cell r="L198">
            <v>-203654.87</v>
          </cell>
          <cell r="M198">
            <v>-26759.3</v>
          </cell>
          <cell r="N198">
            <v>26759.3</v>
          </cell>
        </row>
        <row r="199">
          <cell r="G199" t="str">
            <v>Other - record separately Total</v>
          </cell>
          <cell r="I199">
            <v>0</v>
          </cell>
          <cell r="J199">
            <v>176895.57</v>
          </cell>
          <cell r="K199">
            <v>0</v>
          </cell>
          <cell r="L199">
            <v>-203654.87</v>
          </cell>
          <cell r="M199">
            <v>-26759.3</v>
          </cell>
          <cell r="N199">
            <v>26759.3</v>
          </cell>
        </row>
        <row r="200">
          <cell r="G200" t="str">
            <v>Relocation of DN150 Class 600 at creek crossing, Hotham Creek Road, Willowvale Total</v>
          </cell>
          <cell r="I200">
            <v>390000</v>
          </cell>
          <cell r="J200">
            <v>57098.5</v>
          </cell>
          <cell r="K200">
            <v>85007.62</v>
          </cell>
          <cell r="L200">
            <v>517946.77</v>
          </cell>
          <cell r="M200">
            <v>575045.27</v>
          </cell>
          <cell r="N200">
            <v>-185045.27</v>
          </cell>
        </row>
        <row r="201">
          <cell r="G201" t="str">
            <v>Relocation of DN150 Class 600 at creek crossing, Hotham Creek Road, Willowvale Total Total</v>
          </cell>
          <cell r="I201">
            <v>390000</v>
          </cell>
          <cell r="J201">
            <v>57098.5</v>
          </cell>
          <cell r="K201">
            <v>85007.62</v>
          </cell>
          <cell r="L201">
            <v>517946.77</v>
          </cell>
          <cell r="M201">
            <v>575045.27</v>
          </cell>
          <cell r="N201">
            <v>-185045.27</v>
          </cell>
        </row>
        <row r="202">
          <cell r="G202" t="str">
            <v>Replace existing district regulator stations</v>
          </cell>
          <cell r="I202">
            <v>0</v>
          </cell>
          <cell r="J202">
            <v>34246.36</v>
          </cell>
          <cell r="K202">
            <v>560.64</v>
          </cell>
          <cell r="L202">
            <v>116585.98</v>
          </cell>
          <cell r="M202">
            <v>150832.34</v>
          </cell>
          <cell r="N202">
            <v>-150832.34</v>
          </cell>
        </row>
        <row r="203">
          <cell r="G203" t="str">
            <v>Replace existing district regulator stations</v>
          </cell>
          <cell r="I203">
            <v>0</v>
          </cell>
          <cell r="J203">
            <v>8695.68</v>
          </cell>
          <cell r="K203">
            <v>6240</v>
          </cell>
          <cell r="L203">
            <v>75325.34</v>
          </cell>
          <cell r="M203">
            <v>84021.02</v>
          </cell>
          <cell r="N203">
            <v>-84021.02</v>
          </cell>
        </row>
        <row r="204">
          <cell r="G204" t="str">
            <v>Replace existing district regulator stations</v>
          </cell>
          <cell r="I204">
            <v>0</v>
          </cell>
          <cell r="J204">
            <v>0</v>
          </cell>
          <cell r="K204">
            <v>0</v>
          </cell>
          <cell r="L204">
            <v>13323.8</v>
          </cell>
          <cell r="M204">
            <v>13323.8</v>
          </cell>
          <cell r="N204">
            <v>-13323.8</v>
          </cell>
        </row>
        <row r="205">
          <cell r="G205" t="str">
            <v>Replace existing district regulator stations</v>
          </cell>
          <cell r="I205">
            <v>0</v>
          </cell>
          <cell r="J205">
            <v>83283</v>
          </cell>
          <cell r="K205">
            <v>11333.29</v>
          </cell>
          <cell r="L205">
            <v>-1017.1799999999899</v>
          </cell>
          <cell r="M205">
            <v>82265.820000000007</v>
          </cell>
          <cell r="N205">
            <v>-82265.820000000007</v>
          </cell>
        </row>
        <row r="206">
          <cell r="G206" t="str">
            <v>Replace existing district regulator stations</v>
          </cell>
          <cell r="I206">
            <v>0</v>
          </cell>
          <cell r="J206">
            <v>455385.24</v>
          </cell>
          <cell r="K206">
            <v>73292.789999999994</v>
          </cell>
          <cell r="L206">
            <v>721791.44</v>
          </cell>
          <cell r="M206">
            <v>1177176.68</v>
          </cell>
          <cell r="N206">
            <v>-1177176.68</v>
          </cell>
        </row>
        <row r="207">
          <cell r="G207" t="str">
            <v>Replace existing district regulator stations</v>
          </cell>
          <cell r="I207">
            <v>70000</v>
          </cell>
          <cell r="J207">
            <v>0</v>
          </cell>
          <cell r="K207">
            <v>9385.6</v>
          </cell>
          <cell r="L207">
            <v>30267.279999999999</v>
          </cell>
          <cell r="M207">
            <v>30267.279999999999</v>
          </cell>
          <cell r="N207">
            <v>39732.720000000001</v>
          </cell>
        </row>
        <row r="208">
          <cell r="G208" t="str">
            <v>Replace existing district regulator stations</v>
          </cell>
          <cell r="I208">
            <v>960000</v>
          </cell>
          <cell r="J208">
            <v>0</v>
          </cell>
          <cell r="K208">
            <v>877.92</v>
          </cell>
          <cell r="L208">
            <v>21872.639999999999</v>
          </cell>
          <cell r="M208">
            <v>21872.639999999999</v>
          </cell>
          <cell r="N208">
            <v>938127.35999999999</v>
          </cell>
        </row>
        <row r="209">
          <cell r="G209" t="str">
            <v>Replace existing district regulator stations Total</v>
          </cell>
          <cell r="I209">
            <v>1030000</v>
          </cell>
          <cell r="J209">
            <v>581610.28</v>
          </cell>
          <cell r="K209">
            <v>101690.24000000001</v>
          </cell>
          <cell r="L209">
            <v>978149.29999999993</v>
          </cell>
          <cell r="M209">
            <v>1559759.5799999998</v>
          </cell>
          <cell r="N209">
            <v>-529759.57999999996</v>
          </cell>
        </row>
        <row r="210">
          <cell r="G210" t="str">
            <v>SCADA - Integrate Elster units into historian</v>
          </cell>
          <cell r="I210">
            <v>0</v>
          </cell>
          <cell r="J210">
            <v>9485.7800000000007</v>
          </cell>
          <cell r="K210">
            <v>754.76</v>
          </cell>
          <cell r="L210">
            <v>19318.490000000002</v>
          </cell>
          <cell r="M210">
            <v>28804.27</v>
          </cell>
          <cell r="N210">
            <v>-28804.27</v>
          </cell>
        </row>
        <row r="211">
          <cell r="G211" t="str">
            <v>SCADA - Integrate Elster units into historian Total</v>
          </cell>
          <cell r="I211">
            <v>0</v>
          </cell>
          <cell r="J211">
            <v>9485.7800000000007</v>
          </cell>
          <cell r="K211">
            <v>754.76</v>
          </cell>
          <cell r="L211">
            <v>19318.490000000002</v>
          </cell>
          <cell r="M211">
            <v>28804.27</v>
          </cell>
          <cell r="N211">
            <v>-28804.27</v>
          </cell>
        </row>
        <row r="212">
          <cell r="G212" t="str">
            <v>SCADA - Replace existing database</v>
          </cell>
          <cell r="I212">
            <v>0</v>
          </cell>
          <cell r="J212">
            <v>28151.29</v>
          </cell>
          <cell r="K212">
            <v>15675</v>
          </cell>
          <cell r="L212">
            <v>48715.02</v>
          </cell>
          <cell r="M212">
            <v>76866.31</v>
          </cell>
          <cell r="N212">
            <v>-76866.31</v>
          </cell>
        </row>
        <row r="213">
          <cell r="G213" t="str">
            <v>SCADA - Replace existing database Total</v>
          </cell>
          <cell r="I213">
            <v>0</v>
          </cell>
          <cell r="J213">
            <v>28151.29</v>
          </cell>
          <cell r="K213">
            <v>15675</v>
          </cell>
          <cell r="L213">
            <v>48715.02</v>
          </cell>
          <cell r="M213">
            <v>76866.31</v>
          </cell>
          <cell r="N213">
            <v>-76866.31</v>
          </cell>
        </row>
        <row r="214">
          <cell r="G214" t="str">
            <v>SCADA - Replace existing servers</v>
          </cell>
          <cell r="I214">
            <v>0</v>
          </cell>
          <cell r="J214">
            <v>996.04</v>
          </cell>
          <cell r="K214">
            <v>0</v>
          </cell>
          <cell r="L214">
            <v>4922.74</v>
          </cell>
          <cell r="M214">
            <v>5918.78</v>
          </cell>
          <cell r="N214">
            <v>-5918.78</v>
          </cell>
        </row>
        <row r="215">
          <cell r="G215" t="str">
            <v>SCADA - Replace existing servers</v>
          </cell>
          <cell r="I215">
            <v>0</v>
          </cell>
          <cell r="J215">
            <v>33995.4</v>
          </cell>
          <cell r="K215">
            <v>0</v>
          </cell>
          <cell r="L215">
            <v>35410.730000000003</v>
          </cell>
          <cell r="M215">
            <v>69406.13</v>
          </cell>
          <cell r="N215">
            <v>-69406.13</v>
          </cell>
        </row>
        <row r="216">
          <cell r="G216" t="str">
            <v>SCADA - Replace existing servers Total</v>
          </cell>
          <cell r="I216">
            <v>0</v>
          </cell>
          <cell r="J216">
            <v>34991.440000000002</v>
          </cell>
          <cell r="K216">
            <v>0</v>
          </cell>
          <cell r="L216">
            <v>40333.47</v>
          </cell>
          <cell r="M216">
            <v>75324.91</v>
          </cell>
          <cell r="N216">
            <v>-75324.91</v>
          </cell>
        </row>
        <row r="217">
          <cell r="G217" t="str">
            <v>Service Renewal</v>
          </cell>
          <cell r="I217">
            <v>0</v>
          </cell>
          <cell r="J217">
            <v>85840.13</v>
          </cell>
          <cell r="K217">
            <v>46295.58</v>
          </cell>
          <cell r="L217">
            <v>206280.23</v>
          </cell>
          <cell r="M217">
            <v>292120.36</v>
          </cell>
          <cell r="N217">
            <v>-292120.36</v>
          </cell>
        </row>
        <row r="218">
          <cell r="G218" t="str">
            <v>Service Renewal</v>
          </cell>
          <cell r="I218">
            <v>40000</v>
          </cell>
          <cell r="J218">
            <v>0</v>
          </cell>
          <cell r="K218">
            <v>0</v>
          </cell>
          <cell r="L218">
            <v>841.5</v>
          </cell>
          <cell r="M218">
            <v>841.5</v>
          </cell>
          <cell r="N218">
            <v>39158.5</v>
          </cell>
        </row>
        <row r="219">
          <cell r="G219" t="str">
            <v>Service Renewal</v>
          </cell>
          <cell r="I219">
            <v>0</v>
          </cell>
          <cell r="J219">
            <v>0</v>
          </cell>
          <cell r="K219">
            <v>0</v>
          </cell>
          <cell r="L219">
            <v>48.68</v>
          </cell>
          <cell r="M219">
            <v>48.68</v>
          </cell>
          <cell r="N219">
            <v>-48.68</v>
          </cell>
        </row>
        <row r="220">
          <cell r="G220" t="str">
            <v>Service Renewal Total</v>
          </cell>
          <cell r="I220">
            <v>40000</v>
          </cell>
          <cell r="J220">
            <v>85840.13</v>
          </cell>
          <cell r="K220">
            <v>46295.58</v>
          </cell>
          <cell r="L220">
            <v>207170.41</v>
          </cell>
          <cell r="M220">
            <v>293010.53999999998</v>
          </cell>
          <cell r="N220">
            <v>-253010.53999999998</v>
          </cell>
        </row>
        <row r="221">
          <cell r="G221" t="str">
            <v>Telemetry - District regulator stations</v>
          </cell>
          <cell r="I221">
            <v>120000</v>
          </cell>
          <cell r="J221">
            <v>0</v>
          </cell>
          <cell r="K221">
            <v>963.42</v>
          </cell>
          <cell r="L221">
            <v>10377.65</v>
          </cell>
          <cell r="M221">
            <v>10377.65</v>
          </cell>
          <cell r="N221">
            <v>109622.35</v>
          </cell>
        </row>
        <row r="222">
          <cell r="G222" t="str">
            <v>Telemetry - District regulator stations Total</v>
          </cell>
          <cell r="I222">
            <v>120000</v>
          </cell>
          <cell r="J222">
            <v>0</v>
          </cell>
          <cell r="K222">
            <v>963.42</v>
          </cell>
          <cell r="L222">
            <v>10377.65</v>
          </cell>
          <cell r="M222">
            <v>10377.65</v>
          </cell>
          <cell r="N222">
            <v>109622.35</v>
          </cell>
        </row>
        <row r="223">
          <cell r="G223" t="str">
            <v>Telemetry - Fringe point monitors</v>
          </cell>
          <cell r="I223">
            <v>40000</v>
          </cell>
          <cell r="J223">
            <v>0</v>
          </cell>
          <cell r="K223">
            <v>1122.5</v>
          </cell>
          <cell r="L223">
            <v>12988.07</v>
          </cell>
          <cell r="M223">
            <v>12988.07</v>
          </cell>
          <cell r="N223">
            <v>27011.93</v>
          </cell>
        </row>
        <row r="224">
          <cell r="G224" t="str">
            <v>Telemetry - Fringe point monitors Total</v>
          </cell>
          <cell r="I224">
            <v>40000</v>
          </cell>
          <cell r="J224">
            <v>0</v>
          </cell>
          <cell r="K224">
            <v>1122.5</v>
          </cell>
          <cell r="L224">
            <v>12988.07</v>
          </cell>
          <cell r="M224">
            <v>12988.07</v>
          </cell>
          <cell r="N224">
            <v>27011.93</v>
          </cell>
        </row>
        <row r="225">
          <cell r="G225" t="str">
            <v>Tingalpa Gate Station Upgrade - Increase capacity; additional Class 300 outlet</v>
          </cell>
          <cell r="I225">
            <v>90000</v>
          </cell>
          <cell r="J225">
            <v>0</v>
          </cell>
          <cell r="K225">
            <v>5380.63</v>
          </cell>
          <cell r="L225">
            <v>5380.63</v>
          </cell>
          <cell r="M225">
            <v>5380.63</v>
          </cell>
          <cell r="N225">
            <v>84619.37</v>
          </cell>
        </row>
        <row r="226">
          <cell r="G226" t="str">
            <v>Tingalpa Gate Station Upgrade - Increase capacity; additional Class 300 outlet</v>
          </cell>
          <cell r="I226">
            <v>45000</v>
          </cell>
          <cell r="J226">
            <v>0</v>
          </cell>
          <cell r="K226">
            <v>18155</v>
          </cell>
          <cell r="L226">
            <v>18155</v>
          </cell>
          <cell r="M226">
            <v>18155</v>
          </cell>
          <cell r="N226">
            <v>26845</v>
          </cell>
        </row>
        <row r="227">
          <cell r="G227" t="str">
            <v>Tingalpa Gate Station Upgrade - Increase capacity; additional Class 300 outlet</v>
          </cell>
          <cell r="I227">
            <v>190000</v>
          </cell>
          <cell r="J227">
            <v>0</v>
          </cell>
          <cell r="K227">
            <v>0</v>
          </cell>
          <cell r="L227">
            <v>4271.68</v>
          </cell>
          <cell r="M227">
            <v>4271.68</v>
          </cell>
          <cell r="N227">
            <v>185728.32</v>
          </cell>
        </row>
        <row r="228">
          <cell r="G228" t="str">
            <v>Tingalpa Gate Station Upgrade - Increase capacity; additional Class 300 outlet</v>
          </cell>
          <cell r="I228">
            <v>90000</v>
          </cell>
          <cell r="J228">
            <v>0</v>
          </cell>
          <cell r="K228">
            <v>10869.27</v>
          </cell>
          <cell r="L228">
            <v>36051.99</v>
          </cell>
          <cell r="M228">
            <v>36051.99</v>
          </cell>
          <cell r="N228">
            <v>53948.01</v>
          </cell>
        </row>
        <row r="229">
          <cell r="G229" t="str">
            <v>Tingalpa Gate Station Upgrade - Increase capacity; additional Class 300 outlet</v>
          </cell>
          <cell r="I229">
            <v>85000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85000</v>
          </cell>
        </row>
        <row r="230">
          <cell r="G230" t="str">
            <v>Tingalpa Gate Station Upgrade - Increase capacity; additional Class 300 outlet Total</v>
          </cell>
          <cell r="I230">
            <v>500000</v>
          </cell>
          <cell r="J230">
            <v>0</v>
          </cell>
          <cell r="K230">
            <v>34404.9</v>
          </cell>
          <cell r="L230">
            <v>63859.3</v>
          </cell>
          <cell r="M230">
            <v>63859.3</v>
          </cell>
          <cell r="N230">
            <v>436140.7</v>
          </cell>
        </row>
        <row r="231">
          <cell r="G231" t="str">
            <v>Upgrade existing district regulator stations</v>
          </cell>
          <cell r="I231">
            <v>150000</v>
          </cell>
          <cell r="J231">
            <v>0</v>
          </cell>
          <cell r="K231">
            <v>5382.36</v>
          </cell>
          <cell r="L231">
            <v>65050.17</v>
          </cell>
          <cell r="M231">
            <v>65050.17</v>
          </cell>
          <cell r="N231">
            <v>84949.83</v>
          </cell>
        </row>
        <row r="232">
          <cell r="G232" t="str">
            <v>Upgrade existing district regulator stations Total</v>
          </cell>
          <cell r="I232">
            <v>150000</v>
          </cell>
          <cell r="J232">
            <v>0</v>
          </cell>
          <cell r="K232">
            <v>5382.36</v>
          </cell>
          <cell r="L232">
            <v>65050.17</v>
          </cell>
          <cell r="M232">
            <v>65050.17</v>
          </cell>
          <cell r="N232">
            <v>84949.83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AGL"/>
      <sheetName val="D-SA"/>
      <sheetName val="D-NSW"/>
      <sheetName val="D-QLD"/>
      <sheetName val="D-VIC"/>
      <sheetName val="Ref"/>
      <sheetName val="Input"/>
      <sheetName val="OE"/>
      <sheetName val="SUMMARY"/>
      <sheetName val="Sheet1"/>
      <sheetName val="G-DEMAND"/>
      <sheetName val="G-PIPE"/>
      <sheetName val="G-SWAP"/>
      <sheetName val="G-NSW"/>
      <sheetName val="G-ANP"/>
      <sheetName val="G-SE"/>
      <sheetName val="G-SA"/>
      <sheetName val="G-VIC"/>
      <sheetName val="G-AGL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B2" t="str">
            <v>1/01/2005</v>
          </cell>
          <cell r="D2">
            <v>40178</v>
          </cell>
        </row>
      </sheetData>
      <sheetData sheetId="6"/>
      <sheetData sheetId="7" refreshError="1">
        <row r="1">
          <cell r="W1" t="str">
            <v>NGASA</v>
          </cell>
          <cell r="X1" t="str">
            <v>180PJ</v>
          </cell>
          <cell r="Y1" t="str">
            <v>CAL T/G</v>
          </cell>
          <cell r="Z1" t="str">
            <v>Benaris T/G</v>
          </cell>
          <cell r="AA1" t="str">
            <v>OE Equity T/G</v>
          </cell>
          <cell r="AB1" t="str">
            <v>Labroke</v>
          </cell>
          <cell r="AC1" t="str">
            <v>Katnook</v>
          </cell>
          <cell r="AD1" t="str">
            <v>ANP (14.92)</v>
          </cell>
          <cell r="AE1" t="str">
            <v>CAL T/G</v>
          </cell>
          <cell r="AF1" t="str">
            <v>Benaris T/G</v>
          </cell>
          <cell r="AG1" t="str">
            <v>OE Equity T/G</v>
          </cell>
          <cell r="AH1" t="str">
            <v>180PJ</v>
          </cell>
          <cell r="AI1" t="str">
            <v>SWQ '04</v>
          </cell>
          <cell r="AJ1" t="str">
            <v>INP</v>
          </cell>
          <cell r="AK1" t="str">
            <v>NGASA</v>
          </cell>
          <cell r="AL1" t="str">
            <v>ANP (14.92)</v>
          </cell>
          <cell r="AM1" t="str">
            <v>ANP (4.75)</v>
          </cell>
          <cell r="AN1" t="str">
            <v>NGASA</v>
          </cell>
          <cell r="AO1" t="str">
            <v>180PJ</v>
          </cell>
          <cell r="AP1" t="str">
            <v>CAL T/G</v>
          </cell>
          <cell r="AQ1" t="str">
            <v>Benaris T/G</v>
          </cell>
          <cell r="AR1" t="str">
            <v>OE Equity T/G</v>
          </cell>
          <cell r="AS1" t="str">
            <v>180PJ</v>
          </cell>
          <cell r="AT1" t="str">
            <v>VIC Pool</v>
          </cell>
          <cell r="AU1" t="str">
            <v>ANP (14.92)</v>
          </cell>
          <cell r="AV1" t="str">
            <v>supply 1</v>
          </cell>
          <cell r="AW1" t="str">
            <v>YOLLA</v>
          </cell>
          <cell r="AX1" t="str">
            <v>CAL T/G</v>
          </cell>
          <cell r="AY1" t="str">
            <v>Benaris T/G</v>
          </cell>
          <cell r="AZ1" t="str">
            <v>OE Equity T/G</v>
          </cell>
          <cell r="BA1" t="str">
            <v>WUGS</v>
          </cell>
          <cell r="BB1" t="str">
            <v>GASCOR</v>
          </cell>
          <cell r="BC1" t="str">
            <v>WUGS</v>
          </cell>
          <cell r="BD1" t="str">
            <v>LNG1</v>
          </cell>
          <cell r="BE1" t="str">
            <v>OCA</v>
          </cell>
          <cell r="BF1" t="str">
            <v>Tipperary</v>
          </cell>
          <cell r="BG1" t="str">
            <v>New QLD</v>
          </cell>
          <cell r="BH1" t="str">
            <v>180PJ</v>
          </cell>
          <cell r="BI1" t="str">
            <v>OCA</v>
          </cell>
          <cell r="BJ1" t="str">
            <v>Tipperary</v>
          </cell>
          <cell r="BK1" t="str">
            <v>New QLD</v>
          </cell>
          <cell r="BL1" t="str">
            <v>GASCOR</v>
          </cell>
          <cell r="BM1" t="str">
            <v>OCA</v>
          </cell>
          <cell r="BN1" t="str">
            <v>Tipperary</v>
          </cell>
          <cell r="BO1" t="str">
            <v>Fairview</v>
          </cell>
          <cell r="BP1" t="str">
            <v>New QLD</v>
          </cell>
          <cell r="BQ1" t="str">
            <v>MAPS / SG Linepack</v>
          </cell>
          <cell r="BR1" t="str">
            <v>WUGS-SA</v>
          </cell>
          <cell r="BS1" t="str">
            <v>OCA</v>
          </cell>
          <cell r="BT1" t="str">
            <v>Tipperary</v>
          </cell>
          <cell r="BU1" t="str">
            <v>New QLD</v>
          </cell>
          <cell r="BV1" t="str">
            <v>SWAP Bank</v>
          </cell>
          <cell r="BW1" t="str">
            <v>SWAP Bank</v>
          </cell>
          <cell r="BX1" t="str">
            <v>SWAP Bank</v>
          </cell>
          <cell r="BY1" t="str">
            <v>SWAP Bank</v>
          </cell>
        </row>
        <row r="2">
          <cell r="CK2" t="str">
            <v>EAPL</v>
          </cell>
          <cell r="CL2" t="str">
            <v>SG-SE</v>
          </cell>
          <cell r="CM2" t="str">
            <v>SWAP</v>
          </cell>
          <cell r="CN2" t="str">
            <v>SWAP(B)</v>
          </cell>
          <cell r="CO2" t="str">
            <v>MAPS</v>
          </cell>
          <cell r="CP2" t="str">
            <v>MAPS</v>
          </cell>
          <cell r="CQ2" t="str">
            <v>MAPS</v>
          </cell>
          <cell r="CR2" t="str">
            <v>SG-SA</v>
          </cell>
          <cell r="CS2" t="str">
            <v>SG-VIC</v>
          </cell>
        </row>
        <row r="4">
          <cell r="B4">
            <v>2004</v>
          </cell>
        </row>
        <row r="6">
          <cell r="B6">
            <v>2004</v>
          </cell>
        </row>
        <row r="7">
          <cell r="B7">
            <v>2009</v>
          </cell>
        </row>
        <row r="12">
          <cell r="B12">
            <v>37987</v>
          </cell>
        </row>
        <row r="13">
          <cell r="B13">
            <v>38352</v>
          </cell>
        </row>
        <row r="15">
          <cell r="B15">
            <v>1</v>
          </cell>
        </row>
        <row r="16">
          <cell r="B16">
            <v>366</v>
          </cell>
        </row>
        <row r="19">
          <cell r="B19" t="str">
            <v>65:430</v>
          </cell>
        </row>
        <row r="21">
          <cell r="B21" t="str">
            <v>434:799</v>
          </cell>
        </row>
        <row r="22">
          <cell r="B22" t="str">
            <v>26:26</v>
          </cell>
        </row>
        <row r="45">
          <cell r="A45">
            <v>2004</v>
          </cell>
          <cell r="E45" t="str">
            <v>USED IN 2009:</v>
          </cell>
          <cell r="G45">
            <v>0</v>
          </cell>
          <cell r="H45">
            <v>692.98955289443165</v>
          </cell>
          <cell r="I45">
            <v>4025.7702636666672</v>
          </cell>
          <cell r="J45">
            <v>24910.958904109611</v>
          </cell>
          <cell r="K45">
            <v>3900.0000000000077</v>
          </cell>
          <cell r="L45">
            <v>124.29966783517128</v>
          </cell>
          <cell r="M45">
            <v>2769.647802</v>
          </cell>
          <cell r="N45">
            <v>2144.4480000000076</v>
          </cell>
          <cell r="O45">
            <v>8328.4433559603167</v>
          </cell>
          <cell r="P45">
            <v>6328.789875667967</v>
          </cell>
          <cell r="Q45">
            <v>9818.5660424288399</v>
          </cell>
          <cell r="R45">
            <v>7139.0891560606124</v>
          </cell>
          <cell r="S45">
            <v>38945.413389196845</v>
          </cell>
          <cell r="T45">
            <v>7908.2179999999908</v>
          </cell>
          <cell r="U45">
            <v>12084.63791050534</v>
          </cell>
          <cell r="W45">
            <v>0</v>
          </cell>
          <cell r="X45">
            <v>4314.534058286582</v>
          </cell>
          <cell r="Y45">
            <v>3251.9726027397269</v>
          </cell>
          <cell r="Z45">
            <v>8.8607305936091816</v>
          </cell>
          <cell r="AA45">
            <v>335.13440860215053</v>
          </cell>
          <cell r="AB45">
            <v>663.50377198041281</v>
          </cell>
          <cell r="AC45">
            <v>1770.0122704762202</v>
          </cell>
          <cell r="AD45">
            <v>0</v>
          </cell>
          <cell r="AE45">
            <v>346.49299395988567</v>
          </cell>
          <cell r="AF45">
            <v>1783.6972593092755</v>
          </cell>
          <cell r="AG45">
            <v>234.04116946754974</v>
          </cell>
          <cell r="AH45">
            <v>1160.1260262560554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7112.1862722255437</v>
          </cell>
          <cell r="AP45">
            <v>1.5344033003875612</v>
          </cell>
          <cell r="AQ45">
            <v>5484.3200853342705</v>
          </cell>
          <cell r="AR45">
            <v>6055.9593015240589</v>
          </cell>
          <cell r="AS45">
            <v>8840.9652491617599</v>
          </cell>
          <cell r="AT45">
            <v>0</v>
          </cell>
          <cell r="AU45">
            <v>0</v>
          </cell>
          <cell r="AV45">
            <v>0</v>
          </cell>
          <cell r="AW45">
            <v>20000</v>
          </cell>
          <cell r="AX45">
            <v>0</v>
          </cell>
          <cell r="AY45">
            <v>23.121924762845381</v>
          </cell>
          <cell r="AZ45">
            <v>11224.865120406239</v>
          </cell>
          <cell r="BA45">
            <v>0</v>
          </cell>
          <cell r="BB45">
            <v>27690.282254533082</v>
          </cell>
          <cell r="BC45">
            <v>0</v>
          </cell>
          <cell r="BD45">
            <v>0</v>
          </cell>
          <cell r="BE45">
            <v>9972.6775956284273</v>
          </cell>
          <cell r="BF45">
            <v>12397.188560611508</v>
          </cell>
          <cell r="BG45">
            <v>0</v>
          </cell>
          <cell r="BH45">
            <v>572.18839407005817</v>
          </cell>
          <cell r="BI45">
            <v>0</v>
          </cell>
          <cell r="BJ45">
            <v>152.30755172584216</v>
          </cell>
          <cell r="BK45">
            <v>0</v>
          </cell>
          <cell r="BL45">
            <v>0</v>
          </cell>
          <cell r="BM45">
            <v>0</v>
          </cell>
          <cell r="BN45">
            <v>23.336784069744347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331.96074110966288</v>
          </cell>
          <cell r="BU45">
            <v>0</v>
          </cell>
          <cell r="BV45">
            <v>-331.96074110966288</v>
          </cell>
          <cell r="BW45">
            <v>256.49668800139148</v>
          </cell>
          <cell r="BX45">
            <v>91.62121539744544</v>
          </cell>
          <cell r="BY45">
            <v>0</v>
          </cell>
          <cell r="CA45">
            <v>160.29699115123043</v>
          </cell>
          <cell r="CB45">
            <v>1712.4076657981764</v>
          </cell>
          <cell r="CC45">
            <v>304.03225806451638</v>
          </cell>
          <cell r="CD45">
            <v>240.6480046418267</v>
          </cell>
          <cell r="CE45">
            <v>2936.4603082459289</v>
          </cell>
          <cell r="CF45">
            <v>0</v>
          </cell>
          <cell r="CH45">
            <v>4809.1649651953376</v>
          </cell>
          <cell r="CJ45" t="str">
            <v>USED IN 2009:</v>
          </cell>
          <cell r="CK45">
            <v>4314.534058286582</v>
          </cell>
          <cell r="CL45">
            <v>2364.2314227367106</v>
          </cell>
          <cell r="CM45">
            <v>22877.471233145163</v>
          </cell>
          <cell r="CN45">
            <v>348.11790339883692</v>
          </cell>
          <cell r="CO45">
            <v>0</v>
          </cell>
          <cell r="CP45">
            <v>17097.741793506255</v>
          </cell>
          <cell r="CQ45">
            <v>15.535754137099723</v>
          </cell>
          <cell r="CR45">
            <v>11541.813790158716</v>
          </cell>
          <cell r="CS45">
            <v>0</v>
          </cell>
          <cell r="CU45" t="str">
            <v>USED IN 2009:</v>
          </cell>
          <cell r="CV45">
            <v>663.50377198041281</v>
          </cell>
          <cell r="CW45">
            <v>1770.0122704762202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22000.000000000015</v>
          </cell>
          <cell r="DD45">
            <v>20000</v>
          </cell>
          <cell r="DE45">
            <v>3600.0000000000045</v>
          </cell>
          <cell r="DF45">
            <v>7300.0000000000027</v>
          </cell>
          <cell r="DG45">
            <v>17849.999999999894</v>
          </cell>
          <cell r="DH45">
            <v>27690.282254533082</v>
          </cell>
          <cell r="DI45">
            <v>0</v>
          </cell>
          <cell r="DJ45">
            <v>0</v>
          </cell>
          <cell r="DK45">
            <v>9972.6775956284273</v>
          </cell>
          <cell r="DL45">
            <v>12904.79363751675</v>
          </cell>
          <cell r="DM45">
            <v>0</v>
          </cell>
          <cell r="DN45">
            <v>0</v>
          </cell>
          <cell r="DO45">
            <v>0</v>
          </cell>
          <cell r="DP45">
            <v>16.157162289173634</v>
          </cell>
          <cell r="DR45">
            <v>23225.589136543978</v>
          </cell>
          <cell r="DS45">
            <v>4809.1649651953376</v>
          </cell>
          <cell r="DT45">
            <v>544.68026270634289</v>
          </cell>
          <cell r="FE45">
            <v>38271.90027662037</v>
          </cell>
        </row>
        <row r="46">
          <cell r="W46">
            <v>0</v>
          </cell>
        </row>
        <row r="48">
          <cell r="W48">
            <v>20500</v>
          </cell>
        </row>
        <row r="49">
          <cell r="W49">
            <v>67.3</v>
          </cell>
          <cell r="CK49">
            <v>20</v>
          </cell>
          <cell r="CL49">
            <v>0</v>
          </cell>
          <cell r="CM49">
            <v>0</v>
          </cell>
          <cell r="CN49">
            <v>0</v>
          </cell>
          <cell r="CO49">
            <v>131.4</v>
          </cell>
          <cell r="CP49">
            <v>0</v>
          </cell>
          <cell r="CQ49">
            <v>0</v>
          </cell>
          <cell r="CR49">
            <v>30</v>
          </cell>
          <cell r="CS49">
            <v>0</v>
          </cell>
        </row>
        <row r="50">
          <cell r="W50">
            <v>20</v>
          </cell>
        </row>
        <row r="51">
          <cell r="W51">
            <v>20</v>
          </cell>
        </row>
        <row r="52">
          <cell r="W52">
            <v>0.84005540224890141</v>
          </cell>
        </row>
        <row r="53">
          <cell r="W53">
            <v>0.84005540224890141</v>
          </cell>
        </row>
        <row r="55">
          <cell r="W55">
            <v>20462.119621790363</v>
          </cell>
        </row>
        <row r="56">
          <cell r="W56">
            <v>29.419621790364978</v>
          </cell>
        </row>
        <row r="57">
          <cell r="W57">
            <v>19.1599445977511</v>
          </cell>
        </row>
        <row r="58">
          <cell r="W58" t="str">
            <v/>
          </cell>
        </row>
        <row r="59">
          <cell r="W59">
            <v>0</v>
          </cell>
        </row>
        <row r="60">
          <cell r="W60">
            <v>0</v>
          </cell>
        </row>
        <row r="63">
          <cell r="A63">
            <v>37987</v>
          </cell>
          <cell r="B63">
            <v>1</v>
          </cell>
          <cell r="C63">
            <v>4</v>
          </cell>
          <cell r="D63">
            <v>1</v>
          </cell>
          <cell r="E63">
            <v>2004</v>
          </cell>
          <cell r="G63">
            <v>0</v>
          </cell>
          <cell r="H63">
            <v>4.9769369259993985E-2</v>
          </cell>
          <cell r="I63">
            <v>0.79028603298890743</v>
          </cell>
          <cell r="J63">
            <v>0</v>
          </cell>
          <cell r="K63">
            <v>0</v>
          </cell>
          <cell r="L63">
            <v>0.17856309639161499</v>
          </cell>
          <cell r="M63">
            <v>5.777035455719262</v>
          </cell>
          <cell r="N63">
            <v>16.333161290322579</v>
          </cell>
          <cell r="O63">
            <v>6.5991436519909668</v>
          </cell>
          <cell r="P63">
            <v>15.164844934652578</v>
          </cell>
          <cell r="Q63">
            <v>29.059193165187178</v>
          </cell>
          <cell r="R63">
            <v>6.2171410555553912</v>
          </cell>
          <cell r="S63">
            <v>69.663080568568063</v>
          </cell>
          <cell r="T63">
            <v>23.399026833721702</v>
          </cell>
          <cell r="U63">
            <v>9.7526767536142867</v>
          </cell>
          <cell r="W63">
            <v>0.84005540224890141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16.333161290322579</v>
          </cell>
          <cell r="AC63">
            <v>5.9555985521108772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20</v>
          </cell>
          <cell r="AJ63">
            <v>0</v>
          </cell>
          <cell r="AK63">
            <v>35.00693913327023</v>
          </cell>
          <cell r="AL63">
            <v>0</v>
          </cell>
          <cell r="AM63">
            <v>0</v>
          </cell>
          <cell r="AN63">
            <v>31.453005464480867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102.81478415590405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-29.419621790364978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H63">
            <v>0</v>
          </cell>
          <cell r="CJ63">
            <v>37987</v>
          </cell>
          <cell r="CK63">
            <v>0.84005540224890141</v>
          </cell>
          <cell r="CL63">
            <v>0</v>
          </cell>
          <cell r="CM63">
            <v>0</v>
          </cell>
          <cell r="CN63">
            <v>0</v>
          </cell>
          <cell r="CO63">
            <v>86.459944597751104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U63">
            <v>37987</v>
          </cell>
          <cell r="CV63">
            <v>16.333161290322579</v>
          </cell>
          <cell r="CW63">
            <v>5.9555985521108772</v>
          </cell>
          <cell r="CX63">
            <v>20</v>
          </cell>
          <cell r="CY63">
            <v>0</v>
          </cell>
          <cell r="CZ63">
            <v>0</v>
          </cell>
          <cell r="DA63">
            <v>0</v>
          </cell>
          <cell r="DB63">
            <v>67.3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102.81478415590405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-29.419621790364978</v>
          </cell>
          <cell r="DP63">
            <v>0</v>
          </cell>
          <cell r="DR63">
            <v>0</v>
          </cell>
          <cell r="DS63">
            <v>0</v>
          </cell>
          <cell r="DT63">
            <v>0</v>
          </cell>
          <cell r="DV63">
            <v>37987</v>
          </cell>
          <cell r="DW63">
            <v>0</v>
          </cell>
          <cell r="DY63">
            <v>49.7</v>
          </cell>
          <cell r="DZ63">
            <v>44.7</v>
          </cell>
          <cell r="EA63">
            <v>30</v>
          </cell>
          <cell r="EB63">
            <v>30</v>
          </cell>
          <cell r="ED63">
            <v>131.4</v>
          </cell>
          <cell r="EE63">
            <v>0</v>
          </cell>
          <cell r="EF63">
            <v>86.459944597751104</v>
          </cell>
          <cell r="EG63">
            <v>0</v>
          </cell>
          <cell r="EH63">
            <v>86.459944597751104</v>
          </cell>
          <cell r="EJ63">
            <v>161.4</v>
          </cell>
          <cell r="EK63">
            <v>30</v>
          </cell>
          <cell r="EL63">
            <v>30</v>
          </cell>
          <cell r="EN63">
            <v>131.4</v>
          </cell>
          <cell r="EO63">
            <v>131.4</v>
          </cell>
          <cell r="EP63">
            <v>131.4</v>
          </cell>
          <cell r="ER63">
            <v>200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Z63">
            <v>55.065824946889158</v>
          </cell>
          <cell r="FA63">
            <v>55.065824946889158</v>
          </cell>
          <cell r="FB63">
            <v>0</v>
          </cell>
          <cell r="FC63">
            <v>0</v>
          </cell>
          <cell r="FE63">
            <v>38271.90027662037</v>
          </cell>
        </row>
        <row r="65">
          <cell r="A65">
            <v>39814</v>
          </cell>
          <cell r="B65">
            <v>1</v>
          </cell>
          <cell r="C65">
            <v>4</v>
          </cell>
          <cell r="D65">
            <v>1</v>
          </cell>
          <cell r="E65">
            <v>2009</v>
          </cell>
          <cell r="G65">
            <v>0</v>
          </cell>
          <cell r="H65">
            <v>0.50946988103974078</v>
          </cell>
          <cell r="I65">
            <v>8.8095753065712259</v>
          </cell>
          <cell r="J65">
            <v>50.684931506849317</v>
          </cell>
          <cell r="K65">
            <v>10.483870967741936</v>
          </cell>
          <cell r="L65">
            <v>7.638172509324663E-2</v>
          </cell>
          <cell r="M65">
            <v>5.8933731127849587</v>
          </cell>
          <cell r="N65">
            <v>0</v>
          </cell>
          <cell r="O65">
            <v>5.0796546826360593</v>
          </cell>
          <cell r="P65">
            <v>11.11005975229542</v>
          </cell>
          <cell r="Q65">
            <v>26.924469700802685</v>
          </cell>
          <cell r="R65">
            <v>12.207581362329918</v>
          </cell>
          <cell r="S65">
            <v>59.72613012393299</v>
          </cell>
          <cell r="T65">
            <v>20.303217757342061</v>
          </cell>
          <cell r="U65">
            <v>15.319566088341029</v>
          </cell>
          <cell r="W65">
            <v>0</v>
          </cell>
          <cell r="X65">
            <v>9.3190451876109659</v>
          </cell>
          <cell r="Y65">
            <v>10.483870967741936</v>
          </cell>
          <cell r="Z65">
            <v>0</v>
          </cell>
          <cell r="AA65">
            <v>0</v>
          </cell>
          <cell r="AB65">
            <v>0</v>
          </cell>
          <cell r="AC65">
            <v>5</v>
          </cell>
          <cell r="AD65">
            <v>0</v>
          </cell>
          <cell r="AE65">
            <v>0.96975483787820504</v>
          </cell>
          <cell r="AF65">
            <v>0</v>
          </cell>
          <cell r="AG65">
            <v>0</v>
          </cell>
          <cell r="AH65">
            <v>5.5810206747569229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30.875495637111861</v>
          </cell>
          <cell r="AP65">
            <v>0.38199063273602185</v>
          </cell>
          <cell r="AQ65">
            <v>18.483258553459279</v>
          </cell>
          <cell r="AR65">
            <v>11.1347508138047</v>
          </cell>
          <cell r="AS65">
            <v>14.017249186195301</v>
          </cell>
          <cell r="AT65">
            <v>0</v>
          </cell>
          <cell r="AU65">
            <v>0</v>
          </cell>
          <cell r="AV65">
            <v>0</v>
          </cell>
          <cell r="AW65">
            <v>67</v>
          </cell>
          <cell r="AX65">
            <v>0</v>
          </cell>
          <cell r="AY65">
            <v>5.5167414465407205</v>
          </cell>
          <cell r="AZ65">
            <v>22.832172523075357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27.3224043715847</v>
          </cell>
          <cell r="BF65">
            <v>23.362527135264617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-25.152000000000001</v>
          </cell>
          <cell r="BR65">
            <v>0</v>
          </cell>
          <cell r="BS65">
            <v>0</v>
          </cell>
          <cell r="BT65">
            <v>4.0647352988662675</v>
          </cell>
          <cell r="BU65">
            <v>0</v>
          </cell>
          <cell r="BV65">
            <v>-4.0647352988662675</v>
          </cell>
          <cell r="BW65">
            <v>0</v>
          </cell>
          <cell r="BX65">
            <v>0</v>
          </cell>
          <cell r="BY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0</v>
          </cell>
          <cell r="CJ65">
            <v>39814</v>
          </cell>
          <cell r="CK65">
            <v>9.3190451876109659</v>
          </cell>
          <cell r="CL65">
            <v>0.96975483787820504</v>
          </cell>
          <cell r="CM65">
            <v>54.749666805715584</v>
          </cell>
          <cell r="CN65">
            <v>0</v>
          </cell>
          <cell r="CO65">
            <v>0</v>
          </cell>
          <cell r="CP65">
            <v>50.473765498064083</v>
          </cell>
          <cell r="CQ65">
            <v>0</v>
          </cell>
          <cell r="CR65">
            <v>30</v>
          </cell>
          <cell r="CS65">
            <v>0</v>
          </cell>
          <cell r="CU65">
            <v>39814</v>
          </cell>
          <cell r="CV65">
            <v>0</v>
          </cell>
          <cell r="CW65">
            <v>5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59.79281068567505</v>
          </cell>
          <cell r="DD65">
            <v>67</v>
          </cell>
          <cell r="DE65">
            <v>11.835616438356164</v>
          </cell>
          <cell r="DF65">
            <v>24</v>
          </cell>
          <cell r="DG65">
            <v>33.966923336880058</v>
          </cell>
          <cell r="DH65">
            <v>0</v>
          </cell>
          <cell r="DI65">
            <v>0</v>
          </cell>
          <cell r="DJ65">
            <v>0</v>
          </cell>
          <cell r="DK65">
            <v>27.3224043715847</v>
          </cell>
          <cell r="DL65">
            <v>27.427262434130885</v>
          </cell>
          <cell r="DM65">
            <v>0</v>
          </cell>
          <cell r="DN65">
            <v>0</v>
          </cell>
          <cell r="DO65">
            <v>-25.152000000000001</v>
          </cell>
          <cell r="DP65">
            <v>-4.0647352988662675</v>
          </cell>
          <cell r="DR65">
            <v>54.749666805715584</v>
          </cell>
          <cell r="DS65">
            <v>0</v>
          </cell>
          <cell r="DT65">
            <v>0</v>
          </cell>
          <cell r="DV65">
            <v>39814</v>
          </cell>
          <cell r="DW65">
            <v>0.64650322525213666</v>
          </cell>
          <cell r="DY65">
            <v>49.7</v>
          </cell>
          <cell r="DZ65">
            <v>44.7</v>
          </cell>
          <cell r="EA65">
            <v>30</v>
          </cell>
          <cell r="EB65">
            <v>30</v>
          </cell>
          <cell r="ED65">
            <v>60</v>
          </cell>
          <cell r="EE65">
            <v>20</v>
          </cell>
          <cell r="EF65">
            <v>50.473765498064083</v>
          </cell>
          <cell r="EG65">
            <v>0</v>
          </cell>
          <cell r="EH65">
            <v>50.473765498064083</v>
          </cell>
          <cell r="EJ65">
            <v>30</v>
          </cell>
          <cell r="EK65">
            <v>90</v>
          </cell>
          <cell r="EL65">
            <v>110</v>
          </cell>
          <cell r="EN65">
            <v>0</v>
          </cell>
          <cell r="EO65">
            <v>60</v>
          </cell>
          <cell r="EP65">
            <v>80</v>
          </cell>
          <cell r="ER65">
            <v>200</v>
          </cell>
          <cell r="ET65">
            <v>15</v>
          </cell>
          <cell r="EU65">
            <v>4.0647352988662675</v>
          </cell>
          <cell r="EV65">
            <v>0</v>
          </cell>
          <cell r="EW65">
            <v>35.684931506849317</v>
          </cell>
          <cell r="EX65">
            <v>15</v>
          </cell>
          <cell r="EZ65">
            <v>39.749666805715584</v>
          </cell>
          <cell r="FA65">
            <v>54.749666805715584</v>
          </cell>
          <cell r="FB65">
            <v>59</v>
          </cell>
          <cell r="FC65">
            <v>68.350684931506848</v>
          </cell>
          <cell r="FE65">
            <v>38271.593230555554</v>
          </cell>
        </row>
        <row r="66">
          <cell r="A66">
            <v>39815</v>
          </cell>
          <cell r="B66">
            <v>2</v>
          </cell>
          <cell r="C66">
            <v>5</v>
          </cell>
          <cell r="D66">
            <v>1</v>
          </cell>
          <cell r="E66">
            <v>2009</v>
          </cell>
          <cell r="G66">
            <v>0</v>
          </cell>
          <cell r="H66">
            <v>0.59661831108537688</v>
          </cell>
          <cell r="I66">
            <v>8.927837062534751</v>
          </cell>
          <cell r="J66">
            <v>50.684931506849317</v>
          </cell>
          <cell r="K66">
            <v>10.483870967741936</v>
          </cell>
          <cell r="L66">
            <v>8.9447359930126355E-2</v>
          </cell>
          <cell r="M66">
            <v>5.9724871028028765</v>
          </cell>
          <cell r="N66">
            <v>0</v>
          </cell>
          <cell r="O66">
            <v>5.9485655785309328</v>
          </cell>
          <cell r="P66">
            <v>11.259203738179288</v>
          </cell>
          <cell r="Q66">
            <v>26.638056006183636</v>
          </cell>
          <cell r="R66">
            <v>12.207581362329918</v>
          </cell>
          <cell r="S66">
            <v>46.230758437441835</v>
          </cell>
          <cell r="T66">
            <v>20.417219345070031</v>
          </cell>
          <cell r="U66">
            <v>17.632578487001322</v>
          </cell>
          <cell r="W66">
            <v>0</v>
          </cell>
          <cell r="X66">
            <v>9.5244553736201283</v>
          </cell>
          <cell r="Y66">
            <v>10.483870967741936</v>
          </cell>
          <cell r="Z66">
            <v>0</v>
          </cell>
          <cell r="AA66">
            <v>0</v>
          </cell>
          <cell r="AB66">
            <v>0</v>
          </cell>
          <cell r="AC66">
            <v>5</v>
          </cell>
          <cell r="AD66">
            <v>0</v>
          </cell>
          <cell r="AE66">
            <v>1.061934462733003</v>
          </cell>
          <cell r="AF66">
            <v>0</v>
          </cell>
          <cell r="AG66">
            <v>0</v>
          </cell>
          <cell r="AH66">
            <v>5.4319812600849051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30.81334524031832</v>
          </cell>
          <cell r="AP66">
            <v>0.28981100788122482</v>
          </cell>
          <cell r="AQ66">
            <v>19.518269176939327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67</v>
          </cell>
          <cell r="AX66">
            <v>0</v>
          </cell>
          <cell r="AY66">
            <v>4.4817308230606727</v>
          </cell>
          <cell r="AZ66">
            <v>12.798825446452526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27.3224043715847</v>
          </cell>
          <cell r="BF66">
            <v>23.362527135264617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4.5983439271848852</v>
          </cell>
          <cell r="BU66">
            <v>0</v>
          </cell>
          <cell r="BV66">
            <v>-4.5983439271848852</v>
          </cell>
          <cell r="BW66">
            <v>0</v>
          </cell>
          <cell r="BX66">
            <v>0</v>
          </cell>
          <cell r="BY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H66">
            <v>0</v>
          </cell>
          <cell r="CJ66">
            <v>39815</v>
          </cell>
          <cell r="CK66">
            <v>9.5244553736201283</v>
          </cell>
          <cell r="CL66">
            <v>1.061934462733003</v>
          </cell>
          <cell r="CM66">
            <v>55.283275434034202</v>
          </cell>
          <cell r="CN66">
            <v>0</v>
          </cell>
          <cell r="CO66">
            <v>0</v>
          </cell>
          <cell r="CP66">
            <v>36.245326500403223</v>
          </cell>
          <cell r="CQ66">
            <v>0</v>
          </cell>
          <cell r="CR66">
            <v>19.808080184820554</v>
          </cell>
          <cell r="CS66">
            <v>0</v>
          </cell>
          <cell r="CU66">
            <v>39815</v>
          </cell>
          <cell r="CV66">
            <v>0</v>
          </cell>
          <cell r="CW66">
            <v>5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45.769781874023352</v>
          </cell>
          <cell r="DD66">
            <v>67</v>
          </cell>
          <cell r="DE66">
            <v>11.835616438356164</v>
          </cell>
          <cell r="DF66">
            <v>24</v>
          </cell>
          <cell r="DG66">
            <v>12.798825446452526</v>
          </cell>
          <cell r="DH66">
            <v>0</v>
          </cell>
          <cell r="DI66">
            <v>0</v>
          </cell>
          <cell r="DJ66">
            <v>0</v>
          </cell>
          <cell r="DK66">
            <v>27.3224043715847</v>
          </cell>
          <cell r="DL66">
            <v>27.960871062449502</v>
          </cell>
          <cell r="DM66">
            <v>0</v>
          </cell>
          <cell r="DN66">
            <v>0</v>
          </cell>
          <cell r="DO66">
            <v>0</v>
          </cell>
          <cell r="DP66">
            <v>-4.5983439271848852</v>
          </cell>
          <cell r="DR66">
            <v>55.283275434034202</v>
          </cell>
          <cell r="DS66">
            <v>0</v>
          </cell>
          <cell r="DT66">
            <v>0</v>
          </cell>
          <cell r="DV66">
            <v>39815</v>
          </cell>
          <cell r="DW66">
            <v>0.70795630848866864</v>
          </cell>
          <cell r="DY66">
            <v>49.7</v>
          </cell>
          <cell r="DZ66">
            <v>44.7</v>
          </cell>
          <cell r="EA66">
            <v>30</v>
          </cell>
          <cell r="EB66">
            <v>30</v>
          </cell>
          <cell r="ED66">
            <v>60</v>
          </cell>
          <cell r="EE66">
            <v>20</v>
          </cell>
          <cell r="EF66">
            <v>36.245326500403223</v>
          </cell>
          <cell r="EG66">
            <v>0</v>
          </cell>
          <cell r="EH66">
            <v>36.245326500403223</v>
          </cell>
          <cell r="EJ66">
            <v>30</v>
          </cell>
          <cell r="EK66">
            <v>90</v>
          </cell>
          <cell r="EL66">
            <v>110</v>
          </cell>
          <cell r="EN66">
            <v>0</v>
          </cell>
          <cell r="EO66">
            <v>60</v>
          </cell>
          <cell r="EP66">
            <v>80</v>
          </cell>
          <cell r="ER66">
            <v>200</v>
          </cell>
          <cell r="ET66">
            <v>15</v>
          </cell>
          <cell r="EU66">
            <v>4.5983439271848852</v>
          </cell>
          <cell r="EV66">
            <v>0</v>
          </cell>
          <cell r="EW66">
            <v>35.684931506849317</v>
          </cell>
          <cell r="EX66">
            <v>15</v>
          </cell>
          <cell r="EZ66">
            <v>40.283275434034202</v>
          </cell>
          <cell r="FA66">
            <v>55.283275434034202</v>
          </cell>
          <cell r="FB66">
            <v>59</v>
          </cell>
          <cell r="FC66">
            <v>68.350684931506848</v>
          </cell>
          <cell r="FE66">
            <v>38271.593230787039</v>
          </cell>
        </row>
        <row r="67">
          <cell r="A67">
            <v>39816</v>
          </cell>
          <cell r="B67">
            <v>3</v>
          </cell>
          <cell r="C67">
            <v>6</v>
          </cell>
          <cell r="D67">
            <v>1</v>
          </cell>
          <cell r="E67">
            <v>2009</v>
          </cell>
          <cell r="G67">
            <v>0</v>
          </cell>
          <cell r="H67">
            <v>0.54280736112568306</v>
          </cell>
          <cell r="I67">
            <v>8.9041138882869504</v>
          </cell>
          <cell r="J67">
            <v>50.684931506849317</v>
          </cell>
          <cell r="K67">
            <v>10.483870967741936</v>
          </cell>
          <cell r="L67">
            <v>8.137981101351599E-2</v>
          </cell>
          <cell r="M67">
            <v>5.9566169260467277</v>
          </cell>
          <cell r="N67">
            <v>8.5097142857142849</v>
          </cell>
          <cell r="O67">
            <v>5.4120450615927966</v>
          </cell>
          <cell r="P67">
            <v>11.2292856236011</v>
          </cell>
          <cell r="Q67">
            <v>26.614010153118784</v>
          </cell>
          <cell r="R67">
            <v>12.207581362329918</v>
          </cell>
          <cell r="S67">
            <v>37.631280377161403</v>
          </cell>
          <cell r="T67">
            <v>20.373355672365747</v>
          </cell>
          <cell r="U67">
            <v>17.319009457585683</v>
          </cell>
          <cell r="W67">
            <v>0</v>
          </cell>
          <cell r="X67">
            <v>9.4469212494126342</v>
          </cell>
          <cell r="Y67">
            <v>10.483870967741936</v>
          </cell>
          <cell r="Z67">
            <v>0</v>
          </cell>
          <cell r="AA67">
            <v>0</v>
          </cell>
          <cell r="AB67">
            <v>2.729091930509624</v>
          </cell>
          <cell r="AC67">
            <v>5</v>
          </cell>
          <cell r="AD67">
            <v>0</v>
          </cell>
          <cell r="AE67">
            <v>1.3517454706142278</v>
          </cell>
          <cell r="AF67">
            <v>5.4668736216506773</v>
          </cell>
          <cell r="AG67">
            <v>0</v>
          </cell>
          <cell r="AH67">
            <v>5.4296713610925469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30.918582738981979</v>
          </cell>
          <cell r="AP67">
            <v>0</v>
          </cell>
          <cell r="AQ67">
            <v>18.533126378349323</v>
          </cell>
          <cell r="AR67">
            <v>0.58154172221874489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67</v>
          </cell>
          <cell r="AX67">
            <v>0</v>
          </cell>
          <cell r="AY67">
            <v>0</v>
          </cell>
          <cell r="AZ67">
            <v>8.323645507112829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27.3224043715847</v>
          </cell>
          <cell r="BF67">
            <v>23.362527135264617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4.4913026409584589</v>
          </cell>
          <cell r="BU67">
            <v>0</v>
          </cell>
          <cell r="BV67">
            <v>-4.4913026409584589</v>
          </cell>
          <cell r="BW67">
            <v>0</v>
          </cell>
          <cell r="BX67">
            <v>0</v>
          </cell>
          <cell r="BY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H67">
            <v>0</v>
          </cell>
          <cell r="CJ67">
            <v>39816</v>
          </cell>
          <cell r="CK67">
            <v>9.4469212494126342</v>
          </cell>
          <cell r="CL67">
            <v>6.818619092264905</v>
          </cell>
          <cell r="CM67">
            <v>55.176234147807776</v>
          </cell>
          <cell r="CN67">
            <v>0</v>
          </cell>
          <cell r="CO67">
            <v>0</v>
          </cell>
          <cell r="CP67">
            <v>36.348254100074527</v>
          </cell>
          <cell r="CQ67">
            <v>0</v>
          </cell>
          <cell r="CR67">
            <v>19.114668100568068</v>
          </cell>
          <cell r="CS67">
            <v>0</v>
          </cell>
          <cell r="CU67">
            <v>39816</v>
          </cell>
          <cell r="CV67">
            <v>2.729091930509624</v>
          </cell>
          <cell r="CW67">
            <v>5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45.79517534948716</v>
          </cell>
          <cell r="DD67">
            <v>67</v>
          </cell>
          <cell r="DE67">
            <v>11.835616438356164</v>
          </cell>
          <cell r="DF67">
            <v>24</v>
          </cell>
          <cell r="DG67">
            <v>8.9051872293315739</v>
          </cell>
          <cell r="DH67">
            <v>0</v>
          </cell>
          <cell r="DI67">
            <v>0</v>
          </cell>
          <cell r="DJ67">
            <v>0</v>
          </cell>
          <cell r="DK67">
            <v>27.3224043715847</v>
          </cell>
          <cell r="DL67">
            <v>27.853829776223076</v>
          </cell>
          <cell r="DM67">
            <v>0</v>
          </cell>
          <cell r="DN67">
            <v>0</v>
          </cell>
          <cell r="DO67">
            <v>0</v>
          </cell>
          <cell r="DP67">
            <v>-4.4913026409584589</v>
          </cell>
          <cell r="DR67">
            <v>55.176234147807776</v>
          </cell>
          <cell r="DS67">
            <v>0</v>
          </cell>
          <cell r="DT67">
            <v>0</v>
          </cell>
          <cell r="DV67">
            <v>39816</v>
          </cell>
          <cell r="DW67">
            <v>4.545746061509937</v>
          </cell>
          <cell r="DY67">
            <v>49.7</v>
          </cell>
          <cell r="DZ67">
            <v>44.7</v>
          </cell>
          <cell r="EA67">
            <v>30</v>
          </cell>
          <cell r="EB67">
            <v>30</v>
          </cell>
          <cell r="ED67">
            <v>60</v>
          </cell>
          <cell r="EE67">
            <v>20</v>
          </cell>
          <cell r="EF67">
            <v>36.348254100074527</v>
          </cell>
          <cell r="EG67">
            <v>0</v>
          </cell>
          <cell r="EH67">
            <v>36.348254100074527</v>
          </cell>
          <cell r="EJ67">
            <v>30</v>
          </cell>
          <cell r="EK67">
            <v>90</v>
          </cell>
          <cell r="EL67">
            <v>110</v>
          </cell>
          <cell r="EN67">
            <v>0</v>
          </cell>
          <cell r="EO67">
            <v>60</v>
          </cell>
          <cell r="EP67">
            <v>80</v>
          </cell>
          <cell r="ER67">
            <v>200</v>
          </cell>
          <cell r="ET67">
            <v>15</v>
          </cell>
          <cell r="EU67">
            <v>4.4913026409584589</v>
          </cell>
          <cell r="EV67">
            <v>0</v>
          </cell>
          <cell r="EW67">
            <v>35.684931506849317</v>
          </cell>
          <cell r="EX67">
            <v>15</v>
          </cell>
          <cell r="EZ67">
            <v>40.176234147807776</v>
          </cell>
          <cell r="FA67">
            <v>55.176234147807776</v>
          </cell>
          <cell r="FB67">
            <v>59</v>
          </cell>
          <cell r="FC67">
            <v>68.350684931506848</v>
          </cell>
          <cell r="FE67">
            <v>38271.593230902778</v>
          </cell>
        </row>
        <row r="68">
          <cell r="A68">
            <v>39817</v>
          </cell>
          <cell r="B68">
            <v>4</v>
          </cell>
          <cell r="C68">
            <v>7</v>
          </cell>
          <cell r="D68">
            <v>1</v>
          </cell>
          <cell r="E68">
            <v>2009</v>
          </cell>
          <cell r="G68">
            <v>0</v>
          </cell>
          <cell r="H68">
            <v>1.0802055701848181</v>
          </cell>
          <cell r="I68">
            <v>11.506915321111334</v>
          </cell>
          <cell r="J68">
            <v>50.684931506849317</v>
          </cell>
          <cell r="K68">
            <v>10.483870967741936</v>
          </cell>
          <cell r="L68">
            <v>0.16194866070917849</v>
          </cell>
          <cell r="M68">
            <v>7.6978223131762897</v>
          </cell>
          <cell r="N68">
            <v>8.5097142857142849</v>
          </cell>
          <cell r="O68">
            <v>10.770158329282769</v>
          </cell>
          <cell r="P68">
            <v>14.511768426202162</v>
          </cell>
          <cell r="Q68">
            <v>26.550012827366096</v>
          </cell>
          <cell r="R68">
            <v>12.207581362329918</v>
          </cell>
          <cell r="S68">
            <v>40.156010995694039</v>
          </cell>
          <cell r="T68">
            <v>20.887874784097907</v>
          </cell>
          <cell r="U68">
            <v>28.840314437247375</v>
          </cell>
          <cell r="W68">
            <v>0</v>
          </cell>
          <cell r="X68">
            <v>12.587120891296152</v>
          </cell>
          <cell r="Y68">
            <v>10.483870967741936</v>
          </cell>
          <cell r="Z68">
            <v>0</v>
          </cell>
          <cell r="AA68">
            <v>0</v>
          </cell>
          <cell r="AB68">
            <v>2.7277076085158871</v>
          </cell>
          <cell r="AC68">
            <v>5</v>
          </cell>
          <cell r="AD68">
            <v>0</v>
          </cell>
          <cell r="AE68">
            <v>1.3517454706142278</v>
          </cell>
          <cell r="AF68">
            <v>7.2900321804696375</v>
          </cell>
          <cell r="AG68">
            <v>0</v>
          </cell>
          <cell r="AH68">
            <v>4.5177557226905662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28.710675552812901</v>
          </cell>
          <cell r="AP68">
            <v>0</v>
          </cell>
          <cell r="AQ68">
            <v>16.709967819530362</v>
          </cell>
          <cell r="AR68">
            <v>13.290032180469638</v>
          </cell>
          <cell r="AS68">
            <v>0.81108966967748586</v>
          </cell>
          <cell r="AT68">
            <v>0</v>
          </cell>
          <cell r="AU68">
            <v>0</v>
          </cell>
          <cell r="AV68">
            <v>0</v>
          </cell>
          <cell r="AW68">
            <v>67</v>
          </cell>
          <cell r="AX68">
            <v>0</v>
          </cell>
          <cell r="AY68">
            <v>0</v>
          </cell>
          <cell r="AZ68">
            <v>22.884200217039322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27.3224043715847</v>
          </cell>
          <cell r="BF68">
            <v>23.362527135264617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16.235397687065294</v>
          </cell>
          <cell r="BU68">
            <v>0</v>
          </cell>
          <cell r="BV68">
            <v>-16.235397687065294</v>
          </cell>
          <cell r="BW68">
            <v>0</v>
          </cell>
          <cell r="BX68">
            <v>0</v>
          </cell>
          <cell r="BY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J68">
            <v>39817</v>
          </cell>
          <cell r="CK68">
            <v>12.587120891296152</v>
          </cell>
          <cell r="CL68">
            <v>8.6417776510838653</v>
          </cell>
          <cell r="CM68">
            <v>66.920329193914611</v>
          </cell>
          <cell r="CN68">
            <v>0</v>
          </cell>
          <cell r="CO68">
            <v>0</v>
          </cell>
          <cell r="CP68">
            <v>34.039520945180954</v>
          </cell>
          <cell r="CQ68">
            <v>0</v>
          </cell>
          <cell r="CR68">
            <v>30</v>
          </cell>
          <cell r="CS68">
            <v>0</v>
          </cell>
          <cell r="CU68">
            <v>39817</v>
          </cell>
          <cell r="CV68">
            <v>2.7277076085158871</v>
          </cell>
          <cell r="CW68">
            <v>5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46.626641836477106</v>
          </cell>
          <cell r="DD68">
            <v>67</v>
          </cell>
          <cell r="DE68">
            <v>11.835616438356164</v>
          </cell>
          <cell r="DF68">
            <v>24</v>
          </cell>
          <cell r="DG68">
            <v>36.174232397508959</v>
          </cell>
          <cell r="DH68">
            <v>0</v>
          </cell>
          <cell r="DI68">
            <v>0</v>
          </cell>
          <cell r="DJ68">
            <v>0</v>
          </cell>
          <cell r="DK68">
            <v>27.3224043715847</v>
          </cell>
          <cell r="DL68">
            <v>39.597924822329915</v>
          </cell>
          <cell r="DM68">
            <v>0</v>
          </cell>
          <cell r="DN68">
            <v>0</v>
          </cell>
          <cell r="DO68">
            <v>0</v>
          </cell>
          <cell r="DP68">
            <v>-16.235397687065294</v>
          </cell>
          <cell r="DR68">
            <v>66.920329193914611</v>
          </cell>
          <cell r="DS68">
            <v>0</v>
          </cell>
          <cell r="DT68">
            <v>0</v>
          </cell>
          <cell r="DV68">
            <v>39817</v>
          </cell>
          <cell r="DW68">
            <v>5.7611851007225772</v>
          </cell>
          <cell r="DY68">
            <v>49.7</v>
          </cell>
          <cell r="DZ68">
            <v>44.7</v>
          </cell>
          <cell r="EA68">
            <v>30</v>
          </cell>
          <cell r="EB68">
            <v>30</v>
          </cell>
          <cell r="ED68">
            <v>60</v>
          </cell>
          <cell r="EE68">
            <v>20</v>
          </cell>
          <cell r="EF68">
            <v>34.039520945180954</v>
          </cell>
          <cell r="EG68">
            <v>0</v>
          </cell>
          <cell r="EH68">
            <v>34.039520945180954</v>
          </cell>
          <cell r="EJ68">
            <v>30</v>
          </cell>
          <cell r="EK68">
            <v>90</v>
          </cell>
          <cell r="EL68">
            <v>110</v>
          </cell>
          <cell r="EN68">
            <v>0</v>
          </cell>
          <cell r="EO68">
            <v>60</v>
          </cell>
          <cell r="EP68">
            <v>80</v>
          </cell>
          <cell r="ER68">
            <v>200</v>
          </cell>
          <cell r="ET68">
            <v>15</v>
          </cell>
          <cell r="EU68">
            <v>16.235397687065294</v>
          </cell>
          <cell r="EV68">
            <v>0</v>
          </cell>
          <cell r="EW68">
            <v>35.684931506849317</v>
          </cell>
          <cell r="EX68">
            <v>15</v>
          </cell>
          <cell r="EZ68">
            <v>51.920329193914611</v>
          </cell>
          <cell r="FA68">
            <v>66.920329193914611</v>
          </cell>
          <cell r="FB68">
            <v>59</v>
          </cell>
          <cell r="FC68">
            <v>68.350684931506848</v>
          </cell>
          <cell r="FE68">
            <v>38271.593231134262</v>
          </cell>
        </row>
        <row r="69">
          <cell r="A69">
            <v>39818</v>
          </cell>
          <cell r="B69">
            <v>5</v>
          </cell>
          <cell r="C69">
            <v>1</v>
          </cell>
          <cell r="D69">
            <v>1</v>
          </cell>
          <cell r="E69">
            <v>2009</v>
          </cell>
          <cell r="G69">
            <v>0</v>
          </cell>
          <cell r="H69">
            <v>1.1473245654591402</v>
          </cell>
          <cell r="I69">
            <v>11.536171649151433</v>
          </cell>
          <cell r="J69">
            <v>50.684931506849317</v>
          </cell>
          <cell r="K69">
            <v>10.483870967741936</v>
          </cell>
          <cell r="L69">
            <v>0.17201140403586063</v>
          </cell>
          <cell r="M69">
            <v>7.7173940236220506</v>
          </cell>
          <cell r="N69">
            <v>8.5097142857142849</v>
          </cell>
          <cell r="O69">
            <v>11.439366326315362</v>
          </cell>
          <cell r="P69">
            <v>14.548664592174635</v>
          </cell>
          <cell r="Q69">
            <v>26.554761511288646</v>
          </cell>
          <cell r="R69">
            <v>12.207581362329918</v>
          </cell>
          <cell r="S69">
            <v>40.156010995694039</v>
          </cell>
          <cell r="T69">
            <v>20.887874784097907</v>
          </cell>
          <cell r="U69">
            <v>28.840314437247375</v>
          </cell>
          <cell r="W69">
            <v>0</v>
          </cell>
          <cell r="X69">
            <v>12.683496214610573</v>
          </cell>
          <cell r="Y69">
            <v>10.483870967741936</v>
          </cell>
          <cell r="Z69">
            <v>0</v>
          </cell>
          <cell r="AA69">
            <v>0</v>
          </cell>
          <cell r="AB69">
            <v>2.7263239887144652</v>
          </cell>
          <cell r="AC69">
            <v>5</v>
          </cell>
          <cell r="AD69">
            <v>0</v>
          </cell>
          <cell r="AE69">
            <v>1.3517454706142278</v>
          </cell>
          <cell r="AF69">
            <v>7.3210502540435005</v>
          </cell>
          <cell r="AG69">
            <v>0</v>
          </cell>
          <cell r="AH69">
            <v>4.4787311364207003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28.676782871469133</v>
          </cell>
          <cell r="AP69">
            <v>0</v>
          </cell>
          <cell r="AQ69">
            <v>16.678949745956501</v>
          </cell>
          <cell r="AR69">
            <v>13.321050254043499</v>
          </cell>
          <cell r="AS69">
            <v>1.5948597842187269</v>
          </cell>
          <cell r="AT69">
            <v>0</v>
          </cell>
          <cell r="AU69">
            <v>0</v>
          </cell>
          <cell r="AV69">
            <v>0</v>
          </cell>
          <cell r="AW69">
            <v>67</v>
          </cell>
          <cell r="AX69">
            <v>0</v>
          </cell>
          <cell r="AY69">
            <v>0</v>
          </cell>
          <cell r="AZ69">
            <v>22.884200217039322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27.3224043715847</v>
          </cell>
          <cell r="BF69">
            <v>23.362527135264617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16.367405105253233</v>
          </cell>
          <cell r="BU69">
            <v>0</v>
          </cell>
          <cell r="BV69">
            <v>-16.367405105253233</v>
          </cell>
          <cell r="BW69">
            <v>0</v>
          </cell>
          <cell r="BX69">
            <v>0</v>
          </cell>
          <cell r="BY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H69">
            <v>0</v>
          </cell>
          <cell r="CJ69">
            <v>39818</v>
          </cell>
          <cell r="CK69">
            <v>12.683496214610573</v>
          </cell>
          <cell r="CL69">
            <v>8.6727957246577283</v>
          </cell>
          <cell r="CM69">
            <v>67.05233661210255</v>
          </cell>
          <cell r="CN69">
            <v>0</v>
          </cell>
          <cell r="CO69">
            <v>0</v>
          </cell>
          <cell r="CP69">
            <v>34.750373792108562</v>
          </cell>
          <cell r="CQ69">
            <v>0</v>
          </cell>
          <cell r="CR69">
            <v>30</v>
          </cell>
          <cell r="CS69">
            <v>0</v>
          </cell>
          <cell r="CU69">
            <v>39818</v>
          </cell>
          <cell r="CV69">
            <v>2.7263239887144652</v>
          </cell>
          <cell r="CW69">
            <v>5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47.433870006719133</v>
          </cell>
          <cell r="DD69">
            <v>67</v>
          </cell>
          <cell r="DE69">
            <v>11.835616438356164</v>
          </cell>
          <cell r="DF69">
            <v>24</v>
          </cell>
          <cell r="DG69">
            <v>36.20525047108282</v>
          </cell>
          <cell r="DH69">
            <v>0</v>
          </cell>
          <cell r="DI69">
            <v>0</v>
          </cell>
          <cell r="DJ69">
            <v>0</v>
          </cell>
          <cell r="DK69">
            <v>27.3224043715847</v>
          </cell>
          <cell r="DL69">
            <v>39.729932240517854</v>
          </cell>
          <cell r="DM69">
            <v>0</v>
          </cell>
          <cell r="DN69">
            <v>0</v>
          </cell>
          <cell r="DO69">
            <v>0</v>
          </cell>
          <cell r="DP69">
            <v>-16.367405105253233</v>
          </cell>
          <cell r="DR69">
            <v>67.05233661210255</v>
          </cell>
          <cell r="DS69">
            <v>0</v>
          </cell>
          <cell r="DT69">
            <v>0</v>
          </cell>
          <cell r="DV69">
            <v>39818</v>
          </cell>
          <cell r="DW69">
            <v>5.7818638164384852</v>
          </cell>
          <cell r="DY69">
            <v>49.7</v>
          </cell>
          <cell r="DZ69">
            <v>44.7</v>
          </cell>
          <cell r="EA69">
            <v>30</v>
          </cell>
          <cell r="EB69">
            <v>30</v>
          </cell>
          <cell r="ED69">
            <v>60</v>
          </cell>
          <cell r="EE69">
            <v>20</v>
          </cell>
          <cell r="EF69">
            <v>34.750373792108562</v>
          </cell>
          <cell r="EG69">
            <v>0</v>
          </cell>
          <cell r="EH69">
            <v>34.750373792108562</v>
          </cell>
          <cell r="EJ69">
            <v>30</v>
          </cell>
          <cell r="EK69">
            <v>90</v>
          </cell>
          <cell r="EL69">
            <v>110</v>
          </cell>
          <cell r="EN69">
            <v>0</v>
          </cell>
          <cell r="EO69">
            <v>60</v>
          </cell>
          <cell r="EP69">
            <v>80</v>
          </cell>
          <cell r="ER69">
            <v>200</v>
          </cell>
          <cell r="ET69">
            <v>15</v>
          </cell>
          <cell r="EU69">
            <v>16.367405105253233</v>
          </cell>
          <cell r="EV69">
            <v>0</v>
          </cell>
          <cell r="EW69">
            <v>35.68493150684931</v>
          </cell>
          <cell r="EX69">
            <v>15</v>
          </cell>
          <cell r="EZ69">
            <v>52.052336612102543</v>
          </cell>
          <cell r="FA69">
            <v>67.05233661210255</v>
          </cell>
          <cell r="FB69">
            <v>59</v>
          </cell>
          <cell r="FC69">
            <v>68.350684931506848</v>
          </cell>
          <cell r="FE69">
            <v>38271.593231365739</v>
          </cell>
        </row>
        <row r="70">
          <cell r="A70">
            <v>39819</v>
          </cell>
          <cell r="B70">
            <v>6</v>
          </cell>
          <cell r="C70">
            <v>2</v>
          </cell>
          <cell r="D70">
            <v>1</v>
          </cell>
          <cell r="E70">
            <v>2009</v>
          </cell>
          <cell r="G70">
            <v>0</v>
          </cell>
          <cell r="H70">
            <v>1.0994258600022038</v>
          </cell>
          <cell r="I70">
            <v>11.51516623920001</v>
          </cell>
          <cell r="J70">
            <v>50.684931506849317</v>
          </cell>
          <cell r="K70">
            <v>10.483870967741936</v>
          </cell>
          <cell r="L70">
            <v>0.16483024203062577</v>
          </cell>
          <cell r="M70">
            <v>7.7033419593711887</v>
          </cell>
          <cell r="N70">
            <v>8.5097142857142849</v>
          </cell>
          <cell r="O70">
            <v>10.96179367183384</v>
          </cell>
          <cell r="P70">
            <v>14.52217394403775</v>
          </cell>
          <cell r="Q70">
            <v>26.541772250450361</v>
          </cell>
          <cell r="R70">
            <v>12.207581362329918</v>
          </cell>
          <cell r="S70">
            <v>40.156010995694039</v>
          </cell>
          <cell r="T70">
            <v>20.887874784097907</v>
          </cell>
          <cell r="U70">
            <v>28.840314437247375</v>
          </cell>
          <cell r="W70">
            <v>0</v>
          </cell>
          <cell r="X70">
            <v>12.614592099202213</v>
          </cell>
          <cell r="Y70">
            <v>10.483870967741936</v>
          </cell>
          <cell r="Z70">
            <v>0</v>
          </cell>
          <cell r="AA70">
            <v>0</v>
          </cell>
          <cell r="AB70">
            <v>2.7249410707491757</v>
          </cell>
          <cell r="AC70">
            <v>5</v>
          </cell>
          <cell r="AD70">
            <v>0</v>
          </cell>
          <cell r="AE70">
            <v>1.3517454706142278</v>
          </cell>
          <cell r="AF70">
            <v>7.3011999457526962</v>
          </cell>
          <cell r="AG70">
            <v>0</v>
          </cell>
          <cell r="AH70">
            <v>4.4906436105271013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28.755823144799329</v>
          </cell>
          <cell r="AP70">
            <v>0</v>
          </cell>
          <cell r="AQ70">
            <v>16.698800054247304</v>
          </cell>
          <cell r="AR70">
            <v>13.301199945752696</v>
          </cell>
          <cell r="AS70">
            <v>0.98685447332543674</v>
          </cell>
          <cell r="AT70">
            <v>0</v>
          </cell>
          <cell r="AU70">
            <v>0</v>
          </cell>
          <cell r="AV70">
            <v>0</v>
          </cell>
          <cell r="AW70">
            <v>67</v>
          </cell>
          <cell r="AX70">
            <v>0</v>
          </cell>
          <cell r="AY70">
            <v>0</v>
          </cell>
          <cell r="AZ70">
            <v>22.884200217039322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27.3224043715847</v>
          </cell>
          <cell r="BF70">
            <v>23.362527135264617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16.272626637775495</v>
          </cell>
          <cell r="BU70">
            <v>0</v>
          </cell>
          <cell r="BV70">
            <v>-16.272626637775495</v>
          </cell>
          <cell r="BW70">
            <v>0</v>
          </cell>
          <cell r="BX70">
            <v>0</v>
          </cell>
          <cell r="BY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H70">
            <v>0</v>
          </cell>
          <cell r="CJ70">
            <v>39819</v>
          </cell>
          <cell r="CK70">
            <v>12.614592099202213</v>
          </cell>
          <cell r="CL70">
            <v>8.6529454163669239</v>
          </cell>
          <cell r="CM70">
            <v>66.957558144624812</v>
          </cell>
          <cell r="CN70">
            <v>0</v>
          </cell>
          <cell r="CO70">
            <v>0</v>
          </cell>
          <cell r="CP70">
            <v>34.233321228651867</v>
          </cell>
          <cell r="CQ70">
            <v>0</v>
          </cell>
          <cell r="CR70">
            <v>30</v>
          </cell>
          <cell r="CS70">
            <v>0</v>
          </cell>
          <cell r="CU70">
            <v>39819</v>
          </cell>
          <cell r="CV70">
            <v>2.7249410707491757</v>
          </cell>
          <cell r="CW70">
            <v>5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46.84791332785408</v>
          </cell>
          <cell r="DD70">
            <v>67</v>
          </cell>
          <cell r="DE70">
            <v>11.835616438356164</v>
          </cell>
          <cell r="DF70">
            <v>24</v>
          </cell>
          <cell r="DG70">
            <v>36.185400162792021</v>
          </cell>
          <cell r="DH70">
            <v>0</v>
          </cell>
          <cell r="DI70">
            <v>0</v>
          </cell>
          <cell r="DJ70">
            <v>0</v>
          </cell>
          <cell r="DK70">
            <v>27.3224043715847</v>
          </cell>
          <cell r="DL70">
            <v>39.635153773040116</v>
          </cell>
          <cell r="DM70">
            <v>0</v>
          </cell>
          <cell r="DN70">
            <v>0</v>
          </cell>
          <cell r="DO70">
            <v>0</v>
          </cell>
          <cell r="DP70">
            <v>-16.272626637775495</v>
          </cell>
          <cell r="DR70">
            <v>66.957558144624812</v>
          </cell>
          <cell r="DS70">
            <v>0</v>
          </cell>
          <cell r="DT70">
            <v>0</v>
          </cell>
          <cell r="DV70">
            <v>39819</v>
          </cell>
          <cell r="DW70">
            <v>5.768630277577949</v>
          </cell>
          <cell r="DY70">
            <v>49.7</v>
          </cell>
          <cell r="DZ70">
            <v>44.7</v>
          </cell>
          <cell r="EA70">
            <v>30</v>
          </cell>
          <cell r="EB70">
            <v>30</v>
          </cell>
          <cell r="ED70">
            <v>60</v>
          </cell>
          <cell r="EE70">
            <v>20</v>
          </cell>
          <cell r="EF70">
            <v>34.233321228651867</v>
          </cell>
          <cell r="EG70">
            <v>0</v>
          </cell>
          <cell r="EH70">
            <v>34.233321228651867</v>
          </cell>
          <cell r="EJ70">
            <v>30</v>
          </cell>
          <cell r="EK70">
            <v>90</v>
          </cell>
          <cell r="EL70">
            <v>110</v>
          </cell>
          <cell r="EN70">
            <v>0</v>
          </cell>
          <cell r="EO70">
            <v>60</v>
          </cell>
          <cell r="EP70">
            <v>80</v>
          </cell>
          <cell r="ER70">
            <v>200</v>
          </cell>
          <cell r="ET70">
            <v>15</v>
          </cell>
          <cell r="EU70">
            <v>16.272626637775495</v>
          </cell>
          <cell r="EV70">
            <v>0</v>
          </cell>
          <cell r="EW70">
            <v>35.684931506849317</v>
          </cell>
          <cell r="EX70">
            <v>15</v>
          </cell>
          <cell r="EZ70">
            <v>51.957558144624812</v>
          </cell>
          <cell r="FA70">
            <v>66.957558144624812</v>
          </cell>
          <cell r="FB70">
            <v>59</v>
          </cell>
          <cell r="FC70">
            <v>68.350684931506848</v>
          </cell>
          <cell r="FE70">
            <v>38271.593231712963</v>
          </cell>
        </row>
        <row r="71">
          <cell r="A71">
            <v>39820</v>
          </cell>
          <cell r="B71">
            <v>7</v>
          </cell>
          <cell r="C71">
            <v>3</v>
          </cell>
          <cell r="D71">
            <v>1</v>
          </cell>
          <cell r="E71">
            <v>2009</v>
          </cell>
          <cell r="G71">
            <v>0</v>
          </cell>
          <cell r="H71">
            <v>0.98571142566981662</v>
          </cell>
          <cell r="I71">
            <v>10.986761163336126</v>
          </cell>
          <cell r="J71">
            <v>50.684931506849317</v>
          </cell>
          <cell r="K71">
            <v>10.483870967741936</v>
          </cell>
          <cell r="L71">
            <v>0.14778172751474425</v>
          </cell>
          <cell r="M71">
            <v>7.3498529251798983</v>
          </cell>
          <cell r="N71">
            <v>8.5097142857142849</v>
          </cell>
          <cell r="O71">
            <v>9.8280072001763283</v>
          </cell>
          <cell r="P71">
            <v>13.855784048728616</v>
          </cell>
          <cell r="Q71">
            <v>26.367772732607477</v>
          </cell>
          <cell r="R71">
            <v>12.207581362329918</v>
          </cell>
          <cell r="S71">
            <v>34.076773904619863</v>
          </cell>
          <cell r="T71">
            <v>20.977588343791805</v>
          </cell>
          <cell r="U71">
            <v>24.565144018625151</v>
          </cell>
          <cell r="W71">
            <v>0</v>
          </cell>
          <cell r="X71">
            <v>11.972472589005942</v>
          </cell>
          <cell r="Y71">
            <v>10.483870967741936</v>
          </cell>
          <cell r="Z71">
            <v>0</v>
          </cell>
          <cell r="AA71">
            <v>0</v>
          </cell>
          <cell r="AB71">
            <v>2.7235588542640139</v>
          </cell>
          <cell r="AC71">
            <v>5</v>
          </cell>
          <cell r="AD71">
            <v>0</v>
          </cell>
          <cell r="AE71">
            <v>1.3517454706142278</v>
          </cell>
          <cell r="AF71">
            <v>6.9320446135306852</v>
          </cell>
          <cell r="AG71">
            <v>0</v>
          </cell>
          <cell r="AH71">
            <v>4.7678971924824118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29.144852362552378</v>
          </cell>
          <cell r="AP71">
            <v>0</v>
          </cell>
          <cell r="AQ71">
            <v>17.067955386469315</v>
          </cell>
          <cell r="AR71">
            <v>11.278440402338234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67</v>
          </cell>
          <cell r="AX71">
            <v>0</v>
          </cell>
          <cell r="AY71">
            <v>0</v>
          </cell>
          <cell r="AZ71">
            <v>12.619506267036812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27.3224043715847</v>
          </cell>
          <cell r="BF71">
            <v>23.362527135264617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13.888411170728979</v>
          </cell>
          <cell r="BU71">
            <v>0</v>
          </cell>
          <cell r="BV71">
            <v>-13.888411170728979</v>
          </cell>
          <cell r="BW71">
            <v>0</v>
          </cell>
          <cell r="BX71">
            <v>0</v>
          </cell>
          <cell r="BY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H71">
            <v>0</v>
          </cell>
          <cell r="CJ71">
            <v>39820</v>
          </cell>
          <cell r="CK71">
            <v>11.972472589005942</v>
          </cell>
          <cell r="CL71">
            <v>8.283790084144913</v>
          </cell>
          <cell r="CM71">
            <v>64.573342677578296</v>
          </cell>
          <cell r="CN71">
            <v>0</v>
          </cell>
          <cell r="CO71">
            <v>0</v>
          </cell>
          <cell r="CP71">
            <v>33.912749555034793</v>
          </cell>
          <cell r="CQ71">
            <v>0</v>
          </cell>
          <cell r="CR71">
            <v>28.346395788807548</v>
          </cell>
          <cell r="CS71">
            <v>0</v>
          </cell>
          <cell r="CU71">
            <v>39820</v>
          </cell>
          <cell r="CV71">
            <v>2.7235588542640139</v>
          </cell>
          <cell r="CW71">
            <v>5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45.885222144040732</v>
          </cell>
          <cell r="DD71">
            <v>67</v>
          </cell>
          <cell r="DE71">
            <v>11.835616438356164</v>
          </cell>
          <cell r="DF71">
            <v>24</v>
          </cell>
          <cell r="DG71">
            <v>23.897946669375045</v>
          </cell>
          <cell r="DH71">
            <v>0</v>
          </cell>
          <cell r="DI71">
            <v>0</v>
          </cell>
          <cell r="DJ71">
            <v>0</v>
          </cell>
          <cell r="DK71">
            <v>27.3224043715847</v>
          </cell>
          <cell r="DL71">
            <v>37.2509383059936</v>
          </cell>
          <cell r="DM71">
            <v>0</v>
          </cell>
          <cell r="DN71">
            <v>0</v>
          </cell>
          <cell r="DO71">
            <v>0</v>
          </cell>
          <cell r="DP71">
            <v>-13.888411170728979</v>
          </cell>
          <cell r="DR71">
            <v>64.573342677578296</v>
          </cell>
          <cell r="DS71">
            <v>0</v>
          </cell>
          <cell r="DT71">
            <v>0</v>
          </cell>
          <cell r="DV71">
            <v>39820</v>
          </cell>
          <cell r="DW71">
            <v>5.5225267227632751</v>
          </cell>
          <cell r="DY71">
            <v>49.7</v>
          </cell>
          <cell r="DZ71">
            <v>44.7</v>
          </cell>
          <cell r="EA71">
            <v>30</v>
          </cell>
          <cell r="EB71">
            <v>30</v>
          </cell>
          <cell r="ED71">
            <v>60</v>
          </cell>
          <cell r="EE71">
            <v>20</v>
          </cell>
          <cell r="EF71">
            <v>33.912749555034793</v>
          </cell>
          <cell r="EG71">
            <v>0</v>
          </cell>
          <cell r="EH71">
            <v>33.912749555034793</v>
          </cell>
          <cell r="EJ71">
            <v>30</v>
          </cell>
          <cell r="EK71">
            <v>90</v>
          </cell>
          <cell r="EL71">
            <v>110</v>
          </cell>
          <cell r="EN71">
            <v>0</v>
          </cell>
          <cell r="EO71">
            <v>60</v>
          </cell>
          <cell r="EP71">
            <v>80</v>
          </cell>
          <cell r="ER71">
            <v>200</v>
          </cell>
          <cell r="ET71">
            <v>15</v>
          </cell>
          <cell r="EU71">
            <v>13.888411170728979</v>
          </cell>
          <cell r="EV71">
            <v>0</v>
          </cell>
          <cell r="EW71">
            <v>35.684931506849317</v>
          </cell>
          <cell r="EX71">
            <v>15</v>
          </cell>
          <cell r="EZ71">
            <v>49.573342677578296</v>
          </cell>
          <cell r="FA71">
            <v>64.573342677578296</v>
          </cell>
          <cell r="FB71">
            <v>59</v>
          </cell>
          <cell r="FC71">
            <v>68.350684931506848</v>
          </cell>
          <cell r="FE71">
            <v>38271.593231828701</v>
          </cell>
        </row>
        <row r="72">
          <cell r="A72">
            <v>39821</v>
          </cell>
          <cell r="B72">
            <v>8</v>
          </cell>
          <cell r="C72">
            <v>4</v>
          </cell>
          <cell r="D72">
            <v>1</v>
          </cell>
          <cell r="E72">
            <v>2009</v>
          </cell>
          <cell r="G72">
            <v>0</v>
          </cell>
          <cell r="H72">
            <v>0.55592066301554954</v>
          </cell>
          <cell r="I72">
            <v>8.8295680655547244</v>
          </cell>
          <cell r="J72">
            <v>50.684931506849317</v>
          </cell>
          <cell r="K72">
            <v>10.483870967741936</v>
          </cell>
          <cell r="L72">
            <v>8.3345808724651332E-2</v>
          </cell>
          <cell r="M72">
            <v>5.906747740294624</v>
          </cell>
          <cell r="N72">
            <v>0</v>
          </cell>
          <cell r="O72">
            <v>5.5427908580150271</v>
          </cell>
          <cell r="P72">
            <v>11.13527331131389</v>
          </cell>
          <cell r="Q72">
            <v>26.908508094082897</v>
          </cell>
          <cell r="R72">
            <v>12.207581362329918</v>
          </cell>
          <cell r="S72">
            <v>31.335571240203201</v>
          </cell>
          <cell r="T72">
            <v>20.158404993818714</v>
          </cell>
          <cell r="U72">
            <v>14.284340469840119</v>
          </cell>
          <cell r="W72">
            <v>0</v>
          </cell>
          <cell r="X72">
            <v>9.3854887285702731</v>
          </cell>
          <cell r="Y72">
            <v>10.483870967741936</v>
          </cell>
          <cell r="Z72">
            <v>0</v>
          </cell>
          <cell r="AA72">
            <v>0</v>
          </cell>
          <cell r="AB72">
            <v>0</v>
          </cell>
          <cell r="AC72">
            <v>5</v>
          </cell>
          <cell r="AD72">
            <v>0</v>
          </cell>
          <cell r="AE72">
            <v>0.99009354901927527</v>
          </cell>
          <cell r="AF72">
            <v>0</v>
          </cell>
          <cell r="AG72">
            <v>0</v>
          </cell>
          <cell r="AH72">
            <v>5.5220608131688529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31.007402492303296</v>
          </cell>
          <cell r="AP72">
            <v>0.36165192159495341</v>
          </cell>
          <cell r="AQ72">
            <v>18.903038398674624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65.778316703862032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27.3224043715847</v>
          </cell>
          <cell r="BF72">
            <v>23.362527135264617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4.1549445859732401</v>
          </cell>
          <cell r="BU72">
            <v>0</v>
          </cell>
          <cell r="BV72">
            <v>-4.1549445859732401</v>
          </cell>
          <cell r="BW72">
            <v>0</v>
          </cell>
          <cell r="BX72">
            <v>0</v>
          </cell>
          <cell r="BY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0</v>
          </cell>
          <cell r="CJ72">
            <v>39821</v>
          </cell>
          <cell r="CK72">
            <v>9.3854887285702731</v>
          </cell>
          <cell r="CL72">
            <v>0.99009354901927527</v>
          </cell>
          <cell r="CM72">
            <v>54.839876092822557</v>
          </cell>
          <cell r="CN72">
            <v>0</v>
          </cell>
          <cell r="CO72">
            <v>0</v>
          </cell>
          <cell r="CP72">
            <v>36.529463305472149</v>
          </cell>
          <cell r="CQ72">
            <v>0</v>
          </cell>
          <cell r="CR72">
            <v>19.26469032026958</v>
          </cell>
          <cell r="CS72">
            <v>0</v>
          </cell>
          <cell r="CU72">
            <v>39821</v>
          </cell>
          <cell r="CV72">
            <v>0</v>
          </cell>
          <cell r="CW72">
            <v>5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45.914952034042422</v>
          </cell>
          <cell r="DD72">
            <v>65.778316703862032</v>
          </cell>
          <cell r="DE72">
            <v>11.835616438356164</v>
          </cell>
          <cell r="DF72">
            <v>18.903038398674624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27.3224043715847</v>
          </cell>
          <cell r="DL72">
            <v>27.517471721237857</v>
          </cell>
          <cell r="DM72">
            <v>0</v>
          </cell>
          <cell r="DN72">
            <v>0</v>
          </cell>
          <cell r="DO72">
            <v>0</v>
          </cell>
          <cell r="DP72">
            <v>-4.1549445859732401</v>
          </cell>
          <cell r="DR72">
            <v>54.839876092822557</v>
          </cell>
          <cell r="DS72">
            <v>0</v>
          </cell>
          <cell r="DT72">
            <v>0</v>
          </cell>
          <cell r="DV72">
            <v>39821</v>
          </cell>
          <cell r="DW72">
            <v>0.66006236601285018</v>
          </cell>
          <cell r="DY72">
            <v>49.7</v>
          </cell>
          <cell r="DZ72">
            <v>44.7</v>
          </cell>
          <cell r="EA72">
            <v>30</v>
          </cell>
          <cell r="EB72">
            <v>30</v>
          </cell>
          <cell r="ED72">
            <v>60</v>
          </cell>
          <cell r="EE72">
            <v>20</v>
          </cell>
          <cell r="EF72">
            <v>36.529463305472149</v>
          </cell>
          <cell r="EG72">
            <v>0</v>
          </cell>
          <cell r="EH72">
            <v>36.529463305472149</v>
          </cell>
          <cell r="EJ72">
            <v>30</v>
          </cell>
          <cell r="EK72">
            <v>90</v>
          </cell>
          <cell r="EL72">
            <v>110</v>
          </cell>
          <cell r="EN72">
            <v>0</v>
          </cell>
          <cell r="EO72">
            <v>60</v>
          </cell>
          <cell r="EP72">
            <v>80</v>
          </cell>
          <cell r="ER72">
            <v>200</v>
          </cell>
          <cell r="ET72">
            <v>15</v>
          </cell>
          <cell r="EU72">
            <v>4.1549445859732401</v>
          </cell>
          <cell r="EV72">
            <v>0</v>
          </cell>
          <cell r="EW72">
            <v>35.684931506849317</v>
          </cell>
          <cell r="EX72">
            <v>15</v>
          </cell>
          <cell r="EZ72">
            <v>39.839876092822557</v>
          </cell>
          <cell r="FA72">
            <v>54.839876092822557</v>
          </cell>
          <cell r="FB72">
            <v>59</v>
          </cell>
          <cell r="FC72">
            <v>68.350684931506848</v>
          </cell>
          <cell r="FE72">
            <v>38271.593232060186</v>
          </cell>
        </row>
        <row r="73">
          <cell r="A73">
            <v>39822</v>
          </cell>
          <cell r="B73">
            <v>9</v>
          </cell>
          <cell r="C73">
            <v>5</v>
          </cell>
          <cell r="D73">
            <v>1</v>
          </cell>
          <cell r="E73">
            <v>2009</v>
          </cell>
          <cell r="G73">
            <v>0</v>
          </cell>
          <cell r="H73">
            <v>0.53216239025622714</v>
          </cell>
          <cell r="I73">
            <v>8.8995322143532345</v>
          </cell>
          <cell r="J73">
            <v>50.684931506849317</v>
          </cell>
          <cell r="K73">
            <v>10.483870967741936</v>
          </cell>
          <cell r="L73">
            <v>7.9783875181319103E-2</v>
          </cell>
          <cell r="M73">
            <v>5.9535519072424297</v>
          </cell>
          <cell r="N73">
            <v>0</v>
          </cell>
          <cell r="O73">
            <v>5.3059096880684518</v>
          </cell>
          <cell r="P73">
            <v>11.223507516326038</v>
          </cell>
          <cell r="Q73">
            <v>26.6176680213254</v>
          </cell>
          <cell r="R73">
            <v>12.207581362329918</v>
          </cell>
          <cell r="S73">
            <v>37.631280377161403</v>
          </cell>
          <cell r="T73">
            <v>20.373355672365747</v>
          </cell>
          <cell r="U73">
            <v>17.319009457585683</v>
          </cell>
          <cell r="W73">
            <v>0</v>
          </cell>
          <cell r="X73">
            <v>9.4316946046094614</v>
          </cell>
          <cell r="Y73">
            <v>10.483870967741936</v>
          </cell>
          <cell r="Z73">
            <v>0</v>
          </cell>
          <cell r="AA73">
            <v>0</v>
          </cell>
          <cell r="AB73">
            <v>0</v>
          </cell>
          <cell r="AC73">
            <v>5</v>
          </cell>
          <cell r="AD73">
            <v>0</v>
          </cell>
          <cell r="AE73">
            <v>1.033335782423749</v>
          </cell>
          <cell r="AF73">
            <v>0</v>
          </cell>
          <cell r="AG73">
            <v>0</v>
          </cell>
          <cell r="AH73">
            <v>5.4431829960398126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31.065870310030913</v>
          </cell>
          <cell r="AP73">
            <v>0.31840968819047966</v>
          </cell>
          <cell r="AQ73">
            <v>18.527203593788606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67</v>
          </cell>
          <cell r="AX73">
            <v>0</v>
          </cell>
          <cell r="AY73">
            <v>5.4727964062113941</v>
          </cell>
          <cell r="AZ73">
            <v>2.8508491009014421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27.3224043715847</v>
          </cell>
          <cell r="BF73">
            <v>23.362527135264617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4.4706296793297753</v>
          </cell>
          <cell r="BU73">
            <v>0</v>
          </cell>
          <cell r="BV73">
            <v>-4.4706296793297753</v>
          </cell>
          <cell r="BW73">
            <v>0</v>
          </cell>
          <cell r="BX73">
            <v>0</v>
          </cell>
          <cell r="BY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H73">
            <v>0</v>
          </cell>
          <cell r="CJ73">
            <v>39822</v>
          </cell>
          <cell r="CK73">
            <v>9.4316946046094614</v>
          </cell>
          <cell r="CL73">
            <v>1.033335782423749</v>
          </cell>
          <cell r="CM73">
            <v>55.155561186179092</v>
          </cell>
          <cell r="CN73">
            <v>0</v>
          </cell>
          <cell r="CO73">
            <v>0</v>
          </cell>
          <cell r="CP73">
            <v>36.509053306070726</v>
          </cell>
          <cell r="CQ73">
            <v>0</v>
          </cell>
          <cell r="CR73">
            <v>18.845613281979084</v>
          </cell>
          <cell r="CS73">
            <v>0</v>
          </cell>
          <cell r="CU73">
            <v>39822</v>
          </cell>
          <cell r="CV73">
            <v>0</v>
          </cell>
          <cell r="CW73">
            <v>5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45.940747910680187</v>
          </cell>
          <cell r="DD73">
            <v>67</v>
          </cell>
          <cell r="DE73">
            <v>11.835616438356164</v>
          </cell>
          <cell r="DF73">
            <v>24</v>
          </cell>
          <cell r="DG73">
            <v>2.8508491009014421</v>
          </cell>
          <cell r="DH73">
            <v>0</v>
          </cell>
          <cell r="DI73">
            <v>0</v>
          </cell>
          <cell r="DJ73">
            <v>0</v>
          </cell>
          <cell r="DK73">
            <v>27.3224043715847</v>
          </cell>
          <cell r="DL73">
            <v>27.833156814594393</v>
          </cell>
          <cell r="DM73">
            <v>0</v>
          </cell>
          <cell r="DN73">
            <v>0</v>
          </cell>
          <cell r="DO73">
            <v>0</v>
          </cell>
          <cell r="DP73">
            <v>-4.4706296793297753</v>
          </cell>
          <cell r="DR73">
            <v>55.155561186179092</v>
          </cell>
          <cell r="DS73">
            <v>0</v>
          </cell>
          <cell r="DT73">
            <v>0</v>
          </cell>
          <cell r="DV73">
            <v>39822</v>
          </cell>
          <cell r="DW73">
            <v>0.68889052161583264</v>
          </cell>
          <cell r="DY73">
            <v>49.7</v>
          </cell>
          <cell r="DZ73">
            <v>44.7</v>
          </cell>
          <cell r="EA73">
            <v>30</v>
          </cell>
          <cell r="EB73">
            <v>30</v>
          </cell>
          <cell r="ED73">
            <v>60</v>
          </cell>
          <cell r="EE73">
            <v>20</v>
          </cell>
          <cell r="EF73">
            <v>36.509053306070726</v>
          </cell>
          <cell r="EG73">
            <v>0</v>
          </cell>
          <cell r="EH73">
            <v>36.509053306070726</v>
          </cell>
          <cell r="EJ73">
            <v>30</v>
          </cell>
          <cell r="EK73">
            <v>90</v>
          </cell>
          <cell r="EL73">
            <v>110</v>
          </cell>
          <cell r="EN73">
            <v>0</v>
          </cell>
          <cell r="EO73">
            <v>60</v>
          </cell>
          <cell r="EP73">
            <v>80</v>
          </cell>
          <cell r="ER73">
            <v>200</v>
          </cell>
          <cell r="ET73">
            <v>15</v>
          </cell>
          <cell r="EU73">
            <v>4.4706296793297753</v>
          </cell>
          <cell r="EV73">
            <v>0</v>
          </cell>
          <cell r="EW73">
            <v>35.684931506849317</v>
          </cell>
          <cell r="EX73">
            <v>15</v>
          </cell>
          <cell r="EZ73">
            <v>40.155561186179092</v>
          </cell>
          <cell r="FA73">
            <v>55.155561186179092</v>
          </cell>
          <cell r="FB73">
            <v>59</v>
          </cell>
          <cell r="FC73">
            <v>68.350684931506848</v>
          </cell>
          <cell r="FE73">
            <v>38271.593232175925</v>
          </cell>
        </row>
        <row r="74">
          <cell r="A74">
            <v>39823</v>
          </cell>
          <cell r="B74">
            <v>10</v>
          </cell>
          <cell r="C74">
            <v>6</v>
          </cell>
          <cell r="D74">
            <v>1</v>
          </cell>
          <cell r="E74">
            <v>2009</v>
          </cell>
          <cell r="G74">
            <v>0</v>
          </cell>
          <cell r="H74">
            <v>1.0064467052115589</v>
          </cell>
          <cell r="I74">
            <v>11.474822780540586</v>
          </cell>
          <cell r="J74">
            <v>50.684931506849317</v>
          </cell>
          <cell r="K74">
            <v>10.483870967741936</v>
          </cell>
          <cell r="L74">
            <v>0.1508904420445546</v>
          </cell>
          <cell r="M74">
            <v>7.6763532514861614</v>
          </cell>
          <cell r="N74">
            <v>8.5097142857142849</v>
          </cell>
          <cell r="O74">
            <v>10.034747703864245</v>
          </cell>
          <cell r="P74">
            <v>14.471295414628266</v>
          </cell>
          <cell r="Q74">
            <v>26.549181785205999</v>
          </cell>
          <cell r="R74">
            <v>12.207581362329918</v>
          </cell>
          <cell r="S74">
            <v>40.156010995694039</v>
          </cell>
          <cell r="T74">
            <v>20.887874784097907</v>
          </cell>
          <cell r="U74">
            <v>28.840314437247375</v>
          </cell>
          <cell r="W74">
            <v>0</v>
          </cell>
          <cell r="X74">
            <v>12.481269485752145</v>
          </cell>
          <cell r="Y74">
            <v>10.483870967741936</v>
          </cell>
          <cell r="Z74">
            <v>0</v>
          </cell>
          <cell r="AA74">
            <v>0</v>
          </cell>
          <cell r="AB74">
            <v>2.7221773389031547</v>
          </cell>
          <cell r="AC74">
            <v>5</v>
          </cell>
          <cell r="AD74">
            <v>0</v>
          </cell>
          <cell r="AE74">
            <v>1.3517454706142278</v>
          </cell>
          <cell r="AF74">
            <v>7.2630351697276172</v>
          </cell>
          <cell r="AG74">
            <v>0</v>
          </cell>
          <cell r="AH74">
            <v>4.5679241252771359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28.912477605195377</v>
          </cell>
          <cell r="AP74">
            <v>0</v>
          </cell>
          <cell r="AQ74">
            <v>16.736964830272385</v>
          </cell>
          <cell r="AR74">
            <v>13.045439705283528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67</v>
          </cell>
          <cell r="AX74">
            <v>0</v>
          </cell>
          <cell r="AY74">
            <v>0</v>
          </cell>
          <cell r="AZ74">
            <v>22.884200217039322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27.3224043715847</v>
          </cell>
          <cell r="BF74">
            <v>23.362527135264617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16.090593000091964</v>
          </cell>
          <cell r="BU74">
            <v>0</v>
          </cell>
          <cell r="BV74">
            <v>-16.090593000091964</v>
          </cell>
          <cell r="BW74">
            <v>0</v>
          </cell>
          <cell r="BX74">
            <v>0</v>
          </cell>
          <cell r="BY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H74">
            <v>0</v>
          </cell>
          <cell r="CJ74">
            <v>39823</v>
          </cell>
          <cell r="CK74">
            <v>12.481269485752145</v>
          </cell>
          <cell r="CL74">
            <v>8.614780640341845</v>
          </cell>
          <cell r="CM74">
            <v>66.775524506941281</v>
          </cell>
          <cell r="CN74">
            <v>0</v>
          </cell>
          <cell r="CO74">
            <v>0</v>
          </cell>
          <cell r="CP74">
            <v>33.480401730472515</v>
          </cell>
          <cell r="CQ74">
            <v>0</v>
          </cell>
          <cell r="CR74">
            <v>29.782404535555912</v>
          </cell>
          <cell r="CS74">
            <v>0</v>
          </cell>
          <cell r="CU74">
            <v>39823</v>
          </cell>
          <cell r="CV74">
            <v>2.7221773389031547</v>
          </cell>
          <cell r="CW74">
            <v>5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45.961671216224659</v>
          </cell>
          <cell r="DD74">
            <v>67</v>
          </cell>
          <cell r="DE74">
            <v>11.835616438356164</v>
          </cell>
          <cell r="DF74">
            <v>24</v>
          </cell>
          <cell r="DG74">
            <v>35.929639922322849</v>
          </cell>
          <cell r="DH74">
            <v>0</v>
          </cell>
          <cell r="DI74">
            <v>0</v>
          </cell>
          <cell r="DJ74">
            <v>0</v>
          </cell>
          <cell r="DK74">
            <v>27.3224043715847</v>
          </cell>
          <cell r="DL74">
            <v>39.453120135356585</v>
          </cell>
          <cell r="DM74">
            <v>0</v>
          </cell>
          <cell r="DN74">
            <v>0</v>
          </cell>
          <cell r="DO74">
            <v>0</v>
          </cell>
          <cell r="DP74">
            <v>-16.090593000091964</v>
          </cell>
          <cell r="DR74">
            <v>66.775524506941281</v>
          </cell>
          <cell r="DS74">
            <v>0</v>
          </cell>
          <cell r="DT74">
            <v>0</v>
          </cell>
          <cell r="DV74">
            <v>39823</v>
          </cell>
          <cell r="DW74">
            <v>5.7431870935612297</v>
          </cell>
          <cell r="DY74">
            <v>49.7</v>
          </cell>
          <cell r="DZ74">
            <v>44.7</v>
          </cell>
          <cell r="EA74">
            <v>30</v>
          </cell>
          <cell r="EB74">
            <v>30</v>
          </cell>
          <cell r="ED74">
            <v>60</v>
          </cell>
          <cell r="EE74">
            <v>20</v>
          </cell>
          <cell r="EF74">
            <v>33.480401730472515</v>
          </cell>
          <cell r="EG74">
            <v>0</v>
          </cell>
          <cell r="EH74">
            <v>33.480401730472515</v>
          </cell>
          <cell r="EJ74">
            <v>30</v>
          </cell>
          <cell r="EK74">
            <v>90</v>
          </cell>
          <cell r="EL74">
            <v>110</v>
          </cell>
          <cell r="EN74">
            <v>0</v>
          </cell>
          <cell r="EO74">
            <v>60</v>
          </cell>
          <cell r="EP74">
            <v>80</v>
          </cell>
          <cell r="ER74">
            <v>200</v>
          </cell>
          <cell r="ET74">
            <v>15</v>
          </cell>
          <cell r="EU74">
            <v>16.090593000091964</v>
          </cell>
          <cell r="EV74">
            <v>0</v>
          </cell>
          <cell r="EW74">
            <v>35.684931506849317</v>
          </cell>
          <cell r="EX74">
            <v>15</v>
          </cell>
          <cell r="EZ74">
            <v>51.775524506941281</v>
          </cell>
          <cell r="FA74">
            <v>66.775524506941281</v>
          </cell>
          <cell r="FB74">
            <v>59</v>
          </cell>
          <cell r="FC74">
            <v>68.350684931506848</v>
          </cell>
          <cell r="FE74">
            <v>38271.593232407409</v>
          </cell>
        </row>
        <row r="75">
          <cell r="A75">
            <v>39824</v>
          </cell>
          <cell r="B75">
            <v>11</v>
          </cell>
          <cell r="C75">
            <v>7</v>
          </cell>
          <cell r="D75">
            <v>1</v>
          </cell>
          <cell r="E75">
            <v>2009</v>
          </cell>
          <cell r="G75">
            <v>0</v>
          </cell>
          <cell r="H75">
            <v>1.2593857500392098</v>
          </cell>
          <cell r="I75">
            <v>12.076280522271675</v>
          </cell>
          <cell r="J75">
            <v>50.684931506849317</v>
          </cell>
          <cell r="K75">
            <v>10.483870967741936</v>
          </cell>
          <cell r="L75">
            <v>0.18881205685708358</v>
          </cell>
          <cell r="M75">
            <v>8.0787125889391689</v>
          </cell>
          <cell r="N75">
            <v>8.5097142857142849</v>
          </cell>
          <cell r="O75">
            <v>12.556669119234519</v>
          </cell>
          <cell r="P75">
            <v>15.229814550519944</v>
          </cell>
          <cell r="Q75">
            <v>26.548481286068967</v>
          </cell>
          <cell r="R75">
            <v>12.207581362329918</v>
          </cell>
          <cell r="S75">
            <v>43.637438344097887</v>
          </cell>
          <cell r="T75">
            <v>21.75071493013402</v>
          </cell>
          <cell r="U75">
            <v>37.142909654078231</v>
          </cell>
          <cell r="W75">
            <v>0</v>
          </cell>
          <cell r="X75">
            <v>13.335666272310885</v>
          </cell>
          <cell r="Y75">
            <v>10.483870967741936</v>
          </cell>
          <cell r="Z75">
            <v>0</v>
          </cell>
          <cell r="AA75">
            <v>0</v>
          </cell>
          <cell r="AB75">
            <v>2.7207965243109582</v>
          </cell>
          <cell r="AC75">
            <v>5</v>
          </cell>
          <cell r="AD75">
            <v>0</v>
          </cell>
          <cell r="AE75">
            <v>1.3517454706142278</v>
          </cell>
          <cell r="AF75">
            <v>7.7046969365853535</v>
          </cell>
          <cell r="AG75">
            <v>0</v>
          </cell>
          <cell r="AH75">
            <v>4.0493412455158264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28.601800833941066</v>
          </cell>
          <cell r="AP75">
            <v>0</v>
          </cell>
          <cell r="AQ75">
            <v>16.295303063414647</v>
          </cell>
          <cell r="AR75">
            <v>13.704696936585353</v>
          </cell>
          <cell r="AS75">
            <v>3.8914042386964525</v>
          </cell>
          <cell r="AT75">
            <v>0</v>
          </cell>
          <cell r="AU75">
            <v>0</v>
          </cell>
          <cell r="AV75">
            <v>0</v>
          </cell>
          <cell r="AW75">
            <v>67</v>
          </cell>
          <cell r="AX75">
            <v>0</v>
          </cell>
          <cell r="AY75">
            <v>0</v>
          </cell>
          <cell r="AZ75">
            <v>35.531062928310149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27.3224043715847</v>
          </cell>
          <cell r="BF75">
            <v>23.362527135264617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17.665753424657531</v>
          </cell>
          <cell r="BU75">
            <v>0</v>
          </cell>
          <cell r="BV75">
            <v>-17.665753424657531</v>
          </cell>
          <cell r="BW75">
            <v>0</v>
          </cell>
          <cell r="BX75">
            <v>0</v>
          </cell>
          <cell r="BY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H75">
            <v>0</v>
          </cell>
          <cell r="CJ75">
            <v>39824</v>
          </cell>
          <cell r="CK75">
            <v>13.335666272310885</v>
          </cell>
          <cell r="CL75">
            <v>9.0564424071995813</v>
          </cell>
          <cell r="CM75">
            <v>68.350684931506848</v>
          </cell>
          <cell r="CN75">
            <v>0</v>
          </cell>
          <cell r="CO75">
            <v>0</v>
          </cell>
          <cell r="CP75">
            <v>36.542546318153342</v>
          </cell>
          <cell r="CQ75">
            <v>0</v>
          </cell>
          <cell r="CR75">
            <v>30</v>
          </cell>
          <cell r="CS75">
            <v>0</v>
          </cell>
          <cell r="CU75">
            <v>39824</v>
          </cell>
          <cell r="CV75">
            <v>2.7207965243109582</v>
          </cell>
          <cell r="CW75">
            <v>5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49.87821259046423</v>
          </cell>
          <cell r="DD75">
            <v>67</v>
          </cell>
          <cell r="DE75">
            <v>11.835616438356164</v>
          </cell>
          <cell r="DF75">
            <v>24</v>
          </cell>
          <cell r="DG75">
            <v>49.235759864895499</v>
          </cell>
          <cell r="DH75">
            <v>0</v>
          </cell>
          <cell r="DI75">
            <v>0</v>
          </cell>
          <cell r="DJ75">
            <v>0</v>
          </cell>
          <cell r="DK75">
            <v>27.3224043715847</v>
          </cell>
          <cell r="DL75">
            <v>41.028280559922152</v>
          </cell>
          <cell r="DM75">
            <v>0</v>
          </cell>
          <cell r="DN75">
            <v>0</v>
          </cell>
          <cell r="DO75">
            <v>0</v>
          </cell>
          <cell r="DP75">
            <v>-17.665753424657531</v>
          </cell>
          <cell r="DR75">
            <v>68.350684931506848</v>
          </cell>
          <cell r="DS75">
            <v>0</v>
          </cell>
          <cell r="DT75">
            <v>0</v>
          </cell>
          <cell r="DV75">
            <v>39824</v>
          </cell>
          <cell r="DW75">
            <v>6.0376282714663878</v>
          </cell>
          <cell r="DY75">
            <v>49.7</v>
          </cell>
          <cell r="DZ75">
            <v>44.7</v>
          </cell>
          <cell r="EA75">
            <v>30</v>
          </cell>
          <cell r="EB75">
            <v>30</v>
          </cell>
          <cell r="ED75">
            <v>60</v>
          </cell>
          <cell r="EE75">
            <v>20</v>
          </cell>
          <cell r="EF75">
            <v>36.542546318153342</v>
          </cell>
          <cell r="EG75">
            <v>0</v>
          </cell>
          <cell r="EH75">
            <v>36.542546318153342</v>
          </cell>
          <cell r="EJ75">
            <v>30</v>
          </cell>
          <cell r="EK75">
            <v>90</v>
          </cell>
          <cell r="EL75">
            <v>110</v>
          </cell>
          <cell r="EN75">
            <v>0</v>
          </cell>
          <cell r="EO75">
            <v>60</v>
          </cell>
          <cell r="EP75">
            <v>80</v>
          </cell>
          <cell r="ER75">
            <v>200</v>
          </cell>
          <cell r="ET75">
            <v>15</v>
          </cell>
          <cell r="EU75">
            <v>17.665753424657531</v>
          </cell>
          <cell r="EV75">
            <v>0</v>
          </cell>
          <cell r="EW75">
            <v>36.823607334264665</v>
          </cell>
          <cell r="EX75">
            <v>13.861324172584652</v>
          </cell>
          <cell r="EZ75">
            <v>54.489360758922196</v>
          </cell>
          <cell r="FA75">
            <v>69.489360758922203</v>
          </cell>
          <cell r="FB75">
            <v>59</v>
          </cell>
          <cell r="FC75">
            <v>68.350684931506848</v>
          </cell>
          <cell r="FE75">
            <v>38271.593232754632</v>
          </cell>
        </row>
        <row r="76">
          <cell r="A76">
            <v>39825</v>
          </cell>
          <cell r="B76">
            <v>12</v>
          </cell>
          <cell r="C76">
            <v>1</v>
          </cell>
          <cell r="D76">
            <v>1</v>
          </cell>
          <cell r="E76">
            <v>2009</v>
          </cell>
          <cell r="G76">
            <v>0</v>
          </cell>
          <cell r="H76">
            <v>1.2593857500392098</v>
          </cell>
          <cell r="I76">
            <v>12.076280522271675</v>
          </cell>
          <cell r="J76">
            <v>50.684931506849317</v>
          </cell>
          <cell r="K76">
            <v>10.483870967741936</v>
          </cell>
          <cell r="L76">
            <v>0.18881205685708358</v>
          </cell>
          <cell r="M76">
            <v>8.0787125889391689</v>
          </cell>
          <cell r="N76">
            <v>8.5097142857142849</v>
          </cell>
          <cell r="O76">
            <v>12.556669119234519</v>
          </cell>
          <cell r="P76">
            <v>15.229814550519944</v>
          </cell>
          <cell r="Q76">
            <v>26.548481286068967</v>
          </cell>
          <cell r="R76">
            <v>12.207581362329918</v>
          </cell>
          <cell r="S76">
            <v>55.544169541001267</v>
          </cell>
          <cell r="T76">
            <v>21.81144803004285</v>
          </cell>
          <cell r="U76">
            <v>37.57707346248084</v>
          </cell>
          <cell r="W76">
            <v>0</v>
          </cell>
          <cell r="X76">
            <v>13.335666272310885</v>
          </cell>
          <cell r="Y76">
            <v>10.483870967741936</v>
          </cell>
          <cell r="Z76">
            <v>0</v>
          </cell>
          <cell r="AA76">
            <v>0</v>
          </cell>
          <cell r="AB76">
            <v>2.7194164101319593</v>
          </cell>
          <cell r="AC76">
            <v>5</v>
          </cell>
          <cell r="AD76">
            <v>0</v>
          </cell>
          <cell r="AE76">
            <v>1.3517454706142278</v>
          </cell>
          <cell r="AF76">
            <v>7.7060770507643515</v>
          </cell>
          <cell r="AG76">
            <v>0</v>
          </cell>
          <cell r="AH76">
            <v>4.0493412455158264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28.618987947724673</v>
          </cell>
          <cell r="AP76">
            <v>0</v>
          </cell>
          <cell r="AQ76">
            <v>16.29392294923565</v>
          </cell>
          <cell r="AR76">
            <v>13.70607705076435</v>
          </cell>
          <cell r="AS76">
            <v>3.8742171249128461</v>
          </cell>
          <cell r="AT76">
            <v>0</v>
          </cell>
          <cell r="AU76">
            <v>0</v>
          </cell>
          <cell r="AV76">
            <v>0</v>
          </cell>
          <cell r="AW76">
            <v>67</v>
          </cell>
          <cell r="AX76">
            <v>0</v>
          </cell>
          <cell r="AY76">
            <v>0</v>
          </cell>
          <cell r="AZ76">
            <v>44.978854456084974</v>
          </cell>
          <cell r="BA76">
            <v>0</v>
          </cell>
          <cell r="BB76">
            <v>2.9538365774399864</v>
          </cell>
          <cell r="BC76">
            <v>0</v>
          </cell>
          <cell r="BD76">
            <v>0</v>
          </cell>
          <cell r="BE76">
            <v>27.3224043715847</v>
          </cell>
          <cell r="BF76">
            <v>23.362527135264617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17.665753424657531</v>
          </cell>
          <cell r="BU76">
            <v>0</v>
          </cell>
          <cell r="BV76">
            <v>-17.665753424657531</v>
          </cell>
          <cell r="BW76">
            <v>0</v>
          </cell>
          <cell r="BX76">
            <v>0</v>
          </cell>
          <cell r="BY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H76">
            <v>0</v>
          </cell>
          <cell r="CJ76">
            <v>39825</v>
          </cell>
          <cell r="CK76">
            <v>13.335666272310885</v>
          </cell>
          <cell r="CL76">
            <v>9.0578225213785792</v>
          </cell>
          <cell r="CM76">
            <v>68.350684931506848</v>
          </cell>
          <cell r="CN76">
            <v>0</v>
          </cell>
          <cell r="CO76">
            <v>0</v>
          </cell>
          <cell r="CP76">
            <v>36.542546318153342</v>
          </cell>
          <cell r="CQ76">
            <v>0</v>
          </cell>
          <cell r="CR76">
            <v>30</v>
          </cell>
          <cell r="CS76">
            <v>0</v>
          </cell>
          <cell r="CU76">
            <v>39825</v>
          </cell>
          <cell r="CV76">
            <v>2.7194164101319593</v>
          </cell>
          <cell r="CW76">
            <v>5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49.87821259046423</v>
          </cell>
          <cell r="DD76">
            <v>67</v>
          </cell>
          <cell r="DE76">
            <v>11.835616438356164</v>
          </cell>
          <cell r="DF76">
            <v>24</v>
          </cell>
          <cell r="DG76">
            <v>58.684931506849324</v>
          </cell>
          <cell r="DH76">
            <v>2.9538365774399864</v>
          </cell>
          <cell r="DI76">
            <v>0</v>
          </cell>
          <cell r="DJ76">
            <v>0</v>
          </cell>
          <cell r="DK76">
            <v>27.3224043715847</v>
          </cell>
          <cell r="DL76">
            <v>41.028280559922152</v>
          </cell>
          <cell r="DM76">
            <v>0</v>
          </cell>
          <cell r="DN76">
            <v>0</v>
          </cell>
          <cell r="DO76">
            <v>0</v>
          </cell>
          <cell r="DP76">
            <v>-17.665753424657531</v>
          </cell>
          <cell r="DR76">
            <v>68.350684931506848</v>
          </cell>
          <cell r="DS76">
            <v>0</v>
          </cell>
          <cell r="DT76">
            <v>0</v>
          </cell>
          <cell r="DV76">
            <v>39825</v>
          </cell>
          <cell r="DW76">
            <v>6.0385483475857198</v>
          </cell>
          <cell r="DY76">
            <v>49.7</v>
          </cell>
          <cell r="DZ76">
            <v>44.7</v>
          </cell>
          <cell r="EA76">
            <v>30</v>
          </cell>
          <cell r="EB76">
            <v>30</v>
          </cell>
          <cell r="ED76">
            <v>60</v>
          </cell>
          <cell r="EE76">
            <v>20</v>
          </cell>
          <cell r="EF76">
            <v>36.542546318153342</v>
          </cell>
          <cell r="EG76">
            <v>0</v>
          </cell>
          <cell r="EH76">
            <v>36.542546318153342</v>
          </cell>
          <cell r="EJ76">
            <v>30</v>
          </cell>
          <cell r="EK76">
            <v>90</v>
          </cell>
          <cell r="EL76">
            <v>110</v>
          </cell>
          <cell r="EN76">
            <v>0</v>
          </cell>
          <cell r="EO76">
            <v>60</v>
          </cell>
          <cell r="EP76">
            <v>80</v>
          </cell>
          <cell r="ER76">
            <v>200</v>
          </cell>
          <cell r="ET76">
            <v>15</v>
          </cell>
          <cell r="EU76">
            <v>17.665753424657531</v>
          </cell>
          <cell r="EV76">
            <v>0</v>
          </cell>
          <cell r="EW76">
            <v>36.823607334264665</v>
          </cell>
          <cell r="EX76">
            <v>13.861324172584652</v>
          </cell>
          <cell r="EZ76">
            <v>54.489360758922196</v>
          </cell>
          <cell r="FA76">
            <v>69.489360758922203</v>
          </cell>
          <cell r="FB76">
            <v>59</v>
          </cell>
          <cell r="FC76">
            <v>68.350684931506848</v>
          </cell>
          <cell r="FE76">
            <v>38271.59323298611</v>
          </cell>
        </row>
        <row r="77">
          <cell r="A77">
            <v>39826</v>
          </cell>
          <cell r="B77">
            <v>13</v>
          </cell>
          <cell r="C77">
            <v>2</v>
          </cell>
          <cell r="D77">
            <v>1</v>
          </cell>
          <cell r="E77">
            <v>2009</v>
          </cell>
          <cell r="G77">
            <v>0</v>
          </cell>
          <cell r="H77">
            <v>1.2593857500392098</v>
          </cell>
          <cell r="I77">
            <v>12.076280522271675</v>
          </cell>
          <cell r="J77">
            <v>50.684931506849317</v>
          </cell>
          <cell r="K77">
            <v>10.483870967741936</v>
          </cell>
          <cell r="L77">
            <v>0.18881205685708358</v>
          </cell>
          <cell r="M77">
            <v>8.0787125889391689</v>
          </cell>
          <cell r="N77">
            <v>8.5097142857142849</v>
          </cell>
          <cell r="O77">
            <v>12.556669119234519</v>
          </cell>
          <cell r="P77">
            <v>15.229814550519944</v>
          </cell>
          <cell r="Q77">
            <v>26.548481286068967</v>
          </cell>
          <cell r="R77">
            <v>12.207581362329918</v>
          </cell>
          <cell r="S77">
            <v>43.637438344097887</v>
          </cell>
          <cell r="T77">
            <v>21.75071493013402</v>
          </cell>
          <cell r="U77">
            <v>37.142909654078231</v>
          </cell>
          <cell r="W77">
            <v>0</v>
          </cell>
          <cell r="X77">
            <v>13.335666272310885</v>
          </cell>
          <cell r="Y77">
            <v>10.483870967741936</v>
          </cell>
          <cell r="Z77">
            <v>0</v>
          </cell>
          <cell r="AA77">
            <v>0</v>
          </cell>
          <cell r="AB77">
            <v>2.7180369960108779</v>
          </cell>
          <cell r="AC77">
            <v>5</v>
          </cell>
          <cell r="AD77">
            <v>0</v>
          </cell>
          <cell r="AE77">
            <v>1.3517454706142278</v>
          </cell>
          <cell r="AF77">
            <v>7.707456464885432</v>
          </cell>
          <cell r="AG77">
            <v>0</v>
          </cell>
          <cell r="AH77">
            <v>4.0493412455158264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28.636272438923481</v>
          </cell>
          <cell r="AP77">
            <v>0</v>
          </cell>
          <cell r="AQ77">
            <v>16.292543535114568</v>
          </cell>
          <cell r="AR77">
            <v>13.707456464885432</v>
          </cell>
          <cell r="AS77">
            <v>3.8569326337140382</v>
          </cell>
          <cell r="AT77">
            <v>0</v>
          </cell>
          <cell r="AU77">
            <v>0</v>
          </cell>
          <cell r="AV77">
            <v>0</v>
          </cell>
          <cell r="AW77">
            <v>67</v>
          </cell>
          <cell r="AX77">
            <v>0</v>
          </cell>
          <cell r="AY77">
            <v>0</v>
          </cell>
          <cell r="AZ77">
            <v>35.531062928310149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27.3224043715847</v>
          </cell>
          <cell r="BF77">
            <v>23.362527135264617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17.665753424657531</v>
          </cell>
          <cell r="BU77">
            <v>0</v>
          </cell>
          <cell r="BV77">
            <v>-17.665753424657531</v>
          </cell>
          <cell r="BW77">
            <v>0</v>
          </cell>
          <cell r="BX77">
            <v>0</v>
          </cell>
          <cell r="BY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H77">
            <v>0</v>
          </cell>
          <cell r="CJ77">
            <v>39826</v>
          </cell>
          <cell r="CK77">
            <v>13.335666272310885</v>
          </cell>
          <cell r="CL77">
            <v>9.0592019354996598</v>
          </cell>
          <cell r="CM77">
            <v>68.350684931506848</v>
          </cell>
          <cell r="CN77">
            <v>0</v>
          </cell>
          <cell r="CO77">
            <v>0</v>
          </cell>
          <cell r="CP77">
            <v>36.542546318153342</v>
          </cell>
          <cell r="CQ77">
            <v>0</v>
          </cell>
          <cell r="CR77">
            <v>30</v>
          </cell>
          <cell r="CS77">
            <v>0</v>
          </cell>
          <cell r="CU77">
            <v>39826</v>
          </cell>
          <cell r="CV77">
            <v>2.7180369960108779</v>
          </cell>
          <cell r="CW77">
            <v>5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49.87821259046423</v>
          </cell>
          <cell r="DD77">
            <v>67</v>
          </cell>
          <cell r="DE77">
            <v>11.835616438356164</v>
          </cell>
          <cell r="DF77">
            <v>24</v>
          </cell>
          <cell r="DG77">
            <v>49.238519393195581</v>
          </cell>
          <cell r="DH77">
            <v>0</v>
          </cell>
          <cell r="DI77">
            <v>0</v>
          </cell>
          <cell r="DJ77">
            <v>0</v>
          </cell>
          <cell r="DK77">
            <v>27.3224043715847</v>
          </cell>
          <cell r="DL77">
            <v>41.028280559922152</v>
          </cell>
          <cell r="DM77">
            <v>0</v>
          </cell>
          <cell r="DN77">
            <v>0</v>
          </cell>
          <cell r="DO77">
            <v>0</v>
          </cell>
          <cell r="DP77">
            <v>-17.665753424657531</v>
          </cell>
          <cell r="DR77">
            <v>68.350684931506848</v>
          </cell>
          <cell r="DS77">
            <v>0</v>
          </cell>
          <cell r="DT77">
            <v>0</v>
          </cell>
          <cell r="DV77">
            <v>39826</v>
          </cell>
          <cell r="DW77">
            <v>6.0394679569997729</v>
          </cell>
          <cell r="DY77">
            <v>49.7</v>
          </cell>
          <cell r="DZ77">
            <v>44.7</v>
          </cell>
          <cell r="EA77">
            <v>30</v>
          </cell>
          <cell r="EB77">
            <v>30</v>
          </cell>
          <cell r="ED77">
            <v>60</v>
          </cell>
          <cell r="EE77">
            <v>20</v>
          </cell>
          <cell r="EF77">
            <v>36.542546318153342</v>
          </cell>
          <cell r="EG77">
            <v>0</v>
          </cell>
          <cell r="EH77">
            <v>36.542546318153342</v>
          </cell>
          <cell r="EJ77">
            <v>30</v>
          </cell>
          <cell r="EK77">
            <v>90</v>
          </cell>
          <cell r="EL77">
            <v>110</v>
          </cell>
          <cell r="EN77">
            <v>0</v>
          </cell>
          <cell r="EO77">
            <v>60</v>
          </cell>
          <cell r="EP77">
            <v>80</v>
          </cell>
          <cell r="ER77">
            <v>200</v>
          </cell>
          <cell r="ET77">
            <v>15</v>
          </cell>
          <cell r="EU77">
            <v>17.665753424657531</v>
          </cell>
          <cell r="EV77">
            <v>0</v>
          </cell>
          <cell r="EW77">
            <v>36.823607334264665</v>
          </cell>
          <cell r="EX77">
            <v>13.861324172584652</v>
          </cell>
          <cell r="EZ77">
            <v>54.489360758922196</v>
          </cell>
          <cell r="FA77">
            <v>69.489360758922203</v>
          </cell>
          <cell r="FB77">
            <v>59</v>
          </cell>
          <cell r="FC77">
            <v>68.350684931506848</v>
          </cell>
          <cell r="FE77">
            <v>38271.593233101848</v>
          </cell>
        </row>
        <row r="78">
          <cell r="A78">
            <v>39827</v>
          </cell>
          <cell r="B78">
            <v>14</v>
          </cell>
          <cell r="C78">
            <v>3</v>
          </cell>
          <cell r="D78">
            <v>1</v>
          </cell>
          <cell r="E78">
            <v>2009</v>
          </cell>
          <cell r="G78">
            <v>0</v>
          </cell>
          <cell r="H78">
            <v>1.1767160945297228</v>
          </cell>
          <cell r="I78">
            <v>11.561561893089214</v>
          </cell>
          <cell r="J78">
            <v>50.684931506849317</v>
          </cell>
          <cell r="K78">
            <v>10.483870967741936</v>
          </cell>
          <cell r="L78">
            <v>0.17641789748540035</v>
          </cell>
          <cell r="M78">
            <v>7.7343794259533469</v>
          </cell>
          <cell r="N78">
            <v>8.5097142857142849</v>
          </cell>
          <cell r="O78">
            <v>11.732413715041316</v>
          </cell>
          <cell r="P78">
            <v>14.580685105928991</v>
          </cell>
          <cell r="Q78">
            <v>26.388354375763498</v>
          </cell>
          <cell r="R78">
            <v>12.207581362329918</v>
          </cell>
          <cell r="S78">
            <v>37.558201253023718</v>
          </cell>
          <cell r="T78">
            <v>21.840428489827914</v>
          </cell>
          <cell r="U78">
            <v>32.867739235456007</v>
          </cell>
          <cell r="W78">
            <v>0</v>
          </cell>
          <cell r="X78">
            <v>12.738277987618938</v>
          </cell>
          <cell r="Y78">
            <v>10.483870967741936</v>
          </cell>
          <cell r="Z78">
            <v>0</v>
          </cell>
          <cell r="AA78">
            <v>0</v>
          </cell>
          <cell r="AB78">
            <v>2.7166582815926104</v>
          </cell>
          <cell r="AC78">
            <v>5</v>
          </cell>
          <cell r="AD78">
            <v>0</v>
          </cell>
          <cell r="AE78">
            <v>1.3517454706142278</v>
          </cell>
          <cell r="AF78">
            <v>7.3521078569461942</v>
          </cell>
          <cell r="AG78">
            <v>0</v>
          </cell>
          <cell r="AH78">
            <v>4.3279274615051886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28.973181756317373</v>
          </cell>
          <cell r="AP78">
            <v>0</v>
          </cell>
          <cell r="AQ78">
            <v>16.647892143053806</v>
          </cell>
          <cell r="AR78">
            <v>13.352107856946194</v>
          </cell>
          <cell r="AS78">
            <v>1.6079253412411703</v>
          </cell>
          <cell r="AT78">
            <v>0</v>
          </cell>
          <cell r="AU78">
            <v>0</v>
          </cell>
          <cell r="AV78">
            <v>0</v>
          </cell>
          <cell r="AW78">
            <v>67</v>
          </cell>
          <cell r="AX78">
            <v>0</v>
          </cell>
          <cell r="AY78">
            <v>0</v>
          </cell>
          <cell r="AZ78">
            <v>25.266368978307639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27.3224043715847</v>
          </cell>
          <cell r="BF78">
            <v>23.362527135264617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16.481968373233904</v>
          </cell>
          <cell r="BU78">
            <v>0</v>
          </cell>
          <cell r="BV78">
            <v>-16.481968373233904</v>
          </cell>
          <cell r="BW78">
            <v>0</v>
          </cell>
          <cell r="BX78">
            <v>0</v>
          </cell>
          <cell r="BY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H78">
            <v>0</v>
          </cell>
          <cell r="CJ78">
            <v>39827</v>
          </cell>
          <cell r="CK78">
            <v>12.738277987618938</v>
          </cell>
          <cell r="CL78">
            <v>8.703853327560422</v>
          </cell>
          <cell r="CM78">
            <v>67.166899880083221</v>
          </cell>
          <cell r="CN78">
            <v>0</v>
          </cell>
          <cell r="CO78">
            <v>0</v>
          </cell>
          <cell r="CP78">
            <v>34.909034559063734</v>
          </cell>
          <cell r="CQ78">
            <v>0</v>
          </cell>
          <cell r="CR78">
            <v>30</v>
          </cell>
          <cell r="CS78">
            <v>0</v>
          </cell>
          <cell r="CU78">
            <v>39827</v>
          </cell>
          <cell r="CV78">
            <v>2.7166582815926104</v>
          </cell>
          <cell r="CW78">
            <v>5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47.64731254668267</v>
          </cell>
          <cell r="DD78">
            <v>67</v>
          </cell>
          <cell r="DE78">
            <v>11.835616438356164</v>
          </cell>
          <cell r="DF78">
            <v>24</v>
          </cell>
          <cell r="DG78">
            <v>38.61847683525383</v>
          </cell>
          <cell r="DH78">
            <v>0</v>
          </cell>
          <cell r="DI78">
            <v>0</v>
          </cell>
          <cell r="DJ78">
            <v>0</v>
          </cell>
          <cell r="DK78">
            <v>27.3224043715847</v>
          </cell>
          <cell r="DL78">
            <v>39.844495508498525</v>
          </cell>
          <cell r="DM78">
            <v>0</v>
          </cell>
          <cell r="DN78">
            <v>0</v>
          </cell>
          <cell r="DO78">
            <v>0</v>
          </cell>
          <cell r="DP78">
            <v>-16.481968373233904</v>
          </cell>
          <cell r="DR78">
            <v>67.166899880083221</v>
          </cell>
          <cell r="DS78">
            <v>0</v>
          </cell>
          <cell r="DT78">
            <v>0</v>
          </cell>
          <cell r="DV78">
            <v>39827</v>
          </cell>
          <cell r="DW78">
            <v>5.802568885040281</v>
          </cell>
          <cell r="DY78">
            <v>49.7</v>
          </cell>
          <cell r="DZ78">
            <v>44.7</v>
          </cell>
          <cell r="EA78">
            <v>30</v>
          </cell>
          <cell r="EB78">
            <v>30</v>
          </cell>
          <cell r="ED78">
            <v>60</v>
          </cell>
          <cell r="EE78">
            <v>20</v>
          </cell>
          <cell r="EF78">
            <v>34.909034559063734</v>
          </cell>
          <cell r="EG78">
            <v>0</v>
          </cell>
          <cell r="EH78">
            <v>34.909034559063734</v>
          </cell>
          <cell r="EJ78">
            <v>30</v>
          </cell>
          <cell r="EK78">
            <v>90</v>
          </cell>
          <cell r="EL78">
            <v>110</v>
          </cell>
          <cell r="EN78">
            <v>0</v>
          </cell>
          <cell r="EO78">
            <v>60</v>
          </cell>
          <cell r="EP78">
            <v>80</v>
          </cell>
          <cell r="ER78">
            <v>200</v>
          </cell>
          <cell r="ET78">
            <v>15</v>
          </cell>
          <cell r="EU78">
            <v>16.481968373233904</v>
          </cell>
          <cell r="EV78">
            <v>0</v>
          </cell>
          <cell r="EW78">
            <v>35.684931506849317</v>
          </cell>
          <cell r="EX78">
            <v>15</v>
          </cell>
          <cell r="EZ78">
            <v>52.166899880083221</v>
          </cell>
          <cell r="FA78">
            <v>67.166899880083221</v>
          </cell>
          <cell r="FB78">
            <v>59</v>
          </cell>
          <cell r="FC78">
            <v>68.350684931506848</v>
          </cell>
          <cell r="FE78">
            <v>38271.593233333333</v>
          </cell>
        </row>
        <row r="79">
          <cell r="A79">
            <v>39828</v>
          </cell>
          <cell r="B79">
            <v>15</v>
          </cell>
          <cell r="C79">
            <v>4</v>
          </cell>
          <cell r="D79">
            <v>1</v>
          </cell>
          <cell r="E79">
            <v>2009</v>
          </cell>
          <cell r="G79">
            <v>0</v>
          </cell>
          <cell r="H79">
            <v>0.76240892586739151</v>
          </cell>
          <cell r="I79">
            <v>9.4110330483023148</v>
          </cell>
          <cell r="J79">
            <v>50.684931506849317</v>
          </cell>
          <cell r="K79">
            <v>10.483870967741936</v>
          </cell>
          <cell r="L79">
            <v>0.1143033399057756</v>
          </cell>
          <cell r="M79">
            <v>6.2957324502379652</v>
          </cell>
          <cell r="N79">
            <v>0</v>
          </cell>
          <cell r="O79">
            <v>7.6015760980063325</v>
          </cell>
          <cell r="P79">
            <v>11.868578888187098</v>
          </cell>
          <cell r="Q79">
            <v>26.923769201665657</v>
          </cell>
          <cell r="R79">
            <v>12.207581362329918</v>
          </cell>
          <cell r="S79">
            <v>34.816998588607056</v>
          </cell>
          <cell r="T79">
            <v>21.021245139854823</v>
          </cell>
          <cell r="U79">
            <v>22.58693568667098</v>
          </cell>
          <cell r="W79">
            <v>0</v>
          </cell>
          <cell r="X79">
            <v>10.173441974169707</v>
          </cell>
          <cell r="Y79">
            <v>10.483870967741936</v>
          </cell>
          <cell r="Z79">
            <v>0</v>
          </cell>
          <cell r="AA79">
            <v>0</v>
          </cell>
          <cell r="AB79">
            <v>0</v>
          </cell>
          <cell r="AC79">
            <v>5</v>
          </cell>
          <cell r="AD79">
            <v>0</v>
          </cell>
          <cell r="AE79">
            <v>1.3517454706142278</v>
          </cell>
          <cell r="AF79">
            <v>5.8290319529513468E-2</v>
          </cell>
          <cell r="AG79">
            <v>0</v>
          </cell>
          <cell r="AH79">
            <v>5.0624377949956116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30.830247600698005</v>
          </cell>
          <cell r="AP79">
            <v>0</v>
          </cell>
          <cell r="AQ79">
            <v>22.708820154495385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67</v>
          </cell>
          <cell r="AX79">
            <v>0</v>
          </cell>
          <cell r="AY79">
            <v>1.2328895259751036</v>
          </cell>
          <cell r="AZ79">
            <v>10.192289889157749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27.3224043715847</v>
          </cell>
          <cell r="BF79">
            <v>23.362527135264617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6.7785715508471895</v>
          </cell>
          <cell r="BU79">
            <v>0</v>
          </cell>
          <cell r="BV79">
            <v>-6.7785715508471895</v>
          </cell>
          <cell r="BW79">
            <v>0</v>
          </cell>
          <cell r="BX79">
            <v>0</v>
          </cell>
          <cell r="BY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H79">
            <v>0</v>
          </cell>
          <cell r="CJ79">
            <v>39828</v>
          </cell>
          <cell r="CK79">
            <v>10.173441974169707</v>
          </cell>
          <cell r="CL79">
            <v>1.4100357901437413</v>
          </cell>
          <cell r="CM79">
            <v>57.463503057696506</v>
          </cell>
          <cell r="CN79">
            <v>0</v>
          </cell>
          <cell r="CO79">
            <v>0</v>
          </cell>
          <cell r="CP79">
            <v>35.892685395693618</v>
          </cell>
          <cell r="CQ79">
            <v>0</v>
          </cell>
          <cell r="CR79">
            <v>22.708820154495385</v>
          </cell>
          <cell r="CS79">
            <v>0</v>
          </cell>
          <cell r="CU79">
            <v>39828</v>
          </cell>
          <cell r="CV79">
            <v>0</v>
          </cell>
          <cell r="CW79">
            <v>5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46.066127369863324</v>
          </cell>
          <cell r="DD79">
            <v>67</v>
          </cell>
          <cell r="DE79">
            <v>11.835616438356164</v>
          </cell>
          <cell r="DF79">
            <v>24</v>
          </cell>
          <cell r="DG79">
            <v>10.192289889157749</v>
          </cell>
          <cell r="DH79">
            <v>0</v>
          </cell>
          <cell r="DI79">
            <v>0</v>
          </cell>
          <cell r="DJ79">
            <v>0</v>
          </cell>
          <cell r="DK79">
            <v>27.3224043715847</v>
          </cell>
          <cell r="DL79">
            <v>30.141098686111807</v>
          </cell>
          <cell r="DM79">
            <v>0</v>
          </cell>
          <cell r="DN79">
            <v>0</v>
          </cell>
          <cell r="DO79">
            <v>0</v>
          </cell>
          <cell r="DP79">
            <v>-6.7785715508471895</v>
          </cell>
          <cell r="DR79">
            <v>57.463503057696506</v>
          </cell>
          <cell r="DS79">
            <v>0</v>
          </cell>
          <cell r="DT79">
            <v>0</v>
          </cell>
          <cell r="DV79">
            <v>39828</v>
          </cell>
          <cell r="DW79">
            <v>0.9400238600958275</v>
          </cell>
          <cell r="DY79">
            <v>49.7</v>
          </cell>
          <cell r="DZ79">
            <v>44.7</v>
          </cell>
          <cell r="EA79">
            <v>30</v>
          </cell>
          <cell r="EB79">
            <v>30</v>
          </cell>
          <cell r="ED79">
            <v>60</v>
          </cell>
          <cell r="EE79">
            <v>20</v>
          </cell>
          <cell r="EF79">
            <v>35.892685395693618</v>
          </cell>
          <cell r="EG79">
            <v>0</v>
          </cell>
          <cell r="EH79">
            <v>35.892685395693618</v>
          </cell>
          <cell r="EJ79">
            <v>30</v>
          </cell>
          <cell r="EK79">
            <v>90</v>
          </cell>
          <cell r="EL79">
            <v>110</v>
          </cell>
          <cell r="EN79">
            <v>0</v>
          </cell>
          <cell r="EO79">
            <v>60</v>
          </cell>
          <cell r="EP79">
            <v>80</v>
          </cell>
          <cell r="ER79">
            <v>200</v>
          </cell>
          <cell r="ET79">
            <v>15</v>
          </cell>
          <cell r="EU79">
            <v>6.7785715508471895</v>
          </cell>
          <cell r="EV79">
            <v>0</v>
          </cell>
          <cell r="EW79">
            <v>35.684931506849317</v>
          </cell>
          <cell r="EX79">
            <v>15</v>
          </cell>
          <cell r="EZ79">
            <v>42.463503057696506</v>
          </cell>
          <cell r="FA79">
            <v>57.463503057696506</v>
          </cell>
          <cell r="FB79">
            <v>59</v>
          </cell>
          <cell r="FC79">
            <v>68.350684931506848</v>
          </cell>
          <cell r="FE79">
            <v>38271.593233449072</v>
          </cell>
        </row>
        <row r="80">
          <cell r="A80">
            <v>39829</v>
          </cell>
          <cell r="B80">
            <v>16</v>
          </cell>
          <cell r="C80">
            <v>5</v>
          </cell>
          <cell r="D80">
            <v>1</v>
          </cell>
          <cell r="E80">
            <v>2009</v>
          </cell>
          <cell r="G80">
            <v>0</v>
          </cell>
          <cell r="H80">
            <v>0.77058556571643766</v>
          </cell>
          <cell r="I80">
            <v>9.4947422189019797</v>
          </cell>
          <cell r="J80">
            <v>50.684931506849317</v>
          </cell>
          <cell r="K80">
            <v>10.483870967741936</v>
          </cell>
          <cell r="L80">
            <v>0.11552921385903411</v>
          </cell>
          <cell r="M80">
            <v>6.3517316735986658</v>
          </cell>
          <cell r="N80">
            <v>0</v>
          </cell>
          <cell r="O80">
            <v>7.6831010486327989</v>
          </cell>
          <cell r="P80">
            <v>11.974147415024444</v>
          </cell>
          <cell r="Q80">
            <v>26.621955524288307</v>
          </cell>
          <cell r="R80">
            <v>12.207581362329918</v>
          </cell>
          <cell r="S80">
            <v>41.112707725565258</v>
          </cell>
          <cell r="T80">
            <v>21.236195818401857</v>
          </cell>
          <cell r="U80">
            <v>25.621604674416542</v>
          </cell>
          <cell r="W80">
            <v>0</v>
          </cell>
          <cell r="X80">
            <v>10.265327784618417</v>
          </cell>
          <cell r="Y80">
            <v>10.483870967741936</v>
          </cell>
          <cell r="Z80">
            <v>0</v>
          </cell>
          <cell r="AA80">
            <v>0</v>
          </cell>
          <cell r="AB80">
            <v>0</v>
          </cell>
          <cell r="AC80">
            <v>5</v>
          </cell>
          <cell r="AD80">
            <v>0</v>
          </cell>
          <cell r="AE80">
            <v>1.3517454706142278</v>
          </cell>
          <cell r="AF80">
            <v>0.115515416843472</v>
          </cell>
          <cell r="AG80">
            <v>0</v>
          </cell>
          <cell r="AH80">
            <v>4.943025073024776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30.88416093222925</v>
          </cell>
          <cell r="AP80">
            <v>0</v>
          </cell>
          <cell r="AQ80">
            <v>22.659599345021441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67</v>
          </cell>
          <cell r="AX80">
            <v>0</v>
          </cell>
          <cell r="AY80">
            <v>1.2248852381350872</v>
          </cell>
          <cell r="AZ80">
            <v>19.745622980248569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27.3224043715847</v>
          </cell>
          <cell r="BF80">
            <v>23.362527135264617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7.1562755290897684</v>
          </cell>
          <cell r="BU80">
            <v>0</v>
          </cell>
          <cell r="BV80">
            <v>-7.1562755290897684</v>
          </cell>
          <cell r="BW80">
            <v>0</v>
          </cell>
          <cell r="BX80">
            <v>0</v>
          </cell>
          <cell r="BY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H80">
            <v>0</v>
          </cell>
          <cell r="CJ80">
            <v>39829</v>
          </cell>
          <cell r="CK80">
            <v>10.265327784618417</v>
          </cell>
          <cell r="CL80">
            <v>1.4672608874576998</v>
          </cell>
          <cell r="CM80">
            <v>57.841207035939085</v>
          </cell>
          <cell r="CN80">
            <v>0</v>
          </cell>
          <cell r="CO80">
            <v>0</v>
          </cell>
          <cell r="CP80">
            <v>35.827186005254028</v>
          </cell>
          <cell r="CQ80">
            <v>0</v>
          </cell>
          <cell r="CR80">
            <v>22.659599345021441</v>
          </cell>
          <cell r="CS80">
            <v>0</v>
          </cell>
          <cell r="CU80">
            <v>39829</v>
          </cell>
          <cell r="CV80">
            <v>0</v>
          </cell>
          <cell r="CW80">
            <v>5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46.092513789872442</v>
          </cell>
          <cell r="DD80">
            <v>67</v>
          </cell>
          <cell r="DE80">
            <v>11.835616438356164</v>
          </cell>
          <cell r="DF80">
            <v>24</v>
          </cell>
          <cell r="DG80">
            <v>19.745622980248569</v>
          </cell>
          <cell r="DH80">
            <v>0</v>
          </cell>
          <cell r="DI80">
            <v>0</v>
          </cell>
          <cell r="DJ80">
            <v>0</v>
          </cell>
          <cell r="DK80">
            <v>27.3224043715847</v>
          </cell>
          <cell r="DL80">
            <v>30.518802664354386</v>
          </cell>
          <cell r="DM80">
            <v>0</v>
          </cell>
          <cell r="DN80">
            <v>0</v>
          </cell>
          <cell r="DO80">
            <v>0</v>
          </cell>
          <cell r="DP80">
            <v>-7.1562755290897684</v>
          </cell>
          <cell r="DR80">
            <v>57.841207035939085</v>
          </cell>
          <cell r="DS80">
            <v>0</v>
          </cell>
          <cell r="DT80">
            <v>0</v>
          </cell>
          <cell r="DV80">
            <v>39829</v>
          </cell>
          <cell r="DW80">
            <v>0.97817392497179989</v>
          </cell>
          <cell r="DY80">
            <v>49.7</v>
          </cell>
          <cell r="DZ80">
            <v>44.7</v>
          </cell>
          <cell r="EA80">
            <v>30</v>
          </cell>
          <cell r="EB80">
            <v>30</v>
          </cell>
          <cell r="ED80">
            <v>60</v>
          </cell>
          <cell r="EE80">
            <v>20</v>
          </cell>
          <cell r="EF80">
            <v>35.827186005254028</v>
          </cell>
          <cell r="EG80">
            <v>0</v>
          </cell>
          <cell r="EH80">
            <v>35.827186005254028</v>
          </cell>
          <cell r="EJ80">
            <v>30</v>
          </cell>
          <cell r="EK80">
            <v>90</v>
          </cell>
          <cell r="EL80">
            <v>110</v>
          </cell>
          <cell r="EN80">
            <v>0</v>
          </cell>
          <cell r="EO80">
            <v>60</v>
          </cell>
          <cell r="EP80">
            <v>80</v>
          </cell>
          <cell r="ER80">
            <v>200</v>
          </cell>
          <cell r="ET80">
            <v>15</v>
          </cell>
          <cell r="EU80">
            <v>7.1562755290897684</v>
          </cell>
          <cell r="EV80">
            <v>0</v>
          </cell>
          <cell r="EW80">
            <v>35.684931506849317</v>
          </cell>
          <cell r="EX80">
            <v>15</v>
          </cell>
          <cell r="EZ80">
            <v>42.841207035939085</v>
          </cell>
          <cell r="FA80">
            <v>57.841207035939085</v>
          </cell>
          <cell r="FB80">
            <v>59</v>
          </cell>
          <cell r="FC80">
            <v>68.350684931506848</v>
          </cell>
          <cell r="FE80">
            <v>38271.593233796295</v>
          </cell>
        </row>
        <row r="81">
          <cell r="A81">
            <v>39830</v>
          </cell>
          <cell r="B81">
            <v>17</v>
          </cell>
          <cell r="C81">
            <v>6</v>
          </cell>
          <cell r="D81">
            <v>1</v>
          </cell>
          <cell r="E81">
            <v>2009</v>
          </cell>
          <cell r="G81">
            <v>0</v>
          </cell>
          <cell r="H81">
            <v>1.2593857500392098</v>
          </cell>
          <cell r="I81">
            <v>12.076280522271675</v>
          </cell>
          <cell r="J81">
            <v>50.684931506849317</v>
          </cell>
          <cell r="K81">
            <v>10.483870967741936</v>
          </cell>
          <cell r="L81">
            <v>0.18881205685708358</v>
          </cell>
          <cell r="M81">
            <v>8.0787125889391689</v>
          </cell>
          <cell r="N81">
            <v>8.5097142857142849</v>
          </cell>
          <cell r="O81">
            <v>12.556669119234519</v>
          </cell>
          <cell r="P81">
            <v>15.229814550519944</v>
          </cell>
          <cell r="Q81">
            <v>26.548481286068967</v>
          </cell>
          <cell r="R81">
            <v>12.207581362329918</v>
          </cell>
          <cell r="S81">
            <v>46.602549580395007</v>
          </cell>
          <cell r="T81">
            <v>21.765839181616379</v>
          </cell>
          <cell r="U81">
            <v>37.25102866385506</v>
          </cell>
          <cell r="W81">
            <v>0</v>
          </cell>
          <cell r="X81">
            <v>13.335666272310885</v>
          </cell>
          <cell r="Y81">
            <v>10.483870967741936</v>
          </cell>
          <cell r="Z81">
            <v>0</v>
          </cell>
          <cell r="AA81">
            <v>0</v>
          </cell>
          <cell r="AB81">
            <v>2.7152802665222389</v>
          </cell>
          <cell r="AC81">
            <v>5</v>
          </cell>
          <cell r="AD81">
            <v>0</v>
          </cell>
          <cell r="AE81">
            <v>1.3517454706142278</v>
          </cell>
          <cell r="AF81">
            <v>7.7102131943740719</v>
          </cell>
          <cell r="AG81">
            <v>0</v>
          </cell>
          <cell r="AH81">
            <v>4.0493412455158264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28.728930853793099</v>
          </cell>
          <cell r="AP81">
            <v>0</v>
          </cell>
          <cell r="AQ81">
            <v>16.28978680562593</v>
          </cell>
          <cell r="AR81">
            <v>13.71021319437407</v>
          </cell>
          <cell r="AS81">
            <v>3.7642742188444203</v>
          </cell>
          <cell r="AT81">
            <v>0</v>
          </cell>
          <cell r="AU81">
            <v>0</v>
          </cell>
          <cell r="AV81">
            <v>0</v>
          </cell>
          <cell r="AW81">
            <v>67</v>
          </cell>
          <cell r="AX81">
            <v>0</v>
          </cell>
          <cell r="AY81">
            <v>0</v>
          </cell>
          <cell r="AZ81">
            <v>38.619417425866459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27.3224043715847</v>
          </cell>
          <cell r="BF81">
            <v>23.362527135264617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7.5231657502735629</v>
          </cell>
          <cell r="BU81">
            <v>0</v>
          </cell>
          <cell r="BV81">
            <v>-7.5231657502735629</v>
          </cell>
          <cell r="BW81">
            <v>0</v>
          </cell>
          <cell r="BX81">
            <v>0</v>
          </cell>
          <cell r="BY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H81">
            <v>0</v>
          </cell>
          <cell r="CJ81">
            <v>39830</v>
          </cell>
          <cell r="CK81">
            <v>13.335666272310885</v>
          </cell>
          <cell r="CL81">
            <v>9.0619586649882997</v>
          </cell>
          <cell r="CM81">
            <v>58.20809725712288</v>
          </cell>
          <cell r="CN81">
            <v>0</v>
          </cell>
          <cell r="CO81">
            <v>0</v>
          </cell>
          <cell r="CP81">
            <v>36.542546318153342</v>
          </cell>
          <cell r="CQ81">
            <v>0</v>
          </cell>
          <cell r="CR81">
            <v>30</v>
          </cell>
          <cell r="CS81">
            <v>0</v>
          </cell>
          <cell r="CU81">
            <v>39830</v>
          </cell>
          <cell r="CV81">
            <v>2.7152802665222389</v>
          </cell>
          <cell r="CW81">
            <v>5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49.87821259046423</v>
          </cell>
          <cell r="DD81">
            <v>67</v>
          </cell>
          <cell r="DE81">
            <v>11.835616438356164</v>
          </cell>
          <cell r="DF81">
            <v>24</v>
          </cell>
          <cell r="DG81">
            <v>52.329630620240529</v>
          </cell>
          <cell r="DH81">
            <v>0</v>
          </cell>
          <cell r="DI81">
            <v>0</v>
          </cell>
          <cell r="DJ81">
            <v>0</v>
          </cell>
          <cell r="DK81">
            <v>27.3224043715847</v>
          </cell>
          <cell r="DL81">
            <v>30.88569288553818</v>
          </cell>
          <cell r="DM81">
            <v>0</v>
          </cell>
          <cell r="DN81">
            <v>0</v>
          </cell>
          <cell r="DO81">
            <v>0</v>
          </cell>
          <cell r="DP81">
            <v>-7.5231657502735629</v>
          </cell>
          <cell r="DR81">
            <v>58.20809725712288</v>
          </cell>
          <cell r="DS81">
            <v>0</v>
          </cell>
          <cell r="DT81">
            <v>0</v>
          </cell>
          <cell r="DV81">
            <v>39830</v>
          </cell>
          <cell r="DW81">
            <v>6.0413057766588665</v>
          </cell>
          <cell r="DY81">
            <v>49.7</v>
          </cell>
          <cell r="DZ81">
            <v>44.7</v>
          </cell>
          <cell r="EA81">
            <v>30</v>
          </cell>
          <cell r="EB81">
            <v>30</v>
          </cell>
          <cell r="ED81">
            <v>60</v>
          </cell>
          <cell r="EE81">
            <v>20</v>
          </cell>
          <cell r="EF81">
            <v>36.542546318153342</v>
          </cell>
          <cell r="EG81">
            <v>0</v>
          </cell>
          <cell r="EH81">
            <v>36.542546318153342</v>
          </cell>
          <cell r="EJ81">
            <v>30</v>
          </cell>
          <cell r="EK81">
            <v>90</v>
          </cell>
          <cell r="EL81">
            <v>110</v>
          </cell>
          <cell r="EN81">
            <v>0</v>
          </cell>
          <cell r="EO81">
            <v>60</v>
          </cell>
          <cell r="EP81">
            <v>80</v>
          </cell>
          <cell r="ER81">
            <v>200</v>
          </cell>
          <cell r="ET81">
            <v>15</v>
          </cell>
          <cell r="EU81">
            <v>7.5231657502735629</v>
          </cell>
          <cell r="EV81">
            <v>0</v>
          </cell>
          <cell r="EW81">
            <v>46.966195008648633</v>
          </cell>
          <cell r="EX81">
            <v>3.7187364982006841</v>
          </cell>
          <cell r="EZ81">
            <v>54.489360758922196</v>
          </cell>
          <cell r="FA81">
            <v>69.489360758922203</v>
          </cell>
          <cell r="FB81">
            <v>59</v>
          </cell>
          <cell r="FC81">
            <v>68.350684931506848</v>
          </cell>
          <cell r="FE81">
            <v>38271.59323402778</v>
          </cell>
        </row>
        <row r="82">
          <cell r="A82">
            <v>39831</v>
          </cell>
          <cell r="B82">
            <v>18</v>
          </cell>
          <cell r="C82">
            <v>7</v>
          </cell>
          <cell r="D82">
            <v>1</v>
          </cell>
          <cell r="E82">
            <v>2009</v>
          </cell>
          <cell r="G82">
            <v>0</v>
          </cell>
          <cell r="H82">
            <v>1.2593857500392098</v>
          </cell>
          <cell r="I82">
            <v>12.076280522271675</v>
          </cell>
          <cell r="J82">
            <v>50.684931506849317</v>
          </cell>
          <cell r="K82">
            <v>10.483870967741936</v>
          </cell>
          <cell r="L82">
            <v>0.18881205685708358</v>
          </cell>
          <cell r="M82">
            <v>8.0787125889391689</v>
          </cell>
          <cell r="N82">
            <v>8.5097142857142849</v>
          </cell>
          <cell r="O82">
            <v>12.556669119234519</v>
          </cell>
          <cell r="P82">
            <v>15.229814550519944</v>
          </cell>
          <cell r="Q82">
            <v>26.548481286068967</v>
          </cell>
          <cell r="R82">
            <v>12.207581362329918</v>
          </cell>
          <cell r="S82">
            <v>43.637438344097887</v>
          </cell>
          <cell r="T82">
            <v>21.75071493013402</v>
          </cell>
          <cell r="U82">
            <v>37.142909654078231</v>
          </cell>
          <cell r="W82">
            <v>0</v>
          </cell>
          <cell r="X82">
            <v>13.335666272310885</v>
          </cell>
          <cell r="Y82">
            <v>10.483870967741936</v>
          </cell>
          <cell r="Z82">
            <v>0</v>
          </cell>
          <cell r="AA82">
            <v>0</v>
          </cell>
          <cell r="AB82">
            <v>2.7139029504450169</v>
          </cell>
          <cell r="AC82">
            <v>5</v>
          </cell>
          <cell r="AD82">
            <v>0</v>
          </cell>
          <cell r="AE82">
            <v>1.3517454706142278</v>
          </cell>
          <cell r="AF82">
            <v>7.7115905104512947</v>
          </cell>
          <cell r="AG82">
            <v>0</v>
          </cell>
          <cell r="AH82">
            <v>4.0493412455158264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28.746779613273691</v>
          </cell>
          <cell r="AP82">
            <v>0</v>
          </cell>
          <cell r="AQ82">
            <v>16.288409489548705</v>
          </cell>
          <cell r="AR82">
            <v>13.711590510451295</v>
          </cell>
          <cell r="AS82">
            <v>3.7464254593638202</v>
          </cell>
          <cell r="AT82">
            <v>0</v>
          </cell>
          <cell r="AU82">
            <v>0</v>
          </cell>
          <cell r="AV82">
            <v>0</v>
          </cell>
          <cell r="AW82">
            <v>67</v>
          </cell>
          <cell r="AX82">
            <v>0</v>
          </cell>
          <cell r="AY82">
            <v>0</v>
          </cell>
          <cell r="AZ82">
            <v>35.531062928310149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27.3224043715847</v>
          </cell>
          <cell r="BF82">
            <v>23.362527135264617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H82">
            <v>0</v>
          </cell>
          <cell r="CJ82">
            <v>39831</v>
          </cell>
          <cell r="CK82">
            <v>13.335666272310885</v>
          </cell>
          <cell r="CL82">
            <v>9.0633359810655225</v>
          </cell>
          <cell r="CM82">
            <v>50.684931506849317</v>
          </cell>
          <cell r="CN82">
            <v>0</v>
          </cell>
          <cell r="CO82">
            <v>0</v>
          </cell>
          <cell r="CP82">
            <v>36.542546318153342</v>
          </cell>
          <cell r="CQ82">
            <v>0</v>
          </cell>
          <cell r="CR82">
            <v>30</v>
          </cell>
          <cell r="CS82">
            <v>0</v>
          </cell>
          <cell r="CU82">
            <v>39831</v>
          </cell>
          <cell r="CV82">
            <v>2.7139029504450169</v>
          </cell>
          <cell r="CW82">
            <v>5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49.878212590464223</v>
          </cell>
          <cell r="DD82">
            <v>67</v>
          </cell>
          <cell r="DE82">
            <v>11.835616438356164</v>
          </cell>
          <cell r="DF82">
            <v>24</v>
          </cell>
          <cell r="DG82">
            <v>49.242653438761444</v>
          </cell>
          <cell r="DH82">
            <v>0</v>
          </cell>
          <cell r="DI82">
            <v>0</v>
          </cell>
          <cell r="DJ82">
            <v>0</v>
          </cell>
          <cell r="DK82">
            <v>27.3224043715847</v>
          </cell>
          <cell r="DL82">
            <v>23.362527135264617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R82">
            <v>50.684931506849317</v>
          </cell>
          <cell r="DS82">
            <v>0</v>
          </cell>
          <cell r="DT82">
            <v>0</v>
          </cell>
          <cell r="DV82">
            <v>39831</v>
          </cell>
          <cell r="DW82">
            <v>6.0422239873770147</v>
          </cell>
          <cell r="DY82">
            <v>49.7</v>
          </cell>
          <cell r="DZ82">
            <v>44.7</v>
          </cell>
          <cell r="EA82">
            <v>30</v>
          </cell>
          <cell r="EB82">
            <v>30</v>
          </cell>
          <cell r="ED82">
            <v>60</v>
          </cell>
          <cell r="EE82">
            <v>20</v>
          </cell>
          <cell r="EF82">
            <v>36.542546318153342</v>
          </cell>
          <cell r="EG82">
            <v>0</v>
          </cell>
          <cell r="EH82">
            <v>36.542546318153342</v>
          </cell>
          <cell r="EJ82">
            <v>30</v>
          </cell>
          <cell r="EK82">
            <v>90</v>
          </cell>
          <cell r="EL82">
            <v>110</v>
          </cell>
          <cell r="EN82">
            <v>0</v>
          </cell>
          <cell r="EO82">
            <v>60</v>
          </cell>
          <cell r="EP82">
            <v>80</v>
          </cell>
          <cell r="ER82">
            <v>200</v>
          </cell>
          <cell r="ET82">
            <v>15</v>
          </cell>
          <cell r="EU82">
            <v>0</v>
          </cell>
          <cell r="EV82">
            <v>0</v>
          </cell>
          <cell r="EW82">
            <v>50.684931506849317</v>
          </cell>
          <cell r="EX82">
            <v>0</v>
          </cell>
          <cell r="EZ82">
            <v>54.489360758922196</v>
          </cell>
          <cell r="FA82">
            <v>69.489360758922203</v>
          </cell>
          <cell r="FB82">
            <v>59</v>
          </cell>
          <cell r="FC82">
            <v>68.350684931506848</v>
          </cell>
          <cell r="FE82">
            <v>38271.593234259257</v>
          </cell>
        </row>
        <row r="83">
          <cell r="A83">
            <v>39832</v>
          </cell>
          <cell r="B83">
            <v>19</v>
          </cell>
          <cell r="C83">
            <v>1</v>
          </cell>
          <cell r="D83">
            <v>1</v>
          </cell>
          <cell r="E83">
            <v>2009</v>
          </cell>
          <cell r="G83">
            <v>0</v>
          </cell>
          <cell r="H83">
            <v>1.2593857500392098</v>
          </cell>
          <cell r="I83">
            <v>12.076280522271675</v>
          </cell>
          <cell r="J83">
            <v>50.684931506849317</v>
          </cell>
          <cell r="K83">
            <v>10.483870967741936</v>
          </cell>
          <cell r="L83">
            <v>0.18881205685708358</v>
          </cell>
          <cell r="M83">
            <v>8.0787125889391689</v>
          </cell>
          <cell r="N83">
            <v>8.5097142857142849</v>
          </cell>
          <cell r="O83">
            <v>12.556669119234519</v>
          </cell>
          <cell r="P83">
            <v>15.229814550519944</v>
          </cell>
          <cell r="Q83">
            <v>26.548481286068967</v>
          </cell>
          <cell r="R83">
            <v>12.207581362329918</v>
          </cell>
          <cell r="S83">
            <v>43.637438344097887</v>
          </cell>
          <cell r="T83">
            <v>21.75071493013402</v>
          </cell>
          <cell r="U83">
            <v>37.142909654078231</v>
          </cell>
          <cell r="W83">
            <v>0</v>
          </cell>
          <cell r="X83">
            <v>13.335666272310885</v>
          </cell>
          <cell r="Y83">
            <v>10.483870967741936</v>
          </cell>
          <cell r="Z83">
            <v>0</v>
          </cell>
          <cell r="AA83">
            <v>0</v>
          </cell>
          <cell r="AB83">
            <v>2.7125263330063851</v>
          </cell>
          <cell r="AC83">
            <v>5</v>
          </cell>
          <cell r="AD83">
            <v>0</v>
          </cell>
          <cell r="AE83">
            <v>1.3517454706142278</v>
          </cell>
          <cell r="AF83">
            <v>7.7129671278899252</v>
          </cell>
          <cell r="AG83">
            <v>0</v>
          </cell>
          <cell r="AH83">
            <v>4.0493412455158264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28.764731247448697</v>
          </cell>
          <cell r="AP83">
            <v>0</v>
          </cell>
          <cell r="AQ83">
            <v>16.287032872110075</v>
          </cell>
          <cell r="AR83">
            <v>13.712967127889925</v>
          </cell>
          <cell r="AS83">
            <v>3.7284738251888143</v>
          </cell>
          <cell r="AT83">
            <v>0</v>
          </cell>
          <cell r="AU83">
            <v>0</v>
          </cell>
          <cell r="AV83">
            <v>0</v>
          </cell>
          <cell r="AW83">
            <v>67</v>
          </cell>
          <cell r="AX83">
            <v>0</v>
          </cell>
          <cell r="AY83">
            <v>0</v>
          </cell>
          <cell r="AZ83">
            <v>35.531062928310149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27.3224043715847</v>
          </cell>
          <cell r="BF83">
            <v>23.362527135264617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H83">
            <v>0</v>
          </cell>
          <cell r="CJ83">
            <v>39832</v>
          </cell>
          <cell r="CK83">
            <v>13.335666272310885</v>
          </cell>
          <cell r="CL83">
            <v>9.064712598504153</v>
          </cell>
          <cell r="CM83">
            <v>50.684931506849317</v>
          </cell>
          <cell r="CN83">
            <v>0</v>
          </cell>
          <cell r="CO83">
            <v>0</v>
          </cell>
          <cell r="CP83">
            <v>36.542546318153342</v>
          </cell>
          <cell r="CQ83">
            <v>0</v>
          </cell>
          <cell r="CR83">
            <v>30</v>
          </cell>
          <cell r="CS83">
            <v>0</v>
          </cell>
          <cell r="CU83">
            <v>39832</v>
          </cell>
          <cell r="CV83">
            <v>2.7125263330063851</v>
          </cell>
          <cell r="CW83">
            <v>5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49.878212590464223</v>
          </cell>
          <cell r="DD83">
            <v>67</v>
          </cell>
          <cell r="DE83">
            <v>11.835616438356164</v>
          </cell>
          <cell r="DF83">
            <v>24</v>
          </cell>
          <cell r="DG83">
            <v>49.244030056200074</v>
          </cell>
          <cell r="DH83">
            <v>0</v>
          </cell>
          <cell r="DI83">
            <v>0</v>
          </cell>
          <cell r="DJ83">
            <v>0</v>
          </cell>
          <cell r="DK83">
            <v>27.3224043715847</v>
          </cell>
          <cell r="DL83">
            <v>23.362527135264617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R83">
            <v>50.684931506849317</v>
          </cell>
          <cell r="DS83">
            <v>0</v>
          </cell>
          <cell r="DT83">
            <v>0</v>
          </cell>
          <cell r="DV83">
            <v>39832</v>
          </cell>
          <cell r="DW83">
            <v>6.0431417323361023</v>
          </cell>
          <cell r="DY83">
            <v>49.7</v>
          </cell>
          <cell r="DZ83">
            <v>44.7</v>
          </cell>
          <cell r="EA83">
            <v>30</v>
          </cell>
          <cell r="EB83">
            <v>30</v>
          </cell>
          <cell r="ED83">
            <v>60</v>
          </cell>
          <cell r="EE83">
            <v>20</v>
          </cell>
          <cell r="EF83">
            <v>36.542546318153342</v>
          </cell>
          <cell r="EG83">
            <v>0</v>
          </cell>
          <cell r="EH83">
            <v>36.542546318153342</v>
          </cell>
          <cell r="EJ83">
            <v>30</v>
          </cell>
          <cell r="EK83">
            <v>90</v>
          </cell>
          <cell r="EL83">
            <v>110</v>
          </cell>
          <cell r="EN83">
            <v>0</v>
          </cell>
          <cell r="EO83">
            <v>60</v>
          </cell>
          <cell r="EP83">
            <v>80</v>
          </cell>
          <cell r="ER83">
            <v>200</v>
          </cell>
          <cell r="ET83">
            <v>15</v>
          </cell>
          <cell r="EU83">
            <v>0</v>
          </cell>
          <cell r="EV83">
            <v>0</v>
          </cell>
          <cell r="EW83">
            <v>50.684931506849317</v>
          </cell>
          <cell r="EX83">
            <v>0</v>
          </cell>
          <cell r="EZ83">
            <v>54.489360758922196</v>
          </cell>
          <cell r="FA83">
            <v>69.489360758922203</v>
          </cell>
          <cell r="FB83">
            <v>59</v>
          </cell>
          <cell r="FC83">
            <v>68.350684931506848</v>
          </cell>
          <cell r="FE83">
            <v>38271.593234375003</v>
          </cell>
        </row>
        <row r="84">
          <cell r="A84">
            <v>39833</v>
          </cell>
          <cell r="B84">
            <v>20</v>
          </cell>
          <cell r="C84">
            <v>2</v>
          </cell>
          <cell r="D84">
            <v>1</v>
          </cell>
          <cell r="E84">
            <v>2009</v>
          </cell>
          <cell r="G84">
            <v>0</v>
          </cell>
          <cell r="H84">
            <v>1.2593857500392098</v>
          </cell>
          <cell r="I84">
            <v>12.076280522271675</v>
          </cell>
          <cell r="J84">
            <v>50.684931506849317</v>
          </cell>
          <cell r="K84">
            <v>10.483870967741936</v>
          </cell>
          <cell r="L84">
            <v>0.18881205685708358</v>
          </cell>
          <cell r="M84">
            <v>8.0787125889391689</v>
          </cell>
          <cell r="N84">
            <v>8.5097142857142849</v>
          </cell>
          <cell r="O84">
            <v>12.556669119234519</v>
          </cell>
          <cell r="P84">
            <v>15.229814550519944</v>
          </cell>
          <cell r="Q84">
            <v>26.548481286068967</v>
          </cell>
          <cell r="R84">
            <v>12.207581362329918</v>
          </cell>
          <cell r="S84">
            <v>43.637438344097887</v>
          </cell>
          <cell r="T84">
            <v>21.75071493013402</v>
          </cell>
          <cell r="U84">
            <v>37.142909654078231</v>
          </cell>
          <cell r="W84">
            <v>0</v>
          </cell>
          <cell r="X84">
            <v>13.335666272310885</v>
          </cell>
          <cell r="Y84">
            <v>10.483870967741936</v>
          </cell>
          <cell r="Z84">
            <v>0</v>
          </cell>
          <cell r="AA84">
            <v>0</v>
          </cell>
          <cell r="AB84">
            <v>2.7111504138519615</v>
          </cell>
          <cell r="AC84">
            <v>5</v>
          </cell>
          <cell r="AD84">
            <v>0</v>
          </cell>
          <cell r="AE84">
            <v>1.3517454706142278</v>
          </cell>
          <cell r="AF84">
            <v>7.7143430470443484</v>
          </cell>
          <cell r="AG84">
            <v>0</v>
          </cell>
          <cell r="AH84">
            <v>4.0493412455158264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28.782786648295247</v>
          </cell>
          <cell r="AP84">
            <v>0</v>
          </cell>
          <cell r="AQ84">
            <v>16.285656952955652</v>
          </cell>
          <cell r="AR84">
            <v>13.714343047044348</v>
          </cell>
          <cell r="AS84">
            <v>3.7104184243422651</v>
          </cell>
          <cell r="AT84">
            <v>0</v>
          </cell>
          <cell r="AU84">
            <v>0</v>
          </cell>
          <cell r="AV84">
            <v>0</v>
          </cell>
          <cell r="AW84">
            <v>67</v>
          </cell>
          <cell r="AX84">
            <v>0</v>
          </cell>
          <cell r="AY84">
            <v>0</v>
          </cell>
          <cell r="AZ84">
            <v>35.531062928310149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27.3224043715847</v>
          </cell>
          <cell r="BF84">
            <v>23.362527135264617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H84">
            <v>0</v>
          </cell>
          <cell r="CJ84">
            <v>39833</v>
          </cell>
          <cell r="CK84">
            <v>13.335666272310885</v>
          </cell>
          <cell r="CL84">
            <v>9.0660885176585762</v>
          </cell>
          <cell r="CM84">
            <v>50.684931506849317</v>
          </cell>
          <cell r="CN84">
            <v>0</v>
          </cell>
          <cell r="CO84">
            <v>0</v>
          </cell>
          <cell r="CP84">
            <v>36.542546318153342</v>
          </cell>
          <cell r="CQ84">
            <v>0</v>
          </cell>
          <cell r="CR84">
            <v>30</v>
          </cell>
          <cell r="CS84">
            <v>0</v>
          </cell>
          <cell r="CU84">
            <v>39833</v>
          </cell>
          <cell r="CV84">
            <v>2.7111504138519615</v>
          </cell>
          <cell r="CW84">
            <v>5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49.878212590464223</v>
          </cell>
          <cell r="DD84">
            <v>67</v>
          </cell>
          <cell r="DE84">
            <v>11.835616438356164</v>
          </cell>
          <cell r="DF84">
            <v>24</v>
          </cell>
          <cell r="DG84">
            <v>49.245405975354501</v>
          </cell>
          <cell r="DH84">
            <v>0</v>
          </cell>
          <cell r="DI84">
            <v>0</v>
          </cell>
          <cell r="DJ84">
            <v>0</v>
          </cell>
          <cell r="DK84">
            <v>27.3224043715847</v>
          </cell>
          <cell r="DL84">
            <v>23.362527135264617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R84">
            <v>50.684931506849317</v>
          </cell>
          <cell r="DS84">
            <v>0</v>
          </cell>
          <cell r="DT84">
            <v>0</v>
          </cell>
          <cell r="DV84">
            <v>39833</v>
          </cell>
          <cell r="DW84">
            <v>6.0440590117723838</v>
          </cell>
          <cell r="DY84">
            <v>49.7</v>
          </cell>
          <cell r="DZ84">
            <v>44.7</v>
          </cell>
          <cell r="EA84">
            <v>30</v>
          </cell>
          <cell r="EB84">
            <v>30</v>
          </cell>
          <cell r="ED84">
            <v>60</v>
          </cell>
          <cell r="EE84">
            <v>20</v>
          </cell>
          <cell r="EF84">
            <v>36.542546318153342</v>
          </cell>
          <cell r="EG84">
            <v>0</v>
          </cell>
          <cell r="EH84">
            <v>36.542546318153342</v>
          </cell>
          <cell r="EJ84">
            <v>30</v>
          </cell>
          <cell r="EK84">
            <v>90</v>
          </cell>
          <cell r="EL84">
            <v>110</v>
          </cell>
          <cell r="EN84">
            <v>0</v>
          </cell>
          <cell r="EO84">
            <v>60</v>
          </cell>
          <cell r="EP84">
            <v>80</v>
          </cell>
          <cell r="ER84">
            <v>200</v>
          </cell>
          <cell r="ET84">
            <v>15</v>
          </cell>
          <cell r="EU84">
            <v>0</v>
          </cell>
          <cell r="EV84">
            <v>0</v>
          </cell>
          <cell r="EW84">
            <v>50.684931506849317</v>
          </cell>
          <cell r="EX84">
            <v>0</v>
          </cell>
          <cell r="EZ84">
            <v>54.489360758922196</v>
          </cell>
          <cell r="FA84">
            <v>69.489360758922203</v>
          </cell>
          <cell r="FB84">
            <v>59</v>
          </cell>
          <cell r="FC84">
            <v>68.350684931506848</v>
          </cell>
          <cell r="FE84">
            <v>38271.593234722219</v>
          </cell>
        </row>
        <row r="85">
          <cell r="A85">
            <v>39834</v>
          </cell>
          <cell r="B85">
            <v>21</v>
          </cell>
          <cell r="C85">
            <v>3</v>
          </cell>
          <cell r="D85">
            <v>1</v>
          </cell>
          <cell r="E85">
            <v>2009</v>
          </cell>
          <cell r="G85">
            <v>0</v>
          </cell>
          <cell r="H85">
            <v>1.2480944433612557</v>
          </cell>
          <cell r="I85">
            <v>11.592792114475783</v>
          </cell>
          <cell r="J85">
            <v>50.684931506849317</v>
          </cell>
          <cell r="K85">
            <v>10.483870967741936</v>
          </cell>
          <cell r="L85">
            <v>0.1871192198225195</v>
          </cell>
          <cell r="M85">
            <v>7.7552716188935253</v>
          </cell>
          <cell r="N85">
            <v>8.5097142857142849</v>
          </cell>
          <cell r="O85">
            <v>12.444089473264684</v>
          </cell>
          <cell r="P85">
            <v>14.620070616990278</v>
          </cell>
          <cell r="Q85">
            <v>26.402273590948887</v>
          </cell>
          <cell r="R85">
            <v>12.207581362329918</v>
          </cell>
          <cell r="S85">
            <v>37.558201253023718</v>
          </cell>
          <cell r="T85">
            <v>21.840428489827914</v>
          </cell>
          <cell r="U85">
            <v>32.867739235456007</v>
          </cell>
          <cell r="W85">
            <v>0</v>
          </cell>
          <cell r="X85">
            <v>12.840886557837038</v>
          </cell>
          <cell r="Y85">
            <v>10.483870967741936</v>
          </cell>
          <cell r="Z85">
            <v>0</v>
          </cell>
          <cell r="AA85">
            <v>0</v>
          </cell>
          <cell r="AB85">
            <v>2.7097751926275442</v>
          </cell>
          <cell r="AC85">
            <v>5</v>
          </cell>
          <cell r="AD85">
            <v>0</v>
          </cell>
          <cell r="AE85">
            <v>1.3517454706142278</v>
          </cell>
          <cell r="AF85">
            <v>7.3905844611885563</v>
          </cell>
          <cell r="AG85">
            <v>0</v>
          </cell>
          <cell r="AH85">
            <v>4.3011494892560478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29.044481600971878</v>
          </cell>
          <cell r="AP85">
            <v>0</v>
          </cell>
          <cell r="AQ85">
            <v>16.609415538811444</v>
          </cell>
          <cell r="AR85">
            <v>13.390584461188556</v>
          </cell>
          <cell r="AS85">
            <v>2.3283839533058455</v>
          </cell>
          <cell r="AT85">
            <v>0</v>
          </cell>
          <cell r="AU85">
            <v>0</v>
          </cell>
          <cell r="AV85">
            <v>0</v>
          </cell>
          <cell r="AW85">
            <v>67</v>
          </cell>
          <cell r="AX85">
            <v>0</v>
          </cell>
          <cell r="AY85">
            <v>0</v>
          </cell>
          <cell r="AZ85">
            <v>25.266368978307639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27.3224043715847</v>
          </cell>
          <cell r="BF85">
            <v>23.362527135264617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H85">
            <v>0</v>
          </cell>
          <cell r="CJ85">
            <v>39834</v>
          </cell>
          <cell r="CK85">
            <v>12.840886557837038</v>
          </cell>
          <cell r="CL85">
            <v>8.7423299318027841</v>
          </cell>
          <cell r="CM85">
            <v>50.684931506849317</v>
          </cell>
          <cell r="CN85">
            <v>0</v>
          </cell>
          <cell r="CO85">
            <v>0</v>
          </cell>
          <cell r="CP85">
            <v>35.674015043533771</v>
          </cell>
          <cell r="CQ85">
            <v>0</v>
          </cell>
          <cell r="CR85">
            <v>30</v>
          </cell>
          <cell r="CS85">
            <v>0</v>
          </cell>
          <cell r="CU85">
            <v>39834</v>
          </cell>
          <cell r="CV85">
            <v>2.7097751926275442</v>
          </cell>
          <cell r="CW85">
            <v>5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48.514901601370809</v>
          </cell>
          <cell r="DD85">
            <v>67</v>
          </cell>
          <cell r="DE85">
            <v>11.835616438356164</v>
          </cell>
          <cell r="DF85">
            <v>24</v>
          </cell>
          <cell r="DG85">
            <v>38.656953439496192</v>
          </cell>
          <cell r="DH85">
            <v>0</v>
          </cell>
          <cell r="DI85">
            <v>0</v>
          </cell>
          <cell r="DJ85">
            <v>0</v>
          </cell>
          <cell r="DK85">
            <v>27.3224043715847</v>
          </cell>
          <cell r="DL85">
            <v>23.362527135264617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R85">
            <v>50.684931506849317</v>
          </cell>
          <cell r="DS85">
            <v>0</v>
          </cell>
          <cell r="DT85">
            <v>0</v>
          </cell>
          <cell r="DV85">
            <v>39834</v>
          </cell>
          <cell r="DW85">
            <v>5.8282199545351894</v>
          </cell>
          <cell r="DY85">
            <v>49.7</v>
          </cell>
          <cell r="DZ85">
            <v>44.7</v>
          </cell>
          <cell r="EA85">
            <v>30</v>
          </cell>
          <cell r="EB85">
            <v>30</v>
          </cell>
          <cell r="ED85">
            <v>60</v>
          </cell>
          <cell r="EE85">
            <v>20</v>
          </cell>
          <cell r="EF85">
            <v>35.674015043533771</v>
          </cell>
          <cell r="EG85">
            <v>0</v>
          </cell>
          <cell r="EH85">
            <v>35.674015043533771</v>
          </cell>
          <cell r="EJ85">
            <v>30</v>
          </cell>
          <cell r="EK85">
            <v>90</v>
          </cell>
          <cell r="EL85">
            <v>110</v>
          </cell>
          <cell r="EN85">
            <v>0</v>
          </cell>
          <cell r="EO85">
            <v>60</v>
          </cell>
          <cell r="EP85">
            <v>80</v>
          </cell>
          <cell r="ER85">
            <v>200</v>
          </cell>
          <cell r="ET85">
            <v>15</v>
          </cell>
          <cell r="EU85">
            <v>0</v>
          </cell>
          <cell r="EV85">
            <v>0</v>
          </cell>
          <cell r="EW85">
            <v>50.684931506849317</v>
          </cell>
          <cell r="EX85">
            <v>0</v>
          </cell>
          <cell r="EZ85">
            <v>52.307813698421185</v>
          </cell>
          <cell r="FA85">
            <v>67.307813698421185</v>
          </cell>
          <cell r="FB85">
            <v>59</v>
          </cell>
          <cell r="FC85">
            <v>68.350684931506848</v>
          </cell>
          <cell r="FE85">
            <v>38271.593234953703</v>
          </cell>
        </row>
        <row r="86">
          <cell r="A86">
            <v>39835</v>
          </cell>
          <cell r="B86">
            <v>22</v>
          </cell>
          <cell r="C86">
            <v>4</v>
          </cell>
          <cell r="D86">
            <v>1</v>
          </cell>
          <cell r="E86">
            <v>2009</v>
          </cell>
          <cell r="G86">
            <v>0</v>
          </cell>
          <cell r="H86">
            <v>0.7851504545430481</v>
          </cell>
          <cell r="I86">
            <v>9.4208211698879865</v>
          </cell>
          <cell r="J86">
            <v>50.684931506849317</v>
          </cell>
          <cell r="K86">
            <v>10.483870967741936</v>
          </cell>
          <cell r="L86">
            <v>0.11771283918365086</v>
          </cell>
          <cell r="M86">
            <v>6.3022804449562377</v>
          </cell>
          <cell r="N86">
            <v>0</v>
          </cell>
          <cell r="O86">
            <v>7.828319850535622</v>
          </cell>
          <cell r="P86">
            <v>11.880923026456555</v>
          </cell>
          <cell r="Q86">
            <v>26.915954665042431</v>
          </cell>
          <cell r="R86">
            <v>12.207581362329918</v>
          </cell>
          <cell r="S86">
            <v>34.816998588607056</v>
          </cell>
          <cell r="T86">
            <v>21.021245139854823</v>
          </cell>
          <cell r="U86">
            <v>22.58693568667098</v>
          </cell>
          <cell r="W86">
            <v>0</v>
          </cell>
          <cell r="X86">
            <v>10.205971624431035</v>
          </cell>
          <cell r="Y86">
            <v>10.483870967741936</v>
          </cell>
          <cell r="Z86">
            <v>0</v>
          </cell>
          <cell r="AA86">
            <v>0</v>
          </cell>
          <cell r="AB86">
            <v>0</v>
          </cell>
          <cell r="AC86">
            <v>5</v>
          </cell>
          <cell r="AD86">
            <v>0</v>
          </cell>
          <cell r="AE86">
            <v>1.3517454706142278</v>
          </cell>
          <cell r="AF86">
            <v>6.8247813525660561E-2</v>
          </cell>
          <cell r="AG86">
            <v>0</v>
          </cell>
          <cell r="AH86">
            <v>5.0335720294264519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30.972836175258514</v>
          </cell>
          <cell r="AP86">
            <v>0</v>
          </cell>
          <cell r="AQ86">
            <v>22.826370699679565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67</v>
          </cell>
          <cell r="AX86">
            <v>0</v>
          </cell>
          <cell r="AY86">
            <v>1.1053814867947764</v>
          </cell>
          <cell r="AZ86">
            <v>10.319797928338076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27.3224043715847</v>
          </cell>
          <cell r="BF86">
            <v>23.362527135264617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H86">
            <v>0</v>
          </cell>
          <cell r="CJ86">
            <v>39835</v>
          </cell>
          <cell r="CK86">
            <v>10.205971624431035</v>
          </cell>
          <cell r="CL86">
            <v>1.4199932841398883</v>
          </cell>
          <cell r="CM86">
            <v>50.684931506849317</v>
          </cell>
          <cell r="CN86">
            <v>0</v>
          </cell>
          <cell r="CO86">
            <v>0</v>
          </cell>
          <cell r="CP86">
            <v>36.006408204684966</v>
          </cell>
          <cell r="CQ86">
            <v>0</v>
          </cell>
          <cell r="CR86">
            <v>22.826370699679565</v>
          </cell>
          <cell r="CS86">
            <v>0</v>
          </cell>
          <cell r="CU86">
            <v>39835</v>
          </cell>
          <cell r="CV86">
            <v>0</v>
          </cell>
          <cell r="CW86">
            <v>5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46.212379829116003</v>
          </cell>
          <cell r="DD86">
            <v>67</v>
          </cell>
          <cell r="DE86">
            <v>11.835616438356164</v>
          </cell>
          <cell r="DF86">
            <v>24</v>
          </cell>
          <cell r="DG86">
            <v>10.319797928338076</v>
          </cell>
          <cell r="DH86">
            <v>0</v>
          </cell>
          <cell r="DI86">
            <v>0</v>
          </cell>
          <cell r="DJ86">
            <v>0</v>
          </cell>
          <cell r="DK86">
            <v>27.3224043715847</v>
          </cell>
          <cell r="DL86">
            <v>23.362527135264617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R86">
            <v>50.684931506849317</v>
          </cell>
          <cell r="DS86">
            <v>0</v>
          </cell>
          <cell r="DT86">
            <v>0</v>
          </cell>
          <cell r="DV86">
            <v>39835</v>
          </cell>
          <cell r="DW86">
            <v>0.94666218942659219</v>
          </cell>
          <cell r="DY86">
            <v>49.7</v>
          </cell>
          <cell r="DZ86">
            <v>44.7</v>
          </cell>
          <cell r="EA86">
            <v>30</v>
          </cell>
          <cell r="EB86">
            <v>30</v>
          </cell>
          <cell r="ED86">
            <v>60</v>
          </cell>
          <cell r="EE86">
            <v>20</v>
          </cell>
          <cell r="EF86">
            <v>36.006408204684966</v>
          </cell>
          <cell r="EG86">
            <v>0</v>
          </cell>
          <cell r="EH86">
            <v>36.006408204684966</v>
          </cell>
          <cell r="EJ86">
            <v>30</v>
          </cell>
          <cell r="EK86">
            <v>90</v>
          </cell>
          <cell r="EL86">
            <v>110</v>
          </cell>
          <cell r="EN86">
            <v>0</v>
          </cell>
          <cell r="EO86">
            <v>60</v>
          </cell>
          <cell r="EP86">
            <v>80</v>
          </cell>
          <cell r="ER86">
            <v>200</v>
          </cell>
          <cell r="ET86">
            <v>15</v>
          </cell>
          <cell r="EU86">
            <v>0</v>
          </cell>
          <cell r="EV86">
            <v>0</v>
          </cell>
          <cell r="EW86">
            <v>42.507668021175967</v>
          </cell>
          <cell r="EX86">
            <v>8.1772634856733504</v>
          </cell>
          <cell r="EZ86">
            <v>42.507668021175967</v>
          </cell>
          <cell r="FA86">
            <v>57.507668021175967</v>
          </cell>
          <cell r="FB86">
            <v>59</v>
          </cell>
          <cell r="FC86">
            <v>68.350684931506848</v>
          </cell>
          <cell r="FE86">
            <v>38271.593235069442</v>
          </cell>
        </row>
        <row r="87">
          <cell r="A87">
            <v>39836</v>
          </cell>
          <cell r="B87">
            <v>23</v>
          </cell>
          <cell r="C87">
            <v>5</v>
          </cell>
          <cell r="D87">
            <v>1</v>
          </cell>
          <cell r="E87">
            <v>2009</v>
          </cell>
          <cell r="G87">
            <v>0</v>
          </cell>
          <cell r="H87">
            <v>0.79332709439209437</v>
          </cell>
          <cell r="I87">
            <v>9.5045303404876496</v>
          </cell>
          <cell r="J87">
            <v>50.684931506849317</v>
          </cell>
          <cell r="K87">
            <v>10.483870967741936</v>
          </cell>
          <cell r="L87">
            <v>0.11893871313690939</v>
          </cell>
          <cell r="M87">
            <v>6.3582796683169391</v>
          </cell>
          <cell r="N87">
            <v>0</v>
          </cell>
          <cell r="O87">
            <v>7.9098448011620883</v>
          </cell>
          <cell r="P87">
            <v>11.9864915532939</v>
          </cell>
          <cell r="Q87">
            <v>26.614140987665078</v>
          </cell>
          <cell r="R87">
            <v>12.207581362329918</v>
          </cell>
          <cell r="S87">
            <v>41.112707725565258</v>
          </cell>
          <cell r="T87">
            <v>21.236195818401857</v>
          </cell>
          <cell r="U87">
            <v>25.621604674416542</v>
          </cell>
          <cell r="W87">
            <v>0</v>
          </cell>
          <cell r="X87">
            <v>10.297857434879743</v>
          </cell>
          <cell r="Y87">
            <v>10.483870967741936</v>
          </cell>
          <cell r="Z87">
            <v>0</v>
          </cell>
          <cell r="AA87">
            <v>0</v>
          </cell>
          <cell r="AB87">
            <v>0</v>
          </cell>
          <cell r="AC87">
            <v>5</v>
          </cell>
          <cell r="AD87">
            <v>0</v>
          </cell>
          <cell r="AE87">
            <v>1.3517454706142278</v>
          </cell>
          <cell r="AF87">
            <v>0.12547291083962087</v>
          </cell>
          <cell r="AG87">
            <v>0</v>
          </cell>
          <cell r="AH87">
            <v>4.914159307455618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31.027373283559189</v>
          </cell>
          <cell r="AP87">
            <v>0</v>
          </cell>
          <cell r="AQ87">
            <v>22.776526113436177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67</v>
          </cell>
          <cell r="AX87">
            <v>0</v>
          </cell>
          <cell r="AY87">
            <v>1.0980009757242044</v>
          </cell>
          <cell r="AZ87">
            <v>19.872507242659452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27.3224043715847</v>
          </cell>
          <cell r="BF87">
            <v>23.362527135264617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H87">
            <v>0</v>
          </cell>
          <cell r="CJ87">
            <v>39836</v>
          </cell>
          <cell r="CK87">
            <v>10.297857434879743</v>
          </cell>
          <cell r="CL87">
            <v>1.4772183814538487</v>
          </cell>
          <cell r="CM87">
            <v>50.684931506849317</v>
          </cell>
          <cell r="CN87">
            <v>0</v>
          </cell>
          <cell r="CO87">
            <v>0</v>
          </cell>
          <cell r="CP87">
            <v>35.941532591014806</v>
          </cell>
          <cell r="CQ87">
            <v>0</v>
          </cell>
          <cell r="CR87">
            <v>22.776526113436177</v>
          </cell>
          <cell r="CS87">
            <v>0</v>
          </cell>
          <cell r="CU87">
            <v>39836</v>
          </cell>
          <cell r="CV87">
            <v>0</v>
          </cell>
          <cell r="CW87">
            <v>5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46.239390025894551</v>
          </cell>
          <cell r="DD87">
            <v>67</v>
          </cell>
          <cell r="DE87">
            <v>11.835616438356164</v>
          </cell>
          <cell r="DF87">
            <v>24</v>
          </cell>
          <cell r="DG87">
            <v>19.872507242659452</v>
          </cell>
          <cell r="DH87">
            <v>0</v>
          </cell>
          <cell r="DI87">
            <v>0</v>
          </cell>
          <cell r="DJ87">
            <v>0</v>
          </cell>
          <cell r="DK87">
            <v>27.3224043715847</v>
          </cell>
          <cell r="DL87">
            <v>23.362527135264617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R87">
            <v>50.684931506849317</v>
          </cell>
          <cell r="DS87">
            <v>0</v>
          </cell>
          <cell r="DT87">
            <v>0</v>
          </cell>
          <cell r="DV87">
            <v>39836</v>
          </cell>
          <cell r="DW87">
            <v>0.9848122543025658</v>
          </cell>
          <cell r="DY87">
            <v>49.7</v>
          </cell>
          <cell r="DZ87">
            <v>44.7</v>
          </cell>
          <cell r="EA87">
            <v>30</v>
          </cell>
          <cell r="EB87">
            <v>30</v>
          </cell>
          <cell r="ED87">
            <v>60</v>
          </cell>
          <cell r="EE87">
            <v>20</v>
          </cell>
          <cell r="EF87">
            <v>35.941532591014806</v>
          </cell>
          <cell r="EG87">
            <v>0</v>
          </cell>
          <cell r="EH87">
            <v>35.941532591014806</v>
          </cell>
          <cell r="EJ87">
            <v>30</v>
          </cell>
          <cell r="EK87">
            <v>90</v>
          </cell>
          <cell r="EL87">
            <v>110</v>
          </cell>
          <cell r="EN87">
            <v>0</v>
          </cell>
          <cell r="EO87">
            <v>60</v>
          </cell>
          <cell r="EP87">
            <v>80</v>
          </cell>
          <cell r="ER87">
            <v>200</v>
          </cell>
          <cell r="ET87">
            <v>15</v>
          </cell>
          <cell r="EU87">
            <v>0</v>
          </cell>
          <cell r="EV87">
            <v>0</v>
          </cell>
          <cell r="EW87">
            <v>42.885371999418538</v>
          </cell>
          <cell r="EX87">
            <v>7.7995595074307786</v>
          </cell>
          <cell r="EZ87">
            <v>42.885371999418538</v>
          </cell>
          <cell r="FA87">
            <v>57.885371999418538</v>
          </cell>
          <cell r="FB87">
            <v>59</v>
          </cell>
          <cell r="FC87">
            <v>68.350684931506848</v>
          </cell>
          <cell r="FE87">
            <v>38271.593235300927</v>
          </cell>
        </row>
        <row r="88">
          <cell r="A88">
            <v>39837</v>
          </cell>
          <cell r="B88">
            <v>24</v>
          </cell>
          <cell r="C88">
            <v>6</v>
          </cell>
          <cell r="D88">
            <v>1</v>
          </cell>
          <cell r="E88">
            <v>2009</v>
          </cell>
          <cell r="G88">
            <v>0</v>
          </cell>
          <cell r="H88">
            <v>1.3519869392733881</v>
          </cell>
          <cell r="I88">
            <v>12.116634392448454</v>
          </cell>
          <cell r="J88">
            <v>50.684931506849317</v>
          </cell>
          <cell r="K88">
            <v>10.483870967741936</v>
          </cell>
          <cell r="L88">
            <v>0.20269519076277756</v>
          </cell>
          <cell r="M88">
            <v>8.1057082618542111</v>
          </cell>
          <cell r="N88">
            <v>8.5097142857142849</v>
          </cell>
          <cell r="O88">
            <v>13.47994659257817</v>
          </cell>
          <cell r="P88">
            <v>15.280706210253639</v>
          </cell>
          <cell r="Q88">
            <v>26.554289811116547</v>
          </cell>
          <cell r="R88">
            <v>12.207581362329918</v>
          </cell>
          <cell r="S88">
            <v>43.637438344097887</v>
          </cell>
          <cell r="T88">
            <v>21.75071493013402</v>
          </cell>
          <cell r="U88">
            <v>37.142909654078231</v>
          </cell>
          <cell r="W88">
            <v>0</v>
          </cell>
          <cell r="X88">
            <v>13.468621331721842</v>
          </cell>
          <cell r="Y88">
            <v>10.483870967741936</v>
          </cell>
          <cell r="Z88">
            <v>0</v>
          </cell>
          <cell r="AA88">
            <v>0</v>
          </cell>
          <cell r="AB88">
            <v>2.7084006689791096</v>
          </cell>
          <cell r="AC88">
            <v>5</v>
          </cell>
          <cell r="AD88">
            <v>0</v>
          </cell>
          <cell r="AE88">
            <v>1.3517454706142278</v>
          </cell>
          <cell r="AF88">
            <v>7.757971598737937</v>
          </cell>
          <cell r="AG88">
            <v>0</v>
          </cell>
          <cell r="AH88">
            <v>3.9942672517879352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28.798276824057982</v>
          </cell>
          <cell r="AP88">
            <v>0</v>
          </cell>
          <cell r="AQ88">
            <v>16.242028401262061</v>
          </cell>
          <cell r="AR88">
            <v>13.757971598737939</v>
          </cell>
          <cell r="AS88">
            <v>4.7299799004323617</v>
          </cell>
          <cell r="AT88">
            <v>0</v>
          </cell>
          <cell r="AU88">
            <v>0</v>
          </cell>
          <cell r="AV88">
            <v>0</v>
          </cell>
          <cell r="AW88">
            <v>67</v>
          </cell>
          <cell r="AX88">
            <v>0</v>
          </cell>
          <cell r="AY88">
            <v>0</v>
          </cell>
          <cell r="AZ88">
            <v>35.531062928310149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27.3224043715847</v>
          </cell>
          <cell r="BF88">
            <v>23.362527135264617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H88">
            <v>0</v>
          </cell>
          <cell r="CJ88">
            <v>39837</v>
          </cell>
          <cell r="CK88">
            <v>13.468621331721842</v>
          </cell>
          <cell r="CL88">
            <v>9.1097170693521647</v>
          </cell>
          <cell r="CM88">
            <v>50.684931506849317</v>
          </cell>
          <cell r="CN88">
            <v>0</v>
          </cell>
          <cell r="CO88">
            <v>0</v>
          </cell>
          <cell r="CP88">
            <v>37.522523976278279</v>
          </cell>
          <cell r="CQ88">
            <v>0</v>
          </cell>
          <cell r="CR88">
            <v>30</v>
          </cell>
          <cell r="CS88">
            <v>0</v>
          </cell>
          <cell r="CU88">
            <v>39837</v>
          </cell>
          <cell r="CV88">
            <v>2.7084006689791096</v>
          </cell>
          <cell r="CW88">
            <v>5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50.991145308000121</v>
          </cell>
          <cell r="DD88">
            <v>67</v>
          </cell>
          <cell r="DE88">
            <v>11.835616438356164</v>
          </cell>
          <cell r="DF88">
            <v>24</v>
          </cell>
          <cell r="DG88">
            <v>49.289034527048088</v>
          </cell>
          <cell r="DH88">
            <v>0</v>
          </cell>
          <cell r="DI88">
            <v>0</v>
          </cell>
          <cell r="DJ88">
            <v>0</v>
          </cell>
          <cell r="DK88">
            <v>27.3224043715847</v>
          </cell>
          <cell r="DL88">
            <v>23.362527135264617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R88">
            <v>50.684931506849317</v>
          </cell>
          <cell r="DS88">
            <v>0</v>
          </cell>
          <cell r="DT88">
            <v>0</v>
          </cell>
          <cell r="DV88">
            <v>39837</v>
          </cell>
          <cell r="DW88">
            <v>6.0731447129014429</v>
          </cell>
          <cell r="DY88">
            <v>49.7</v>
          </cell>
          <cell r="DZ88">
            <v>44.7</v>
          </cell>
          <cell r="EA88">
            <v>30</v>
          </cell>
          <cell r="EB88">
            <v>30</v>
          </cell>
          <cell r="ED88">
            <v>60</v>
          </cell>
          <cell r="EE88">
            <v>20</v>
          </cell>
          <cell r="EF88">
            <v>37.522523976278279</v>
          </cell>
          <cell r="EG88">
            <v>0</v>
          </cell>
          <cell r="EH88">
            <v>37.522523976278279</v>
          </cell>
          <cell r="EJ88">
            <v>30</v>
          </cell>
          <cell r="EK88">
            <v>90</v>
          </cell>
          <cell r="EL88">
            <v>110</v>
          </cell>
          <cell r="EN88">
            <v>0</v>
          </cell>
          <cell r="EO88">
            <v>60</v>
          </cell>
          <cell r="EP88">
            <v>80</v>
          </cell>
          <cell r="ER88">
            <v>200</v>
          </cell>
          <cell r="ET88">
            <v>15</v>
          </cell>
          <cell r="EU88">
            <v>0</v>
          </cell>
          <cell r="EV88">
            <v>0</v>
          </cell>
          <cell r="EW88">
            <v>50.684931506849317</v>
          </cell>
          <cell r="EX88">
            <v>0</v>
          </cell>
          <cell r="EZ88">
            <v>54.671441374391996</v>
          </cell>
          <cell r="FA88">
            <v>69.671441374392003</v>
          </cell>
          <cell r="FB88">
            <v>59</v>
          </cell>
          <cell r="FC88">
            <v>68.350684931506848</v>
          </cell>
          <cell r="FE88">
            <v>38271.593235416665</v>
          </cell>
        </row>
        <row r="89">
          <cell r="A89">
            <v>39838</v>
          </cell>
          <cell r="B89">
            <v>25</v>
          </cell>
          <cell r="C89">
            <v>7</v>
          </cell>
          <cell r="D89">
            <v>1</v>
          </cell>
          <cell r="E89">
            <v>2009</v>
          </cell>
          <cell r="G89">
            <v>0</v>
          </cell>
          <cell r="H89">
            <v>1.6233482778301713</v>
          </cell>
          <cell r="I89">
            <v>12.235366764929504</v>
          </cell>
          <cell r="J89">
            <v>50.684931506849317</v>
          </cell>
          <cell r="K89">
            <v>10.483870967741936</v>
          </cell>
          <cell r="L89">
            <v>0.2433787481897236</v>
          </cell>
          <cell r="M89">
            <v>8.1851370818876852</v>
          </cell>
          <cell r="N89">
            <v>8.5097142857142849</v>
          </cell>
          <cell r="O89">
            <v>16.185546953630389</v>
          </cell>
          <cell r="P89">
            <v>15.430443706885546</v>
          </cell>
          <cell r="Q89">
            <v>26.60746755696352</v>
          </cell>
          <cell r="R89">
            <v>12.207581362329918</v>
          </cell>
          <cell r="S89">
            <v>43.637438344097887</v>
          </cell>
          <cell r="T89">
            <v>21.75071493013402</v>
          </cell>
          <cell r="U89">
            <v>37.142909654078231</v>
          </cell>
          <cell r="W89">
            <v>0</v>
          </cell>
          <cell r="X89">
            <v>13.858715042759675</v>
          </cell>
          <cell r="Y89">
            <v>10.483870967741936</v>
          </cell>
          <cell r="Z89">
            <v>0</v>
          </cell>
          <cell r="AA89">
            <v>0</v>
          </cell>
          <cell r="AB89">
            <v>2.7070268425528168</v>
          </cell>
          <cell r="AC89">
            <v>5</v>
          </cell>
          <cell r="AD89">
            <v>0</v>
          </cell>
          <cell r="AE89">
            <v>1.3517454706142278</v>
          </cell>
          <cell r="AF89">
            <v>7.8794578026246498</v>
          </cell>
          <cell r="AG89">
            <v>0</v>
          </cell>
          <cell r="AH89">
            <v>3.8928972248299178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28.524911703655306</v>
          </cell>
          <cell r="AP89">
            <v>0</v>
          </cell>
          <cell r="AQ89">
            <v>16.12054219737535</v>
          </cell>
          <cell r="AR89">
            <v>13.87945780262465</v>
          </cell>
          <cell r="AS89">
            <v>8.0132306513241573</v>
          </cell>
          <cell r="AT89">
            <v>0</v>
          </cell>
          <cell r="AU89">
            <v>0</v>
          </cell>
          <cell r="AV89">
            <v>0</v>
          </cell>
          <cell r="AW89">
            <v>67</v>
          </cell>
          <cell r="AX89">
            <v>0</v>
          </cell>
          <cell r="AY89">
            <v>0</v>
          </cell>
          <cell r="AZ89">
            <v>35.531062928310149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27.3224043715847</v>
          </cell>
          <cell r="BF89">
            <v>23.362527135264617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H89">
            <v>0</v>
          </cell>
          <cell r="CJ89">
            <v>39838</v>
          </cell>
          <cell r="CK89">
            <v>13.858715042759675</v>
          </cell>
          <cell r="CL89">
            <v>9.2312032732388776</v>
          </cell>
          <cell r="CM89">
            <v>50.684931506849317</v>
          </cell>
          <cell r="CN89">
            <v>0</v>
          </cell>
          <cell r="CO89">
            <v>0</v>
          </cell>
          <cell r="CP89">
            <v>40.431039579809379</v>
          </cell>
          <cell r="CQ89">
            <v>0</v>
          </cell>
          <cell r="CR89">
            <v>30</v>
          </cell>
          <cell r="CS89">
            <v>0</v>
          </cell>
          <cell r="CU89">
            <v>39838</v>
          </cell>
          <cell r="CV89">
            <v>2.7070268425528168</v>
          </cell>
          <cell r="CW89">
            <v>5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54.289754622569056</v>
          </cell>
          <cell r="DD89">
            <v>67</v>
          </cell>
          <cell r="DE89">
            <v>11.835616438356164</v>
          </cell>
          <cell r="DF89">
            <v>24</v>
          </cell>
          <cell r="DG89">
            <v>49.410520730934799</v>
          </cell>
          <cell r="DH89">
            <v>0</v>
          </cell>
          <cell r="DI89">
            <v>0</v>
          </cell>
          <cell r="DJ89">
            <v>0</v>
          </cell>
          <cell r="DK89">
            <v>27.3224043715847</v>
          </cell>
          <cell r="DL89">
            <v>23.362527135264617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R89">
            <v>50.684931506849317</v>
          </cell>
          <cell r="DS89">
            <v>0</v>
          </cell>
          <cell r="DT89">
            <v>0</v>
          </cell>
          <cell r="DV89">
            <v>39838</v>
          </cell>
          <cell r="DW89">
            <v>6.1541355154925848</v>
          </cell>
          <cell r="DY89">
            <v>49.7</v>
          </cell>
          <cell r="DZ89">
            <v>44.7</v>
          </cell>
          <cell r="EA89">
            <v>30</v>
          </cell>
          <cell r="EB89">
            <v>30</v>
          </cell>
          <cell r="ED89">
            <v>60</v>
          </cell>
          <cell r="EE89">
            <v>20</v>
          </cell>
          <cell r="EF89">
            <v>40.431039579809379</v>
          </cell>
          <cell r="EG89">
            <v>0</v>
          </cell>
          <cell r="EH89">
            <v>40.431039579809379</v>
          </cell>
          <cell r="EJ89">
            <v>30</v>
          </cell>
          <cell r="EK89">
            <v>90</v>
          </cell>
          <cell r="EL89">
            <v>110</v>
          </cell>
          <cell r="EN89">
            <v>0</v>
          </cell>
          <cell r="EO89">
            <v>60</v>
          </cell>
          <cell r="EP89">
            <v>80</v>
          </cell>
          <cell r="ER89">
            <v>200</v>
          </cell>
          <cell r="ET89">
            <v>15</v>
          </cell>
          <cell r="EU89">
            <v>0</v>
          </cell>
          <cell r="EV89">
            <v>0</v>
          </cell>
          <cell r="EW89">
            <v>50.684931506849317</v>
          </cell>
          <cell r="EX89">
            <v>0</v>
          </cell>
          <cell r="EZ89">
            <v>55.207173470541214</v>
          </cell>
          <cell r="FA89">
            <v>70.207173470541221</v>
          </cell>
          <cell r="FB89">
            <v>59</v>
          </cell>
          <cell r="FC89">
            <v>68.350684931506848</v>
          </cell>
          <cell r="FE89">
            <v>38271.593235879627</v>
          </cell>
        </row>
        <row r="90">
          <cell r="A90">
            <v>39839</v>
          </cell>
          <cell r="B90">
            <v>26</v>
          </cell>
          <cell r="C90">
            <v>1</v>
          </cell>
          <cell r="D90">
            <v>1</v>
          </cell>
          <cell r="E90">
            <v>2009</v>
          </cell>
          <cell r="G90">
            <v>0</v>
          </cell>
          <cell r="H90">
            <v>0.90171225233564711</v>
          </cell>
          <cell r="I90">
            <v>9.5511801114491526</v>
          </cell>
          <cell r="J90">
            <v>50.684931506849317</v>
          </cell>
          <cell r="K90">
            <v>10.483870967741936</v>
          </cell>
          <cell r="L90">
            <v>0.13518824161018686</v>
          </cell>
          <cell r="M90">
            <v>6.3894871325061624</v>
          </cell>
          <cell r="N90">
            <v>8.5097142857142849</v>
          </cell>
          <cell r="O90">
            <v>8.990495877046337</v>
          </cell>
          <cell r="P90">
            <v>12.045323191003673</v>
          </cell>
          <cell r="Q90">
            <v>26.57689723865224</v>
          </cell>
          <cell r="R90">
            <v>12.207581362329918</v>
          </cell>
          <cell r="S90">
            <v>41.112707725565258</v>
          </cell>
          <cell r="T90">
            <v>21.236195818401857</v>
          </cell>
          <cell r="U90">
            <v>25.621604674416542</v>
          </cell>
          <cell r="W90">
            <v>0</v>
          </cell>
          <cell r="X90">
            <v>10.4528923637848</v>
          </cell>
          <cell r="Y90">
            <v>10.483870967741936</v>
          </cell>
          <cell r="Z90">
            <v>0</v>
          </cell>
          <cell r="AA90">
            <v>0</v>
          </cell>
          <cell r="AB90">
            <v>2.7056537129949989</v>
          </cell>
          <cell r="AC90">
            <v>5</v>
          </cell>
          <cell r="AD90">
            <v>0</v>
          </cell>
          <cell r="AE90">
            <v>1.3517454706142278</v>
          </cell>
          <cell r="AF90">
            <v>5.9769904762214061</v>
          </cell>
          <cell r="AG90">
            <v>0</v>
          </cell>
          <cell r="AH90">
            <v>4.7765862970834547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31.061346566725369</v>
          </cell>
          <cell r="AP90">
            <v>0</v>
          </cell>
          <cell r="AQ90">
            <v>18.023009523778594</v>
          </cell>
          <cell r="AR90">
            <v>5.9593552814447577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67</v>
          </cell>
          <cell r="AX90">
            <v>0</v>
          </cell>
          <cell r="AY90">
            <v>0</v>
          </cell>
          <cell r="AZ90">
            <v>20.970508218383657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27.3224043715847</v>
          </cell>
          <cell r="BF90">
            <v>23.362527135264617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H90">
            <v>0</v>
          </cell>
          <cell r="CJ90">
            <v>39839</v>
          </cell>
          <cell r="CK90">
            <v>10.4528923637848</v>
          </cell>
          <cell r="CL90">
            <v>7.3287359468356339</v>
          </cell>
          <cell r="CM90">
            <v>50.684931506849317</v>
          </cell>
          <cell r="CN90">
            <v>0</v>
          </cell>
          <cell r="CO90">
            <v>0</v>
          </cell>
          <cell r="CP90">
            <v>35.837932863808824</v>
          </cell>
          <cell r="CQ90">
            <v>0</v>
          </cell>
          <cell r="CR90">
            <v>23.982364805223352</v>
          </cell>
          <cell r="CS90">
            <v>0</v>
          </cell>
          <cell r="CU90">
            <v>39839</v>
          </cell>
          <cell r="CV90">
            <v>2.7056537129949989</v>
          </cell>
          <cell r="CW90">
            <v>5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46.290825227593622</v>
          </cell>
          <cell r="DD90">
            <v>67</v>
          </cell>
          <cell r="DE90">
            <v>11.835616438356164</v>
          </cell>
          <cell r="DF90">
            <v>24</v>
          </cell>
          <cell r="DG90">
            <v>26.929863499828414</v>
          </cell>
          <cell r="DH90">
            <v>0</v>
          </cell>
          <cell r="DI90">
            <v>0</v>
          </cell>
          <cell r="DJ90">
            <v>0</v>
          </cell>
          <cell r="DK90">
            <v>27.3224043715847</v>
          </cell>
          <cell r="DL90">
            <v>23.362527135264617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R90">
            <v>50.684931506849317</v>
          </cell>
          <cell r="DS90">
            <v>0</v>
          </cell>
          <cell r="DT90">
            <v>0</v>
          </cell>
          <cell r="DV90">
            <v>39839</v>
          </cell>
          <cell r="DW90">
            <v>4.8858239645570896</v>
          </cell>
          <cell r="DY90">
            <v>49.7</v>
          </cell>
          <cell r="DZ90">
            <v>44.7</v>
          </cell>
          <cell r="EA90">
            <v>30</v>
          </cell>
          <cell r="EB90">
            <v>30</v>
          </cell>
          <cell r="ED90">
            <v>60</v>
          </cell>
          <cell r="EE90">
            <v>20</v>
          </cell>
          <cell r="EF90">
            <v>35.837932863808824</v>
          </cell>
          <cell r="EG90">
            <v>0</v>
          </cell>
          <cell r="EH90">
            <v>35.837932863808824</v>
          </cell>
          <cell r="EJ90">
            <v>30</v>
          </cell>
          <cell r="EK90">
            <v>90</v>
          </cell>
          <cell r="EL90">
            <v>110</v>
          </cell>
          <cell r="EN90">
            <v>0</v>
          </cell>
          <cell r="EO90">
            <v>60</v>
          </cell>
          <cell r="EP90">
            <v>80</v>
          </cell>
          <cell r="ER90">
            <v>200</v>
          </cell>
          <cell r="ET90">
            <v>15</v>
          </cell>
          <cell r="EU90">
            <v>0</v>
          </cell>
          <cell r="EV90">
            <v>0</v>
          </cell>
          <cell r="EW90">
            <v>43.095860336001515</v>
          </cell>
          <cell r="EX90">
            <v>7.5890711708478023</v>
          </cell>
          <cell r="EZ90">
            <v>43.095860336001515</v>
          </cell>
          <cell r="FA90">
            <v>58.095860336001515</v>
          </cell>
          <cell r="FB90">
            <v>59</v>
          </cell>
          <cell r="FC90">
            <v>68.350684931506848</v>
          </cell>
          <cell r="FE90">
            <v>38271.593235995373</v>
          </cell>
        </row>
        <row r="91">
          <cell r="A91">
            <v>39840</v>
          </cell>
          <cell r="B91">
            <v>27</v>
          </cell>
          <cell r="C91">
            <v>2</v>
          </cell>
          <cell r="D91">
            <v>1</v>
          </cell>
          <cell r="E91">
            <v>2009</v>
          </cell>
          <cell r="G91">
            <v>0</v>
          </cell>
          <cell r="H91">
            <v>1.3965871897504647</v>
          </cell>
          <cell r="I91">
            <v>12.135376306000683</v>
          </cell>
          <cell r="J91">
            <v>50.684931506849317</v>
          </cell>
          <cell r="K91">
            <v>10.483870967741936</v>
          </cell>
          <cell r="L91">
            <v>0.20938183544543798</v>
          </cell>
          <cell r="M91">
            <v>8.1182461068202976</v>
          </cell>
          <cell r="N91">
            <v>8.5097142857142849</v>
          </cell>
          <cell r="O91">
            <v>13.924632097284091</v>
          </cell>
          <cell r="P91">
            <v>15.304342284887372</v>
          </cell>
          <cell r="Q91">
            <v>26.504607614491235</v>
          </cell>
          <cell r="R91">
            <v>12.207581362329918</v>
          </cell>
          <cell r="S91">
            <v>43.637438344097887</v>
          </cell>
          <cell r="T91">
            <v>21.75071493013402</v>
          </cell>
          <cell r="U91">
            <v>37.142909654078231</v>
          </cell>
          <cell r="W91">
            <v>0</v>
          </cell>
          <cell r="X91">
            <v>13.531963495751148</v>
          </cell>
          <cell r="Y91">
            <v>10.483870967741936</v>
          </cell>
          <cell r="Z91">
            <v>0</v>
          </cell>
          <cell r="AA91">
            <v>0</v>
          </cell>
          <cell r="AB91">
            <v>2.704281279952176</v>
          </cell>
          <cell r="AC91">
            <v>5</v>
          </cell>
          <cell r="AD91">
            <v>0</v>
          </cell>
          <cell r="AE91">
            <v>1.3517454706142278</v>
          </cell>
          <cell r="AF91">
            <v>7.7813154774136173</v>
          </cell>
          <cell r="AG91">
            <v>0</v>
          </cell>
          <cell r="AH91">
            <v>3.880623493212882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28.900396581942395</v>
          </cell>
          <cell r="AP91">
            <v>0</v>
          </cell>
          <cell r="AQ91">
            <v>16.218684522586383</v>
          </cell>
          <cell r="AR91">
            <v>13.781315477413617</v>
          </cell>
          <cell r="AS91">
            <v>5.1601432838373427</v>
          </cell>
          <cell r="AT91">
            <v>0</v>
          </cell>
          <cell r="AU91">
            <v>0</v>
          </cell>
          <cell r="AV91">
            <v>0</v>
          </cell>
          <cell r="AW91">
            <v>67</v>
          </cell>
          <cell r="AX91">
            <v>0</v>
          </cell>
          <cell r="AY91">
            <v>0</v>
          </cell>
          <cell r="AZ91">
            <v>35.531062928310149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27.3224043715847</v>
          </cell>
          <cell r="BF91">
            <v>23.362527135264617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H91">
            <v>0</v>
          </cell>
          <cell r="CJ91">
            <v>39840</v>
          </cell>
          <cell r="CK91">
            <v>13.531963495751148</v>
          </cell>
          <cell r="CL91">
            <v>9.1330609480278451</v>
          </cell>
          <cell r="CM91">
            <v>50.684931506849317</v>
          </cell>
          <cell r="CN91">
            <v>0</v>
          </cell>
          <cell r="CO91">
            <v>0</v>
          </cell>
          <cell r="CP91">
            <v>37.941163358992618</v>
          </cell>
          <cell r="CQ91">
            <v>0</v>
          </cell>
          <cell r="CR91">
            <v>30</v>
          </cell>
          <cell r="CS91">
            <v>0</v>
          </cell>
          <cell r="CU91">
            <v>39840</v>
          </cell>
          <cell r="CV91">
            <v>2.704281279952176</v>
          </cell>
          <cell r="CW91">
            <v>5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51.473126854743768</v>
          </cell>
          <cell r="DD91">
            <v>67</v>
          </cell>
          <cell r="DE91">
            <v>11.835616438356164</v>
          </cell>
          <cell r="DF91">
            <v>24</v>
          </cell>
          <cell r="DG91">
            <v>49.312378405723763</v>
          </cell>
          <cell r="DH91">
            <v>0</v>
          </cell>
          <cell r="DI91">
            <v>0</v>
          </cell>
          <cell r="DJ91">
            <v>0</v>
          </cell>
          <cell r="DK91">
            <v>27.3224043715847</v>
          </cell>
          <cell r="DL91">
            <v>23.362527135264617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R91">
            <v>50.684931506849317</v>
          </cell>
          <cell r="DS91">
            <v>0</v>
          </cell>
          <cell r="DT91">
            <v>0</v>
          </cell>
          <cell r="DV91">
            <v>39840</v>
          </cell>
          <cell r="DW91">
            <v>6.0887072986852298</v>
          </cell>
          <cell r="DY91">
            <v>49.7</v>
          </cell>
          <cell r="DZ91">
            <v>44.7</v>
          </cell>
          <cell r="EA91">
            <v>30</v>
          </cell>
          <cell r="EB91">
            <v>30</v>
          </cell>
          <cell r="ED91">
            <v>60</v>
          </cell>
          <cell r="EE91">
            <v>20</v>
          </cell>
          <cell r="EF91">
            <v>37.941163358992618</v>
          </cell>
          <cell r="EG91">
            <v>0</v>
          </cell>
          <cell r="EH91">
            <v>37.941163358992618</v>
          </cell>
          <cell r="EJ91">
            <v>30</v>
          </cell>
          <cell r="EK91">
            <v>90</v>
          </cell>
          <cell r="EL91">
            <v>110</v>
          </cell>
          <cell r="EN91">
            <v>0</v>
          </cell>
          <cell r="EO91">
            <v>60</v>
          </cell>
          <cell r="EP91">
            <v>80</v>
          </cell>
          <cell r="ER91">
            <v>200</v>
          </cell>
          <cell r="ET91">
            <v>15</v>
          </cell>
          <cell r="EU91">
            <v>0</v>
          </cell>
          <cell r="EV91">
            <v>0</v>
          </cell>
          <cell r="EW91">
            <v>50.684931506849317</v>
          </cell>
          <cell r="EX91">
            <v>0</v>
          </cell>
          <cell r="EZ91">
            <v>54.756006724375091</v>
          </cell>
          <cell r="FA91">
            <v>69.756006724375084</v>
          </cell>
          <cell r="FB91">
            <v>59</v>
          </cell>
          <cell r="FC91">
            <v>68.350684931506848</v>
          </cell>
          <cell r="FE91">
            <v>38271.59323622685</v>
          </cell>
        </row>
        <row r="92">
          <cell r="A92">
            <v>39841</v>
          </cell>
          <cell r="B92">
            <v>28</v>
          </cell>
          <cell r="C92">
            <v>3</v>
          </cell>
          <cell r="D92">
            <v>1</v>
          </cell>
          <cell r="E92">
            <v>2009</v>
          </cell>
          <cell r="G92">
            <v>0</v>
          </cell>
          <cell r="H92">
            <v>1.2875205640345158</v>
          </cell>
          <cell r="I92">
            <v>11.609252953581107</v>
          </cell>
          <cell r="J92">
            <v>50.684931506849317</v>
          </cell>
          <cell r="K92">
            <v>10.483870967741936</v>
          </cell>
          <cell r="L92">
            <v>0.19303013864781352</v>
          </cell>
          <cell r="M92">
            <v>7.7662834853253662</v>
          </cell>
          <cell r="N92">
            <v>8.5097142857142849</v>
          </cell>
          <cell r="O92">
            <v>12.837186466726555</v>
          </cell>
          <cell r="P92">
            <v>14.640829949837647</v>
          </cell>
          <cell r="Q92">
            <v>26.350279293067338</v>
          </cell>
          <cell r="R92">
            <v>12.207581362329918</v>
          </cell>
          <cell r="S92">
            <v>37.558201253023718</v>
          </cell>
          <cell r="T92">
            <v>21.840428489827914</v>
          </cell>
          <cell r="U92">
            <v>32.867739235456007</v>
          </cell>
          <cell r="W92">
            <v>0</v>
          </cell>
          <cell r="X92">
            <v>12.896773517615623</v>
          </cell>
          <cell r="Y92">
            <v>10.483870967741936</v>
          </cell>
          <cell r="Z92">
            <v>0</v>
          </cell>
          <cell r="AA92">
            <v>0</v>
          </cell>
          <cell r="AB92">
            <v>2.7029095430710401</v>
          </cell>
          <cell r="AC92">
            <v>5</v>
          </cell>
          <cell r="AD92">
            <v>0</v>
          </cell>
          <cell r="AE92">
            <v>1.3517454706142278</v>
          </cell>
          <cell r="AF92">
            <v>7.4143728960021971</v>
          </cell>
          <cell r="AG92">
            <v>0</v>
          </cell>
          <cell r="AH92">
            <v>4.1872836250086518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29.244894789122938</v>
          </cell>
          <cell r="AP92">
            <v>0</v>
          </cell>
          <cell r="AQ92">
            <v>16.585627103997801</v>
          </cell>
          <cell r="AR92">
            <v>13.414372896002199</v>
          </cell>
          <cell r="AS92">
            <v>2.6036986578298738</v>
          </cell>
          <cell r="AT92">
            <v>0</v>
          </cell>
          <cell r="AU92">
            <v>0</v>
          </cell>
          <cell r="AV92">
            <v>0</v>
          </cell>
          <cell r="AW92">
            <v>67</v>
          </cell>
          <cell r="AX92">
            <v>0</v>
          </cell>
          <cell r="AY92">
            <v>0</v>
          </cell>
          <cell r="AZ92">
            <v>25.266368978307639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27.3224043715847</v>
          </cell>
          <cell r="BF92">
            <v>23.362527135264617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H92">
            <v>0</v>
          </cell>
          <cell r="CJ92">
            <v>39841</v>
          </cell>
          <cell r="CK92">
            <v>12.896773517615623</v>
          </cell>
          <cell r="CL92">
            <v>8.7661183666164249</v>
          </cell>
          <cell r="CM92">
            <v>50.684931506849317</v>
          </cell>
          <cell r="CN92">
            <v>0</v>
          </cell>
          <cell r="CO92">
            <v>0</v>
          </cell>
          <cell r="CP92">
            <v>36.035877071961465</v>
          </cell>
          <cell r="CQ92">
            <v>0</v>
          </cell>
          <cell r="CR92">
            <v>30</v>
          </cell>
          <cell r="CS92">
            <v>0</v>
          </cell>
          <cell r="CU92">
            <v>39841</v>
          </cell>
          <cell r="CV92">
            <v>2.7029095430710401</v>
          </cell>
          <cell r="CW92">
            <v>5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48.932650589577086</v>
          </cell>
          <cell r="DD92">
            <v>67</v>
          </cell>
          <cell r="DE92">
            <v>11.835616438356164</v>
          </cell>
          <cell r="DF92">
            <v>24</v>
          </cell>
          <cell r="DG92">
            <v>38.680741874309838</v>
          </cell>
          <cell r="DH92">
            <v>0</v>
          </cell>
          <cell r="DI92">
            <v>0</v>
          </cell>
          <cell r="DJ92">
            <v>0</v>
          </cell>
          <cell r="DK92">
            <v>27.3224043715847</v>
          </cell>
          <cell r="DL92">
            <v>23.362527135264617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R92">
            <v>50.684931506849317</v>
          </cell>
          <cell r="DS92">
            <v>0</v>
          </cell>
          <cell r="DT92">
            <v>0</v>
          </cell>
          <cell r="DV92">
            <v>39841</v>
          </cell>
          <cell r="DW92">
            <v>5.8440789110776166</v>
          </cell>
          <cell r="DY92">
            <v>49.7</v>
          </cell>
          <cell r="DZ92">
            <v>44.7</v>
          </cell>
          <cell r="EA92">
            <v>30</v>
          </cell>
          <cell r="EB92">
            <v>30</v>
          </cell>
          <cell r="ED92">
            <v>60</v>
          </cell>
          <cell r="EE92">
            <v>20</v>
          </cell>
          <cell r="EF92">
            <v>36.035877071961465</v>
          </cell>
          <cell r="EG92">
            <v>0</v>
          </cell>
          <cell r="EH92">
            <v>36.035877071961465</v>
          </cell>
          <cell r="EJ92">
            <v>30</v>
          </cell>
          <cell r="EK92">
            <v>90</v>
          </cell>
          <cell r="EL92">
            <v>110</v>
          </cell>
          <cell r="EN92">
            <v>0</v>
          </cell>
          <cell r="EO92">
            <v>60</v>
          </cell>
          <cell r="EP92">
            <v>80</v>
          </cell>
          <cell r="ER92">
            <v>200</v>
          </cell>
          <cell r="ET92">
            <v>15</v>
          </cell>
          <cell r="EU92">
            <v>0</v>
          </cell>
          <cell r="EV92">
            <v>0</v>
          </cell>
          <cell r="EW92">
            <v>50.684931506849317</v>
          </cell>
          <cell r="EX92">
            <v>0</v>
          </cell>
          <cell r="EZ92">
            <v>52.382086617036357</v>
          </cell>
          <cell r="FA92">
            <v>67.38208661703635</v>
          </cell>
          <cell r="FB92">
            <v>59</v>
          </cell>
          <cell r="FC92">
            <v>68.350684931506848</v>
          </cell>
          <cell r="FE92">
            <v>38271.593236342589</v>
          </cell>
        </row>
        <row r="93">
          <cell r="A93">
            <v>39842</v>
          </cell>
          <cell r="B93">
            <v>29</v>
          </cell>
          <cell r="C93">
            <v>4</v>
          </cell>
          <cell r="D93">
            <v>1</v>
          </cell>
          <cell r="E93">
            <v>2009</v>
          </cell>
          <cell r="G93">
            <v>0</v>
          </cell>
          <cell r="H93">
            <v>0.76434437511638398</v>
          </cell>
          <cell r="I93">
            <v>9.4118660799266234</v>
          </cell>
          <cell r="J93">
            <v>50.684931506849317</v>
          </cell>
          <cell r="K93">
            <v>10.483870967741936</v>
          </cell>
          <cell r="L93">
            <v>0.11459351005708419</v>
          </cell>
          <cell r="M93">
            <v>6.2962897263841979</v>
          </cell>
          <cell r="N93">
            <v>0</v>
          </cell>
          <cell r="O93">
            <v>7.6208734386471271</v>
          </cell>
          <cell r="P93">
            <v>11.869629453146194</v>
          </cell>
          <cell r="Q93">
            <v>26.923104134719001</v>
          </cell>
          <cell r="R93">
            <v>12.207581362329918</v>
          </cell>
          <cell r="S93">
            <v>34.816998588607056</v>
          </cell>
          <cell r="T93">
            <v>21.021245139854823</v>
          </cell>
          <cell r="U93">
            <v>22.58693568667098</v>
          </cell>
          <cell r="W93">
            <v>0</v>
          </cell>
          <cell r="X93">
            <v>10.176210455043007</v>
          </cell>
          <cell r="Y93">
            <v>10.483870967741936</v>
          </cell>
          <cell r="Z93">
            <v>0</v>
          </cell>
          <cell r="AA93">
            <v>0</v>
          </cell>
          <cell r="AB93">
            <v>0</v>
          </cell>
          <cell r="AC93">
            <v>5</v>
          </cell>
          <cell r="AD93">
            <v>0</v>
          </cell>
          <cell r="AE93">
            <v>1.3517454706142278</v>
          </cell>
          <cell r="AF93">
            <v>5.913776582705399E-2</v>
          </cell>
          <cell r="AG93">
            <v>0</v>
          </cell>
          <cell r="AH93">
            <v>5.0599811340961107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31.118461007008321</v>
          </cell>
          <cell r="AP93">
            <v>0</v>
          </cell>
          <cell r="AQ93">
            <v>22.442746247737809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67</v>
          </cell>
          <cell r="AX93">
            <v>0</v>
          </cell>
          <cell r="AY93">
            <v>1.4981159864351383</v>
          </cell>
          <cell r="AZ93">
            <v>9.9270634286977213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27.3224043715847</v>
          </cell>
          <cell r="BF93">
            <v>23.362527135264617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H93">
            <v>0</v>
          </cell>
          <cell r="CJ93">
            <v>39842</v>
          </cell>
          <cell r="CK93">
            <v>10.176210455043007</v>
          </cell>
          <cell r="CL93">
            <v>1.4108832364412818</v>
          </cell>
          <cell r="CM93">
            <v>50.684931506849317</v>
          </cell>
          <cell r="CN93">
            <v>0</v>
          </cell>
          <cell r="CO93">
            <v>0</v>
          </cell>
          <cell r="CP93">
            <v>36.178442141104433</v>
          </cell>
          <cell r="CQ93">
            <v>0</v>
          </cell>
          <cell r="CR93">
            <v>22.442746247737809</v>
          </cell>
          <cell r="CS93">
            <v>0</v>
          </cell>
          <cell r="CU93">
            <v>39842</v>
          </cell>
          <cell r="CV93">
            <v>0</v>
          </cell>
          <cell r="CW93">
            <v>5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46.354652596147439</v>
          </cell>
          <cell r="DD93">
            <v>67</v>
          </cell>
          <cell r="DE93">
            <v>11.835616438356164</v>
          </cell>
          <cell r="DF93">
            <v>24</v>
          </cell>
          <cell r="DG93">
            <v>9.9270634286977213</v>
          </cell>
          <cell r="DH93">
            <v>0</v>
          </cell>
          <cell r="DI93">
            <v>0</v>
          </cell>
          <cell r="DJ93">
            <v>0</v>
          </cell>
          <cell r="DK93">
            <v>27.3224043715847</v>
          </cell>
          <cell r="DL93">
            <v>23.362527135264617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R93">
            <v>50.684931506849317</v>
          </cell>
          <cell r="DS93">
            <v>0</v>
          </cell>
          <cell r="DT93">
            <v>0</v>
          </cell>
          <cell r="DV93">
            <v>39842</v>
          </cell>
          <cell r="DW93">
            <v>0.94058882429418789</v>
          </cell>
          <cell r="DY93">
            <v>49.7</v>
          </cell>
          <cell r="DZ93">
            <v>44.7</v>
          </cell>
          <cell r="EA93">
            <v>30</v>
          </cell>
          <cell r="EB93">
            <v>30</v>
          </cell>
          <cell r="ED93">
            <v>60</v>
          </cell>
          <cell r="EE93">
            <v>20</v>
          </cell>
          <cell r="EF93">
            <v>36.178442141104433</v>
          </cell>
          <cell r="EG93">
            <v>0</v>
          </cell>
          <cell r="EH93">
            <v>36.178442141104433</v>
          </cell>
          <cell r="EJ93">
            <v>30</v>
          </cell>
          <cell r="EK93">
            <v>90</v>
          </cell>
          <cell r="EL93">
            <v>110</v>
          </cell>
          <cell r="EN93">
            <v>0</v>
          </cell>
          <cell r="EO93">
            <v>60</v>
          </cell>
          <cell r="EP93">
            <v>80</v>
          </cell>
          <cell r="ER93">
            <v>200</v>
          </cell>
          <cell r="ET93">
            <v>15</v>
          </cell>
          <cell r="EU93">
            <v>0</v>
          </cell>
          <cell r="EV93">
            <v>0</v>
          </cell>
          <cell r="EW93">
            <v>42.467261777992618</v>
          </cell>
          <cell r="EX93">
            <v>8.2176697288566984</v>
          </cell>
          <cell r="EZ93">
            <v>42.467261777992618</v>
          </cell>
          <cell r="FA93">
            <v>57.467261777992618</v>
          </cell>
          <cell r="FB93">
            <v>59</v>
          </cell>
          <cell r="FC93">
            <v>68.350684931506848</v>
          </cell>
          <cell r="FE93">
            <v>38271.593236689812</v>
          </cell>
        </row>
        <row r="94">
          <cell r="A94">
            <v>39843</v>
          </cell>
          <cell r="B94">
            <v>30</v>
          </cell>
          <cell r="C94">
            <v>5</v>
          </cell>
          <cell r="D94">
            <v>1</v>
          </cell>
          <cell r="E94">
            <v>2009</v>
          </cell>
          <cell r="G94">
            <v>0</v>
          </cell>
          <cell r="H94">
            <v>0.77252101496542991</v>
          </cell>
          <cell r="I94">
            <v>9.4955752505262918</v>
          </cell>
          <cell r="J94">
            <v>50.684931506849317</v>
          </cell>
          <cell r="K94">
            <v>10.483870967741936</v>
          </cell>
          <cell r="L94">
            <v>0.11581938401034267</v>
          </cell>
          <cell r="M94">
            <v>6.3522889497449002</v>
          </cell>
          <cell r="N94">
            <v>0</v>
          </cell>
          <cell r="O94">
            <v>7.7023983892735917</v>
          </cell>
          <cell r="P94">
            <v>11.975197979983543</v>
          </cell>
          <cell r="Q94">
            <v>26.621290457341644</v>
          </cell>
          <cell r="R94">
            <v>12.207581362329918</v>
          </cell>
          <cell r="S94">
            <v>41.112707725565258</v>
          </cell>
          <cell r="T94">
            <v>21.236195818401857</v>
          </cell>
          <cell r="U94">
            <v>25.621604674416542</v>
          </cell>
          <cell r="W94">
            <v>0</v>
          </cell>
          <cell r="X94">
            <v>10.268096265491721</v>
          </cell>
          <cell r="Y94">
            <v>10.483870967741936</v>
          </cell>
          <cell r="Z94">
            <v>0</v>
          </cell>
          <cell r="AA94">
            <v>0</v>
          </cell>
          <cell r="AB94">
            <v>0</v>
          </cell>
          <cell r="AC94">
            <v>5</v>
          </cell>
          <cell r="AD94">
            <v>0</v>
          </cell>
          <cell r="AE94">
            <v>1.3517454706142278</v>
          </cell>
          <cell r="AF94">
            <v>0.11636286314101518</v>
          </cell>
          <cell r="AG94">
            <v>0</v>
          </cell>
          <cell r="AH94">
            <v>4.9405684121252715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31.173645513912717</v>
          </cell>
          <cell r="AP94">
            <v>0</v>
          </cell>
          <cell r="AQ94">
            <v>22.392254262890702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67</v>
          </cell>
          <cell r="AX94">
            <v>0</v>
          </cell>
          <cell r="AY94">
            <v>1.4913828739682842</v>
          </cell>
          <cell r="AZ94">
            <v>19.479125344415365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27.3224043715847</v>
          </cell>
          <cell r="BF94">
            <v>23.362527135264617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H94">
            <v>0</v>
          </cell>
          <cell r="CJ94">
            <v>39843</v>
          </cell>
          <cell r="CK94">
            <v>10.268096265491721</v>
          </cell>
          <cell r="CL94">
            <v>1.468108333755243</v>
          </cell>
          <cell r="CM94">
            <v>50.684931506849317</v>
          </cell>
          <cell r="CN94">
            <v>0</v>
          </cell>
          <cell r="CO94">
            <v>0</v>
          </cell>
          <cell r="CP94">
            <v>36.114213926037991</v>
          </cell>
          <cell r="CQ94">
            <v>0</v>
          </cell>
          <cell r="CR94">
            <v>22.392254262890702</v>
          </cell>
          <cell r="CS94">
            <v>0</v>
          </cell>
          <cell r="CU94">
            <v>39843</v>
          </cell>
          <cell r="CV94">
            <v>0</v>
          </cell>
          <cell r="CW94">
            <v>5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46.382310191529712</v>
          </cell>
          <cell r="DD94">
            <v>67</v>
          </cell>
          <cell r="DE94">
            <v>11.835616438356164</v>
          </cell>
          <cell r="DF94">
            <v>24</v>
          </cell>
          <cell r="DG94">
            <v>19.479125344415365</v>
          </cell>
          <cell r="DH94">
            <v>0</v>
          </cell>
          <cell r="DI94">
            <v>0</v>
          </cell>
          <cell r="DJ94">
            <v>0</v>
          </cell>
          <cell r="DK94">
            <v>27.3224043715847</v>
          </cell>
          <cell r="DL94">
            <v>23.362527135264617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R94">
            <v>50.684931506849317</v>
          </cell>
          <cell r="DS94">
            <v>0</v>
          </cell>
          <cell r="DT94">
            <v>0</v>
          </cell>
          <cell r="DV94">
            <v>39843</v>
          </cell>
          <cell r="DW94">
            <v>0.97873888917016194</v>
          </cell>
          <cell r="DY94">
            <v>49.7</v>
          </cell>
          <cell r="DZ94">
            <v>44.7</v>
          </cell>
          <cell r="EA94">
            <v>30</v>
          </cell>
          <cell r="EB94">
            <v>30</v>
          </cell>
          <cell r="ED94">
            <v>60</v>
          </cell>
          <cell r="EE94">
            <v>20</v>
          </cell>
          <cell r="EF94">
            <v>36.114213926037991</v>
          </cell>
          <cell r="EG94">
            <v>0</v>
          </cell>
          <cell r="EH94">
            <v>36.114213926037991</v>
          </cell>
          <cell r="EJ94">
            <v>30</v>
          </cell>
          <cell r="EK94">
            <v>90</v>
          </cell>
          <cell r="EL94">
            <v>110</v>
          </cell>
          <cell r="EN94">
            <v>0</v>
          </cell>
          <cell r="EO94">
            <v>60</v>
          </cell>
          <cell r="EP94">
            <v>80</v>
          </cell>
          <cell r="ER94">
            <v>200</v>
          </cell>
          <cell r="ET94">
            <v>15</v>
          </cell>
          <cell r="EU94">
            <v>0</v>
          </cell>
          <cell r="EV94">
            <v>0</v>
          </cell>
          <cell r="EW94">
            <v>42.844965756235197</v>
          </cell>
          <cell r="EX94">
            <v>7.8399657506141196</v>
          </cell>
          <cell r="EZ94">
            <v>42.844965756235197</v>
          </cell>
          <cell r="FA94">
            <v>57.844965756235197</v>
          </cell>
          <cell r="FB94">
            <v>59</v>
          </cell>
          <cell r="FC94">
            <v>68.350684931506848</v>
          </cell>
          <cell r="FE94">
            <v>38271.593236921297</v>
          </cell>
        </row>
        <row r="95">
          <cell r="A95">
            <v>39844</v>
          </cell>
          <cell r="B95">
            <v>31</v>
          </cell>
          <cell r="C95">
            <v>6</v>
          </cell>
          <cell r="D95">
            <v>1</v>
          </cell>
          <cell r="E95">
            <v>2009</v>
          </cell>
          <cell r="G95">
            <v>0</v>
          </cell>
          <cell r="H95">
            <v>1.2593857500392098</v>
          </cell>
          <cell r="I95">
            <v>12.076280522271675</v>
          </cell>
          <cell r="J95">
            <v>50.684931506849317</v>
          </cell>
          <cell r="K95">
            <v>10.483870967741936</v>
          </cell>
          <cell r="L95">
            <v>0.18881205685708358</v>
          </cell>
          <cell r="M95">
            <v>8.0787125889391689</v>
          </cell>
          <cell r="N95">
            <v>8.5097142857142849</v>
          </cell>
          <cell r="O95">
            <v>12.556669119234519</v>
          </cell>
          <cell r="P95">
            <v>15.229814550519944</v>
          </cell>
          <cell r="Q95">
            <v>26.548481286068967</v>
          </cell>
          <cell r="R95">
            <v>12.207581362329918</v>
          </cell>
          <cell r="S95">
            <v>43.637438344097887</v>
          </cell>
          <cell r="T95">
            <v>21.75071493013402</v>
          </cell>
          <cell r="U95">
            <v>37.142909654078231</v>
          </cell>
          <cell r="W95">
            <v>0</v>
          </cell>
          <cell r="X95">
            <v>13.335666272310885</v>
          </cell>
          <cell r="Y95">
            <v>10.483870967741936</v>
          </cell>
          <cell r="Z95">
            <v>0</v>
          </cell>
          <cell r="AA95">
            <v>0</v>
          </cell>
          <cell r="AB95">
            <v>2.7015385019984688</v>
          </cell>
          <cell r="AC95">
            <v>5</v>
          </cell>
          <cell r="AD95">
            <v>0</v>
          </cell>
          <cell r="AE95">
            <v>1.3517454706142278</v>
          </cell>
          <cell r="AF95">
            <v>7.723954958897842</v>
          </cell>
          <cell r="AG95">
            <v>0</v>
          </cell>
          <cell r="AH95">
            <v>4.0493412455158264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29.019796368527292</v>
          </cell>
          <cell r="AP95">
            <v>0</v>
          </cell>
          <cell r="AQ95">
            <v>16.276045041102158</v>
          </cell>
          <cell r="AR95">
            <v>13.723954958897842</v>
          </cell>
          <cell r="AS95">
            <v>3.4734087041102271</v>
          </cell>
          <cell r="AT95">
            <v>0</v>
          </cell>
          <cell r="AU95">
            <v>0</v>
          </cell>
          <cell r="AV95">
            <v>0</v>
          </cell>
          <cell r="AW95">
            <v>67</v>
          </cell>
          <cell r="AX95">
            <v>0</v>
          </cell>
          <cell r="AY95">
            <v>0</v>
          </cell>
          <cell r="AZ95">
            <v>35.531062928310149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27.3224043715847</v>
          </cell>
          <cell r="BF95">
            <v>23.362527135264617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H95">
            <v>0</v>
          </cell>
          <cell r="CJ95">
            <v>39844</v>
          </cell>
          <cell r="CK95">
            <v>13.335666272310885</v>
          </cell>
          <cell r="CL95">
            <v>9.0757004295120698</v>
          </cell>
          <cell r="CM95">
            <v>50.684931506849317</v>
          </cell>
          <cell r="CN95">
            <v>0</v>
          </cell>
          <cell r="CO95">
            <v>0</v>
          </cell>
          <cell r="CP95">
            <v>36.542546318153342</v>
          </cell>
          <cell r="CQ95">
            <v>0</v>
          </cell>
          <cell r="CR95">
            <v>30</v>
          </cell>
          <cell r="CS95">
            <v>0</v>
          </cell>
          <cell r="CU95">
            <v>39844</v>
          </cell>
          <cell r="CV95">
            <v>2.7015385019984688</v>
          </cell>
          <cell r="CW95">
            <v>5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49.87821259046423</v>
          </cell>
          <cell r="DD95">
            <v>67</v>
          </cell>
          <cell r="DE95">
            <v>11.835616438356164</v>
          </cell>
          <cell r="DF95">
            <v>24</v>
          </cell>
          <cell r="DG95">
            <v>49.255017887207991</v>
          </cell>
          <cell r="DH95">
            <v>0</v>
          </cell>
          <cell r="DI95">
            <v>0</v>
          </cell>
          <cell r="DJ95">
            <v>0</v>
          </cell>
          <cell r="DK95">
            <v>27.3224043715847</v>
          </cell>
          <cell r="DL95">
            <v>23.362527135264617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R95">
            <v>50.684931506849317</v>
          </cell>
          <cell r="DS95">
            <v>0</v>
          </cell>
          <cell r="DT95">
            <v>0</v>
          </cell>
          <cell r="DV95">
            <v>39844</v>
          </cell>
          <cell r="DW95">
            <v>6.0504669530080468</v>
          </cell>
          <cell r="DY95">
            <v>49.7</v>
          </cell>
          <cell r="DZ95">
            <v>44.7</v>
          </cell>
          <cell r="EA95">
            <v>30</v>
          </cell>
          <cell r="EB95">
            <v>30</v>
          </cell>
          <cell r="ED95">
            <v>60</v>
          </cell>
          <cell r="EE95">
            <v>20</v>
          </cell>
          <cell r="EF95">
            <v>36.542546318153342</v>
          </cell>
          <cell r="EG95">
            <v>0</v>
          </cell>
          <cell r="EH95">
            <v>36.542546318153342</v>
          </cell>
          <cell r="EJ95">
            <v>30</v>
          </cell>
          <cell r="EK95">
            <v>90</v>
          </cell>
          <cell r="EL95">
            <v>110</v>
          </cell>
          <cell r="EN95">
            <v>0</v>
          </cell>
          <cell r="EO95">
            <v>60</v>
          </cell>
          <cell r="EP95">
            <v>80</v>
          </cell>
          <cell r="ER95">
            <v>200</v>
          </cell>
          <cell r="ET95">
            <v>15</v>
          </cell>
          <cell r="EU95">
            <v>0</v>
          </cell>
          <cell r="EV95">
            <v>0</v>
          </cell>
          <cell r="EW95">
            <v>50.684931506849317</v>
          </cell>
          <cell r="EX95">
            <v>0</v>
          </cell>
          <cell r="EZ95">
            <v>54.489360758922196</v>
          </cell>
          <cell r="FA95">
            <v>69.489360758922203</v>
          </cell>
          <cell r="FB95">
            <v>59</v>
          </cell>
          <cell r="FC95">
            <v>68.350684931506848</v>
          </cell>
          <cell r="FE95">
            <v>38271.593237152774</v>
          </cell>
        </row>
        <row r="96">
          <cell r="A96">
            <v>39845</v>
          </cell>
          <cell r="B96">
            <v>1</v>
          </cell>
          <cell r="C96">
            <v>7</v>
          </cell>
          <cell r="D96">
            <v>2</v>
          </cell>
          <cell r="E96">
            <v>2009</v>
          </cell>
          <cell r="G96">
            <v>0</v>
          </cell>
          <cell r="H96">
            <v>0.98336938783304073</v>
          </cell>
          <cell r="I96">
            <v>13.810147928252238</v>
          </cell>
          <cell r="J96">
            <v>50.684931506849317</v>
          </cell>
          <cell r="K96">
            <v>11.607142857142858</v>
          </cell>
          <cell r="L96">
            <v>0.18763211884147873</v>
          </cell>
          <cell r="M96">
            <v>8.7293826881452876</v>
          </cell>
          <cell r="N96">
            <v>8.9352</v>
          </cell>
          <cell r="O96">
            <v>12.37237372506903</v>
          </cell>
          <cell r="P96">
            <v>17.691651277585205</v>
          </cell>
          <cell r="Q96">
            <v>29.426072220474808</v>
          </cell>
          <cell r="R96">
            <v>16.257122205705755</v>
          </cell>
          <cell r="S96">
            <v>41.431061620534756</v>
          </cell>
          <cell r="T96">
            <v>23.569362579356572</v>
          </cell>
          <cell r="U96">
            <v>36.849729215333475</v>
          </cell>
          <cell r="W96">
            <v>0</v>
          </cell>
          <cell r="X96">
            <v>14.793517316085278</v>
          </cell>
          <cell r="Y96">
            <v>11.607142857142858</v>
          </cell>
          <cell r="Z96">
            <v>0</v>
          </cell>
          <cell r="AA96">
            <v>0</v>
          </cell>
          <cell r="AB96">
            <v>2.7001681563815128</v>
          </cell>
          <cell r="AC96">
            <v>5</v>
          </cell>
          <cell r="AD96">
            <v>0</v>
          </cell>
          <cell r="AE96">
            <v>0.22847358121330608</v>
          </cell>
          <cell r="AF96">
            <v>9.9235730693919457</v>
          </cell>
          <cell r="AG96">
            <v>0</v>
          </cell>
          <cell r="AH96">
            <v>3.333053779855959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28.295924356135792</v>
          </cell>
          <cell r="AP96">
            <v>0</v>
          </cell>
          <cell r="AQ96">
            <v>14.076426930608054</v>
          </cell>
          <cell r="AR96">
            <v>15.923573069391946</v>
          </cell>
          <cell r="AS96">
            <v>14.118241292843038</v>
          </cell>
          <cell r="AT96">
            <v>0</v>
          </cell>
          <cell r="AU96">
            <v>0</v>
          </cell>
          <cell r="AV96">
            <v>0</v>
          </cell>
          <cell r="AW96">
            <v>67</v>
          </cell>
          <cell r="AX96">
            <v>0</v>
          </cell>
          <cell r="AY96">
            <v>0</v>
          </cell>
          <cell r="AZ96">
            <v>34.85015341522481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27.3224043715847</v>
          </cell>
          <cell r="BF96">
            <v>23.362527135264617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H96">
            <v>0</v>
          </cell>
          <cell r="CJ96">
            <v>39845</v>
          </cell>
          <cell r="CK96">
            <v>14.793517316085278</v>
          </cell>
          <cell r="CL96">
            <v>10.152046650605252</v>
          </cell>
          <cell r="CM96">
            <v>50.684931506849317</v>
          </cell>
          <cell r="CN96">
            <v>0</v>
          </cell>
          <cell r="CO96">
            <v>0</v>
          </cell>
          <cell r="CP96">
            <v>45.747219428834789</v>
          </cell>
          <cell r="CQ96">
            <v>0</v>
          </cell>
          <cell r="CR96">
            <v>30</v>
          </cell>
          <cell r="CS96">
            <v>0</v>
          </cell>
          <cell r="CU96">
            <v>39845</v>
          </cell>
          <cell r="CV96">
            <v>2.7001681563815128</v>
          </cell>
          <cell r="CW96">
            <v>5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60.540736744920068</v>
          </cell>
          <cell r="DD96">
            <v>67</v>
          </cell>
          <cell r="DE96">
            <v>11.835616438356164</v>
          </cell>
          <cell r="DF96">
            <v>24</v>
          </cell>
          <cell r="DG96">
            <v>50.773726484616759</v>
          </cell>
          <cell r="DH96">
            <v>0</v>
          </cell>
          <cell r="DI96">
            <v>0</v>
          </cell>
          <cell r="DJ96">
            <v>0</v>
          </cell>
          <cell r="DK96">
            <v>27.3224043715847</v>
          </cell>
          <cell r="DL96">
            <v>23.362527135264617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R96">
            <v>50.684931506849317</v>
          </cell>
          <cell r="DS96">
            <v>0</v>
          </cell>
          <cell r="DT96">
            <v>0</v>
          </cell>
          <cell r="DV96">
            <v>39845</v>
          </cell>
          <cell r="DW96">
            <v>6.7680311004035012</v>
          </cell>
          <cell r="DY96">
            <v>49.7</v>
          </cell>
          <cell r="DZ96">
            <v>44.7</v>
          </cell>
          <cell r="EA96">
            <v>30</v>
          </cell>
          <cell r="EB96">
            <v>30</v>
          </cell>
          <cell r="ED96">
            <v>60</v>
          </cell>
          <cell r="EE96">
            <v>20</v>
          </cell>
          <cell r="EF96">
            <v>45.747219428834789</v>
          </cell>
          <cell r="EG96">
            <v>0</v>
          </cell>
          <cell r="EH96">
            <v>45.747219428834789</v>
          </cell>
          <cell r="EJ96">
            <v>30</v>
          </cell>
          <cell r="EK96">
            <v>90</v>
          </cell>
          <cell r="EL96">
            <v>110</v>
          </cell>
          <cell r="EN96">
            <v>0</v>
          </cell>
          <cell r="EO96">
            <v>60</v>
          </cell>
          <cell r="EP96">
            <v>80</v>
          </cell>
          <cell r="ER96">
            <v>200</v>
          </cell>
          <cell r="ET96">
            <v>15</v>
          </cell>
          <cell r="EU96">
            <v>0</v>
          </cell>
          <cell r="EV96">
            <v>0</v>
          </cell>
          <cell r="EW96">
            <v>50.684931506849317</v>
          </cell>
          <cell r="EX96">
            <v>0</v>
          </cell>
          <cell r="EZ96">
            <v>52.479978688667195</v>
          </cell>
          <cell r="FA96">
            <v>67.479978688667188</v>
          </cell>
          <cell r="FB96">
            <v>59</v>
          </cell>
          <cell r="FC96">
            <v>68.350684931506848</v>
          </cell>
          <cell r="FE96">
            <v>38271.59323726852</v>
          </cell>
        </row>
        <row r="97">
          <cell r="A97">
            <v>39846</v>
          </cell>
          <cell r="B97">
            <v>2</v>
          </cell>
          <cell r="C97">
            <v>1</v>
          </cell>
          <cell r="D97">
            <v>2</v>
          </cell>
          <cell r="E97">
            <v>2009</v>
          </cell>
          <cell r="G97">
            <v>0</v>
          </cell>
          <cell r="H97">
            <v>1.2320278202954094</v>
          </cell>
          <cell r="I97">
            <v>13.969721746727139</v>
          </cell>
          <cell r="J97">
            <v>50.684931506849317</v>
          </cell>
          <cell r="K97">
            <v>11.607142857142858</v>
          </cell>
          <cell r="L97">
            <v>0.23507747267085419</v>
          </cell>
          <cell r="M97">
            <v>8.8302491622564254</v>
          </cell>
          <cell r="N97">
            <v>8.9352</v>
          </cell>
          <cell r="O97">
            <v>15.500898056189044</v>
          </cell>
          <cell r="P97">
            <v>17.896075181236174</v>
          </cell>
          <cell r="Q97">
            <v>29.461641140238569</v>
          </cell>
          <cell r="R97">
            <v>16.257122205705755</v>
          </cell>
          <cell r="S97">
            <v>41.431061620534756</v>
          </cell>
          <cell r="T97">
            <v>23.569362579356572</v>
          </cell>
          <cell r="U97">
            <v>36.849729215333475</v>
          </cell>
          <cell r="W97">
            <v>0</v>
          </cell>
          <cell r="X97">
            <v>15.201749567022548</v>
          </cell>
          <cell r="Y97">
            <v>11.607142857142858</v>
          </cell>
          <cell r="Z97">
            <v>0</v>
          </cell>
          <cell r="AA97">
            <v>0</v>
          </cell>
          <cell r="AB97">
            <v>2.6987985058674067</v>
          </cell>
          <cell r="AC97">
            <v>5</v>
          </cell>
          <cell r="AD97">
            <v>0</v>
          </cell>
          <cell r="AE97">
            <v>0.22847358121330608</v>
          </cell>
          <cell r="AF97">
            <v>10.073254547846567</v>
          </cell>
          <cell r="AG97">
            <v>0</v>
          </cell>
          <cell r="AH97">
            <v>3.263104188679927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27.950792687150329</v>
          </cell>
          <cell r="AP97">
            <v>0</v>
          </cell>
          <cell r="AQ97">
            <v>13.926745452153433</v>
          </cell>
          <cell r="AR97">
            <v>16.073254547846567</v>
          </cell>
          <cell r="AS97">
            <v>17.901839707539281</v>
          </cell>
          <cell r="AT97">
            <v>0</v>
          </cell>
          <cell r="AU97">
            <v>0</v>
          </cell>
          <cell r="AV97">
            <v>0</v>
          </cell>
          <cell r="AW97">
            <v>67</v>
          </cell>
          <cell r="AX97">
            <v>0</v>
          </cell>
          <cell r="AY97">
            <v>0</v>
          </cell>
          <cell r="AZ97">
            <v>34.85015341522481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27.3224043715847</v>
          </cell>
          <cell r="BF97">
            <v>23.362527135264617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H97">
            <v>0</v>
          </cell>
          <cell r="CJ97">
            <v>39846</v>
          </cell>
          <cell r="CK97">
            <v>15.201749567022548</v>
          </cell>
          <cell r="CL97">
            <v>10.301728129059873</v>
          </cell>
          <cell r="CM97">
            <v>50.684931506849317</v>
          </cell>
          <cell r="CN97">
            <v>0</v>
          </cell>
          <cell r="CO97">
            <v>0</v>
          </cell>
          <cell r="CP97">
            <v>49.115736583369539</v>
          </cell>
          <cell r="CQ97">
            <v>0</v>
          </cell>
          <cell r="CR97">
            <v>30</v>
          </cell>
          <cell r="CS97">
            <v>0</v>
          </cell>
          <cell r="CU97">
            <v>39846</v>
          </cell>
          <cell r="CV97">
            <v>2.6987985058674067</v>
          </cell>
          <cell r="CW97">
            <v>5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64.317486150392085</v>
          </cell>
          <cell r="DD97">
            <v>67</v>
          </cell>
          <cell r="DE97">
            <v>11.835616438356164</v>
          </cell>
          <cell r="DF97">
            <v>24</v>
          </cell>
          <cell r="DG97">
            <v>50.923407963071377</v>
          </cell>
          <cell r="DH97">
            <v>0</v>
          </cell>
          <cell r="DI97">
            <v>0</v>
          </cell>
          <cell r="DJ97">
            <v>0</v>
          </cell>
          <cell r="DK97">
            <v>27.3224043715847</v>
          </cell>
          <cell r="DL97">
            <v>23.362527135264617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R97">
            <v>50.684931506849317</v>
          </cell>
          <cell r="DS97">
            <v>0</v>
          </cell>
          <cell r="DT97">
            <v>0</v>
          </cell>
          <cell r="DV97">
            <v>39846</v>
          </cell>
          <cell r="DW97">
            <v>6.8678187527065822</v>
          </cell>
          <cell r="DY97">
            <v>49.7</v>
          </cell>
          <cell r="DZ97">
            <v>44.7</v>
          </cell>
          <cell r="EA97">
            <v>30</v>
          </cell>
          <cell r="EB97">
            <v>30</v>
          </cell>
          <cell r="ED97">
            <v>60</v>
          </cell>
          <cell r="EE97">
            <v>20</v>
          </cell>
          <cell r="EF97">
            <v>49.115736583369539</v>
          </cell>
          <cell r="EG97">
            <v>0</v>
          </cell>
          <cell r="EH97">
            <v>49.115736583369539</v>
          </cell>
          <cell r="EJ97">
            <v>30</v>
          </cell>
          <cell r="EK97">
            <v>90</v>
          </cell>
          <cell r="EL97">
            <v>110</v>
          </cell>
          <cell r="EN97">
            <v>0</v>
          </cell>
          <cell r="EO97">
            <v>60</v>
          </cell>
          <cell r="EP97">
            <v>80</v>
          </cell>
          <cell r="ER97">
            <v>200</v>
          </cell>
          <cell r="ET97">
            <v>15</v>
          </cell>
          <cell r="EU97">
            <v>0</v>
          </cell>
          <cell r="EV97">
            <v>0</v>
          </cell>
          <cell r="EW97">
            <v>50.684931506849317</v>
          </cell>
          <cell r="EX97">
            <v>0</v>
          </cell>
          <cell r="EZ97">
            <v>53.086375566987371</v>
          </cell>
          <cell r="FA97">
            <v>68.086375566987371</v>
          </cell>
          <cell r="FB97">
            <v>59</v>
          </cell>
          <cell r="FC97">
            <v>68.350684931506848</v>
          </cell>
          <cell r="FE97">
            <v>38271.593237499997</v>
          </cell>
        </row>
        <row r="98">
          <cell r="A98">
            <v>39847</v>
          </cell>
          <cell r="B98">
            <v>3</v>
          </cell>
          <cell r="C98">
            <v>2</v>
          </cell>
          <cell r="D98">
            <v>2</v>
          </cell>
          <cell r="E98">
            <v>2009</v>
          </cell>
          <cell r="G98">
            <v>0</v>
          </cell>
          <cell r="H98">
            <v>1.0625932203626034</v>
          </cell>
          <cell r="I98">
            <v>13.860161276469944</v>
          </cell>
          <cell r="J98">
            <v>50.684931506849317</v>
          </cell>
          <cell r="K98">
            <v>11.607142857142858</v>
          </cell>
          <cell r="L98">
            <v>0.20274844821290727</v>
          </cell>
          <cell r="M98">
            <v>8.7609960827574245</v>
          </cell>
          <cell r="N98">
            <v>8.9352</v>
          </cell>
          <cell r="O98">
            <v>13.369137378804455</v>
          </cell>
          <cell r="P98">
            <v>17.755721461372445</v>
          </cell>
          <cell r="Q98">
            <v>29.401410059683965</v>
          </cell>
          <cell r="R98">
            <v>16.257122205705755</v>
          </cell>
          <cell r="S98">
            <v>41.431061620534756</v>
          </cell>
          <cell r="T98">
            <v>23.569362579356572</v>
          </cell>
          <cell r="U98">
            <v>36.849729215333475</v>
          </cell>
          <cell r="W98">
            <v>0</v>
          </cell>
          <cell r="X98">
            <v>14.922754496832546</v>
          </cell>
          <cell r="Y98">
            <v>11.607142857142858</v>
          </cell>
          <cell r="Z98">
            <v>0</v>
          </cell>
          <cell r="AA98">
            <v>0</v>
          </cell>
          <cell r="AB98">
            <v>2.6974295501035606</v>
          </cell>
          <cell r="AC98">
            <v>5</v>
          </cell>
          <cell r="AD98">
            <v>0</v>
          </cell>
          <cell r="AE98">
            <v>0.22847358121330608</v>
          </cell>
          <cell r="AF98">
            <v>9.9730413996534661</v>
          </cell>
          <cell r="AG98">
            <v>0</v>
          </cell>
          <cell r="AH98">
            <v>3.2303371018057163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28.248130347974161</v>
          </cell>
          <cell r="AP98">
            <v>0</v>
          </cell>
          <cell r="AQ98">
            <v>14.026958600346534</v>
          </cell>
          <cell r="AR98">
            <v>15.973041399653466</v>
          </cell>
          <cell r="AS98">
            <v>15.304923655786745</v>
          </cell>
          <cell r="AT98">
            <v>0</v>
          </cell>
          <cell r="AU98">
            <v>0</v>
          </cell>
          <cell r="AV98">
            <v>0</v>
          </cell>
          <cell r="AW98">
            <v>67</v>
          </cell>
          <cell r="AX98">
            <v>0</v>
          </cell>
          <cell r="AY98">
            <v>0</v>
          </cell>
          <cell r="AZ98">
            <v>34.85015341522481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27.3224043715847</v>
          </cell>
          <cell r="BF98">
            <v>23.362527135264617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H98">
            <v>0</v>
          </cell>
          <cell r="CJ98">
            <v>39847</v>
          </cell>
          <cell r="CK98">
            <v>14.922754496832546</v>
          </cell>
          <cell r="CL98">
            <v>10.201514980866772</v>
          </cell>
          <cell r="CM98">
            <v>50.684931506849317</v>
          </cell>
          <cell r="CN98">
            <v>0</v>
          </cell>
          <cell r="CO98">
            <v>0</v>
          </cell>
          <cell r="CP98">
            <v>46.783391105566622</v>
          </cell>
          <cell r="CQ98">
            <v>0</v>
          </cell>
          <cell r="CR98">
            <v>30</v>
          </cell>
          <cell r="CS98">
            <v>0</v>
          </cell>
          <cell r="CU98">
            <v>39847</v>
          </cell>
          <cell r="CV98">
            <v>2.6974295501035606</v>
          </cell>
          <cell r="CW98">
            <v>5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61.706145602399168</v>
          </cell>
          <cell r="DD98">
            <v>67</v>
          </cell>
          <cell r="DE98">
            <v>11.835616438356164</v>
          </cell>
          <cell r="DF98">
            <v>24</v>
          </cell>
          <cell r="DG98">
            <v>50.823194814878278</v>
          </cell>
          <cell r="DH98">
            <v>0</v>
          </cell>
          <cell r="DI98">
            <v>0</v>
          </cell>
          <cell r="DJ98">
            <v>0</v>
          </cell>
          <cell r="DK98">
            <v>27.3224043715847</v>
          </cell>
          <cell r="DL98">
            <v>23.362527135264617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R98">
            <v>50.684931506849317</v>
          </cell>
          <cell r="DS98">
            <v>0</v>
          </cell>
          <cell r="DT98">
            <v>0</v>
          </cell>
          <cell r="DV98">
            <v>39847</v>
          </cell>
          <cell r="DW98">
            <v>6.8010099872445151</v>
          </cell>
          <cell r="DY98">
            <v>49.7</v>
          </cell>
          <cell r="DZ98">
            <v>44.7</v>
          </cell>
          <cell r="EA98">
            <v>30</v>
          </cell>
          <cell r="EB98">
            <v>30</v>
          </cell>
          <cell r="ED98">
            <v>60</v>
          </cell>
          <cell r="EE98">
            <v>20</v>
          </cell>
          <cell r="EF98">
            <v>46.783391105566622</v>
          </cell>
          <cell r="EG98">
            <v>0</v>
          </cell>
          <cell r="EH98">
            <v>46.783391105566622</v>
          </cell>
          <cell r="EJ98">
            <v>30</v>
          </cell>
          <cell r="EK98">
            <v>90</v>
          </cell>
          <cell r="EL98">
            <v>110</v>
          </cell>
          <cell r="EN98">
            <v>0</v>
          </cell>
          <cell r="EO98">
            <v>60</v>
          </cell>
          <cell r="EP98">
            <v>80</v>
          </cell>
          <cell r="ER98">
            <v>200</v>
          </cell>
          <cell r="ET98">
            <v>15</v>
          </cell>
          <cell r="EU98">
            <v>0</v>
          </cell>
          <cell r="EV98">
            <v>0</v>
          </cell>
          <cell r="EW98">
            <v>50.684931506849317</v>
          </cell>
          <cell r="EX98">
            <v>0</v>
          </cell>
          <cell r="EZ98">
            <v>52.670034541960739</v>
          </cell>
          <cell r="FA98">
            <v>67.670034541960746</v>
          </cell>
          <cell r="FB98">
            <v>59</v>
          </cell>
          <cell r="FC98">
            <v>68.350684931506848</v>
          </cell>
          <cell r="FE98">
            <v>38271.593237847221</v>
          </cell>
        </row>
        <row r="99">
          <cell r="A99">
            <v>39848</v>
          </cell>
          <cell r="B99">
            <v>4</v>
          </cell>
          <cell r="C99">
            <v>3</v>
          </cell>
          <cell r="D99">
            <v>2</v>
          </cell>
          <cell r="E99">
            <v>2009</v>
          </cell>
          <cell r="G99">
            <v>0</v>
          </cell>
          <cell r="H99">
            <v>0.99807713637536888</v>
          </cell>
          <cell r="I99">
            <v>13.271541262441001</v>
          </cell>
          <cell r="J99">
            <v>50.684931506849317</v>
          </cell>
          <cell r="K99">
            <v>11.607142857142858</v>
          </cell>
          <cell r="L99">
            <v>0.1904384356299908</v>
          </cell>
          <cell r="M99">
            <v>8.3889298755701454</v>
          </cell>
          <cell r="N99">
            <v>8.9352</v>
          </cell>
          <cell r="O99">
            <v>12.557420935071175</v>
          </cell>
          <cell r="P99">
            <v>17.001662918530666</v>
          </cell>
          <cell r="Q99">
            <v>29.142299537471388</v>
          </cell>
          <cell r="R99">
            <v>16.257122205705755</v>
          </cell>
          <cell r="S99">
            <v>35.66191505796526</v>
          </cell>
          <cell r="T99">
            <v>23.785631031681977</v>
          </cell>
          <cell r="U99">
            <v>32.64297244746497</v>
          </cell>
          <cell r="W99">
            <v>0</v>
          </cell>
          <cell r="X99">
            <v>14.26961839881637</v>
          </cell>
          <cell r="Y99">
            <v>11.607142857142858</v>
          </cell>
          <cell r="Z99">
            <v>0</v>
          </cell>
          <cell r="AA99">
            <v>0</v>
          </cell>
          <cell r="AB99">
            <v>2.6960612887375652</v>
          </cell>
          <cell r="AC99">
            <v>5</v>
          </cell>
          <cell r="AD99">
            <v>0</v>
          </cell>
          <cell r="AE99">
            <v>0.22847358121330608</v>
          </cell>
          <cell r="AF99">
            <v>9.5900334412492647</v>
          </cell>
          <cell r="AG99">
            <v>0</v>
          </cell>
          <cell r="AH99">
            <v>3.4750331687890075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28.648603785319782</v>
          </cell>
          <cell r="AP99">
            <v>0</v>
          </cell>
          <cell r="AQ99">
            <v>14.409966558750735</v>
          </cell>
          <cell r="AR99">
            <v>15.590033441249265</v>
          </cell>
          <cell r="AS99">
            <v>12.834868642670202</v>
          </cell>
          <cell r="AT99">
            <v>0</v>
          </cell>
          <cell r="AU99">
            <v>0</v>
          </cell>
          <cell r="AV99">
            <v>0</v>
          </cell>
          <cell r="AW99">
            <v>67</v>
          </cell>
          <cell r="AX99">
            <v>0</v>
          </cell>
          <cell r="AY99">
            <v>0</v>
          </cell>
          <cell r="AZ99">
            <v>25.090518537112203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27.3224043715847</v>
          </cell>
          <cell r="BF99">
            <v>23.362527135264617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H99">
            <v>0</v>
          </cell>
          <cell r="CJ99">
            <v>39848</v>
          </cell>
          <cell r="CK99">
            <v>14.26961839881637</v>
          </cell>
          <cell r="CL99">
            <v>9.8185070224625708</v>
          </cell>
          <cell r="CM99">
            <v>50.684931506849317</v>
          </cell>
          <cell r="CN99">
            <v>0</v>
          </cell>
          <cell r="CO99">
            <v>0</v>
          </cell>
          <cell r="CP99">
            <v>44.958505596778991</v>
          </cell>
          <cell r="CQ99">
            <v>0</v>
          </cell>
          <cell r="CR99">
            <v>30</v>
          </cell>
          <cell r="CS99">
            <v>0</v>
          </cell>
          <cell r="CU99">
            <v>39848</v>
          </cell>
          <cell r="CV99">
            <v>2.6960612887375652</v>
          </cell>
          <cell r="CW99">
            <v>5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59.228123995595361</v>
          </cell>
          <cell r="DD99">
            <v>67</v>
          </cell>
          <cell r="DE99">
            <v>11.835616438356164</v>
          </cell>
          <cell r="DF99">
            <v>24</v>
          </cell>
          <cell r="DG99">
            <v>40.680551978361464</v>
          </cell>
          <cell r="DH99">
            <v>0</v>
          </cell>
          <cell r="DI99">
            <v>0</v>
          </cell>
          <cell r="DJ99">
            <v>0</v>
          </cell>
          <cell r="DK99">
            <v>27.3224043715847</v>
          </cell>
          <cell r="DL99">
            <v>23.362527135264617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R99">
            <v>50.684931506849317</v>
          </cell>
          <cell r="DS99">
            <v>0</v>
          </cell>
          <cell r="DT99">
            <v>0</v>
          </cell>
          <cell r="DV99">
            <v>39848</v>
          </cell>
          <cell r="DW99">
            <v>6.5456713483083808</v>
          </cell>
          <cell r="DY99">
            <v>49.7</v>
          </cell>
          <cell r="DZ99">
            <v>44.7</v>
          </cell>
          <cell r="EA99">
            <v>30</v>
          </cell>
          <cell r="EB99">
            <v>30</v>
          </cell>
          <cell r="ED99">
            <v>60</v>
          </cell>
          <cell r="EE99">
            <v>20</v>
          </cell>
          <cell r="EF99">
            <v>44.958505596778991</v>
          </cell>
          <cell r="EG99">
            <v>0</v>
          </cell>
          <cell r="EH99">
            <v>44.958505596778991</v>
          </cell>
          <cell r="EJ99">
            <v>30</v>
          </cell>
          <cell r="EK99">
            <v>90</v>
          </cell>
          <cell r="EL99">
            <v>110</v>
          </cell>
          <cell r="EN99">
            <v>0</v>
          </cell>
          <cell r="EO99">
            <v>60</v>
          </cell>
          <cell r="EP99">
            <v>80</v>
          </cell>
          <cell r="ER99">
            <v>200</v>
          </cell>
          <cell r="ET99">
            <v>15</v>
          </cell>
          <cell r="EU99">
            <v>0</v>
          </cell>
          <cell r="EV99">
            <v>0</v>
          </cell>
          <cell r="EW99">
            <v>50.433218111575755</v>
          </cell>
          <cell r="EX99">
            <v>0.25171339527356196</v>
          </cell>
          <cell r="EZ99">
            <v>50.433218111575755</v>
          </cell>
          <cell r="FA99">
            <v>65.433218111575755</v>
          </cell>
          <cell r="FB99">
            <v>59</v>
          </cell>
          <cell r="FC99">
            <v>68.350684931506848</v>
          </cell>
          <cell r="FE99">
            <v>38271.593237962959</v>
          </cell>
        </row>
        <row r="100">
          <cell r="A100">
            <v>39849</v>
          </cell>
          <cell r="B100">
            <v>5</v>
          </cell>
          <cell r="C100">
            <v>4</v>
          </cell>
          <cell r="D100">
            <v>2</v>
          </cell>
          <cell r="E100">
            <v>2009</v>
          </cell>
          <cell r="G100">
            <v>0</v>
          </cell>
          <cell r="H100">
            <v>0.67480251870503105</v>
          </cell>
          <cell r="I100">
            <v>10.812247491009646</v>
          </cell>
          <cell r="J100">
            <v>50.684931506849317</v>
          </cell>
          <cell r="K100">
            <v>11.607142857142858</v>
          </cell>
          <cell r="L100">
            <v>0.12875591608886705</v>
          </cell>
          <cell r="M100">
            <v>6.8344123870588298</v>
          </cell>
          <cell r="N100">
            <v>0</v>
          </cell>
          <cell r="O100">
            <v>8.4901045887082578</v>
          </cell>
          <cell r="P100">
            <v>13.851155913150077</v>
          </cell>
          <cell r="Q100">
            <v>29.794893815628559</v>
          </cell>
          <cell r="R100">
            <v>16.257122205705755</v>
          </cell>
          <cell r="S100">
            <v>33.052050415125898</v>
          </cell>
          <cell r="T100">
            <v>23.227030095662197</v>
          </cell>
          <cell r="U100">
            <v>22.526688025307159</v>
          </cell>
          <cell r="W100">
            <v>0</v>
          </cell>
          <cell r="X100">
            <v>11.487050009714677</v>
          </cell>
          <cell r="Y100">
            <v>11.607142857142858</v>
          </cell>
          <cell r="Z100">
            <v>0</v>
          </cell>
          <cell r="AA100">
            <v>0</v>
          </cell>
          <cell r="AB100">
            <v>0</v>
          </cell>
          <cell r="AC100">
            <v>5</v>
          </cell>
          <cell r="AD100">
            <v>0</v>
          </cell>
          <cell r="AE100">
            <v>0.22847358121330608</v>
          </cell>
          <cell r="AF100">
            <v>1.7346947219343907</v>
          </cell>
          <cell r="AG100">
            <v>0</v>
          </cell>
          <cell r="AH100">
            <v>4.2071859262860176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30.70099241286912</v>
          </cell>
          <cell r="AP100">
            <v>0</v>
          </cell>
          <cell r="AQ100">
            <v>22.265305278065611</v>
          </cell>
          <cell r="AR100">
            <v>7.7346947219343889</v>
          </cell>
          <cell r="AS100">
            <v>3.4850981840375113</v>
          </cell>
          <cell r="AT100">
            <v>0</v>
          </cell>
          <cell r="AU100">
            <v>0</v>
          </cell>
          <cell r="AV100">
            <v>0</v>
          </cell>
          <cell r="AW100">
            <v>67</v>
          </cell>
          <cell r="AX100">
            <v>0</v>
          </cell>
          <cell r="AY100">
            <v>0</v>
          </cell>
          <cell r="AZ100">
            <v>11.805768536095258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27.3224043715847</v>
          </cell>
          <cell r="BF100">
            <v>23.362527135264617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H100">
            <v>0</v>
          </cell>
          <cell r="CJ100">
            <v>39849</v>
          </cell>
          <cell r="CK100">
            <v>11.487050009714677</v>
          </cell>
          <cell r="CL100">
            <v>1.9631683031476967</v>
          </cell>
          <cell r="CM100">
            <v>50.684931506849317</v>
          </cell>
          <cell r="CN100">
            <v>0</v>
          </cell>
          <cell r="CO100">
            <v>0</v>
          </cell>
          <cell r="CP100">
            <v>38.393276523192647</v>
          </cell>
          <cell r="CQ100">
            <v>0</v>
          </cell>
          <cell r="CR100">
            <v>30</v>
          </cell>
          <cell r="CS100">
            <v>0</v>
          </cell>
          <cell r="CU100">
            <v>39849</v>
          </cell>
          <cell r="CV100">
            <v>0</v>
          </cell>
          <cell r="CW100">
            <v>5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49.880326532907326</v>
          </cell>
          <cell r="DD100">
            <v>67</v>
          </cell>
          <cell r="DE100">
            <v>11.835616438356164</v>
          </cell>
          <cell r="DF100">
            <v>24</v>
          </cell>
          <cell r="DG100">
            <v>19.540463258029646</v>
          </cell>
          <cell r="DH100">
            <v>0</v>
          </cell>
          <cell r="DI100">
            <v>0</v>
          </cell>
          <cell r="DJ100">
            <v>0</v>
          </cell>
          <cell r="DK100">
            <v>27.3224043715847</v>
          </cell>
          <cell r="DL100">
            <v>23.362527135264617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R100">
            <v>50.684931506849317</v>
          </cell>
          <cell r="DS100">
            <v>0</v>
          </cell>
          <cell r="DT100">
            <v>0</v>
          </cell>
          <cell r="DV100">
            <v>39849</v>
          </cell>
          <cell r="DW100">
            <v>1.3087788687651312</v>
          </cell>
          <cell r="DY100">
            <v>49.7</v>
          </cell>
          <cell r="DZ100">
            <v>44.7</v>
          </cell>
          <cell r="EA100">
            <v>30</v>
          </cell>
          <cell r="EB100">
            <v>30</v>
          </cell>
          <cell r="ED100">
            <v>60</v>
          </cell>
          <cell r="EE100">
            <v>20</v>
          </cell>
          <cell r="EF100">
            <v>38.393276523192647</v>
          </cell>
          <cell r="EG100">
            <v>0</v>
          </cell>
          <cell r="EH100">
            <v>38.393276523192647</v>
          </cell>
          <cell r="EJ100">
            <v>30</v>
          </cell>
          <cell r="EK100">
            <v>90</v>
          </cell>
          <cell r="EL100">
            <v>110</v>
          </cell>
          <cell r="EN100">
            <v>0</v>
          </cell>
          <cell r="EO100">
            <v>60</v>
          </cell>
          <cell r="EP100">
            <v>80</v>
          </cell>
          <cell r="ER100">
            <v>200</v>
          </cell>
          <cell r="ET100">
            <v>15</v>
          </cell>
          <cell r="EU100">
            <v>0</v>
          </cell>
          <cell r="EV100">
            <v>0</v>
          </cell>
          <cell r="EW100">
            <v>41.087649520680628</v>
          </cell>
          <cell r="EX100">
            <v>9.5972819861686887</v>
          </cell>
          <cell r="EZ100">
            <v>41.087649520680628</v>
          </cell>
          <cell r="FA100">
            <v>56.087649520680628</v>
          </cell>
          <cell r="FB100">
            <v>59</v>
          </cell>
          <cell r="FC100">
            <v>68.350684931506848</v>
          </cell>
          <cell r="FE100">
            <v>38271.593238194444</v>
          </cell>
        </row>
        <row r="101">
          <cell r="A101">
            <v>39850</v>
          </cell>
          <cell r="B101">
            <v>6</v>
          </cell>
          <cell r="C101">
            <v>5</v>
          </cell>
          <cell r="D101">
            <v>2</v>
          </cell>
          <cell r="E101">
            <v>2009</v>
          </cell>
          <cell r="G101">
            <v>0</v>
          </cell>
          <cell r="H101">
            <v>0.60196394179794444</v>
          </cell>
          <cell r="I101">
            <v>10.857961964516576</v>
          </cell>
          <cell r="J101">
            <v>50.684931506849317</v>
          </cell>
          <cell r="K101">
            <v>11.607142857142858</v>
          </cell>
          <cell r="L101">
            <v>0.11485792751247763</v>
          </cell>
          <cell r="M101">
            <v>6.8633084666448205</v>
          </cell>
          <cell r="N101">
            <v>0</v>
          </cell>
          <cell r="O101">
            <v>7.5736777543499922</v>
          </cell>
          <cell r="P101">
            <v>13.909718973287072</v>
          </cell>
          <cell r="Q101">
            <v>29.492266995489494</v>
          </cell>
          <cell r="R101">
            <v>16.257122205705755</v>
          </cell>
          <cell r="S101">
            <v>39.025929122813508</v>
          </cell>
          <cell r="T101">
            <v>23.398822502952093</v>
          </cell>
          <cell r="U101">
            <v>25.512794554962994</v>
          </cell>
          <cell r="W101">
            <v>0</v>
          </cell>
          <cell r="X101">
            <v>11.45992590631452</v>
          </cell>
          <cell r="Y101">
            <v>11.607142857142858</v>
          </cell>
          <cell r="Z101">
            <v>0</v>
          </cell>
          <cell r="AA101">
            <v>0</v>
          </cell>
          <cell r="AB101">
            <v>0</v>
          </cell>
          <cell r="AC101">
            <v>5</v>
          </cell>
          <cell r="AD101">
            <v>0</v>
          </cell>
          <cell r="AE101">
            <v>0.22847358121330608</v>
          </cell>
          <cell r="AF101">
            <v>1.7496928129439917</v>
          </cell>
          <cell r="AG101">
            <v>0</v>
          </cell>
          <cell r="AH101">
            <v>4.2065428535994958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30.748556491276197</v>
          </cell>
          <cell r="AP101">
            <v>0</v>
          </cell>
          <cell r="AQ101">
            <v>22.250307187056009</v>
          </cell>
          <cell r="AR101">
            <v>7.7496928129439908</v>
          </cell>
          <cell r="AS101">
            <v>2.2776865839566227</v>
          </cell>
          <cell r="AT101">
            <v>0</v>
          </cell>
          <cell r="AU101">
            <v>0</v>
          </cell>
          <cell r="AV101">
            <v>0</v>
          </cell>
          <cell r="AW101">
            <v>67</v>
          </cell>
          <cell r="AX101">
            <v>0</v>
          </cell>
          <cell r="AY101">
            <v>0</v>
          </cell>
          <cell r="AZ101">
            <v>20.937546180728589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27.3224043715847</v>
          </cell>
          <cell r="BF101">
            <v>23.362527135264617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H101">
            <v>0</v>
          </cell>
          <cell r="CJ101">
            <v>39850</v>
          </cell>
          <cell r="CK101">
            <v>11.45992590631452</v>
          </cell>
          <cell r="CL101">
            <v>1.9781663941572978</v>
          </cell>
          <cell r="CM101">
            <v>50.684931506849317</v>
          </cell>
          <cell r="CN101">
            <v>0</v>
          </cell>
          <cell r="CO101">
            <v>0</v>
          </cell>
          <cell r="CP101">
            <v>37.232785928832314</v>
          </cell>
          <cell r="CQ101">
            <v>0</v>
          </cell>
          <cell r="CR101">
            <v>30</v>
          </cell>
          <cell r="CS101">
            <v>0</v>
          </cell>
          <cell r="CU101">
            <v>39850</v>
          </cell>
          <cell r="CV101">
            <v>0</v>
          </cell>
          <cell r="CW101">
            <v>5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48.692711835146838</v>
          </cell>
          <cell r="DD101">
            <v>67</v>
          </cell>
          <cell r="DE101">
            <v>11.835616438356164</v>
          </cell>
          <cell r="DF101">
            <v>24</v>
          </cell>
          <cell r="DG101">
            <v>28.68723899367258</v>
          </cell>
          <cell r="DH101">
            <v>0</v>
          </cell>
          <cell r="DI101">
            <v>0</v>
          </cell>
          <cell r="DJ101">
            <v>0</v>
          </cell>
          <cell r="DK101">
            <v>27.3224043715847</v>
          </cell>
          <cell r="DL101">
            <v>23.362527135264617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R101">
            <v>50.684931506849317</v>
          </cell>
          <cell r="DS101">
            <v>0</v>
          </cell>
          <cell r="DT101">
            <v>0</v>
          </cell>
          <cell r="DV101">
            <v>39850</v>
          </cell>
          <cell r="DW101">
            <v>1.3187775961048651</v>
          </cell>
          <cell r="DY101">
            <v>49.7</v>
          </cell>
          <cell r="DZ101">
            <v>44.7</v>
          </cell>
          <cell r="EA101">
            <v>30</v>
          </cell>
          <cell r="EB101">
            <v>30</v>
          </cell>
          <cell r="ED101">
            <v>60</v>
          </cell>
          <cell r="EE101">
            <v>20</v>
          </cell>
          <cell r="EF101">
            <v>37.232785928832314</v>
          </cell>
          <cell r="EG101">
            <v>0</v>
          </cell>
          <cell r="EH101">
            <v>37.232785928832314</v>
          </cell>
          <cell r="EJ101">
            <v>30</v>
          </cell>
          <cell r="EK101">
            <v>90</v>
          </cell>
          <cell r="EL101">
            <v>110</v>
          </cell>
          <cell r="EN101">
            <v>0</v>
          </cell>
          <cell r="EO101">
            <v>60</v>
          </cell>
          <cell r="EP101">
            <v>80</v>
          </cell>
          <cell r="ER101">
            <v>200</v>
          </cell>
          <cell r="ET101">
            <v>15</v>
          </cell>
          <cell r="EU101">
            <v>0</v>
          </cell>
          <cell r="EV101">
            <v>0</v>
          </cell>
          <cell r="EW101">
            <v>41.261369209120701</v>
          </cell>
          <cell r="EX101">
            <v>9.4235622977286155</v>
          </cell>
          <cell r="EZ101">
            <v>41.261369209120701</v>
          </cell>
          <cell r="FA101">
            <v>56.261369209120701</v>
          </cell>
          <cell r="FB101">
            <v>59</v>
          </cell>
          <cell r="FC101">
            <v>68.350684931506848</v>
          </cell>
          <cell r="FE101">
            <v>38271.593238541667</v>
          </cell>
        </row>
        <row r="102">
          <cell r="A102">
            <v>39851</v>
          </cell>
          <cell r="B102">
            <v>7</v>
          </cell>
          <cell r="C102">
            <v>6</v>
          </cell>
          <cell r="D102">
            <v>2</v>
          </cell>
          <cell r="E102">
            <v>2009</v>
          </cell>
          <cell r="G102">
            <v>0</v>
          </cell>
          <cell r="H102">
            <v>0.98336938783304073</v>
          </cell>
          <cell r="I102">
            <v>13.810147928252238</v>
          </cell>
          <cell r="J102">
            <v>50.684931506849317</v>
          </cell>
          <cell r="K102">
            <v>11.607142857142858</v>
          </cell>
          <cell r="L102">
            <v>0.18763211884147873</v>
          </cell>
          <cell r="M102">
            <v>8.7293826881452876</v>
          </cell>
          <cell r="N102">
            <v>8.9352</v>
          </cell>
          <cell r="O102">
            <v>12.37237372506903</v>
          </cell>
          <cell r="P102">
            <v>17.691651277585205</v>
          </cell>
          <cell r="Q102">
            <v>29.426072220474808</v>
          </cell>
          <cell r="R102">
            <v>16.257122205705755</v>
          </cell>
          <cell r="S102">
            <v>41.431061620534756</v>
          </cell>
          <cell r="T102">
            <v>23.569362579356572</v>
          </cell>
          <cell r="U102">
            <v>36.849729215333475</v>
          </cell>
          <cell r="W102">
            <v>0</v>
          </cell>
          <cell r="X102">
            <v>14.793517316085278</v>
          </cell>
          <cell r="Y102">
            <v>11.607142857142858</v>
          </cell>
          <cell r="Z102">
            <v>0</v>
          </cell>
          <cell r="AA102">
            <v>0</v>
          </cell>
          <cell r="AB102">
            <v>2.6946937214171909</v>
          </cell>
          <cell r="AC102">
            <v>5</v>
          </cell>
          <cell r="AD102">
            <v>0</v>
          </cell>
          <cell r="AE102">
            <v>0.22847358121330608</v>
          </cell>
          <cell r="AF102">
            <v>9.9290475043562694</v>
          </cell>
          <cell r="AG102">
            <v>0</v>
          </cell>
          <cell r="AH102">
            <v>3.333053779855959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28.305200417182668</v>
          </cell>
          <cell r="AP102">
            <v>0</v>
          </cell>
          <cell r="AQ102">
            <v>14.070952495643731</v>
          </cell>
          <cell r="AR102">
            <v>15.929047504356269</v>
          </cell>
          <cell r="AS102">
            <v>14.108965231796169</v>
          </cell>
          <cell r="AT102">
            <v>0</v>
          </cell>
          <cell r="AU102">
            <v>0</v>
          </cell>
          <cell r="AV102">
            <v>0</v>
          </cell>
          <cell r="AW102">
            <v>67</v>
          </cell>
          <cell r="AX102">
            <v>0</v>
          </cell>
          <cell r="AY102">
            <v>0</v>
          </cell>
          <cell r="AZ102">
            <v>34.85015341522481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27.3224043715847</v>
          </cell>
          <cell r="BF102">
            <v>23.362527135264617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H102">
            <v>0</v>
          </cell>
          <cell r="CJ102">
            <v>39851</v>
          </cell>
          <cell r="CK102">
            <v>14.793517316085278</v>
          </cell>
          <cell r="CL102">
            <v>10.157521085569575</v>
          </cell>
          <cell r="CM102">
            <v>50.684931506849317</v>
          </cell>
          <cell r="CN102">
            <v>0</v>
          </cell>
          <cell r="CO102">
            <v>0</v>
          </cell>
          <cell r="CP102">
            <v>45.747219428834796</v>
          </cell>
          <cell r="CQ102">
            <v>0</v>
          </cell>
          <cell r="CR102">
            <v>30</v>
          </cell>
          <cell r="CS102">
            <v>0</v>
          </cell>
          <cell r="CU102">
            <v>39851</v>
          </cell>
          <cell r="CV102">
            <v>2.6946937214171909</v>
          </cell>
          <cell r="CW102">
            <v>5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60.540736744920075</v>
          </cell>
          <cell r="DD102">
            <v>67</v>
          </cell>
          <cell r="DE102">
            <v>11.835616438356164</v>
          </cell>
          <cell r="DF102">
            <v>24</v>
          </cell>
          <cell r="DG102">
            <v>50.779200919581079</v>
          </cell>
          <cell r="DH102">
            <v>0</v>
          </cell>
          <cell r="DI102">
            <v>0</v>
          </cell>
          <cell r="DJ102">
            <v>0</v>
          </cell>
          <cell r="DK102">
            <v>27.3224043715847</v>
          </cell>
          <cell r="DL102">
            <v>23.362527135264617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R102">
            <v>50.684931506849317</v>
          </cell>
          <cell r="DS102">
            <v>0</v>
          </cell>
          <cell r="DT102">
            <v>0</v>
          </cell>
          <cell r="DV102">
            <v>39851</v>
          </cell>
          <cell r="DW102">
            <v>6.7716807237130503</v>
          </cell>
          <cell r="DY102">
            <v>49.7</v>
          </cell>
          <cell r="DZ102">
            <v>44.7</v>
          </cell>
          <cell r="EA102">
            <v>30</v>
          </cell>
          <cell r="EB102">
            <v>30</v>
          </cell>
          <cell r="ED102">
            <v>60</v>
          </cell>
          <cell r="EE102">
            <v>20</v>
          </cell>
          <cell r="EF102">
            <v>45.747219428834796</v>
          </cell>
          <cell r="EG102">
            <v>0</v>
          </cell>
          <cell r="EH102">
            <v>45.747219428834796</v>
          </cell>
          <cell r="EJ102">
            <v>30</v>
          </cell>
          <cell r="EK102">
            <v>90</v>
          </cell>
          <cell r="EL102">
            <v>110</v>
          </cell>
          <cell r="EN102">
            <v>0</v>
          </cell>
          <cell r="EO102">
            <v>60</v>
          </cell>
          <cell r="EP102">
            <v>80</v>
          </cell>
          <cell r="ER102">
            <v>200</v>
          </cell>
          <cell r="ET102">
            <v>15</v>
          </cell>
          <cell r="EU102">
            <v>0</v>
          </cell>
          <cell r="EV102">
            <v>0</v>
          </cell>
          <cell r="EW102">
            <v>50.684931506849317</v>
          </cell>
          <cell r="EX102">
            <v>0</v>
          </cell>
          <cell r="EZ102">
            <v>52.479978688667195</v>
          </cell>
          <cell r="FA102">
            <v>67.479978688667188</v>
          </cell>
          <cell r="FB102">
            <v>59</v>
          </cell>
          <cell r="FC102">
            <v>68.350684931506848</v>
          </cell>
          <cell r="FE102">
            <v>38271.593238773145</v>
          </cell>
        </row>
        <row r="103">
          <cell r="A103">
            <v>39852</v>
          </cell>
          <cell r="B103">
            <v>8</v>
          </cell>
          <cell r="C103">
            <v>7</v>
          </cell>
          <cell r="D103">
            <v>2</v>
          </cell>
          <cell r="E103">
            <v>2009</v>
          </cell>
          <cell r="G103">
            <v>0</v>
          </cell>
          <cell r="H103">
            <v>0.98336938783304073</v>
          </cell>
          <cell r="I103">
            <v>13.810147928252238</v>
          </cell>
          <cell r="J103">
            <v>50.684931506849317</v>
          </cell>
          <cell r="K103">
            <v>11.607142857142858</v>
          </cell>
          <cell r="L103">
            <v>0.18763211884147873</v>
          </cell>
          <cell r="M103">
            <v>8.7293826881452876</v>
          </cell>
          <cell r="N103">
            <v>8.9352</v>
          </cell>
          <cell r="O103">
            <v>12.37237372506903</v>
          </cell>
          <cell r="P103">
            <v>17.691651277585205</v>
          </cell>
          <cell r="Q103">
            <v>29.426072220474808</v>
          </cell>
          <cell r="R103">
            <v>16.257122205705755</v>
          </cell>
          <cell r="S103">
            <v>41.431061620534756</v>
          </cell>
          <cell r="T103">
            <v>23.569362579356572</v>
          </cell>
          <cell r="U103">
            <v>36.849729215333475</v>
          </cell>
          <cell r="W103">
            <v>0</v>
          </cell>
          <cell r="X103">
            <v>14.793517316085278</v>
          </cell>
          <cell r="Y103">
            <v>11.607142857142858</v>
          </cell>
          <cell r="Z103">
            <v>0</v>
          </cell>
          <cell r="AA103">
            <v>0</v>
          </cell>
          <cell r="AB103">
            <v>2.6933268477903862</v>
          </cell>
          <cell r="AC103">
            <v>5</v>
          </cell>
          <cell r="AD103">
            <v>0</v>
          </cell>
          <cell r="AE103">
            <v>0.22847358121330608</v>
          </cell>
          <cell r="AF103">
            <v>9.9304143779830731</v>
          </cell>
          <cell r="AG103">
            <v>0</v>
          </cell>
          <cell r="AH103">
            <v>3.333053779855959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28.299081708060918</v>
          </cell>
          <cell r="AP103">
            <v>0</v>
          </cell>
          <cell r="AQ103">
            <v>14.069585622016927</v>
          </cell>
          <cell r="AR103">
            <v>15.930414377983073</v>
          </cell>
          <cell r="AS103">
            <v>14.115083940917927</v>
          </cell>
          <cell r="AT103">
            <v>0</v>
          </cell>
          <cell r="AU103">
            <v>0</v>
          </cell>
          <cell r="AV103">
            <v>0</v>
          </cell>
          <cell r="AW103">
            <v>67</v>
          </cell>
          <cell r="AX103">
            <v>0</v>
          </cell>
          <cell r="AY103">
            <v>0</v>
          </cell>
          <cell r="AZ103">
            <v>34.85015341522481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27.3224043715847</v>
          </cell>
          <cell r="BF103">
            <v>23.362527135264617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H103">
            <v>0</v>
          </cell>
          <cell r="CJ103">
            <v>39852</v>
          </cell>
          <cell r="CK103">
            <v>14.793517316085278</v>
          </cell>
          <cell r="CL103">
            <v>10.158887959196379</v>
          </cell>
          <cell r="CM103">
            <v>50.684931506849317</v>
          </cell>
          <cell r="CN103">
            <v>0</v>
          </cell>
          <cell r="CO103">
            <v>0</v>
          </cell>
          <cell r="CP103">
            <v>45.747219428834804</v>
          </cell>
          <cell r="CQ103">
            <v>0</v>
          </cell>
          <cell r="CR103">
            <v>30</v>
          </cell>
          <cell r="CS103">
            <v>0</v>
          </cell>
          <cell r="CU103">
            <v>39852</v>
          </cell>
          <cell r="CV103">
            <v>2.6933268477903862</v>
          </cell>
          <cell r="CW103">
            <v>5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60.540736744920082</v>
          </cell>
          <cell r="DD103">
            <v>67</v>
          </cell>
          <cell r="DE103">
            <v>11.835616438356164</v>
          </cell>
          <cell r="DF103">
            <v>24</v>
          </cell>
          <cell r="DG103">
            <v>50.780567793207879</v>
          </cell>
          <cell r="DH103">
            <v>0</v>
          </cell>
          <cell r="DI103">
            <v>0</v>
          </cell>
          <cell r="DJ103">
            <v>0</v>
          </cell>
          <cell r="DK103">
            <v>27.3224043715847</v>
          </cell>
          <cell r="DL103">
            <v>23.362527135264617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R103">
            <v>50.684931506849317</v>
          </cell>
          <cell r="DS103">
            <v>0</v>
          </cell>
          <cell r="DT103">
            <v>0</v>
          </cell>
          <cell r="DV103">
            <v>39852</v>
          </cell>
          <cell r="DW103">
            <v>6.7725919727975858</v>
          </cell>
          <cell r="DY103">
            <v>49.7</v>
          </cell>
          <cell r="DZ103">
            <v>44.7</v>
          </cell>
          <cell r="EA103">
            <v>30</v>
          </cell>
          <cell r="EB103">
            <v>30</v>
          </cell>
          <cell r="ED103">
            <v>60</v>
          </cell>
          <cell r="EE103">
            <v>20</v>
          </cell>
          <cell r="EF103">
            <v>45.747219428834804</v>
          </cell>
          <cell r="EG103">
            <v>0</v>
          </cell>
          <cell r="EH103">
            <v>45.747219428834804</v>
          </cell>
          <cell r="EJ103">
            <v>30</v>
          </cell>
          <cell r="EK103">
            <v>90</v>
          </cell>
          <cell r="EL103">
            <v>110</v>
          </cell>
          <cell r="EN103">
            <v>0</v>
          </cell>
          <cell r="EO103">
            <v>60</v>
          </cell>
          <cell r="EP103">
            <v>80</v>
          </cell>
          <cell r="ER103">
            <v>200</v>
          </cell>
          <cell r="ET103">
            <v>15</v>
          </cell>
          <cell r="EU103">
            <v>0</v>
          </cell>
          <cell r="EV103">
            <v>0</v>
          </cell>
          <cell r="EW103">
            <v>50.684931506849317</v>
          </cell>
          <cell r="EX103">
            <v>0</v>
          </cell>
          <cell r="EZ103">
            <v>52.479978688667195</v>
          </cell>
          <cell r="FA103">
            <v>67.479978688667188</v>
          </cell>
          <cell r="FB103">
            <v>59</v>
          </cell>
          <cell r="FC103">
            <v>68.350684931506848</v>
          </cell>
          <cell r="FE103">
            <v>38271.59323888889</v>
          </cell>
        </row>
        <row r="104">
          <cell r="A104">
            <v>39853</v>
          </cell>
          <cell r="B104">
            <v>9</v>
          </cell>
          <cell r="C104">
            <v>1</v>
          </cell>
          <cell r="D104">
            <v>2</v>
          </cell>
          <cell r="E104">
            <v>2009</v>
          </cell>
          <cell r="G104">
            <v>0</v>
          </cell>
          <cell r="H104">
            <v>0.98336938783304073</v>
          </cell>
          <cell r="I104">
            <v>13.810147928252238</v>
          </cell>
          <cell r="J104">
            <v>50.684931506849317</v>
          </cell>
          <cell r="K104">
            <v>11.607142857142858</v>
          </cell>
          <cell r="L104">
            <v>0.18763211884147873</v>
          </cell>
          <cell r="M104">
            <v>8.7293826881452876</v>
          </cell>
          <cell r="N104">
            <v>8.9352</v>
          </cell>
          <cell r="O104">
            <v>12.37237372506903</v>
          </cell>
          <cell r="P104">
            <v>17.691651277585205</v>
          </cell>
          <cell r="Q104">
            <v>29.426072220474808</v>
          </cell>
          <cell r="R104">
            <v>16.257122205705755</v>
          </cell>
          <cell r="S104">
            <v>41.431061620534756</v>
          </cell>
          <cell r="T104">
            <v>23.569362579356572</v>
          </cell>
          <cell r="U104">
            <v>36.849729215333475</v>
          </cell>
          <cell r="W104">
            <v>0</v>
          </cell>
          <cell r="X104">
            <v>14.793517316085278</v>
          </cell>
          <cell r="Y104">
            <v>11.607142857142858</v>
          </cell>
          <cell r="Z104">
            <v>0</v>
          </cell>
          <cell r="AA104">
            <v>0</v>
          </cell>
          <cell r="AB104">
            <v>2.6919606675052745</v>
          </cell>
          <cell r="AC104">
            <v>5</v>
          </cell>
          <cell r="AD104">
            <v>0</v>
          </cell>
          <cell r="AE104">
            <v>0.22847358121330608</v>
          </cell>
          <cell r="AF104">
            <v>9.9317805582681853</v>
          </cell>
          <cell r="AG104">
            <v>0</v>
          </cell>
          <cell r="AH104">
            <v>3.333053779855959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28.292925460846398</v>
          </cell>
          <cell r="AP104">
            <v>0</v>
          </cell>
          <cell r="AQ104">
            <v>14.068219441731815</v>
          </cell>
          <cell r="AR104">
            <v>15.931780558268185</v>
          </cell>
          <cell r="AS104">
            <v>14.12124018813244</v>
          </cell>
          <cell r="AT104">
            <v>0</v>
          </cell>
          <cell r="AU104">
            <v>0</v>
          </cell>
          <cell r="AV104">
            <v>0</v>
          </cell>
          <cell r="AW104">
            <v>67</v>
          </cell>
          <cell r="AX104">
            <v>0</v>
          </cell>
          <cell r="AY104">
            <v>0</v>
          </cell>
          <cell r="AZ104">
            <v>34.85015341522481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27.3224043715847</v>
          </cell>
          <cell r="BF104">
            <v>23.362527135264617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H104">
            <v>0</v>
          </cell>
          <cell r="CJ104">
            <v>39853</v>
          </cell>
          <cell r="CK104">
            <v>14.793517316085278</v>
          </cell>
          <cell r="CL104">
            <v>10.160254139481491</v>
          </cell>
          <cell r="CM104">
            <v>50.684931506849317</v>
          </cell>
          <cell r="CN104">
            <v>0</v>
          </cell>
          <cell r="CO104">
            <v>0</v>
          </cell>
          <cell r="CP104">
            <v>45.747219428834796</v>
          </cell>
          <cell r="CQ104">
            <v>0</v>
          </cell>
          <cell r="CR104">
            <v>30</v>
          </cell>
          <cell r="CS104">
            <v>0</v>
          </cell>
          <cell r="CU104">
            <v>39853</v>
          </cell>
          <cell r="CV104">
            <v>2.6919606675052745</v>
          </cell>
          <cell r="CW104">
            <v>5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60.540736744920075</v>
          </cell>
          <cell r="DD104">
            <v>67</v>
          </cell>
          <cell r="DE104">
            <v>11.835616438356164</v>
          </cell>
          <cell r="DF104">
            <v>24</v>
          </cell>
          <cell r="DG104">
            <v>50.781933973492997</v>
          </cell>
          <cell r="DH104">
            <v>0</v>
          </cell>
          <cell r="DI104">
            <v>0</v>
          </cell>
          <cell r="DJ104">
            <v>0</v>
          </cell>
          <cell r="DK104">
            <v>27.3224043715847</v>
          </cell>
          <cell r="DL104">
            <v>23.362527135264617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R104">
            <v>50.684931506849317</v>
          </cell>
          <cell r="DS104">
            <v>0</v>
          </cell>
          <cell r="DT104">
            <v>0</v>
          </cell>
          <cell r="DV104">
            <v>39853</v>
          </cell>
          <cell r="DW104">
            <v>6.7735027596543276</v>
          </cell>
          <cell r="DY104">
            <v>49.7</v>
          </cell>
          <cell r="DZ104">
            <v>44.7</v>
          </cell>
          <cell r="EA104">
            <v>30</v>
          </cell>
          <cell r="EB104">
            <v>30</v>
          </cell>
          <cell r="ED104">
            <v>60</v>
          </cell>
          <cell r="EE104">
            <v>20</v>
          </cell>
          <cell r="EF104">
            <v>45.747219428834796</v>
          </cell>
          <cell r="EG104">
            <v>0</v>
          </cell>
          <cell r="EH104">
            <v>45.747219428834796</v>
          </cell>
          <cell r="EJ104">
            <v>30</v>
          </cell>
          <cell r="EK104">
            <v>90</v>
          </cell>
          <cell r="EL104">
            <v>110</v>
          </cell>
          <cell r="EN104">
            <v>0</v>
          </cell>
          <cell r="EO104">
            <v>60</v>
          </cell>
          <cell r="EP104">
            <v>80</v>
          </cell>
          <cell r="ER104">
            <v>200</v>
          </cell>
          <cell r="ET104">
            <v>15</v>
          </cell>
          <cell r="EU104">
            <v>0</v>
          </cell>
          <cell r="EV104">
            <v>0</v>
          </cell>
          <cell r="EW104">
            <v>50.684931506849317</v>
          </cell>
          <cell r="EX104">
            <v>0</v>
          </cell>
          <cell r="EZ104">
            <v>52.479978688667195</v>
          </cell>
          <cell r="FA104">
            <v>67.479978688667188</v>
          </cell>
          <cell r="FB104">
            <v>59</v>
          </cell>
          <cell r="FC104">
            <v>68.350684931506848</v>
          </cell>
          <cell r="FE104">
            <v>38271.593239120368</v>
          </cell>
        </row>
        <row r="105">
          <cell r="A105">
            <v>39854</v>
          </cell>
          <cell r="B105">
            <v>10</v>
          </cell>
          <cell r="C105">
            <v>2</v>
          </cell>
          <cell r="D105">
            <v>2</v>
          </cell>
          <cell r="E105">
            <v>2009</v>
          </cell>
          <cell r="G105">
            <v>0</v>
          </cell>
          <cell r="H105">
            <v>0.98336938783304073</v>
          </cell>
          <cell r="I105">
            <v>13.810147928252238</v>
          </cell>
          <cell r="J105">
            <v>50.684931506849317</v>
          </cell>
          <cell r="K105">
            <v>11.607142857142858</v>
          </cell>
          <cell r="L105">
            <v>0.18763211884147873</v>
          </cell>
          <cell r="M105">
            <v>8.7293826881452876</v>
          </cell>
          <cell r="N105">
            <v>8.9352</v>
          </cell>
          <cell r="O105">
            <v>12.37237372506903</v>
          </cell>
          <cell r="P105">
            <v>17.691651277585205</v>
          </cell>
          <cell r="Q105">
            <v>29.426072220474808</v>
          </cell>
          <cell r="R105">
            <v>16.257122205705755</v>
          </cell>
          <cell r="S105">
            <v>41.431061620534756</v>
          </cell>
          <cell r="T105">
            <v>23.569362579356572</v>
          </cell>
          <cell r="U105">
            <v>36.849729215333475</v>
          </cell>
          <cell r="W105">
            <v>0</v>
          </cell>
          <cell r="X105">
            <v>14.793517316085278</v>
          </cell>
          <cell r="Y105">
            <v>11.607142857142858</v>
          </cell>
          <cell r="Z105">
            <v>0</v>
          </cell>
          <cell r="AA105">
            <v>0</v>
          </cell>
          <cell r="AB105">
            <v>2.6905951802101642</v>
          </cell>
          <cell r="AC105">
            <v>5</v>
          </cell>
          <cell r="AD105">
            <v>0</v>
          </cell>
          <cell r="AE105">
            <v>0.22847358121330608</v>
          </cell>
          <cell r="AF105">
            <v>9.9331460455632943</v>
          </cell>
          <cell r="AG105">
            <v>0</v>
          </cell>
          <cell r="AH105">
            <v>3.333053779855959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28.286731329033628</v>
          </cell>
          <cell r="AP105">
            <v>0</v>
          </cell>
          <cell r="AQ105">
            <v>14.066853954436706</v>
          </cell>
          <cell r="AR105">
            <v>15.933146045563294</v>
          </cell>
          <cell r="AS105">
            <v>14.127434319945209</v>
          </cell>
          <cell r="AT105">
            <v>0</v>
          </cell>
          <cell r="AU105">
            <v>0</v>
          </cell>
          <cell r="AV105">
            <v>0</v>
          </cell>
          <cell r="AW105">
            <v>67</v>
          </cell>
          <cell r="AX105">
            <v>0</v>
          </cell>
          <cell r="AY105">
            <v>0</v>
          </cell>
          <cell r="AZ105">
            <v>34.85015341522481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27.3224043715847</v>
          </cell>
          <cell r="BF105">
            <v>23.362527135264617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H105">
            <v>0</v>
          </cell>
          <cell r="CJ105">
            <v>39854</v>
          </cell>
          <cell r="CK105">
            <v>14.793517316085278</v>
          </cell>
          <cell r="CL105">
            <v>10.1616196267766</v>
          </cell>
          <cell r="CM105">
            <v>50.684931506849317</v>
          </cell>
          <cell r="CN105">
            <v>0</v>
          </cell>
          <cell r="CO105">
            <v>0</v>
          </cell>
          <cell r="CP105">
            <v>45.747219428834796</v>
          </cell>
          <cell r="CQ105">
            <v>0</v>
          </cell>
          <cell r="CR105">
            <v>30</v>
          </cell>
          <cell r="CS105">
            <v>0</v>
          </cell>
          <cell r="CU105">
            <v>39854</v>
          </cell>
          <cell r="CV105">
            <v>2.6905951802101642</v>
          </cell>
          <cell r="CW105">
            <v>5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60.540736744920075</v>
          </cell>
          <cell r="DD105">
            <v>67</v>
          </cell>
          <cell r="DE105">
            <v>11.835616438356164</v>
          </cell>
          <cell r="DF105">
            <v>24</v>
          </cell>
          <cell r="DG105">
            <v>50.783299460788101</v>
          </cell>
          <cell r="DH105">
            <v>0</v>
          </cell>
          <cell r="DI105">
            <v>0</v>
          </cell>
          <cell r="DJ105">
            <v>0</v>
          </cell>
          <cell r="DK105">
            <v>27.3224043715847</v>
          </cell>
          <cell r="DL105">
            <v>23.362527135264617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R105">
            <v>50.684931506849317</v>
          </cell>
          <cell r="DS105">
            <v>0</v>
          </cell>
          <cell r="DT105">
            <v>0</v>
          </cell>
          <cell r="DV105">
            <v>39854</v>
          </cell>
          <cell r="DW105">
            <v>6.7744130845177333</v>
          </cell>
          <cell r="DY105">
            <v>49.7</v>
          </cell>
          <cell r="DZ105">
            <v>44.7</v>
          </cell>
          <cell r="EA105">
            <v>30</v>
          </cell>
          <cell r="EB105">
            <v>30</v>
          </cell>
          <cell r="ED105">
            <v>60</v>
          </cell>
          <cell r="EE105">
            <v>20</v>
          </cell>
          <cell r="EF105">
            <v>45.747219428834796</v>
          </cell>
          <cell r="EG105">
            <v>0</v>
          </cell>
          <cell r="EH105">
            <v>45.747219428834796</v>
          </cell>
          <cell r="EJ105">
            <v>30</v>
          </cell>
          <cell r="EK105">
            <v>90</v>
          </cell>
          <cell r="EL105">
            <v>110</v>
          </cell>
          <cell r="EN105">
            <v>0</v>
          </cell>
          <cell r="EO105">
            <v>60</v>
          </cell>
          <cell r="EP105">
            <v>80</v>
          </cell>
          <cell r="ER105">
            <v>200</v>
          </cell>
          <cell r="ET105">
            <v>15</v>
          </cell>
          <cell r="EU105">
            <v>0</v>
          </cell>
          <cell r="EV105">
            <v>0</v>
          </cell>
          <cell r="EW105">
            <v>50.684931506849317</v>
          </cell>
          <cell r="EX105">
            <v>0</v>
          </cell>
          <cell r="EZ105">
            <v>52.479978688667195</v>
          </cell>
          <cell r="FA105">
            <v>67.479978688667188</v>
          </cell>
          <cell r="FB105">
            <v>59</v>
          </cell>
          <cell r="FC105">
            <v>68.350684931506848</v>
          </cell>
          <cell r="FE105">
            <v>38271.593239467591</v>
          </cell>
        </row>
        <row r="106">
          <cell r="A106">
            <v>39855</v>
          </cell>
          <cell r="B106">
            <v>11</v>
          </cell>
          <cell r="C106">
            <v>3</v>
          </cell>
          <cell r="D106">
            <v>2</v>
          </cell>
          <cell r="E106">
            <v>2009</v>
          </cell>
          <cell r="G106">
            <v>0</v>
          </cell>
          <cell r="H106">
            <v>0.91885330384580655</v>
          </cell>
          <cell r="I106">
            <v>13.221527914223294</v>
          </cell>
          <cell r="J106">
            <v>50.684931506849317</v>
          </cell>
          <cell r="K106">
            <v>11.607142857142858</v>
          </cell>
          <cell r="L106">
            <v>0.17532210625856232</v>
          </cell>
          <cell r="M106">
            <v>8.3573164809580067</v>
          </cell>
          <cell r="N106">
            <v>8.9352</v>
          </cell>
          <cell r="O106">
            <v>11.560657281335754</v>
          </cell>
          <cell r="P106">
            <v>16.937592734743422</v>
          </cell>
          <cell r="Q106">
            <v>29.166961698262231</v>
          </cell>
          <cell r="R106">
            <v>16.257122205705755</v>
          </cell>
          <cell r="S106">
            <v>35.66191505796526</v>
          </cell>
          <cell r="T106">
            <v>23.785631031681977</v>
          </cell>
          <cell r="U106">
            <v>32.64297244746497</v>
          </cell>
          <cell r="W106">
            <v>0</v>
          </cell>
          <cell r="X106">
            <v>14.1403812180691</v>
          </cell>
          <cell r="Y106">
            <v>11.607142857142858</v>
          </cell>
          <cell r="Z106">
            <v>0</v>
          </cell>
          <cell r="AA106">
            <v>0</v>
          </cell>
          <cell r="AB106">
            <v>2.6892303855535347</v>
          </cell>
          <cell r="AC106">
            <v>5</v>
          </cell>
          <cell r="AD106">
            <v>0</v>
          </cell>
          <cell r="AE106">
            <v>0.22847358121330608</v>
          </cell>
          <cell r="AF106">
            <v>9.5501346204497288</v>
          </cell>
          <cell r="AG106">
            <v>0</v>
          </cell>
          <cell r="AH106">
            <v>3.5777498468392519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28.689947486775981</v>
          </cell>
          <cell r="AP106">
            <v>0</v>
          </cell>
          <cell r="AQ106">
            <v>14.449865379550271</v>
          </cell>
          <cell r="AR106">
            <v>15.550134620449729</v>
          </cell>
          <cell r="AS106">
            <v>11.654636586431934</v>
          </cell>
          <cell r="AT106">
            <v>0</v>
          </cell>
          <cell r="AU106">
            <v>0</v>
          </cell>
          <cell r="AV106">
            <v>0</v>
          </cell>
          <cell r="AW106">
            <v>67</v>
          </cell>
          <cell r="AX106">
            <v>0</v>
          </cell>
          <cell r="AY106">
            <v>0</v>
          </cell>
          <cell r="AZ106">
            <v>25.090518537112203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27.3224043715847</v>
          </cell>
          <cell r="BF106">
            <v>23.362527135264617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H106">
            <v>0</v>
          </cell>
          <cell r="CJ106">
            <v>39855</v>
          </cell>
          <cell r="CK106">
            <v>14.1403812180691</v>
          </cell>
          <cell r="CL106">
            <v>9.7786082016630349</v>
          </cell>
          <cell r="CM106">
            <v>50.684931506849317</v>
          </cell>
          <cell r="CN106">
            <v>0</v>
          </cell>
          <cell r="CO106">
            <v>0</v>
          </cell>
          <cell r="CP106">
            <v>43.922333920047166</v>
          </cell>
          <cell r="CQ106">
            <v>0</v>
          </cell>
          <cell r="CR106">
            <v>30</v>
          </cell>
          <cell r="CS106">
            <v>0</v>
          </cell>
          <cell r="CU106">
            <v>39855</v>
          </cell>
          <cell r="CV106">
            <v>2.6892303855535347</v>
          </cell>
          <cell r="CW106">
            <v>5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58.062715138116268</v>
          </cell>
          <cell r="DD106">
            <v>67</v>
          </cell>
          <cell r="DE106">
            <v>11.835616438356164</v>
          </cell>
          <cell r="DF106">
            <v>24</v>
          </cell>
          <cell r="DG106">
            <v>40.640653157561928</v>
          </cell>
          <cell r="DH106">
            <v>0</v>
          </cell>
          <cell r="DI106">
            <v>0</v>
          </cell>
          <cell r="DJ106">
            <v>0</v>
          </cell>
          <cell r="DK106">
            <v>27.3224043715847</v>
          </cell>
          <cell r="DL106">
            <v>23.362527135264617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R106">
            <v>50.684931506849317</v>
          </cell>
          <cell r="DS106">
            <v>0</v>
          </cell>
          <cell r="DT106">
            <v>0</v>
          </cell>
          <cell r="DV106">
            <v>39855</v>
          </cell>
          <cell r="DW106">
            <v>6.5190721344420233</v>
          </cell>
          <cell r="DY106">
            <v>49.7</v>
          </cell>
          <cell r="DZ106">
            <v>44.7</v>
          </cell>
          <cell r="EA106">
            <v>30</v>
          </cell>
          <cell r="EB106">
            <v>30</v>
          </cell>
          <cell r="ED106">
            <v>60</v>
          </cell>
          <cell r="EE106">
            <v>20</v>
          </cell>
          <cell r="EF106">
            <v>43.922333920047166</v>
          </cell>
          <cell r="EG106">
            <v>0</v>
          </cell>
          <cell r="EH106">
            <v>43.922333920047166</v>
          </cell>
          <cell r="EJ106">
            <v>30</v>
          </cell>
          <cell r="EK106">
            <v>90</v>
          </cell>
          <cell r="EL106">
            <v>110</v>
          </cell>
          <cell r="EN106">
            <v>0</v>
          </cell>
          <cell r="EO106">
            <v>60</v>
          </cell>
          <cell r="EP106">
            <v>80</v>
          </cell>
          <cell r="ER106">
            <v>200</v>
          </cell>
          <cell r="ET106">
            <v>15</v>
          </cell>
          <cell r="EU106">
            <v>0</v>
          </cell>
          <cell r="EV106">
            <v>0</v>
          </cell>
          <cell r="EW106">
            <v>50.243162258282204</v>
          </cell>
          <cell r="EX106">
            <v>0.44176924856711253</v>
          </cell>
          <cell r="EZ106">
            <v>50.243162258282204</v>
          </cell>
          <cell r="FA106">
            <v>65.243162258282211</v>
          </cell>
          <cell r="FB106">
            <v>59</v>
          </cell>
          <cell r="FC106">
            <v>68.350684931506848</v>
          </cell>
          <cell r="FE106">
            <v>38271.59323958333</v>
          </cell>
        </row>
        <row r="107">
          <cell r="A107">
            <v>39856</v>
          </cell>
          <cell r="B107">
            <v>12</v>
          </cell>
          <cell r="C107">
            <v>4</v>
          </cell>
          <cell r="D107">
            <v>2</v>
          </cell>
          <cell r="E107">
            <v>2009</v>
          </cell>
          <cell r="G107">
            <v>0</v>
          </cell>
          <cell r="H107">
            <v>0.5955786861754685</v>
          </cell>
          <cell r="I107">
            <v>10.762234142791943</v>
          </cell>
          <cell r="J107">
            <v>50.684931506849317</v>
          </cell>
          <cell r="K107">
            <v>11.607142857142858</v>
          </cell>
          <cell r="L107">
            <v>0.11363958671743854</v>
          </cell>
          <cell r="M107">
            <v>6.8027989924466947</v>
          </cell>
          <cell r="N107">
            <v>0</v>
          </cell>
          <cell r="O107">
            <v>7.4933409349728333</v>
          </cell>
          <cell r="P107">
            <v>13.78708572936284</v>
          </cell>
          <cell r="Q107">
            <v>29.819555976419409</v>
          </cell>
          <cell r="R107">
            <v>16.257122205705755</v>
          </cell>
          <cell r="S107">
            <v>33.052050415125898</v>
          </cell>
          <cell r="T107">
            <v>23.227030095662197</v>
          </cell>
          <cell r="U107">
            <v>22.526688025307159</v>
          </cell>
          <cell r="W107">
            <v>0</v>
          </cell>
          <cell r="X107">
            <v>11.357812828967411</v>
          </cell>
          <cell r="Y107">
            <v>11.607142857142858</v>
          </cell>
          <cell r="Z107">
            <v>0</v>
          </cell>
          <cell r="AA107">
            <v>0</v>
          </cell>
          <cell r="AB107">
            <v>0</v>
          </cell>
          <cell r="AC107">
            <v>5</v>
          </cell>
          <cell r="AD107">
            <v>0</v>
          </cell>
          <cell r="AE107">
            <v>0.22847358121330608</v>
          </cell>
          <cell r="AF107">
            <v>1.6879649979508269</v>
          </cell>
          <cell r="AG107">
            <v>0</v>
          </cell>
          <cell r="AH107">
            <v>4.309902604336262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30.745311226574078</v>
          </cell>
          <cell r="AP107">
            <v>0</v>
          </cell>
          <cell r="AQ107">
            <v>22.312035002049171</v>
          </cell>
          <cell r="AR107">
            <v>7.6879649979508287</v>
          </cell>
          <cell r="AS107">
            <v>2.3018910155504955</v>
          </cell>
          <cell r="AT107">
            <v>0</v>
          </cell>
          <cell r="AU107">
            <v>0</v>
          </cell>
          <cell r="AV107">
            <v>0</v>
          </cell>
          <cell r="AW107">
            <v>67</v>
          </cell>
          <cell r="AX107">
            <v>0</v>
          </cell>
          <cell r="AY107">
            <v>0</v>
          </cell>
          <cell r="AZ107">
            <v>11.805768536095258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27.3224043715847</v>
          </cell>
          <cell r="BF107">
            <v>23.362527135264617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H107">
            <v>0</v>
          </cell>
          <cell r="CJ107">
            <v>39856</v>
          </cell>
          <cell r="CK107">
            <v>11.357812828967411</v>
          </cell>
          <cell r="CL107">
            <v>1.916438579164133</v>
          </cell>
          <cell r="CM107">
            <v>50.684931506849317</v>
          </cell>
          <cell r="CN107">
            <v>0</v>
          </cell>
          <cell r="CO107">
            <v>0</v>
          </cell>
          <cell r="CP107">
            <v>37.357104846460835</v>
          </cell>
          <cell r="CQ107">
            <v>0</v>
          </cell>
          <cell r="CR107">
            <v>30</v>
          </cell>
          <cell r="CS107">
            <v>0</v>
          </cell>
          <cell r="CU107">
            <v>39856</v>
          </cell>
          <cell r="CV107">
            <v>0</v>
          </cell>
          <cell r="CW107">
            <v>5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48.714917675428246</v>
          </cell>
          <cell r="DD107">
            <v>67</v>
          </cell>
          <cell r="DE107">
            <v>11.835616438356164</v>
          </cell>
          <cell r="DF107">
            <v>24</v>
          </cell>
          <cell r="DG107">
            <v>19.493733534046086</v>
          </cell>
          <cell r="DH107">
            <v>0</v>
          </cell>
          <cell r="DI107">
            <v>0</v>
          </cell>
          <cell r="DJ107">
            <v>0</v>
          </cell>
          <cell r="DK107">
            <v>27.3224043715847</v>
          </cell>
          <cell r="DL107">
            <v>23.362527135264617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R107">
            <v>50.684931506849317</v>
          </cell>
          <cell r="DS107">
            <v>0</v>
          </cell>
          <cell r="DT107">
            <v>0</v>
          </cell>
          <cell r="DV107">
            <v>39856</v>
          </cell>
          <cell r="DW107">
            <v>1.2776257194427554</v>
          </cell>
          <cell r="DY107">
            <v>49.7</v>
          </cell>
          <cell r="DZ107">
            <v>44.7</v>
          </cell>
          <cell r="EA107">
            <v>30</v>
          </cell>
          <cell r="EB107">
            <v>30</v>
          </cell>
          <cell r="ED107">
            <v>60</v>
          </cell>
          <cell r="EE107">
            <v>20</v>
          </cell>
          <cell r="EF107">
            <v>37.357104846460835</v>
          </cell>
          <cell r="EG107">
            <v>0</v>
          </cell>
          <cell r="EH107">
            <v>37.357104846460835</v>
          </cell>
          <cell r="EJ107">
            <v>30</v>
          </cell>
          <cell r="EK107">
            <v>90</v>
          </cell>
          <cell r="EL107">
            <v>110</v>
          </cell>
          <cell r="EN107">
            <v>0</v>
          </cell>
          <cell r="EO107">
            <v>60</v>
          </cell>
          <cell r="EP107">
            <v>80</v>
          </cell>
          <cell r="ER107">
            <v>200</v>
          </cell>
          <cell r="ET107">
            <v>15</v>
          </cell>
          <cell r="EU107">
            <v>0</v>
          </cell>
          <cell r="EV107">
            <v>0</v>
          </cell>
          <cell r="EW107">
            <v>40.897593667387092</v>
          </cell>
          <cell r="EX107">
            <v>9.787337839462225</v>
          </cell>
          <cell r="EZ107">
            <v>40.897593667387092</v>
          </cell>
          <cell r="FA107">
            <v>55.897593667387092</v>
          </cell>
          <cell r="FB107">
            <v>59</v>
          </cell>
          <cell r="FC107">
            <v>68.350684931506848</v>
          </cell>
          <cell r="FE107">
            <v>38271.593239814814</v>
          </cell>
        </row>
        <row r="108">
          <cell r="A108">
            <v>39857</v>
          </cell>
          <cell r="B108">
            <v>13</v>
          </cell>
          <cell r="C108">
            <v>5</v>
          </cell>
          <cell r="D108">
            <v>2</v>
          </cell>
          <cell r="E108">
            <v>2009</v>
          </cell>
          <cell r="G108">
            <v>0</v>
          </cell>
          <cell r="H108">
            <v>0.60196394179794444</v>
          </cell>
          <cell r="I108">
            <v>10.857961964516576</v>
          </cell>
          <cell r="J108">
            <v>50.684931506849317</v>
          </cell>
          <cell r="K108">
            <v>11.607142857142858</v>
          </cell>
          <cell r="L108">
            <v>0.11485792751247763</v>
          </cell>
          <cell r="M108">
            <v>6.8633084666448205</v>
          </cell>
          <cell r="N108">
            <v>0</v>
          </cell>
          <cell r="O108">
            <v>7.5736777543499922</v>
          </cell>
          <cell r="P108">
            <v>13.909718973287072</v>
          </cell>
          <cell r="Q108">
            <v>29.492266995489494</v>
          </cell>
          <cell r="R108">
            <v>16.257122205705755</v>
          </cell>
          <cell r="S108">
            <v>39.025929122813508</v>
          </cell>
          <cell r="T108">
            <v>23.398822502952093</v>
          </cell>
          <cell r="U108">
            <v>25.512794554962994</v>
          </cell>
          <cell r="W108">
            <v>0</v>
          </cell>
          <cell r="X108">
            <v>11.45992590631452</v>
          </cell>
          <cell r="Y108">
            <v>11.607142857142858</v>
          </cell>
          <cell r="Z108">
            <v>0</v>
          </cell>
          <cell r="AA108">
            <v>0</v>
          </cell>
          <cell r="AB108">
            <v>0</v>
          </cell>
          <cell r="AC108">
            <v>5</v>
          </cell>
          <cell r="AD108">
            <v>0</v>
          </cell>
          <cell r="AE108">
            <v>0.22847358121330608</v>
          </cell>
          <cell r="AF108">
            <v>1.7496928129439917</v>
          </cell>
          <cell r="AG108">
            <v>0</v>
          </cell>
          <cell r="AH108">
            <v>4.2065428535994958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30.769669980268844</v>
          </cell>
          <cell r="AP108">
            <v>0</v>
          </cell>
          <cell r="AQ108">
            <v>22.250307187056009</v>
          </cell>
          <cell r="AR108">
            <v>7.7496928129439908</v>
          </cell>
          <cell r="AS108">
            <v>2.2565730949639686</v>
          </cell>
          <cell r="AT108">
            <v>0</v>
          </cell>
          <cell r="AU108">
            <v>0</v>
          </cell>
          <cell r="AV108">
            <v>0</v>
          </cell>
          <cell r="AW108">
            <v>67</v>
          </cell>
          <cell r="AX108">
            <v>0</v>
          </cell>
          <cell r="AY108">
            <v>0</v>
          </cell>
          <cell r="AZ108">
            <v>20.937546180728589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27.3224043715847</v>
          </cell>
          <cell r="BF108">
            <v>23.362527135264617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H108">
            <v>0</v>
          </cell>
          <cell r="CJ108">
            <v>39857</v>
          </cell>
          <cell r="CK108">
            <v>11.45992590631452</v>
          </cell>
          <cell r="CL108">
            <v>1.9781663941572978</v>
          </cell>
          <cell r="CM108">
            <v>50.684931506849317</v>
          </cell>
          <cell r="CN108">
            <v>0</v>
          </cell>
          <cell r="CO108">
            <v>0</v>
          </cell>
          <cell r="CP108">
            <v>37.232785928832307</v>
          </cell>
          <cell r="CQ108">
            <v>0</v>
          </cell>
          <cell r="CR108">
            <v>30</v>
          </cell>
          <cell r="CS108">
            <v>0</v>
          </cell>
          <cell r="CU108">
            <v>39857</v>
          </cell>
          <cell r="CV108">
            <v>0</v>
          </cell>
          <cell r="CW108">
            <v>5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48.692711835146831</v>
          </cell>
          <cell r="DD108">
            <v>67</v>
          </cell>
          <cell r="DE108">
            <v>11.835616438356164</v>
          </cell>
          <cell r="DF108">
            <v>24</v>
          </cell>
          <cell r="DG108">
            <v>28.68723899367258</v>
          </cell>
          <cell r="DH108">
            <v>0</v>
          </cell>
          <cell r="DI108">
            <v>0</v>
          </cell>
          <cell r="DJ108">
            <v>0</v>
          </cell>
          <cell r="DK108">
            <v>27.3224043715847</v>
          </cell>
          <cell r="DL108">
            <v>23.362527135264617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R108">
            <v>50.684931506849317</v>
          </cell>
          <cell r="DS108">
            <v>0</v>
          </cell>
          <cell r="DT108">
            <v>0</v>
          </cell>
          <cell r="DV108">
            <v>39857</v>
          </cell>
          <cell r="DW108">
            <v>1.3187775961048651</v>
          </cell>
          <cell r="DY108">
            <v>49.7</v>
          </cell>
          <cell r="DZ108">
            <v>44.7</v>
          </cell>
          <cell r="EA108">
            <v>30</v>
          </cell>
          <cell r="EB108">
            <v>30</v>
          </cell>
          <cell r="ED108">
            <v>60</v>
          </cell>
          <cell r="EE108">
            <v>20</v>
          </cell>
          <cell r="EF108">
            <v>37.232785928832307</v>
          </cell>
          <cell r="EG108">
            <v>0</v>
          </cell>
          <cell r="EH108">
            <v>37.232785928832307</v>
          </cell>
          <cell r="EJ108">
            <v>30</v>
          </cell>
          <cell r="EK108">
            <v>90</v>
          </cell>
          <cell r="EL108">
            <v>110</v>
          </cell>
          <cell r="EN108">
            <v>0</v>
          </cell>
          <cell r="EO108">
            <v>60</v>
          </cell>
          <cell r="EP108">
            <v>80</v>
          </cell>
          <cell r="ER108">
            <v>200</v>
          </cell>
          <cell r="ET108">
            <v>15</v>
          </cell>
          <cell r="EU108">
            <v>0</v>
          </cell>
          <cell r="EV108">
            <v>0</v>
          </cell>
          <cell r="EW108">
            <v>41.261369209120701</v>
          </cell>
          <cell r="EX108">
            <v>9.4235622977286155</v>
          </cell>
          <cell r="EZ108">
            <v>41.261369209120701</v>
          </cell>
          <cell r="FA108">
            <v>56.261369209120701</v>
          </cell>
          <cell r="FB108">
            <v>59</v>
          </cell>
          <cell r="FC108">
            <v>68.350684931506848</v>
          </cell>
          <cell r="FE108">
            <v>38271.593240046299</v>
          </cell>
        </row>
        <row r="109">
          <cell r="A109">
            <v>39858</v>
          </cell>
          <cell r="B109">
            <v>14</v>
          </cell>
          <cell r="C109">
            <v>6</v>
          </cell>
          <cell r="D109">
            <v>2</v>
          </cell>
          <cell r="E109">
            <v>2009</v>
          </cell>
          <cell r="G109">
            <v>0</v>
          </cell>
          <cell r="H109">
            <v>0.98336938783304073</v>
          </cell>
          <cell r="I109">
            <v>13.810147928252238</v>
          </cell>
          <cell r="J109">
            <v>50.684931506849317</v>
          </cell>
          <cell r="K109">
            <v>11.607142857142858</v>
          </cell>
          <cell r="L109">
            <v>0.18763211884147873</v>
          </cell>
          <cell r="M109">
            <v>8.7293826881452876</v>
          </cell>
          <cell r="N109">
            <v>8.9352</v>
          </cell>
          <cell r="O109">
            <v>12.37237372506903</v>
          </cell>
          <cell r="P109">
            <v>17.691651277585205</v>
          </cell>
          <cell r="Q109">
            <v>29.426072220474808</v>
          </cell>
          <cell r="R109">
            <v>16.257122205705755</v>
          </cell>
          <cell r="S109">
            <v>41.431061620534756</v>
          </cell>
          <cell r="T109">
            <v>23.569362579356572</v>
          </cell>
          <cell r="U109">
            <v>36.849729215333475</v>
          </cell>
          <cell r="W109">
            <v>0</v>
          </cell>
          <cell r="X109">
            <v>14.793517316085278</v>
          </cell>
          <cell r="Y109">
            <v>11.607142857142858</v>
          </cell>
          <cell r="Z109">
            <v>0</v>
          </cell>
          <cell r="AA109">
            <v>0</v>
          </cell>
          <cell r="AB109">
            <v>2.6878662831840519</v>
          </cell>
          <cell r="AC109">
            <v>5</v>
          </cell>
          <cell r="AD109">
            <v>0</v>
          </cell>
          <cell r="AE109">
            <v>0.22847358121330608</v>
          </cell>
          <cell r="AF109">
            <v>9.9358749425894075</v>
          </cell>
          <cell r="AG109">
            <v>0</v>
          </cell>
          <cell r="AH109">
            <v>3.333053779855959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28.326744863566375</v>
          </cell>
          <cell r="AP109">
            <v>0</v>
          </cell>
          <cell r="AQ109">
            <v>14.064125057410592</v>
          </cell>
          <cell r="AR109">
            <v>15.935874942589408</v>
          </cell>
          <cell r="AS109">
            <v>14.087420785412462</v>
          </cell>
          <cell r="AT109">
            <v>0</v>
          </cell>
          <cell r="AU109">
            <v>0</v>
          </cell>
          <cell r="AV109">
            <v>0</v>
          </cell>
          <cell r="AW109">
            <v>67</v>
          </cell>
          <cell r="AX109">
            <v>0</v>
          </cell>
          <cell r="AY109">
            <v>0</v>
          </cell>
          <cell r="AZ109">
            <v>34.85015341522481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27.3224043715847</v>
          </cell>
          <cell r="BF109">
            <v>23.362527135264617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H109">
            <v>0</v>
          </cell>
          <cell r="CJ109">
            <v>39858</v>
          </cell>
          <cell r="CK109">
            <v>14.793517316085278</v>
          </cell>
          <cell r="CL109">
            <v>10.164348523802714</v>
          </cell>
          <cell r="CM109">
            <v>50.684931506849317</v>
          </cell>
          <cell r="CN109">
            <v>0</v>
          </cell>
          <cell r="CO109">
            <v>0</v>
          </cell>
          <cell r="CP109">
            <v>45.747219428834796</v>
          </cell>
          <cell r="CQ109">
            <v>0</v>
          </cell>
          <cell r="CR109">
            <v>30</v>
          </cell>
          <cell r="CS109">
            <v>0</v>
          </cell>
          <cell r="CU109">
            <v>39858</v>
          </cell>
          <cell r="CV109">
            <v>2.6878662831840519</v>
          </cell>
          <cell r="CW109">
            <v>5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60.540736744920075</v>
          </cell>
          <cell r="DD109">
            <v>67</v>
          </cell>
          <cell r="DE109">
            <v>11.835616438356164</v>
          </cell>
          <cell r="DF109">
            <v>24</v>
          </cell>
          <cell r="DG109">
            <v>50.786028357814217</v>
          </cell>
          <cell r="DH109">
            <v>0</v>
          </cell>
          <cell r="DI109">
            <v>0</v>
          </cell>
          <cell r="DJ109">
            <v>0</v>
          </cell>
          <cell r="DK109">
            <v>27.3224043715847</v>
          </cell>
          <cell r="DL109">
            <v>23.362527135264617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R109">
            <v>50.684931506849317</v>
          </cell>
          <cell r="DS109">
            <v>0</v>
          </cell>
          <cell r="DT109">
            <v>0</v>
          </cell>
          <cell r="DV109">
            <v>39858</v>
          </cell>
          <cell r="DW109">
            <v>6.7762323492018091</v>
          </cell>
          <cell r="DY109">
            <v>49.7</v>
          </cell>
          <cell r="DZ109">
            <v>44.7</v>
          </cell>
          <cell r="EA109">
            <v>30</v>
          </cell>
          <cell r="EB109">
            <v>30</v>
          </cell>
          <cell r="ED109">
            <v>60</v>
          </cell>
          <cell r="EE109">
            <v>20</v>
          </cell>
          <cell r="EF109">
            <v>45.747219428834796</v>
          </cell>
          <cell r="EG109">
            <v>0</v>
          </cell>
          <cell r="EH109">
            <v>45.747219428834796</v>
          </cell>
          <cell r="EJ109">
            <v>30</v>
          </cell>
          <cell r="EK109">
            <v>90</v>
          </cell>
          <cell r="EL109">
            <v>110</v>
          </cell>
          <cell r="EN109">
            <v>0</v>
          </cell>
          <cell r="EO109">
            <v>60</v>
          </cell>
          <cell r="EP109">
            <v>80</v>
          </cell>
          <cell r="ER109">
            <v>200</v>
          </cell>
          <cell r="ET109">
            <v>15</v>
          </cell>
          <cell r="EU109">
            <v>0</v>
          </cell>
          <cell r="EV109">
            <v>0</v>
          </cell>
          <cell r="EW109">
            <v>50.684931506849317</v>
          </cell>
          <cell r="EX109">
            <v>0</v>
          </cell>
          <cell r="EZ109">
            <v>52.479978688667195</v>
          </cell>
          <cell r="FA109">
            <v>67.479978688667188</v>
          </cell>
          <cell r="FB109">
            <v>59</v>
          </cell>
          <cell r="FC109">
            <v>68.350684931506848</v>
          </cell>
          <cell r="FE109">
            <v>38271.593240162038</v>
          </cell>
        </row>
        <row r="110">
          <cell r="A110">
            <v>39859</v>
          </cell>
          <cell r="B110">
            <v>15</v>
          </cell>
          <cell r="C110">
            <v>7</v>
          </cell>
          <cell r="D110">
            <v>2</v>
          </cell>
          <cell r="E110">
            <v>2009</v>
          </cell>
          <cell r="G110">
            <v>0</v>
          </cell>
          <cell r="H110">
            <v>0.98336938783304073</v>
          </cell>
          <cell r="I110">
            <v>13.810147928252238</v>
          </cell>
          <cell r="J110">
            <v>50.684931506849317</v>
          </cell>
          <cell r="K110">
            <v>11.607142857142858</v>
          </cell>
          <cell r="L110">
            <v>0.18763211884147873</v>
          </cell>
          <cell r="M110">
            <v>8.7293826881452876</v>
          </cell>
          <cell r="N110">
            <v>8.9352</v>
          </cell>
          <cell r="O110">
            <v>12.37237372506903</v>
          </cell>
          <cell r="P110">
            <v>17.691651277585205</v>
          </cell>
          <cell r="Q110">
            <v>29.426072220474808</v>
          </cell>
          <cell r="R110">
            <v>16.257122205705755</v>
          </cell>
          <cell r="S110">
            <v>41.431061620534756</v>
          </cell>
          <cell r="T110">
            <v>23.569362579356572</v>
          </cell>
          <cell r="U110">
            <v>36.849729215333475</v>
          </cell>
          <cell r="W110">
            <v>0</v>
          </cell>
          <cell r="X110">
            <v>14.793517316085278</v>
          </cell>
          <cell r="Y110">
            <v>11.607142857142858</v>
          </cell>
          <cell r="Z110">
            <v>0</v>
          </cell>
          <cell r="AA110">
            <v>0</v>
          </cell>
          <cell r="AB110">
            <v>2.6865028727505527</v>
          </cell>
          <cell r="AC110">
            <v>5</v>
          </cell>
          <cell r="AD110">
            <v>0</v>
          </cell>
          <cell r="AE110">
            <v>0.22847358121330608</v>
          </cell>
          <cell r="AF110">
            <v>9.9372383530229058</v>
          </cell>
          <cell r="AG110">
            <v>0</v>
          </cell>
          <cell r="AH110">
            <v>3.333053779855959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28.32055963407754</v>
          </cell>
          <cell r="AP110">
            <v>0</v>
          </cell>
          <cell r="AQ110">
            <v>14.062761646977094</v>
          </cell>
          <cell r="AR110">
            <v>15.937238353022906</v>
          </cell>
          <cell r="AS110">
            <v>14.093606014901297</v>
          </cell>
          <cell r="AT110">
            <v>0</v>
          </cell>
          <cell r="AU110">
            <v>0</v>
          </cell>
          <cell r="AV110">
            <v>0</v>
          </cell>
          <cell r="AW110">
            <v>67</v>
          </cell>
          <cell r="AX110">
            <v>0</v>
          </cell>
          <cell r="AY110">
            <v>0</v>
          </cell>
          <cell r="AZ110">
            <v>34.85015341522481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27.3224043715847</v>
          </cell>
          <cell r="BF110">
            <v>23.362527135264617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H110">
            <v>0</v>
          </cell>
          <cell r="CJ110">
            <v>39859</v>
          </cell>
          <cell r="CK110">
            <v>14.793517316085278</v>
          </cell>
          <cell r="CL110">
            <v>10.165711934236212</v>
          </cell>
          <cell r="CM110">
            <v>50.684931506849317</v>
          </cell>
          <cell r="CN110">
            <v>0</v>
          </cell>
          <cell r="CO110">
            <v>0</v>
          </cell>
          <cell r="CP110">
            <v>45.747219428834796</v>
          </cell>
          <cell r="CQ110">
            <v>0</v>
          </cell>
          <cell r="CR110">
            <v>30</v>
          </cell>
          <cell r="CS110">
            <v>0</v>
          </cell>
          <cell r="CU110">
            <v>39859</v>
          </cell>
          <cell r="CV110">
            <v>2.6865028727505527</v>
          </cell>
          <cell r="CW110">
            <v>5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60.540736744920075</v>
          </cell>
          <cell r="DD110">
            <v>67</v>
          </cell>
          <cell r="DE110">
            <v>11.835616438356164</v>
          </cell>
          <cell r="DF110">
            <v>24</v>
          </cell>
          <cell r="DG110">
            <v>50.787391768247716</v>
          </cell>
          <cell r="DH110">
            <v>0</v>
          </cell>
          <cell r="DI110">
            <v>0</v>
          </cell>
          <cell r="DJ110">
            <v>0</v>
          </cell>
          <cell r="DK110">
            <v>27.3224043715847</v>
          </cell>
          <cell r="DL110">
            <v>23.362527135264617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R110">
            <v>50.684931506849317</v>
          </cell>
          <cell r="DS110">
            <v>0</v>
          </cell>
          <cell r="DT110">
            <v>0</v>
          </cell>
          <cell r="DV110">
            <v>39859</v>
          </cell>
          <cell r="DW110">
            <v>6.7771412894908076</v>
          </cell>
          <cell r="DY110">
            <v>49.7</v>
          </cell>
          <cell r="DZ110">
            <v>44.7</v>
          </cell>
          <cell r="EA110">
            <v>30</v>
          </cell>
          <cell r="EB110">
            <v>30</v>
          </cell>
          <cell r="ED110">
            <v>60</v>
          </cell>
          <cell r="EE110">
            <v>20</v>
          </cell>
          <cell r="EF110">
            <v>45.747219428834796</v>
          </cell>
          <cell r="EG110">
            <v>0</v>
          </cell>
          <cell r="EH110">
            <v>45.747219428834796</v>
          </cell>
          <cell r="EJ110">
            <v>30</v>
          </cell>
          <cell r="EK110">
            <v>90</v>
          </cell>
          <cell r="EL110">
            <v>110</v>
          </cell>
          <cell r="EN110">
            <v>0</v>
          </cell>
          <cell r="EO110">
            <v>60</v>
          </cell>
          <cell r="EP110">
            <v>80</v>
          </cell>
          <cell r="ER110">
            <v>200</v>
          </cell>
          <cell r="ET110">
            <v>15</v>
          </cell>
          <cell r="EU110">
            <v>0</v>
          </cell>
          <cell r="EV110">
            <v>0</v>
          </cell>
          <cell r="EW110">
            <v>50.684931506849317</v>
          </cell>
          <cell r="EX110">
            <v>0</v>
          </cell>
          <cell r="EZ110">
            <v>52.479978688667195</v>
          </cell>
          <cell r="FA110">
            <v>67.479978688667188</v>
          </cell>
          <cell r="FB110">
            <v>59</v>
          </cell>
          <cell r="FC110">
            <v>68.350684931506848</v>
          </cell>
          <cell r="FE110">
            <v>38271.593240509261</v>
          </cell>
        </row>
        <row r="111">
          <cell r="A111">
            <v>39860</v>
          </cell>
          <cell r="B111">
            <v>16</v>
          </cell>
          <cell r="C111">
            <v>1</v>
          </cell>
          <cell r="D111">
            <v>2</v>
          </cell>
          <cell r="E111">
            <v>2009</v>
          </cell>
          <cell r="G111">
            <v>0</v>
          </cell>
          <cell r="H111">
            <v>0.98336938783304073</v>
          </cell>
          <cell r="I111">
            <v>13.810147928252238</v>
          </cell>
          <cell r="J111">
            <v>50.684931506849317</v>
          </cell>
          <cell r="K111">
            <v>11.607142857142858</v>
          </cell>
          <cell r="L111">
            <v>0.18763211884147873</v>
          </cell>
          <cell r="M111">
            <v>8.7293826881452876</v>
          </cell>
          <cell r="N111">
            <v>8.9352</v>
          </cell>
          <cell r="O111">
            <v>12.37237372506903</v>
          </cell>
          <cell r="P111">
            <v>17.691651277585205</v>
          </cell>
          <cell r="Q111">
            <v>29.426072220474808</v>
          </cell>
          <cell r="R111">
            <v>16.257122205705755</v>
          </cell>
          <cell r="S111">
            <v>41.431061620534756</v>
          </cell>
          <cell r="T111">
            <v>23.569362579356572</v>
          </cell>
          <cell r="U111">
            <v>36.849729215333475</v>
          </cell>
          <cell r="W111">
            <v>0</v>
          </cell>
          <cell r="X111">
            <v>14.793517316085278</v>
          </cell>
          <cell r="Y111">
            <v>11.607142857142858</v>
          </cell>
          <cell r="Z111">
            <v>0</v>
          </cell>
          <cell r="AA111">
            <v>0</v>
          </cell>
          <cell r="AB111">
            <v>2.6851401539020552</v>
          </cell>
          <cell r="AC111">
            <v>5</v>
          </cell>
          <cell r="AD111">
            <v>0</v>
          </cell>
          <cell r="AE111">
            <v>0.22847358121330608</v>
          </cell>
          <cell r="AF111">
            <v>9.9386010718714033</v>
          </cell>
          <cell r="AG111">
            <v>0</v>
          </cell>
          <cell r="AH111">
            <v>3.333053779855959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28.314335625720432</v>
          </cell>
          <cell r="AP111">
            <v>0</v>
          </cell>
          <cell r="AQ111">
            <v>14.061398928128597</v>
          </cell>
          <cell r="AR111">
            <v>15.938601071871403</v>
          </cell>
          <cell r="AS111">
            <v>14.099830023258406</v>
          </cell>
          <cell r="AT111">
            <v>0</v>
          </cell>
          <cell r="AU111">
            <v>0</v>
          </cell>
          <cell r="AV111">
            <v>0</v>
          </cell>
          <cell r="AW111">
            <v>67</v>
          </cell>
          <cell r="AX111">
            <v>0</v>
          </cell>
          <cell r="AY111">
            <v>0</v>
          </cell>
          <cell r="AZ111">
            <v>34.85015341522481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27.3224043715847</v>
          </cell>
          <cell r="BF111">
            <v>23.362527135264617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H111">
            <v>0</v>
          </cell>
          <cell r="CJ111">
            <v>39860</v>
          </cell>
          <cell r="CK111">
            <v>14.793517316085278</v>
          </cell>
          <cell r="CL111">
            <v>10.167074653084709</v>
          </cell>
          <cell r="CM111">
            <v>50.684931506849317</v>
          </cell>
          <cell r="CN111">
            <v>0</v>
          </cell>
          <cell r="CO111">
            <v>0</v>
          </cell>
          <cell r="CP111">
            <v>45.747219428834796</v>
          </cell>
          <cell r="CQ111">
            <v>0</v>
          </cell>
          <cell r="CR111">
            <v>30</v>
          </cell>
          <cell r="CS111">
            <v>0</v>
          </cell>
          <cell r="CU111">
            <v>39860</v>
          </cell>
          <cell r="CV111">
            <v>2.6851401539020552</v>
          </cell>
          <cell r="CW111">
            <v>5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60.540736744920075</v>
          </cell>
          <cell r="DD111">
            <v>67</v>
          </cell>
          <cell r="DE111">
            <v>11.835616438356164</v>
          </cell>
          <cell r="DF111">
            <v>24</v>
          </cell>
          <cell r="DG111">
            <v>50.788754487096213</v>
          </cell>
          <cell r="DH111">
            <v>0</v>
          </cell>
          <cell r="DI111">
            <v>0</v>
          </cell>
          <cell r="DJ111">
            <v>0</v>
          </cell>
          <cell r="DK111">
            <v>27.3224043715847</v>
          </cell>
          <cell r="DL111">
            <v>23.362527135264617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R111">
            <v>50.684931506849317</v>
          </cell>
          <cell r="DS111">
            <v>0</v>
          </cell>
          <cell r="DT111">
            <v>0</v>
          </cell>
          <cell r="DV111">
            <v>39860</v>
          </cell>
          <cell r="DW111">
            <v>6.7780497687231396</v>
          </cell>
          <cell r="DY111">
            <v>49.7</v>
          </cell>
          <cell r="DZ111">
            <v>44.7</v>
          </cell>
          <cell r="EA111">
            <v>30</v>
          </cell>
          <cell r="EB111">
            <v>30</v>
          </cell>
          <cell r="ED111">
            <v>60</v>
          </cell>
          <cell r="EE111">
            <v>20</v>
          </cell>
          <cell r="EF111">
            <v>45.747219428834796</v>
          </cell>
          <cell r="EG111">
            <v>0</v>
          </cell>
          <cell r="EH111">
            <v>45.747219428834796</v>
          </cell>
          <cell r="EJ111">
            <v>30</v>
          </cell>
          <cell r="EK111">
            <v>90</v>
          </cell>
          <cell r="EL111">
            <v>110</v>
          </cell>
          <cell r="EN111">
            <v>0</v>
          </cell>
          <cell r="EO111">
            <v>60</v>
          </cell>
          <cell r="EP111">
            <v>80</v>
          </cell>
          <cell r="ER111">
            <v>200</v>
          </cell>
          <cell r="ET111">
            <v>15</v>
          </cell>
          <cell r="EU111">
            <v>0</v>
          </cell>
          <cell r="EV111">
            <v>0</v>
          </cell>
          <cell r="EW111">
            <v>50.684931506849317</v>
          </cell>
          <cell r="EX111">
            <v>0</v>
          </cell>
          <cell r="EZ111">
            <v>52.479978688667195</v>
          </cell>
          <cell r="FA111">
            <v>67.479978688667188</v>
          </cell>
          <cell r="FB111">
            <v>59</v>
          </cell>
          <cell r="FC111">
            <v>68.350684931506848</v>
          </cell>
          <cell r="FE111">
            <v>38271.593240740738</v>
          </cell>
        </row>
        <row r="112">
          <cell r="A112">
            <v>39861</v>
          </cell>
          <cell r="B112">
            <v>17</v>
          </cell>
          <cell r="C112">
            <v>2</v>
          </cell>
          <cell r="D112">
            <v>2</v>
          </cell>
          <cell r="E112">
            <v>2009</v>
          </cell>
          <cell r="G112">
            <v>0</v>
          </cell>
          <cell r="H112">
            <v>0.98336938783304073</v>
          </cell>
          <cell r="I112">
            <v>13.810147928252238</v>
          </cell>
          <cell r="J112">
            <v>50.684931506849317</v>
          </cell>
          <cell r="K112">
            <v>11.607142857142858</v>
          </cell>
          <cell r="L112">
            <v>0.18763211884147873</v>
          </cell>
          <cell r="M112">
            <v>8.7293826881452876</v>
          </cell>
          <cell r="N112">
            <v>8.9352</v>
          </cell>
          <cell r="O112">
            <v>12.37237372506903</v>
          </cell>
          <cell r="P112">
            <v>17.691651277585205</v>
          </cell>
          <cell r="Q112">
            <v>29.426072220474808</v>
          </cell>
          <cell r="R112">
            <v>16.257122205705755</v>
          </cell>
          <cell r="S112">
            <v>41.431061620534756</v>
          </cell>
          <cell r="T112">
            <v>23.569362579356572</v>
          </cell>
          <cell r="U112">
            <v>36.849729215333475</v>
          </cell>
          <cell r="W112">
            <v>0</v>
          </cell>
          <cell r="X112">
            <v>14.793517316085278</v>
          </cell>
          <cell r="Y112">
            <v>11.607142857142858</v>
          </cell>
          <cell r="Z112">
            <v>0</v>
          </cell>
          <cell r="AA112">
            <v>0</v>
          </cell>
          <cell r="AB112">
            <v>2.6837781262877578</v>
          </cell>
          <cell r="AC112">
            <v>5</v>
          </cell>
          <cell r="AD112">
            <v>0</v>
          </cell>
          <cell r="AE112">
            <v>0.22847358121330608</v>
          </cell>
          <cell r="AF112">
            <v>9.939963099485702</v>
          </cell>
          <cell r="AG112">
            <v>0</v>
          </cell>
          <cell r="AH112">
            <v>3.333053779855959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28.308072472656669</v>
          </cell>
          <cell r="AP112">
            <v>0</v>
          </cell>
          <cell r="AQ112">
            <v>14.060036900514298</v>
          </cell>
          <cell r="AR112">
            <v>15.939963099485702</v>
          </cell>
          <cell r="AS112">
            <v>14.106093176322169</v>
          </cell>
          <cell r="AT112">
            <v>0</v>
          </cell>
          <cell r="AU112">
            <v>0</v>
          </cell>
          <cell r="AV112">
            <v>0</v>
          </cell>
          <cell r="AW112">
            <v>67</v>
          </cell>
          <cell r="AX112">
            <v>0</v>
          </cell>
          <cell r="AY112">
            <v>0</v>
          </cell>
          <cell r="AZ112">
            <v>34.85015341522481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27.3224043715847</v>
          </cell>
          <cell r="BF112">
            <v>23.362527135264617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H112">
            <v>0</v>
          </cell>
          <cell r="CJ112">
            <v>39861</v>
          </cell>
          <cell r="CK112">
            <v>14.793517316085278</v>
          </cell>
          <cell r="CL112">
            <v>10.168436680699008</v>
          </cell>
          <cell r="CM112">
            <v>50.684931506849317</v>
          </cell>
          <cell r="CN112">
            <v>0</v>
          </cell>
          <cell r="CO112">
            <v>0</v>
          </cell>
          <cell r="CP112">
            <v>45.747219428834796</v>
          </cell>
          <cell r="CQ112">
            <v>0</v>
          </cell>
          <cell r="CR112">
            <v>30</v>
          </cell>
          <cell r="CS112">
            <v>0</v>
          </cell>
          <cell r="CU112">
            <v>39861</v>
          </cell>
          <cell r="CV112">
            <v>2.6837781262877578</v>
          </cell>
          <cell r="CW112">
            <v>5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60.540736744920075</v>
          </cell>
          <cell r="DD112">
            <v>67</v>
          </cell>
          <cell r="DE112">
            <v>11.835616438356164</v>
          </cell>
          <cell r="DF112">
            <v>24</v>
          </cell>
          <cell r="DG112">
            <v>50.790116514710512</v>
          </cell>
          <cell r="DH112">
            <v>0</v>
          </cell>
          <cell r="DI112">
            <v>0</v>
          </cell>
          <cell r="DJ112">
            <v>0</v>
          </cell>
          <cell r="DK112">
            <v>27.3224043715847</v>
          </cell>
          <cell r="DL112">
            <v>23.362527135264617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R112">
            <v>50.684931506849317</v>
          </cell>
          <cell r="DS112">
            <v>0</v>
          </cell>
          <cell r="DT112">
            <v>0</v>
          </cell>
          <cell r="DV112">
            <v>39861</v>
          </cell>
          <cell r="DW112">
            <v>6.7789577871326721</v>
          </cell>
          <cell r="DY112">
            <v>49.7</v>
          </cell>
          <cell r="DZ112">
            <v>44.7</v>
          </cell>
          <cell r="EA112">
            <v>30</v>
          </cell>
          <cell r="EB112">
            <v>30</v>
          </cell>
          <cell r="ED112">
            <v>60</v>
          </cell>
          <cell r="EE112">
            <v>20</v>
          </cell>
          <cell r="EF112">
            <v>45.747219428834796</v>
          </cell>
          <cell r="EG112">
            <v>0</v>
          </cell>
          <cell r="EH112">
            <v>45.747219428834796</v>
          </cell>
          <cell r="EJ112">
            <v>30</v>
          </cell>
          <cell r="EK112">
            <v>90</v>
          </cell>
          <cell r="EL112">
            <v>110</v>
          </cell>
          <cell r="EN112">
            <v>0</v>
          </cell>
          <cell r="EO112">
            <v>60</v>
          </cell>
          <cell r="EP112">
            <v>80</v>
          </cell>
          <cell r="ER112">
            <v>200</v>
          </cell>
          <cell r="ET112">
            <v>15</v>
          </cell>
          <cell r="EU112">
            <v>0</v>
          </cell>
          <cell r="EV112">
            <v>0</v>
          </cell>
          <cell r="EW112">
            <v>50.684931506849317</v>
          </cell>
          <cell r="EX112">
            <v>0</v>
          </cell>
          <cell r="EZ112">
            <v>52.479978688667195</v>
          </cell>
          <cell r="FA112">
            <v>67.479978688667188</v>
          </cell>
          <cell r="FB112">
            <v>59</v>
          </cell>
          <cell r="FC112">
            <v>68.350684931506848</v>
          </cell>
          <cell r="FE112">
            <v>38271.593240856484</v>
          </cell>
        </row>
        <row r="113">
          <cell r="A113">
            <v>39862</v>
          </cell>
          <cell r="B113">
            <v>18</v>
          </cell>
          <cell r="C113">
            <v>3</v>
          </cell>
          <cell r="D113">
            <v>2</v>
          </cell>
          <cell r="E113">
            <v>2009</v>
          </cell>
          <cell r="G113">
            <v>0</v>
          </cell>
          <cell r="H113">
            <v>0.91885330384580655</v>
          </cell>
          <cell r="I113">
            <v>13.221527914223294</v>
          </cell>
          <cell r="J113">
            <v>50.684931506849317</v>
          </cell>
          <cell r="K113">
            <v>11.607142857142858</v>
          </cell>
          <cell r="L113">
            <v>0.17532210625856232</v>
          </cell>
          <cell r="M113">
            <v>8.3573164809580067</v>
          </cell>
          <cell r="N113">
            <v>8.9352</v>
          </cell>
          <cell r="O113">
            <v>11.560657281335754</v>
          </cell>
          <cell r="P113">
            <v>16.937592734743422</v>
          </cell>
          <cell r="Q113">
            <v>29.166961698262231</v>
          </cell>
          <cell r="R113">
            <v>16.257122205705755</v>
          </cell>
          <cell r="S113">
            <v>35.66191505796526</v>
          </cell>
          <cell r="T113">
            <v>23.785631031681977</v>
          </cell>
          <cell r="U113">
            <v>32.64297244746497</v>
          </cell>
          <cell r="W113">
            <v>0</v>
          </cell>
          <cell r="X113">
            <v>14.1403812180691</v>
          </cell>
          <cell r="Y113">
            <v>11.607142857142858</v>
          </cell>
          <cell r="Z113">
            <v>0</v>
          </cell>
          <cell r="AA113">
            <v>0</v>
          </cell>
          <cell r="AB113">
            <v>2.6824167895570312</v>
          </cell>
          <cell r="AC113">
            <v>5</v>
          </cell>
          <cell r="AD113">
            <v>0</v>
          </cell>
          <cell r="AE113">
            <v>0.22847358121330608</v>
          </cell>
          <cell r="AF113">
            <v>9.5569482164462318</v>
          </cell>
          <cell r="AG113">
            <v>0</v>
          </cell>
          <cell r="AH113">
            <v>3.5777498468392519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28.711240598949775</v>
          </cell>
          <cell r="AP113">
            <v>0</v>
          </cell>
          <cell r="AQ113">
            <v>14.443051783553768</v>
          </cell>
          <cell r="AR113">
            <v>15.556948216446232</v>
          </cell>
          <cell r="AS113">
            <v>11.63334347425814</v>
          </cell>
          <cell r="AT113">
            <v>0</v>
          </cell>
          <cell r="AU113">
            <v>0</v>
          </cell>
          <cell r="AV113">
            <v>0</v>
          </cell>
          <cell r="AW113">
            <v>67</v>
          </cell>
          <cell r="AX113">
            <v>0</v>
          </cell>
          <cell r="AY113">
            <v>0</v>
          </cell>
          <cell r="AZ113">
            <v>25.090518537112203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27.3224043715847</v>
          </cell>
          <cell r="BF113">
            <v>23.362527135264617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H113">
            <v>0</v>
          </cell>
          <cell r="CJ113">
            <v>39862</v>
          </cell>
          <cell r="CK113">
            <v>14.1403812180691</v>
          </cell>
          <cell r="CL113">
            <v>9.7854217976595379</v>
          </cell>
          <cell r="CM113">
            <v>50.684931506849317</v>
          </cell>
          <cell r="CN113">
            <v>0</v>
          </cell>
          <cell r="CO113">
            <v>0</v>
          </cell>
          <cell r="CP113">
            <v>43.922333920047166</v>
          </cell>
          <cell r="CQ113">
            <v>0</v>
          </cell>
          <cell r="CR113">
            <v>30</v>
          </cell>
          <cell r="CS113">
            <v>0</v>
          </cell>
          <cell r="CU113">
            <v>39862</v>
          </cell>
          <cell r="CV113">
            <v>2.6824167895570312</v>
          </cell>
          <cell r="CW113">
            <v>5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58.062715138116268</v>
          </cell>
          <cell r="DD113">
            <v>67</v>
          </cell>
          <cell r="DE113">
            <v>11.835616438356164</v>
          </cell>
          <cell r="DF113">
            <v>24</v>
          </cell>
          <cell r="DG113">
            <v>40.647466753558433</v>
          </cell>
          <cell r="DH113">
            <v>0</v>
          </cell>
          <cell r="DI113">
            <v>0</v>
          </cell>
          <cell r="DJ113">
            <v>0</v>
          </cell>
          <cell r="DK113">
            <v>27.3224043715847</v>
          </cell>
          <cell r="DL113">
            <v>23.362527135264617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R113">
            <v>50.684931506849317</v>
          </cell>
          <cell r="DS113">
            <v>0</v>
          </cell>
          <cell r="DT113">
            <v>0</v>
          </cell>
          <cell r="DV113">
            <v>39862</v>
          </cell>
          <cell r="DW113">
            <v>6.523614531773025</v>
          </cell>
          <cell r="DY113">
            <v>49.7</v>
          </cell>
          <cell r="DZ113">
            <v>44.7</v>
          </cell>
          <cell r="EA113">
            <v>30</v>
          </cell>
          <cell r="EB113">
            <v>30</v>
          </cell>
          <cell r="ED113">
            <v>60</v>
          </cell>
          <cell r="EE113">
            <v>20</v>
          </cell>
          <cell r="EF113">
            <v>43.922333920047166</v>
          </cell>
          <cell r="EG113">
            <v>0</v>
          </cell>
          <cell r="EH113">
            <v>43.922333920047166</v>
          </cell>
          <cell r="EJ113">
            <v>30</v>
          </cell>
          <cell r="EK113">
            <v>90</v>
          </cell>
          <cell r="EL113">
            <v>110</v>
          </cell>
          <cell r="EN113">
            <v>0</v>
          </cell>
          <cell r="EO113">
            <v>60</v>
          </cell>
          <cell r="EP113">
            <v>80</v>
          </cell>
          <cell r="ER113">
            <v>200</v>
          </cell>
          <cell r="ET113">
            <v>15</v>
          </cell>
          <cell r="EU113">
            <v>0</v>
          </cell>
          <cell r="EV113">
            <v>0</v>
          </cell>
          <cell r="EW113">
            <v>50.243162258282204</v>
          </cell>
          <cell r="EX113">
            <v>0.44176924856711253</v>
          </cell>
          <cell r="EZ113">
            <v>50.243162258282204</v>
          </cell>
          <cell r="FA113">
            <v>65.243162258282211</v>
          </cell>
          <cell r="FB113">
            <v>59</v>
          </cell>
          <cell r="FC113">
            <v>68.350684931506848</v>
          </cell>
          <cell r="FE113">
            <v>38271.593241087961</v>
          </cell>
        </row>
        <row r="114">
          <cell r="A114">
            <v>39863</v>
          </cell>
          <cell r="B114">
            <v>19</v>
          </cell>
          <cell r="C114">
            <v>4</v>
          </cell>
          <cell r="D114">
            <v>2</v>
          </cell>
          <cell r="E114">
            <v>2009</v>
          </cell>
          <cell r="G114">
            <v>0</v>
          </cell>
          <cell r="H114">
            <v>0.5955786861754685</v>
          </cell>
          <cell r="I114">
            <v>10.762234142791943</v>
          </cell>
          <cell r="J114">
            <v>50.684931506849317</v>
          </cell>
          <cell r="K114">
            <v>11.607142857142858</v>
          </cell>
          <cell r="L114">
            <v>0.11363958671743854</v>
          </cell>
          <cell r="M114">
            <v>6.8027989924466947</v>
          </cell>
          <cell r="N114">
            <v>0</v>
          </cell>
          <cell r="O114">
            <v>7.4933409349728333</v>
          </cell>
          <cell r="P114">
            <v>13.78708572936284</v>
          </cell>
          <cell r="Q114">
            <v>29.819555976419409</v>
          </cell>
          <cell r="R114">
            <v>16.257122205705755</v>
          </cell>
          <cell r="S114">
            <v>33.052050415125898</v>
          </cell>
          <cell r="T114">
            <v>23.227030095662197</v>
          </cell>
          <cell r="U114">
            <v>22.526688025307159</v>
          </cell>
          <cell r="W114">
            <v>0</v>
          </cell>
          <cell r="X114">
            <v>11.357812828967411</v>
          </cell>
          <cell r="Y114">
            <v>11.607142857142858</v>
          </cell>
          <cell r="Z114">
            <v>0</v>
          </cell>
          <cell r="AA114">
            <v>0</v>
          </cell>
          <cell r="AB114">
            <v>0</v>
          </cell>
          <cell r="AC114">
            <v>5</v>
          </cell>
          <cell r="AD114">
            <v>0</v>
          </cell>
          <cell r="AE114">
            <v>0.22847358121330608</v>
          </cell>
          <cell r="AF114">
            <v>1.6879649979508269</v>
          </cell>
          <cell r="AG114">
            <v>0</v>
          </cell>
          <cell r="AH114">
            <v>4.309902604336262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30.766781332005873</v>
          </cell>
          <cell r="AP114">
            <v>0</v>
          </cell>
          <cell r="AQ114">
            <v>22.312035002049171</v>
          </cell>
          <cell r="AR114">
            <v>7.6879649979508287</v>
          </cell>
          <cell r="AS114">
            <v>2.2804209101186927</v>
          </cell>
          <cell r="AT114">
            <v>0</v>
          </cell>
          <cell r="AU114">
            <v>0</v>
          </cell>
          <cell r="AV114">
            <v>0</v>
          </cell>
          <cell r="AW114">
            <v>67</v>
          </cell>
          <cell r="AX114">
            <v>0</v>
          </cell>
          <cell r="AY114">
            <v>0</v>
          </cell>
          <cell r="AZ114">
            <v>11.805768536095258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27.3224043715847</v>
          </cell>
          <cell r="BF114">
            <v>23.362527135264617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H114">
            <v>0</v>
          </cell>
          <cell r="CJ114">
            <v>39863</v>
          </cell>
          <cell r="CK114">
            <v>11.357812828967411</v>
          </cell>
          <cell r="CL114">
            <v>1.916438579164133</v>
          </cell>
          <cell r="CM114">
            <v>50.684931506849317</v>
          </cell>
          <cell r="CN114">
            <v>0</v>
          </cell>
          <cell r="CO114">
            <v>0</v>
          </cell>
          <cell r="CP114">
            <v>37.357104846460828</v>
          </cell>
          <cell r="CQ114">
            <v>0</v>
          </cell>
          <cell r="CR114">
            <v>30</v>
          </cell>
          <cell r="CS114">
            <v>0</v>
          </cell>
          <cell r="CU114">
            <v>39863</v>
          </cell>
          <cell r="CV114">
            <v>0</v>
          </cell>
          <cell r="CW114">
            <v>5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48.714917675428239</v>
          </cell>
          <cell r="DD114">
            <v>67</v>
          </cell>
          <cell r="DE114">
            <v>11.835616438356164</v>
          </cell>
          <cell r="DF114">
            <v>24</v>
          </cell>
          <cell r="DG114">
            <v>19.493733534046086</v>
          </cell>
          <cell r="DH114">
            <v>0</v>
          </cell>
          <cell r="DI114">
            <v>0</v>
          </cell>
          <cell r="DJ114">
            <v>0</v>
          </cell>
          <cell r="DK114">
            <v>27.3224043715847</v>
          </cell>
          <cell r="DL114">
            <v>23.362527135264617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R114">
            <v>50.684931506849317</v>
          </cell>
          <cell r="DS114">
            <v>0</v>
          </cell>
          <cell r="DT114">
            <v>0</v>
          </cell>
          <cell r="DV114">
            <v>39863</v>
          </cell>
          <cell r="DW114">
            <v>1.2776257194427554</v>
          </cell>
          <cell r="DY114">
            <v>49.7</v>
          </cell>
          <cell r="DZ114">
            <v>44.7</v>
          </cell>
          <cell r="EA114">
            <v>30</v>
          </cell>
          <cell r="EB114">
            <v>30</v>
          </cell>
          <cell r="ED114">
            <v>60</v>
          </cell>
          <cell r="EE114">
            <v>20</v>
          </cell>
          <cell r="EF114">
            <v>37.357104846460828</v>
          </cell>
          <cell r="EG114">
            <v>0</v>
          </cell>
          <cell r="EH114">
            <v>37.357104846460828</v>
          </cell>
          <cell r="EJ114">
            <v>30</v>
          </cell>
          <cell r="EK114">
            <v>90</v>
          </cell>
          <cell r="EL114">
            <v>110</v>
          </cell>
          <cell r="EN114">
            <v>0</v>
          </cell>
          <cell r="EO114">
            <v>60</v>
          </cell>
          <cell r="EP114">
            <v>80</v>
          </cell>
          <cell r="ER114">
            <v>200</v>
          </cell>
          <cell r="ET114">
            <v>15</v>
          </cell>
          <cell r="EU114">
            <v>0</v>
          </cell>
          <cell r="EV114">
            <v>0</v>
          </cell>
          <cell r="EW114">
            <v>40.897593667387092</v>
          </cell>
          <cell r="EX114">
            <v>9.787337839462225</v>
          </cell>
          <cell r="EZ114">
            <v>40.897593667387092</v>
          </cell>
          <cell r="FA114">
            <v>55.897593667387092</v>
          </cell>
          <cell r="FB114">
            <v>59</v>
          </cell>
          <cell r="FC114">
            <v>68.350684931506848</v>
          </cell>
          <cell r="FE114">
            <v>38271.593241435185</v>
          </cell>
        </row>
        <row r="115">
          <cell r="A115">
            <v>39864</v>
          </cell>
          <cell r="B115">
            <v>20</v>
          </cell>
          <cell r="C115">
            <v>5</v>
          </cell>
          <cell r="D115">
            <v>2</v>
          </cell>
          <cell r="E115">
            <v>2009</v>
          </cell>
          <cell r="G115">
            <v>0</v>
          </cell>
          <cell r="H115">
            <v>0.64814336496952718</v>
          </cell>
          <cell r="I115">
            <v>10.887597102233343</v>
          </cell>
          <cell r="J115">
            <v>50.684931506849317</v>
          </cell>
          <cell r="K115">
            <v>11.607142857142858</v>
          </cell>
          <cell r="L115">
            <v>0.12366920750936164</v>
          </cell>
          <cell r="M115">
            <v>6.8820408118368883</v>
          </cell>
          <cell r="N115">
            <v>0</v>
          </cell>
          <cell r="O115">
            <v>8.1546894158437091</v>
          </cell>
          <cell r="P115">
            <v>13.947683412536534</v>
          </cell>
          <cell r="Q115">
            <v>29.498872652017052</v>
          </cell>
          <cell r="R115">
            <v>16.257122205705755</v>
          </cell>
          <cell r="S115">
            <v>39.025929122813508</v>
          </cell>
          <cell r="T115">
            <v>23.398822502952093</v>
          </cell>
          <cell r="U115">
            <v>25.512794554962994</v>
          </cell>
          <cell r="W115">
            <v>0</v>
          </cell>
          <cell r="X115">
            <v>11.535740467202871</v>
          </cell>
          <cell r="Y115">
            <v>11.607142857142858</v>
          </cell>
          <cell r="Z115">
            <v>0</v>
          </cell>
          <cell r="AA115">
            <v>0</v>
          </cell>
          <cell r="AB115">
            <v>0</v>
          </cell>
          <cell r="AC115">
            <v>5</v>
          </cell>
          <cell r="AD115">
            <v>0</v>
          </cell>
          <cell r="AE115">
            <v>0.22847358121330608</v>
          </cell>
          <cell r="AF115">
            <v>1.7772364381329435</v>
          </cell>
          <cell r="AG115">
            <v>0</v>
          </cell>
          <cell r="AH115">
            <v>4.1935522152382294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30.728738371203868</v>
          </cell>
          <cell r="AP115">
            <v>0</v>
          </cell>
          <cell r="AQ115">
            <v>22.222763561867055</v>
          </cell>
          <cell r="AR115">
            <v>7.7772364381329453</v>
          </cell>
          <cell r="AS115">
            <v>2.9360770996609489</v>
          </cell>
          <cell r="AT115">
            <v>0</v>
          </cell>
          <cell r="AU115">
            <v>0</v>
          </cell>
          <cell r="AV115">
            <v>0</v>
          </cell>
          <cell r="AW115">
            <v>67</v>
          </cell>
          <cell r="AX115">
            <v>0</v>
          </cell>
          <cell r="AY115">
            <v>0</v>
          </cell>
          <cell r="AZ115">
            <v>20.937546180728589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27.3224043715847</v>
          </cell>
          <cell r="BF115">
            <v>23.362527135264617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H115">
            <v>0</v>
          </cell>
          <cell r="CJ115">
            <v>39864</v>
          </cell>
          <cell r="CK115">
            <v>11.535740467202871</v>
          </cell>
          <cell r="CL115">
            <v>2.0057100193462496</v>
          </cell>
          <cell r="CM115">
            <v>50.684931506849317</v>
          </cell>
          <cell r="CN115">
            <v>0</v>
          </cell>
          <cell r="CO115">
            <v>0</v>
          </cell>
          <cell r="CP115">
            <v>37.858367686103044</v>
          </cell>
          <cell r="CQ115">
            <v>0</v>
          </cell>
          <cell r="CR115">
            <v>30</v>
          </cell>
          <cell r="CS115">
            <v>0</v>
          </cell>
          <cell r="CU115">
            <v>39864</v>
          </cell>
          <cell r="CV115">
            <v>0</v>
          </cell>
          <cell r="CW115">
            <v>5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49.394108153305915</v>
          </cell>
          <cell r="DD115">
            <v>67</v>
          </cell>
          <cell r="DE115">
            <v>11.835616438356164</v>
          </cell>
          <cell r="DF115">
            <v>24</v>
          </cell>
          <cell r="DG115">
            <v>28.714782618861534</v>
          </cell>
          <cell r="DH115">
            <v>0</v>
          </cell>
          <cell r="DI115">
            <v>0</v>
          </cell>
          <cell r="DJ115">
            <v>0</v>
          </cell>
          <cell r="DK115">
            <v>27.3224043715847</v>
          </cell>
          <cell r="DL115">
            <v>23.362527135264617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R115">
            <v>50.684931506849317</v>
          </cell>
          <cell r="DS115">
            <v>0</v>
          </cell>
          <cell r="DT115">
            <v>0</v>
          </cell>
          <cell r="DV115">
            <v>39864</v>
          </cell>
          <cell r="DW115">
            <v>1.3371400128974997</v>
          </cell>
          <cell r="DY115">
            <v>49.7</v>
          </cell>
          <cell r="DZ115">
            <v>44.7</v>
          </cell>
          <cell r="EA115">
            <v>30</v>
          </cell>
          <cell r="EB115">
            <v>30</v>
          </cell>
          <cell r="ED115">
            <v>60</v>
          </cell>
          <cell r="EE115">
            <v>20</v>
          </cell>
          <cell r="EF115">
            <v>37.858367686103044</v>
          </cell>
          <cell r="EG115">
            <v>0</v>
          </cell>
          <cell r="EH115">
            <v>37.858367686103044</v>
          </cell>
          <cell r="EJ115">
            <v>30</v>
          </cell>
          <cell r="EK115">
            <v>90</v>
          </cell>
          <cell r="EL115">
            <v>110</v>
          </cell>
          <cell r="EN115">
            <v>0</v>
          </cell>
          <cell r="EO115">
            <v>60</v>
          </cell>
          <cell r="EP115">
            <v>80</v>
          </cell>
          <cell r="ER115">
            <v>200</v>
          </cell>
          <cell r="ET115">
            <v>15</v>
          </cell>
          <cell r="EU115">
            <v>0</v>
          </cell>
          <cell r="EV115">
            <v>0</v>
          </cell>
          <cell r="EW115">
            <v>41.373985772237305</v>
          </cell>
          <cell r="EX115">
            <v>9.3109457346120124</v>
          </cell>
          <cell r="EZ115">
            <v>41.373985772237305</v>
          </cell>
          <cell r="FA115">
            <v>56.373985772237305</v>
          </cell>
          <cell r="FB115">
            <v>59</v>
          </cell>
          <cell r="FC115">
            <v>68.350684931506848</v>
          </cell>
          <cell r="FE115">
            <v>38271.593241666669</v>
          </cell>
        </row>
        <row r="116">
          <cell r="A116">
            <v>39865</v>
          </cell>
          <cell r="B116">
            <v>21</v>
          </cell>
          <cell r="C116">
            <v>6</v>
          </cell>
          <cell r="D116">
            <v>2</v>
          </cell>
          <cell r="E116">
            <v>2009</v>
          </cell>
          <cell r="G116">
            <v>0</v>
          </cell>
          <cell r="H116">
            <v>0.99808238530281679</v>
          </cell>
          <cell r="I116">
            <v>13.81943612149267</v>
          </cell>
          <cell r="J116">
            <v>50.684931506849317</v>
          </cell>
          <cell r="K116">
            <v>11.607142857142858</v>
          </cell>
          <cell r="L116">
            <v>0.19043943715331549</v>
          </cell>
          <cell r="M116">
            <v>8.7352537471446841</v>
          </cell>
          <cell r="N116">
            <v>8.9352</v>
          </cell>
          <cell r="O116">
            <v>12.557486975048466</v>
          </cell>
          <cell r="P116">
            <v>17.703550026002837</v>
          </cell>
          <cell r="Q116">
            <v>29.421492104899372</v>
          </cell>
          <cell r="R116">
            <v>16.257122205705755</v>
          </cell>
          <cell r="S116">
            <v>41.431061620534756</v>
          </cell>
          <cell r="T116">
            <v>23.569362579356572</v>
          </cell>
          <cell r="U116">
            <v>36.849729215333475</v>
          </cell>
          <cell r="W116">
            <v>0</v>
          </cell>
          <cell r="X116">
            <v>14.817518506795487</v>
          </cell>
          <cell r="Y116">
            <v>11.607142857142858</v>
          </cell>
          <cell r="Z116">
            <v>0</v>
          </cell>
          <cell r="AA116">
            <v>0</v>
          </cell>
          <cell r="AB116">
            <v>2.6810561433594313</v>
          </cell>
          <cell r="AC116">
            <v>5</v>
          </cell>
          <cell r="AD116">
            <v>0</v>
          </cell>
          <cell r="AE116">
            <v>0.22847358121330608</v>
          </cell>
          <cell r="AF116">
            <v>9.9513634597252629</v>
          </cell>
          <cell r="AG116">
            <v>0</v>
          </cell>
          <cell r="AH116">
            <v>3.3139778253609151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28.342525108785466</v>
          </cell>
          <cell r="AP116">
            <v>0</v>
          </cell>
          <cell r="AQ116">
            <v>14.048636540274737</v>
          </cell>
          <cell r="AR116">
            <v>15.951363459725263</v>
          </cell>
          <cell r="AS116">
            <v>14.283148377510052</v>
          </cell>
          <cell r="AT116">
            <v>0</v>
          </cell>
          <cell r="AU116">
            <v>0</v>
          </cell>
          <cell r="AV116">
            <v>0</v>
          </cell>
          <cell r="AW116">
            <v>67</v>
          </cell>
          <cell r="AX116">
            <v>0</v>
          </cell>
          <cell r="AY116">
            <v>0</v>
          </cell>
          <cell r="AZ116">
            <v>34.85015341522481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27.3224043715847</v>
          </cell>
          <cell r="BF116">
            <v>23.362527135264617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H116">
            <v>0</v>
          </cell>
          <cell r="CJ116">
            <v>39865</v>
          </cell>
          <cell r="CK116">
            <v>14.817518506795487</v>
          </cell>
          <cell r="CL116">
            <v>10.179837040938569</v>
          </cell>
          <cell r="CM116">
            <v>50.684931506849317</v>
          </cell>
          <cell r="CN116">
            <v>0</v>
          </cell>
          <cell r="CO116">
            <v>0</v>
          </cell>
          <cell r="CP116">
            <v>45.939651311656434</v>
          </cell>
          <cell r="CQ116">
            <v>0</v>
          </cell>
          <cell r="CR116">
            <v>30</v>
          </cell>
          <cell r="CS116">
            <v>0</v>
          </cell>
          <cell r="CU116">
            <v>39865</v>
          </cell>
          <cell r="CV116">
            <v>2.6810561433594313</v>
          </cell>
          <cell r="CW116">
            <v>5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60.757169818451921</v>
          </cell>
          <cell r="DD116">
            <v>67</v>
          </cell>
          <cell r="DE116">
            <v>11.835616438356164</v>
          </cell>
          <cell r="DF116">
            <v>24</v>
          </cell>
          <cell r="DG116">
            <v>50.801516874950075</v>
          </cell>
          <cell r="DH116">
            <v>0</v>
          </cell>
          <cell r="DI116">
            <v>0</v>
          </cell>
          <cell r="DJ116">
            <v>0</v>
          </cell>
          <cell r="DK116">
            <v>27.3224043715847</v>
          </cell>
          <cell r="DL116">
            <v>23.362527135264617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R116">
            <v>50.684931506849317</v>
          </cell>
          <cell r="DS116">
            <v>0</v>
          </cell>
          <cell r="DT116">
            <v>0</v>
          </cell>
          <cell r="DV116">
            <v>39865</v>
          </cell>
          <cell r="DW116">
            <v>6.7865580272923793</v>
          </cell>
          <cell r="DY116">
            <v>49.7</v>
          </cell>
          <cell r="DZ116">
            <v>44.7</v>
          </cell>
          <cell r="EA116">
            <v>30</v>
          </cell>
          <cell r="EB116">
            <v>30</v>
          </cell>
          <cell r="ED116">
            <v>60</v>
          </cell>
          <cell r="EE116">
            <v>20</v>
          </cell>
          <cell r="EF116">
            <v>45.939651311656434</v>
          </cell>
          <cell r="EG116">
            <v>0</v>
          </cell>
          <cell r="EH116">
            <v>45.939651311656434</v>
          </cell>
          <cell r="EJ116">
            <v>30</v>
          </cell>
          <cell r="EK116">
            <v>90</v>
          </cell>
          <cell r="EL116">
            <v>110</v>
          </cell>
          <cell r="EN116">
            <v>0</v>
          </cell>
          <cell r="EO116">
            <v>60</v>
          </cell>
          <cell r="EP116">
            <v>80</v>
          </cell>
          <cell r="ER116">
            <v>200</v>
          </cell>
          <cell r="ET116">
            <v>15</v>
          </cell>
          <cell r="EU116">
            <v>0</v>
          </cell>
          <cell r="EV116">
            <v>0</v>
          </cell>
          <cell r="EW116">
            <v>50.684931506849317</v>
          </cell>
          <cell r="EX116">
            <v>0</v>
          </cell>
          <cell r="EZ116">
            <v>52.515274775707432</v>
          </cell>
          <cell r="FA116">
            <v>67.515274775707439</v>
          </cell>
          <cell r="FB116">
            <v>59</v>
          </cell>
          <cell r="FC116">
            <v>68.350684931506848</v>
          </cell>
          <cell r="FE116">
            <v>38271.593241782408</v>
          </cell>
        </row>
        <row r="117">
          <cell r="A117">
            <v>39866</v>
          </cell>
          <cell r="B117">
            <v>22</v>
          </cell>
          <cell r="C117">
            <v>7</v>
          </cell>
          <cell r="D117">
            <v>2</v>
          </cell>
          <cell r="E117">
            <v>2009</v>
          </cell>
          <cell r="G117">
            <v>0</v>
          </cell>
          <cell r="H117">
            <v>0.99808238530281679</v>
          </cell>
          <cell r="I117">
            <v>13.81943612149267</v>
          </cell>
          <cell r="J117">
            <v>50.684931506849317</v>
          </cell>
          <cell r="K117">
            <v>11.607142857142858</v>
          </cell>
          <cell r="L117">
            <v>0.19043943715331549</v>
          </cell>
          <cell r="M117">
            <v>8.7352537471446841</v>
          </cell>
          <cell r="N117">
            <v>8.9352</v>
          </cell>
          <cell r="O117">
            <v>12.557486975048466</v>
          </cell>
          <cell r="P117">
            <v>17.703550026002837</v>
          </cell>
          <cell r="Q117">
            <v>29.421492104899372</v>
          </cell>
          <cell r="R117">
            <v>16.257122205705755</v>
          </cell>
          <cell r="S117">
            <v>41.431061620534756</v>
          </cell>
          <cell r="T117">
            <v>23.569362579356572</v>
          </cell>
          <cell r="U117">
            <v>36.849729215333475</v>
          </cell>
          <cell r="W117">
            <v>0</v>
          </cell>
          <cell r="X117">
            <v>14.817518506795487</v>
          </cell>
          <cell r="Y117">
            <v>11.607142857142858</v>
          </cell>
          <cell r="Z117">
            <v>0</v>
          </cell>
          <cell r="AA117">
            <v>0</v>
          </cell>
          <cell r="AB117">
            <v>2.6796961873446827</v>
          </cell>
          <cell r="AC117">
            <v>5</v>
          </cell>
          <cell r="AD117">
            <v>0</v>
          </cell>
          <cell r="AE117">
            <v>0.22847358121330608</v>
          </cell>
          <cell r="AF117">
            <v>9.9527234157400102</v>
          </cell>
          <cell r="AG117">
            <v>0</v>
          </cell>
          <cell r="AH117">
            <v>3.3139778253609151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28.335714519603933</v>
          </cell>
          <cell r="AP117">
            <v>0</v>
          </cell>
          <cell r="AQ117">
            <v>14.04727658425999</v>
          </cell>
          <cell r="AR117">
            <v>15.95272341574001</v>
          </cell>
          <cell r="AS117">
            <v>14.289958966691586</v>
          </cell>
          <cell r="AT117">
            <v>0</v>
          </cell>
          <cell r="AU117">
            <v>0</v>
          </cell>
          <cell r="AV117">
            <v>0</v>
          </cell>
          <cell r="AW117">
            <v>67</v>
          </cell>
          <cell r="AX117">
            <v>0</v>
          </cell>
          <cell r="AY117">
            <v>0</v>
          </cell>
          <cell r="AZ117">
            <v>34.85015341522481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27.3224043715847</v>
          </cell>
          <cell r="BF117">
            <v>23.362527135264617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H117">
            <v>0</v>
          </cell>
          <cell r="CJ117">
            <v>39866</v>
          </cell>
          <cell r="CK117">
            <v>14.817518506795487</v>
          </cell>
          <cell r="CL117">
            <v>10.181196996953316</v>
          </cell>
          <cell r="CM117">
            <v>50.684931506849317</v>
          </cell>
          <cell r="CN117">
            <v>0</v>
          </cell>
          <cell r="CO117">
            <v>0</v>
          </cell>
          <cell r="CP117">
            <v>45.939651311656434</v>
          </cell>
          <cell r="CQ117">
            <v>0</v>
          </cell>
          <cell r="CR117">
            <v>30</v>
          </cell>
          <cell r="CS117">
            <v>0</v>
          </cell>
          <cell r="CU117">
            <v>39866</v>
          </cell>
          <cell r="CV117">
            <v>2.6796961873446827</v>
          </cell>
          <cell r="CW117">
            <v>5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60.757169818451921</v>
          </cell>
          <cell r="DD117">
            <v>67</v>
          </cell>
          <cell r="DE117">
            <v>11.835616438356164</v>
          </cell>
          <cell r="DF117">
            <v>24</v>
          </cell>
          <cell r="DG117">
            <v>50.80287683096482</v>
          </cell>
          <cell r="DH117">
            <v>0</v>
          </cell>
          <cell r="DI117">
            <v>0</v>
          </cell>
          <cell r="DJ117">
            <v>0</v>
          </cell>
          <cell r="DK117">
            <v>27.3224043715847</v>
          </cell>
          <cell r="DL117">
            <v>23.362527135264617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R117">
            <v>50.684931506849317</v>
          </cell>
          <cell r="DS117">
            <v>0</v>
          </cell>
          <cell r="DT117">
            <v>0</v>
          </cell>
          <cell r="DV117">
            <v>39866</v>
          </cell>
          <cell r="DW117">
            <v>6.7874646646355439</v>
          </cell>
          <cell r="DY117">
            <v>49.7</v>
          </cell>
          <cell r="DZ117">
            <v>44.7</v>
          </cell>
          <cell r="EA117">
            <v>30</v>
          </cell>
          <cell r="EB117">
            <v>30</v>
          </cell>
          <cell r="ED117">
            <v>60</v>
          </cell>
          <cell r="EE117">
            <v>20</v>
          </cell>
          <cell r="EF117">
            <v>45.939651311656434</v>
          </cell>
          <cell r="EG117">
            <v>0</v>
          </cell>
          <cell r="EH117">
            <v>45.939651311656434</v>
          </cell>
          <cell r="EJ117">
            <v>30</v>
          </cell>
          <cell r="EK117">
            <v>90</v>
          </cell>
          <cell r="EL117">
            <v>110</v>
          </cell>
          <cell r="EN117">
            <v>0</v>
          </cell>
          <cell r="EO117">
            <v>60</v>
          </cell>
          <cell r="EP117">
            <v>80</v>
          </cell>
          <cell r="ER117">
            <v>200</v>
          </cell>
          <cell r="ET117">
            <v>15</v>
          </cell>
          <cell r="EU117">
            <v>0</v>
          </cell>
          <cell r="EV117">
            <v>0</v>
          </cell>
          <cell r="EW117">
            <v>50.684931506849317</v>
          </cell>
          <cell r="EX117">
            <v>0</v>
          </cell>
          <cell r="EZ117">
            <v>52.515274775707432</v>
          </cell>
          <cell r="FA117">
            <v>67.515274775707439</v>
          </cell>
          <cell r="FB117">
            <v>59</v>
          </cell>
          <cell r="FC117">
            <v>68.350684931506848</v>
          </cell>
          <cell r="FE117">
            <v>38271.593242013892</v>
          </cell>
        </row>
        <row r="118">
          <cell r="A118">
            <v>39867</v>
          </cell>
          <cell r="B118">
            <v>23</v>
          </cell>
          <cell r="C118">
            <v>1</v>
          </cell>
          <cell r="D118">
            <v>2</v>
          </cell>
          <cell r="E118">
            <v>2009</v>
          </cell>
          <cell r="G118">
            <v>0</v>
          </cell>
          <cell r="H118">
            <v>0.99808238530281679</v>
          </cell>
          <cell r="I118">
            <v>13.81943612149267</v>
          </cell>
          <cell r="J118">
            <v>50.684931506849317</v>
          </cell>
          <cell r="K118">
            <v>11.607142857142858</v>
          </cell>
          <cell r="L118">
            <v>0.19043943715331549</v>
          </cell>
          <cell r="M118">
            <v>8.7352537471446841</v>
          </cell>
          <cell r="N118">
            <v>8.9352</v>
          </cell>
          <cell r="O118">
            <v>12.557486975048466</v>
          </cell>
          <cell r="P118">
            <v>17.703550026002837</v>
          </cell>
          <cell r="Q118">
            <v>29.421492104899372</v>
          </cell>
          <cell r="R118">
            <v>16.257122205705755</v>
          </cell>
          <cell r="S118">
            <v>41.431061620534756</v>
          </cell>
          <cell r="T118">
            <v>23.569362579356572</v>
          </cell>
          <cell r="U118">
            <v>36.849729215333475</v>
          </cell>
          <cell r="W118">
            <v>0</v>
          </cell>
          <cell r="X118">
            <v>14.817518506795487</v>
          </cell>
          <cell r="Y118">
            <v>11.607142857142858</v>
          </cell>
          <cell r="Z118">
            <v>0</v>
          </cell>
          <cell r="AA118">
            <v>0</v>
          </cell>
          <cell r="AB118">
            <v>2.6783369211626962</v>
          </cell>
          <cell r="AC118">
            <v>5</v>
          </cell>
          <cell r="AD118">
            <v>0</v>
          </cell>
          <cell r="AE118">
            <v>0.22847358121330608</v>
          </cell>
          <cell r="AF118">
            <v>9.9540826819219976</v>
          </cell>
          <cell r="AG118">
            <v>0</v>
          </cell>
          <cell r="AH118">
            <v>3.3139778253609151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28.328860272799446</v>
          </cell>
          <cell r="AP118">
            <v>0</v>
          </cell>
          <cell r="AQ118">
            <v>14.045917318078002</v>
          </cell>
          <cell r="AR118">
            <v>15.954082681921998</v>
          </cell>
          <cell r="AS118">
            <v>14.296813213496073</v>
          </cell>
          <cell r="AT118">
            <v>0</v>
          </cell>
          <cell r="AU118">
            <v>0</v>
          </cell>
          <cell r="AV118">
            <v>0</v>
          </cell>
          <cell r="AW118">
            <v>67</v>
          </cell>
          <cell r="AX118">
            <v>0</v>
          </cell>
          <cell r="AY118">
            <v>0</v>
          </cell>
          <cell r="AZ118">
            <v>34.85015341522481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27.3224043715847</v>
          </cell>
          <cell r="BF118">
            <v>23.362527135264617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H118">
            <v>0</v>
          </cell>
          <cell r="CJ118">
            <v>39867</v>
          </cell>
          <cell r="CK118">
            <v>14.817518506795487</v>
          </cell>
          <cell r="CL118">
            <v>10.182556263135304</v>
          </cell>
          <cell r="CM118">
            <v>50.684931506849317</v>
          </cell>
          <cell r="CN118">
            <v>0</v>
          </cell>
          <cell r="CO118">
            <v>0</v>
          </cell>
          <cell r="CP118">
            <v>45.939651311656434</v>
          </cell>
          <cell r="CQ118">
            <v>0</v>
          </cell>
          <cell r="CR118">
            <v>30</v>
          </cell>
          <cell r="CS118">
            <v>0</v>
          </cell>
          <cell r="CU118">
            <v>39867</v>
          </cell>
          <cell r="CV118">
            <v>2.6783369211626962</v>
          </cell>
          <cell r="CW118">
            <v>5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60.757169818451921</v>
          </cell>
          <cell r="DD118">
            <v>67</v>
          </cell>
          <cell r="DE118">
            <v>11.835616438356164</v>
          </cell>
          <cell r="DF118">
            <v>24</v>
          </cell>
          <cell r="DG118">
            <v>50.804236097146806</v>
          </cell>
          <cell r="DH118">
            <v>0</v>
          </cell>
          <cell r="DI118">
            <v>0</v>
          </cell>
          <cell r="DJ118">
            <v>0</v>
          </cell>
          <cell r="DK118">
            <v>27.3224043715847</v>
          </cell>
          <cell r="DL118">
            <v>23.362527135264617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R118">
            <v>50.684931506849317</v>
          </cell>
          <cell r="DS118">
            <v>0</v>
          </cell>
          <cell r="DT118">
            <v>0</v>
          </cell>
          <cell r="DV118">
            <v>39867</v>
          </cell>
          <cell r="DW118">
            <v>6.7883708420902025</v>
          </cell>
          <cell r="DY118">
            <v>49.7</v>
          </cell>
          <cell r="DZ118">
            <v>44.7</v>
          </cell>
          <cell r="EA118">
            <v>30</v>
          </cell>
          <cell r="EB118">
            <v>30</v>
          </cell>
          <cell r="ED118">
            <v>60</v>
          </cell>
          <cell r="EE118">
            <v>20</v>
          </cell>
          <cell r="EF118">
            <v>45.939651311656434</v>
          </cell>
          <cell r="EG118">
            <v>0</v>
          </cell>
          <cell r="EH118">
            <v>45.939651311656434</v>
          </cell>
          <cell r="EJ118">
            <v>30</v>
          </cell>
          <cell r="EK118">
            <v>90</v>
          </cell>
          <cell r="EL118">
            <v>110</v>
          </cell>
          <cell r="EN118">
            <v>0</v>
          </cell>
          <cell r="EO118">
            <v>60</v>
          </cell>
          <cell r="EP118">
            <v>80</v>
          </cell>
          <cell r="ER118">
            <v>200</v>
          </cell>
          <cell r="ET118">
            <v>15</v>
          </cell>
          <cell r="EU118">
            <v>0</v>
          </cell>
          <cell r="EV118">
            <v>0</v>
          </cell>
          <cell r="EW118">
            <v>50.684931506849317</v>
          </cell>
          <cell r="EX118">
            <v>0</v>
          </cell>
          <cell r="EZ118">
            <v>52.515274775707432</v>
          </cell>
          <cell r="FA118">
            <v>67.515274775707439</v>
          </cell>
          <cell r="FB118">
            <v>59</v>
          </cell>
          <cell r="FC118">
            <v>68.350684931506848</v>
          </cell>
          <cell r="FE118">
            <v>38271.593242129631</v>
          </cell>
        </row>
        <row r="119">
          <cell r="A119">
            <v>39868</v>
          </cell>
          <cell r="B119">
            <v>24</v>
          </cell>
          <cell r="C119">
            <v>2</v>
          </cell>
          <cell r="D119">
            <v>2</v>
          </cell>
          <cell r="E119">
            <v>2009</v>
          </cell>
          <cell r="G119">
            <v>0</v>
          </cell>
          <cell r="H119">
            <v>0.98336938783304073</v>
          </cell>
          <cell r="I119">
            <v>13.810147928252238</v>
          </cell>
          <cell r="J119">
            <v>50.684931506849317</v>
          </cell>
          <cell r="K119">
            <v>11.607142857142858</v>
          </cell>
          <cell r="L119">
            <v>0.18763211884147873</v>
          </cell>
          <cell r="M119">
            <v>8.7293826881452876</v>
          </cell>
          <cell r="N119">
            <v>8.9352</v>
          </cell>
          <cell r="O119">
            <v>12.37237372506903</v>
          </cell>
          <cell r="P119">
            <v>17.691651277585205</v>
          </cell>
          <cell r="Q119">
            <v>29.426072220474808</v>
          </cell>
          <cell r="R119">
            <v>16.257122205705755</v>
          </cell>
          <cell r="S119">
            <v>41.431061620534756</v>
          </cell>
          <cell r="T119">
            <v>23.569362579356572</v>
          </cell>
          <cell r="U119">
            <v>36.849729215333475</v>
          </cell>
          <cell r="W119">
            <v>0</v>
          </cell>
          <cell r="X119">
            <v>14.793517316085278</v>
          </cell>
          <cell r="Y119">
            <v>11.607142857142858</v>
          </cell>
          <cell r="Z119">
            <v>0</v>
          </cell>
          <cell r="AA119">
            <v>0</v>
          </cell>
          <cell r="AB119">
            <v>2.676978344463556</v>
          </cell>
          <cell r="AC119">
            <v>5</v>
          </cell>
          <cell r="AD119">
            <v>0</v>
          </cell>
          <cell r="AE119">
            <v>0.22847358121330608</v>
          </cell>
          <cell r="AF119">
            <v>9.9467628813099029</v>
          </cell>
          <cell r="AG119">
            <v>0</v>
          </cell>
          <cell r="AH119">
            <v>3.333053779855959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28.326899852870447</v>
          </cell>
          <cell r="AP119">
            <v>0</v>
          </cell>
          <cell r="AQ119">
            <v>14.053237118690097</v>
          </cell>
          <cell r="AR119">
            <v>15.946762881309903</v>
          </cell>
          <cell r="AS119">
            <v>14.08726579610839</v>
          </cell>
          <cell r="AT119">
            <v>0</v>
          </cell>
          <cell r="AU119">
            <v>0</v>
          </cell>
          <cell r="AV119">
            <v>0</v>
          </cell>
          <cell r="AW119">
            <v>67</v>
          </cell>
          <cell r="AX119">
            <v>0</v>
          </cell>
          <cell r="AY119">
            <v>0</v>
          </cell>
          <cell r="AZ119">
            <v>34.85015341522481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27.3224043715847</v>
          </cell>
          <cell r="BF119">
            <v>23.362527135264617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H119">
            <v>0</v>
          </cell>
          <cell r="CJ119">
            <v>39868</v>
          </cell>
          <cell r="CK119">
            <v>14.793517316085278</v>
          </cell>
          <cell r="CL119">
            <v>10.175236462523209</v>
          </cell>
          <cell r="CM119">
            <v>50.684931506849317</v>
          </cell>
          <cell r="CN119">
            <v>0</v>
          </cell>
          <cell r="CO119">
            <v>0</v>
          </cell>
          <cell r="CP119">
            <v>45.747219428834796</v>
          </cell>
          <cell r="CQ119">
            <v>0</v>
          </cell>
          <cell r="CR119">
            <v>30</v>
          </cell>
          <cell r="CS119">
            <v>0</v>
          </cell>
          <cell r="CU119">
            <v>39868</v>
          </cell>
          <cell r="CV119">
            <v>2.676978344463556</v>
          </cell>
          <cell r="CW119">
            <v>5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60.540736744920075</v>
          </cell>
          <cell r="DD119">
            <v>67</v>
          </cell>
          <cell r="DE119">
            <v>11.835616438356164</v>
          </cell>
          <cell r="DF119">
            <v>24</v>
          </cell>
          <cell r="DG119">
            <v>50.796916296534711</v>
          </cell>
          <cell r="DH119">
            <v>0</v>
          </cell>
          <cell r="DI119">
            <v>0</v>
          </cell>
          <cell r="DJ119">
            <v>0</v>
          </cell>
          <cell r="DK119">
            <v>27.3224043715847</v>
          </cell>
          <cell r="DL119">
            <v>23.362527135264617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R119">
            <v>50.684931506849317</v>
          </cell>
          <cell r="DS119">
            <v>0</v>
          </cell>
          <cell r="DT119">
            <v>0</v>
          </cell>
          <cell r="DV119">
            <v>39868</v>
          </cell>
          <cell r="DW119">
            <v>6.7834909750154724</v>
          </cell>
          <cell r="DY119">
            <v>49.7</v>
          </cell>
          <cell r="DZ119">
            <v>44.7</v>
          </cell>
          <cell r="EA119">
            <v>30</v>
          </cell>
          <cell r="EB119">
            <v>30</v>
          </cell>
          <cell r="ED119">
            <v>60</v>
          </cell>
          <cell r="EE119">
            <v>20</v>
          </cell>
          <cell r="EF119">
            <v>45.747219428834796</v>
          </cell>
          <cell r="EG119">
            <v>0</v>
          </cell>
          <cell r="EH119">
            <v>45.747219428834796</v>
          </cell>
          <cell r="EJ119">
            <v>30</v>
          </cell>
          <cell r="EK119">
            <v>90</v>
          </cell>
          <cell r="EL119">
            <v>110</v>
          </cell>
          <cell r="EN119">
            <v>0</v>
          </cell>
          <cell r="EO119">
            <v>60</v>
          </cell>
          <cell r="EP119">
            <v>80</v>
          </cell>
          <cell r="ER119">
            <v>200</v>
          </cell>
          <cell r="ET119">
            <v>15</v>
          </cell>
          <cell r="EU119">
            <v>0</v>
          </cell>
          <cell r="EV119">
            <v>0</v>
          </cell>
          <cell r="EW119">
            <v>50.684931506849317</v>
          </cell>
          <cell r="EX119">
            <v>0</v>
          </cell>
          <cell r="EZ119">
            <v>52.479978688667195</v>
          </cell>
          <cell r="FA119">
            <v>67.479978688667188</v>
          </cell>
          <cell r="FB119">
            <v>59</v>
          </cell>
          <cell r="FC119">
            <v>68.350684931506848</v>
          </cell>
          <cell r="FE119">
            <v>38271.593242476854</v>
          </cell>
        </row>
        <row r="120">
          <cell r="A120">
            <v>39869</v>
          </cell>
          <cell r="B120">
            <v>25</v>
          </cell>
          <cell r="C120">
            <v>3</v>
          </cell>
          <cell r="D120">
            <v>2</v>
          </cell>
          <cell r="E120">
            <v>2009</v>
          </cell>
          <cell r="G120">
            <v>0</v>
          </cell>
          <cell r="H120">
            <v>0.91885330384580655</v>
          </cell>
          <cell r="I120">
            <v>13.221527914223294</v>
          </cell>
          <cell r="J120">
            <v>50.684931506849317</v>
          </cell>
          <cell r="K120">
            <v>11.607142857142858</v>
          </cell>
          <cell r="L120">
            <v>0.17532210625856232</v>
          </cell>
          <cell r="M120">
            <v>8.3573164809580067</v>
          </cell>
          <cell r="N120">
            <v>8.9352</v>
          </cell>
          <cell r="O120">
            <v>11.560657281335754</v>
          </cell>
          <cell r="P120">
            <v>16.937592734743422</v>
          </cell>
          <cell r="Q120">
            <v>29.166961698262231</v>
          </cell>
          <cell r="R120">
            <v>16.257122205705755</v>
          </cell>
          <cell r="S120">
            <v>35.66191505796526</v>
          </cell>
          <cell r="T120">
            <v>23.785631031681977</v>
          </cell>
          <cell r="U120">
            <v>32.64297244746497</v>
          </cell>
          <cell r="W120">
            <v>0</v>
          </cell>
          <cell r="X120">
            <v>14.1403812180691</v>
          </cell>
          <cell r="Y120">
            <v>11.607142857142858</v>
          </cell>
          <cell r="Z120">
            <v>0</v>
          </cell>
          <cell r="AA120">
            <v>0</v>
          </cell>
          <cell r="AB120">
            <v>2.6756204568975237</v>
          </cell>
          <cell r="AC120">
            <v>5</v>
          </cell>
          <cell r="AD120">
            <v>0</v>
          </cell>
          <cell r="AE120">
            <v>0.22847358121330608</v>
          </cell>
          <cell r="AF120">
            <v>9.5637445491057385</v>
          </cell>
          <cell r="AG120">
            <v>0</v>
          </cell>
          <cell r="AH120">
            <v>3.5777498468392519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28.730009669637855</v>
          </cell>
          <cell r="AP120">
            <v>0</v>
          </cell>
          <cell r="AQ120">
            <v>14.436255450894262</v>
          </cell>
          <cell r="AR120">
            <v>15.563744549105738</v>
          </cell>
          <cell r="AS120">
            <v>11.61457440357006</v>
          </cell>
          <cell r="AT120">
            <v>0</v>
          </cell>
          <cell r="AU120">
            <v>0</v>
          </cell>
          <cell r="AV120">
            <v>0</v>
          </cell>
          <cell r="AW120">
            <v>67</v>
          </cell>
          <cell r="AX120">
            <v>0</v>
          </cell>
          <cell r="AY120">
            <v>0</v>
          </cell>
          <cell r="AZ120">
            <v>25.090518537112203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27.3224043715847</v>
          </cell>
          <cell r="BF120">
            <v>23.362527135264617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H120">
            <v>0</v>
          </cell>
          <cell r="CJ120">
            <v>39869</v>
          </cell>
          <cell r="CK120">
            <v>14.1403812180691</v>
          </cell>
          <cell r="CL120">
            <v>9.7922181303190445</v>
          </cell>
          <cell r="CM120">
            <v>50.684931506849317</v>
          </cell>
          <cell r="CN120">
            <v>0</v>
          </cell>
          <cell r="CO120">
            <v>0</v>
          </cell>
          <cell r="CP120">
            <v>43.922333920047166</v>
          </cell>
          <cell r="CQ120">
            <v>0</v>
          </cell>
          <cell r="CR120">
            <v>30</v>
          </cell>
          <cell r="CS120">
            <v>0</v>
          </cell>
          <cell r="CU120">
            <v>39869</v>
          </cell>
          <cell r="CV120">
            <v>2.6756204568975237</v>
          </cell>
          <cell r="CW120">
            <v>5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58.062715138116268</v>
          </cell>
          <cell r="DD120">
            <v>67</v>
          </cell>
          <cell r="DE120">
            <v>11.835616438356164</v>
          </cell>
          <cell r="DF120">
            <v>24</v>
          </cell>
          <cell r="DG120">
            <v>40.654263086217938</v>
          </cell>
          <cell r="DH120">
            <v>0</v>
          </cell>
          <cell r="DI120">
            <v>0</v>
          </cell>
          <cell r="DJ120">
            <v>0</v>
          </cell>
          <cell r="DK120">
            <v>27.3224043715847</v>
          </cell>
          <cell r="DL120">
            <v>23.362527135264617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R120">
            <v>50.684931506849317</v>
          </cell>
          <cell r="DS120">
            <v>0</v>
          </cell>
          <cell r="DT120">
            <v>0</v>
          </cell>
          <cell r="DV120">
            <v>39869</v>
          </cell>
          <cell r="DW120">
            <v>6.5281454202126961</v>
          </cell>
          <cell r="DY120">
            <v>49.7</v>
          </cell>
          <cell r="DZ120">
            <v>44.7</v>
          </cell>
          <cell r="EA120">
            <v>30</v>
          </cell>
          <cell r="EB120">
            <v>30</v>
          </cell>
          <cell r="ED120">
            <v>60</v>
          </cell>
          <cell r="EE120">
            <v>20</v>
          </cell>
          <cell r="EF120">
            <v>43.922333920047166</v>
          </cell>
          <cell r="EG120">
            <v>0</v>
          </cell>
          <cell r="EH120">
            <v>43.922333920047166</v>
          </cell>
          <cell r="EJ120">
            <v>30</v>
          </cell>
          <cell r="EK120">
            <v>90</v>
          </cell>
          <cell r="EL120">
            <v>110</v>
          </cell>
          <cell r="EN120">
            <v>0</v>
          </cell>
          <cell r="EO120">
            <v>60</v>
          </cell>
          <cell r="EP120">
            <v>80</v>
          </cell>
          <cell r="ER120">
            <v>200</v>
          </cell>
          <cell r="ET120">
            <v>15</v>
          </cell>
          <cell r="EU120">
            <v>0</v>
          </cell>
          <cell r="EV120">
            <v>0</v>
          </cell>
          <cell r="EW120">
            <v>50.243162258282204</v>
          </cell>
          <cell r="EX120">
            <v>0.44176924856711253</v>
          </cell>
          <cell r="EZ120">
            <v>50.243162258282204</v>
          </cell>
          <cell r="FA120">
            <v>65.243162258282211</v>
          </cell>
          <cell r="FB120">
            <v>59</v>
          </cell>
          <cell r="FC120">
            <v>68.350684931506848</v>
          </cell>
          <cell r="FE120">
            <v>38271.593242708332</v>
          </cell>
        </row>
        <row r="121">
          <cell r="A121">
            <v>39870</v>
          </cell>
          <cell r="B121">
            <v>26</v>
          </cell>
          <cell r="C121">
            <v>4</v>
          </cell>
          <cell r="D121">
            <v>2</v>
          </cell>
          <cell r="E121">
            <v>2009</v>
          </cell>
          <cell r="G121">
            <v>0</v>
          </cell>
          <cell r="H121">
            <v>0.6168922661008146</v>
          </cell>
          <cell r="I121">
            <v>10.775911898661219</v>
          </cell>
          <cell r="J121">
            <v>50.684931506849317</v>
          </cell>
          <cell r="K121">
            <v>11.607142857142858</v>
          </cell>
          <cell r="L121">
            <v>0.11770633133138504</v>
          </cell>
          <cell r="M121">
            <v>6.8114446902276482</v>
          </cell>
          <cell r="N121">
            <v>0</v>
          </cell>
          <cell r="O121">
            <v>7.761500163354552</v>
          </cell>
          <cell r="P121">
            <v>13.804607778247208</v>
          </cell>
          <cell r="Q121">
            <v>29.822604740970583</v>
          </cell>
          <cell r="R121">
            <v>16.257122205705755</v>
          </cell>
          <cell r="S121">
            <v>33.052050415125898</v>
          </cell>
          <cell r="T121">
            <v>23.227030095662197</v>
          </cell>
          <cell r="U121">
            <v>22.526688025307159</v>
          </cell>
          <cell r="W121">
            <v>0</v>
          </cell>
          <cell r="X121">
            <v>11.392804164762033</v>
          </cell>
          <cell r="Y121">
            <v>11.607142857142858</v>
          </cell>
          <cell r="Z121">
            <v>0</v>
          </cell>
          <cell r="AA121">
            <v>0</v>
          </cell>
          <cell r="AB121">
            <v>0</v>
          </cell>
          <cell r="AC121">
            <v>5</v>
          </cell>
          <cell r="AD121">
            <v>0</v>
          </cell>
          <cell r="AE121">
            <v>0.22847358121330608</v>
          </cell>
          <cell r="AF121">
            <v>1.7006774403457268</v>
          </cell>
          <cell r="AG121">
            <v>0</v>
          </cell>
          <cell r="AH121">
            <v>4.3039069250926012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30.75665652043298</v>
          </cell>
          <cell r="AP121">
            <v>0</v>
          </cell>
          <cell r="AQ121">
            <v>22.299322559654271</v>
          </cell>
          <cell r="AR121">
            <v>7.7006774403457285</v>
          </cell>
          <cell r="AS121">
            <v>2.5852714427525143</v>
          </cell>
          <cell r="AT121">
            <v>0</v>
          </cell>
          <cell r="AU121">
            <v>0</v>
          </cell>
          <cell r="AV121">
            <v>0</v>
          </cell>
          <cell r="AW121">
            <v>67</v>
          </cell>
          <cell r="AX121">
            <v>0</v>
          </cell>
          <cell r="AY121">
            <v>0</v>
          </cell>
          <cell r="AZ121">
            <v>11.805768536095258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27.3224043715847</v>
          </cell>
          <cell r="BF121">
            <v>23.362527135264617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H121">
            <v>0</v>
          </cell>
          <cell r="CJ121">
            <v>39870</v>
          </cell>
          <cell r="CK121">
            <v>11.392804164762033</v>
          </cell>
          <cell r="CL121">
            <v>1.9291510215590328</v>
          </cell>
          <cell r="CM121">
            <v>50.684931506849317</v>
          </cell>
          <cell r="CN121">
            <v>0</v>
          </cell>
          <cell r="CO121">
            <v>0</v>
          </cell>
          <cell r="CP121">
            <v>37.645834888278095</v>
          </cell>
          <cell r="CQ121">
            <v>0</v>
          </cell>
          <cell r="CR121">
            <v>30</v>
          </cell>
          <cell r="CS121">
            <v>0</v>
          </cell>
          <cell r="CU121">
            <v>39870</v>
          </cell>
          <cell r="CV121">
            <v>0</v>
          </cell>
          <cell r="CW121">
            <v>5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49.038639053040129</v>
          </cell>
          <cell r="DD121">
            <v>67</v>
          </cell>
          <cell r="DE121">
            <v>11.835616438356164</v>
          </cell>
          <cell r="DF121">
            <v>24</v>
          </cell>
          <cell r="DG121">
            <v>19.506445976440986</v>
          </cell>
          <cell r="DH121">
            <v>0</v>
          </cell>
          <cell r="DI121">
            <v>0</v>
          </cell>
          <cell r="DJ121">
            <v>0</v>
          </cell>
          <cell r="DK121">
            <v>27.3224043715847</v>
          </cell>
          <cell r="DL121">
            <v>23.362527135264617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R121">
            <v>50.684931506849317</v>
          </cell>
          <cell r="DS121">
            <v>0</v>
          </cell>
          <cell r="DT121">
            <v>0</v>
          </cell>
          <cell r="DV121">
            <v>39870</v>
          </cell>
          <cell r="DW121">
            <v>1.2861006810393552</v>
          </cell>
          <cell r="DY121">
            <v>49.7</v>
          </cell>
          <cell r="DZ121">
            <v>44.7</v>
          </cell>
          <cell r="EA121">
            <v>30</v>
          </cell>
          <cell r="EB121">
            <v>30</v>
          </cell>
          <cell r="ED121">
            <v>60</v>
          </cell>
          <cell r="EE121">
            <v>20</v>
          </cell>
          <cell r="EF121">
            <v>37.645834888278095</v>
          </cell>
          <cell r="EG121">
            <v>0</v>
          </cell>
          <cell r="EH121">
            <v>37.645834888278095</v>
          </cell>
          <cell r="EJ121">
            <v>30</v>
          </cell>
          <cell r="EK121">
            <v>90</v>
          </cell>
          <cell r="EL121">
            <v>110</v>
          </cell>
          <cell r="EN121">
            <v>0</v>
          </cell>
          <cell r="EO121">
            <v>60</v>
          </cell>
          <cell r="EP121">
            <v>80</v>
          </cell>
          <cell r="ER121">
            <v>200</v>
          </cell>
          <cell r="ET121">
            <v>15</v>
          </cell>
          <cell r="EU121">
            <v>0</v>
          </cell>
          <cell r="EV121">
            <v>0</v>
          </cell>
          <cell r="EW121">
            <v>40.949570542671673</v>
          </cell>
          <cell r="EX121">
            <v>9.7353609641776444</v>
          </cell>
          <cell r="EZ121">
            <v>40.949570542671673</v>
          </cell>
          <cell r="FA121">
            <v>55.949570542671673</v>
          </cell>
          <cell r="FB121">
            <v>59</v>
          </cell>
          <cell r="FC121">
            <v>68.350684931506848</v>
          </cell>
          <cell r="FE121">
            <v>38271.593242939816</v>
          </cell>
        </row>
        <row r="122">
          <cell r="A122">
            <v>39871</v>
          </cell>
          <cell r="B122">
            <v>27</v>
          </cell>
          <cell r="C122">
            <v>5</v>
          </cell>
          <cell r="D122">
            <v>2</v>
          </cell>
          <cell r="E122">
            <v>2009</v>
          </cell>
          <cell r="G122">
            <v>0</v>
          </cell>
          <cell r="H122">
            <v>0.77452684432300978</v>
          </cell>
          <cell r="I122">
            <v>10.96863136858517</v>
          </cell>
          <cell r="J122">
            <v>50.684931506849317</v>
          </cell>
          <cell r="K122">
            <v>11.607142857142858</v>
          </cell>
          <cell r="L122">
            <v>0.14778384877342182</v>
          </cell>
          <cell r="M122">
            <v>6.9332625022570937</v>
          </cell>
          <cell r="N122">
            <v>0</v>
          </cell>
          <cell r="O122">
            <v>9.7447975263692292</v>
          </cell>
          <cell r="P122">
            <v>14.051493305759951</v>
          </cell>
          <cell r="Q122">
            <v>29.513865709168975</v>
          </cell>
          <cell r="R122">
            <v>16.257122205705755</v>
          </cell>
          <cell r="S122">
            <v>74.054464892771989</v>
          </cell>
          <cell r="T122">
            <v>23.661253378728549</v>
          </cell>
          <cell r="U122">
            <v>26.837899298354607</v>
          </cell>
          <cell r="W122">
            <v>0</v>
          </cell>
          <cell r="X122">
            <v>11.743158212908179</v>
          </cell>
          <cell r="Y122">
            <v>11.607142857142858</v>
          </cell>
          <cell r="Z122">
            <v>0</v>
          </cell>
          <cell r="AA122">
            <v>0</v>
          </cell>
          <cell r="AB122">
            <v>0</v>
          </cell>
          <cell r="AC122">
            <v>5</v>
          </cell>
          <cell r="AD122">
            <v>0</v>
          </cell>
          <cell r="AE122">
            <v>0.22847358121330608</v>
          </cell>
          <cell r="AF122">
            <v>1.8525727698172094</v>
          </cell>
          <cell r="AG122">
            <v>0</v>
          </cell>
          <cell r="AH122">
            <v>4.1511055061254485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30.582040301203708</v>
          </cell>
          <cell r="AP122">
            <v>0</v>
          </cell>
          <cell r="AQ122">
            <v>22.147427230182792</v>
          </cell>
          <cell r="AR122">
            <v>7.8525727698172076</v>
          </cell>
          <cell r="AS122">
            <v>4.8341329396747597</v>
          </cell>
          <cell r="AT122">
            <v>0</v>
          </cell>
          <cell r="AU122">
            <v>0</v>
          </cell>
          <cell r="AV122">
            <v>0</v>
          </cell>
          <cell r="AW122">
            <v>67</v>
          </cell>
          <cell r="AX122">
            <v>0</v>
          </cell>
          <cell r="AY122">
            <v>0</v>
          </cell>
          <cell r="AZ122">
            <v>50.832358737032116</v>
          </cell>
          <cell r="BA122">
            <v>0</v>
          </cell>
          <cell r="BB122">
            <v>6.7212588328230254</v>
          </cell>
          <cell r="BC122">
            <v>0</v>
          </cell>
          <cell r="BD122">
            <v>0</v>
          </cell>
          <cell r="BE122">
            <v>27.3224043715847</v>
          </cell>
          <cell r="BF122">
            <v>23.362527135264617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H122">
            <v>0</v>
          </cell>
          <cell r="CJ122">
            <v>39871</v>
          </cell>
          <cell r="CK122">
            <v>11.743158212908179</v>
          </cell>
          <cell r="CL122">
            <v>2.0810463510305155</v>
          </cell>
          <cell r="CM122">
            <v>50.684931506849317</v>
          </cell>
          <cell r="CN122">
            <v>0</v>
          </cell>
          <cell r="CO122">
            <v>0</v>
          </cell>
          <cell r="CP122">
            <v>39.567278747003918</v>
          </cell>
          <cell r="CQ122">
            <v>0</v>
          </cell>
          <cell r="CR122">
            <v>30</v>
          </cell>
          <cell r="CS122">
            <v>0</v>
          </cell>
          <cell r="CU122">
            <v>39871</v>
          </cell>
          <cell r="CV122">
            <v>0</v>
          </cell>
          <cell r="CW122">
            <v>5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51.310436959912096</v>
          </cell>
          <cell r="DD122">
            <v>67</v>
          </cell>
          <cell r="DE122">
            <v>11.835616438356164</v>
          </cell>
          <cell r="DF122">
            <v>24</v>
          </cell>
          <cell r="DG122">
            <v>58.684931506849324</v>
          </cell>
          <cell r="DH122">
            <v>6.7212588328230254</v>
          </cell>
          <cell r="DI122">
            <v>0</v>
          </cell>
          <cell r="DJ122">
            <v>0</v>
          </cell>
          <cell r="DK122">
            <v>27.3224043715847</v>
          </cell>
          <cell r="DL122">
            <v>23.362527135264617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R122">
            <v>50.684931506849317</v>
          </cell>
          <cell r="DS122">
            <v>0</v>
          </cell>
          <cell r="DT122">
            <v>0</v>
          </cell>
          <cell r="DV122">
            <v>39871</v>
          </cell>
          <cell r="DW122">
            <v>1.3873642340203436</v>
          </cell>
          <cell r="DY122">
            <v>49.7</v>
          </cell>
          <cell r="DZ122">
            <v>44.7</v>
          </cell>
          <cell r="EA122">
            <v>30</v>
          </cell>
          <cell r="EB122">
            <v>30</v>
          </cell>
          <cell r="ED122">
            <v>60</v>
          </cell>
          <cell r="EE122">
            <v>20</v>
          </cell>
          <cell r="EF122">
            <v>39.567278747003918</v>
          </cell>
          <cell r="EG122">
            <v>0</v>
          </cell>
          <cell r="EH122">
            <v>39.567278747003918</v>
          </cell>
          <cell r="EJ122">
            <v>30</v>
          </cell>
          <cell r="EK122">
            <v>90</v>
          </cell>
          <cell r="EL122">
            <v>110</v>
          </cell>
          <cell r="EN122">
            <v>0</v>
          </cell>
          <cell r="EO122">
            <v>60</v>
          </cell>
          <cell r="EP122">
            <v>80</v>
          </cell>
          <cell r="ER122">
            <v>200</v>
          </cell>
          <cell r="ET122">
            <v>15</v>
          </cell>
          <cell r="EU122">
            <v>0</v>
          </cell>
          <cell r="EV122">
            <v>0</v>
          </cell>
          <cell r="EW122">
            <v>41.681924296378355</v>
          </cell>
          <cell r="EX122">
            <v>9.0030072104709618</v>
          </cell>
          <cell r="EZ122">
            <v>41.681924296378355</v>
          </cell>
          <cell r="FA122">
            <v>56.681924296378355</v>
          </cell>
          <cell r="FB122">
            <v>59</v>
          </cell>
          <cell r="FC122">
            <v>68.350684931506848</v>
          </cell>
          <cell r="FE122">
            <v>38271.593243055555</v>
          </cell>
        </row>
        <row r="123">
          <cell r="A123">
            <v>39872</v>
          </cell>
          <cell r="B123">
            <v>28</v>
          </cell>
          <cell r="C123">
            <v>6</v>
          </cell>
          <cell r="D123">
            <v>2</v>
          </cell>
          <cell r="E123">
            <v>2009</v>
          </cell>
          <cell r="G123">
            <v>0</v>
          </cell>
          <cell r="H123">
            <v>1.0429758904029021</v>
          </cell>
          <cell r="I123">
            <v>13.847777018816034</v>
          </cell>
          <cell r="J123">
            <v>50.684931506849317</v>
          </cell>
          <cell r="K123">
            <v>11.607142857142858</v>
          </cell>
          <cell r="L123">
            <v>0.19900535713045828</v>
          </cell>
          <cell r="M123">
            <v>8.7531680040915614</v>
          </cell>
          <cell r="N123">
            <v>8.9352</v>
          </cell>
          <cell r="O123">
            <v>13.122319712165204</v>
          </cell>
          <cell r="P123">
            <v>17.739856463482273</v>
          </cell>
          <cell r="Q123">
            <v>29.407516880451219</v>
          </cell>
          <cell r="R123">
            <v>16.257122205705755</v>
          </cell>
          <cell r="S123">
            <v>41.431061620534756</v>
          </cell>
          <cell r="T123">
            <v>23.569362579356572</v>
          </cell>
          <cell r="U123">
            <v>36.849729215333475</v>
          </cell>
          <cell r="W123">
            <v>0</v>
          </cell>
          <cell r="X123">
            <v>14.890752909218936</v>
          </cell>
          <cell r="Y123">
            <v>11.607142857142858</v>
          </cell>
          <cell r="Z123">
            <v>0</v>
          </cell>
          <cell r="AA123">
            <v>0</v>
          </cell>
          <cell r="AB123">
            <v>2.6742632581150398</v>
          </cell>
          <cell r="AC123">
            <v>5</v>
          </cell>
          <cell r="AD123">
            <v>0</v>
          </cell>
          <cell r="AE123">
            <v>0.22847358121330608</v>
          </cell>
          <cell r="AF123">
            <v>9.9846365218936715</v>
          </cell>
          <cell r="AG123">
            <v>0</v>
          </cell>
          <cell r="AH123">
            <v>3.2557717077991128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28.341590952841177</v>
          </cell>
          <cell r="AP123">
            <v>0</v>
          </cell>
          <cell r="AQ123">
            <v>14.015363478106329</v>
          </cell>
          <cell r="AR123">
            <v>15.984636521893671</v>
          </cell>
          <cell r="AS123">
            <v>14.929452601164158</v>
          </cell>
          <cell r="AT123">
            <v>0</v>
          </cell>
          <cell r="AU123">
            <v>0</v>
          </cell>
          <cell r="AV123">
            <v>0</v>
          </cell>
          <cell r="AW123">
            <v>67</v>
          </cell>
          <cell r="AX123">
            <v>0</v>
          </cell>
          <cell r="AY123">
            <v>0</v>
          </cell>
          <cell r="AZ123">
            <v>34.85015341522481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27.3224043715847</v>
          </cell>
          <cell r="BF123">
            <v>23.362527135264617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H123">
            <v>0</v>
          </cell>
          <cell r="CJ123">
            <v>39872</v>
          </cell>
          <cell r="CK123">
            <v>14.890752909218936</v>
          </cell>
          <cell r="CL123">
            <v>10.213110103106978</v>
          </cell>
          <cell r="CM123">
            <v>50.684931506849317</v>
          </cell>
          <cell r="CN123">
            <v>0</v>
          </cell>
          <cell r="CO123">
            <v>0</v>
          </cell>
          <cell r="CP123">
            <v>46.526815261804444</v>
          </cell>
          <cell r="CQ123">
            <v>0</v>
          </cell>
          <cell r="CR123">
            <v>30</v>
          </cell>
          <cell r="CS123">
            <v>0</v>
          </cell>
          <cell r="CU123">
            <v>39872</v>
          </cell>
          <cell r="CV123">
            <v>2.6742632581150398</v>
          </cell>
          <cell r="CW123">
            <v>5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61.417568171023383</v>
          </cell>
          <cell r="DD123">
            <v>67</v>
          </cell>
          <cell r="DE123">
            <v>11.835616438356164</v>
          </cell>
          <cell r="DF123">
            <v>24</v>
          </cell>
          <cell r="DG123">
            <v>50.834789937118479</v>
          </cell>
          <cell r="DH123">
            <v>0</v>
          </cell>
          <cell r="DI123">
            <v>0</v>
          </cell>
          <cell r="DJ123">
            <v>0</v>
          </cell>
          <cell r="DK123">
            <v>27.3224043715847</v>
          </cell>
          <cell r="DL123">
            <v>23.362527135264617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R123">
            <v>50.684931506849317</v>
          </cell>
          <cell r="DS123">
            <v>0</v>
          </cell>
          <cell r="DT123">
            <v>0</v>
          </cell>
          <cell r="DV123">
            <v>39872</v>
          </cell>
          <cell r="DW123">
            <v>6.8087400687379853</v>
          </cell>
          <cell r="DY123">
            <v>49.7</v>
          </cell>
          <cell r="DZ123">
            <v>44.7</v>
          </cell>
          <cell r="EA123">
            <v>30</v>
          </cell>
          <cell r="EB123">
            <v>30</v>
          </cell>
          <cell r="ED123">
            <v>60</v>
          </cell>
          <cell r="EE123">
            <v>20</v>
          </cell>
          <cell r="EF123">
            <v>46.526815261804444</v>
          </cell>
          <cell r="EG123">
            <v>0</v>
          </cell>
          <cell r="EH123">
            <v>46.526815261804444</v>
          </cell>
          <cell r="EJ123">
            <v>30</v>
          </cell>
          <cell r="EK123">
            <v>90</v>
          </cell>
          <cell r="EL123">
            <v>110</v>
          </cell>
          <cell r="EN123">
            <v>0</v>
          </cell>
          <cell r="EO123">
            <v>60</v>
          </cell>
          <cell r="EP123">
            <v>80</v>
          </cell>
          <cell r="ER123">
            <v>200</v>
          </cell>
          <cell r="ET123">
            <v>15</v>
          </cell>
          <cell r="EU123">
            <v>0</v>
          </cell>
          <cell r="EV123">
            <v>0</v>
          </cell>
          <cell r="EW123">
            <v>50.684931506849317</v>
          </cell>
          <cell r="EX123">
            <v>0</v>
          </cell>
          <cell r="EZ123">
            <v>52.622973092573758</v>
          </cell>
          <cell r="FA123">
            <v>67.622973092573758</v>
          </cell>
          <cell r="FB123">
            <v>59</v>
          </cell>
          <cell r="FC123">
            <v>68.350684931506848</v>
          </cell>
          <cell r="FE123">
            <v>38271.593243402778</v>
          </cell>
        </row>
        <row r="124">
          <cell r="A124">
            <v>39873</v>
          </cell>
          <cell r="B124">
            <v>1</v>
          </cell>
          <cell r="C124">
            <v>7</v>
          </cell>
          <cell r="D124">
            <v>3</v>
          </cell>
          <cell r="E124">
            <v>2009</v>
          </cell>
          <cell r="G124">
            <v>0</v>
          </cell>
          <cell r="H124">
            <v>0.52724816123807616</v>
          </cell>
          <cell r="I124">
            <v>12.496648982383027</v>
          </cell>
          <cell r="J124">
            <v>50.684931506849317</v>
          </cell>
          <cell r="K124">
            <v>10.483870967741936</v>
          </cell>
          <cell r="L124">
            <v>0.1973460118163585</v>
          </cell>
          <cell r="M124">
            <v>7.9166768700469481</v>
          </cell>
          <cell r="N124">
            <v>7.7697391304347825</v>
          </cell>
          <cell r="O124">
            <v>12.834345503121462</v>
          </cell>
          <cell r="P124">
            <v>19.424103313069821</v>
          </cell>
          <cell r="Q124">
            <v>26.569480345953174</v>
          </cell>
          <cell r="R124">
            <v>20.288044470491361</v>
          </cell>
          <cell r="S124">
            <v>42.794166868965732</v>
          </cell>
          <cell r="T124">
            <v>21.283441496174166</v>
          </cell>
          <cell r="U124">
            <v>35.82468725070531</v>
          </cell>
          <cell r="W124">
            <v>0</v>
          </cell>
          <cell r="X124">
            <v>13.023897143621102</v>
          </cell>
          <cell r="Y124">
            <v>10.483870967741936</v>
          </cell>
          <cell r="Z124">
            <v>0</v>
          </cell>
          <cell r="AA124">
            <v>0</v>
          </cell>
          <cell r="AB124">
            <v>2.5899130434782607</v>
          </cell>
          <cell r="AC124">
            <v>5</v>
          </cell>
          <cell r="AD124">
            <v>0</v>
          </cell>
          <cell r="AE124">
            <v>1.3517454706142278</v>
          </cell>
          <cell r="AF124">
            <v>6.9421034982056007</v>
          </cell>
          <cell r="AG124">
            <v>0</v>
          </cell>
          <cell r="AH124">
            <v>4.8031671968342984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28.6532395603002</v>
          </cell>
          <cell r="AP124">
            <v>0</v>
          </cell>
          <cell r="AQ124">
            <v>17.057896501794399</v>
          </cell>
          <cell r="AR124">
            <v>12.942103498205601</v>
          </cell>
          <cell r="AS124">
            <v>15.659566875501312</v>
          </cell>
          <cell r="AT124">
            <v>0</v>
          </cell>
          <cell r="AU124">
            <v>0</v>
          </cell>
          <cell r="AV124">
            <v>0</v>
          </cell>
          <cell r="AW124">
            <v>67</v>
          </cell>
          <cell r="AX124">
            <v>0</v>
          </cell>
          <cell r="AY124">
            <v>0</v>
          </cell>
          <cell r="AZ124">
            <v>32.902295615845205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27.3224043715847</v>
          </cell>
          <cell r="BF124">
            <v>23.362527135264617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H124">
            <v>0</v>
          </cell>
          <cell r="CJ124">
            <v>39873</v>
          </cell>
          <cell r="CK124">
            <v>13.023897143621102</v>
          </cell>
          <cell r="CL124">
            <v>8.2938489688198285</v>
          </cell>
          <cell r="CM124">
            <v>50.684931506849317</v>
          </cell>
          <cell r="CN124">
            <v>0</v>
          </cell>
          <cell r="CO124">
            <v>0</v>
          </cell>
          <cell r="CP124">
            <v>49.115973632635814</v>
          </cell>
          <cell r="CQ124">
            <v>0</v>
          </cell>
          <cell r="CR124">
            <v>30</v>
          </cell>
          <cell r="CS124">
            <v>0</v>
          </cell>
          <cell r="CU124">
            <v>39873</v>
          </cell>
          <cell r="CV124">
            <v>2.5899130434782607</v>
          </cell>
          <cell r="CW124">
            <v>5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62.139870776256913</v>
          </cell>
          <cell r="DD124">
            <v>67</v>
          </cell>
          <cell r="DE124">
            <v>11.835616438356164</v>
          </cell>
          <cell r="DF124">
            <v>24</v>
          </cell>
          <cell r="DG124">
            <v>45.844399114050802</v>
          </cell>
          <cell r="DH124">
            <v>0</v>
          </cell>
          <cell r="DI124">
            <v>0</v>
          </cell>
          <cell r="DJ124">
            <v>0</v>
          </cell>
          <cell r="DK124">
            <v>27.3224043715847</v>
          </cell>
          <cell r="DL124">
            <v>23.362527135264617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R124">
            <v>50.684931506849317</v>
          </cell>
          <cell r="DS124">
            <v>0</v>
          </cell>
          <cell r="DT124">
            <v>0</v>
          </cell>
          <cell r="DV124">
            <v>39873</v>
          </cell>
          <cell r="DW124">
            <v>5.5292326458798859</v>
          </cell>
          <cell r="DY124">
            <v>49.7</v>
          </cell>
          <cell r="DZ124">
            <v>44.7</v>
          </cell>
          <cell r="EA124">
            <v>30</v>
          </cell>
          <cell r="EB124">
            <v>30</v>
          </cell>
          <cell r="ED124">
            <v>60</v>
          </cell>
          <cell r="EE124">
            <v>20</v>
          </cell>
          <cell r="EF124">
            <v>49.115973632635814</v>
          </cell>
          <cell r="EG124">
            <v>0</v>
          </cell>
          <cell r="EH124">
            <v>49.115973632635814</v>
          </cell>
          <cell r="EJ124">
            <v>30</v>
          </cell>
          <cell r="EK124">
            <v>90</v>
          </cell>
          <cell r="EL124">
            <v>110</v>
          </cell>
          <cell r="EN124">
            <v>0</v>
          </cell>
          <cell r="EO124">
            <v>60</v>
          </cell>
          <cell r="EP124">
            <v>80</v>
          </cell>
          <cell r="ER124">
            <v>200</v>
          </cell>
          <cell r="ET124">
            <v>15</v>
          </cell>
          <cell r="EU124">
            <v>0</v>
          </cell>
          <cell r="EV124">
            <v>0</v>
          </cell>
          <cell r="EW124">
            <v>50.684931506849317</v>
          </cell>
          <cell r="EX124">
            <v>0</v>
          </cell>
          <cell r="EZ124">
            <v>51.690664303886386</v>
          </cell>
          <cell r="FA124">
            <v>66.690664303886393</v>
          </cell>
          <cell r="FB124">
            <v>59</v>
          </cell>
          <cell r="FC124">
            <v>68.350684931506848</v>
          </cell>
          <cell r="FE124">
            <v>38271.593243634263</v>
          </cell>
        </row>
        <row r="125">
          <cell r="A125">
            <v>39874</v>
          </cell>
          <cell r="B125">
            <v>2</v>
          </cell>
          <cell r="C125">
            <v>1</v>
          </cell>
          <cell r="D125">
            <v>3</v>
          </cell>
          <cell r="E125">
            <v>2009</v>
          </cell>
          <cell r="G125">
            <v>0</v>
          </cell>
          <cell r="H125">
            <v>0.52381966196333007</v>
          </cell>
          <cell r="I125">
            <v>12.492780392874229</v>
          </cell>
          <cell r="J125">
            <v>50.684931506849317</v>
          </cell>
          <cell r="K125">
            <v>10.483870967741936</v>
          </cell>
          <cell r="L125">
            <v>0.19606274388272052</v>
          </cell>
          <cell r="M125">
            <v>7.9142261031951957</v>
          </cell>
          <cell r="N125">
            <v>7.7697391304347825</v>
          </cell>
          <cell r="O125">
            <v>12.75088851363483</v>
          </cell>
          <cell r="P125">
            <v>19.418090190479859</v>
          </cell>
          <cell r="Q125">
            <v>26.571220375639193</v>
          </cell>
          <cell r="R125">
            <v>20.288044470491361</v>
          </cell>
          <cell r="S125">
            <v>42.794166868965732</v>
          </cell>
          <cell r="T125">
            <v>21.283441496174166</v>
          </cell>
          <cell r="U125">
            <v>35.82468725070531</v>
          </cell>
          <cell r="W125">
            <v>0</v>
          </cell>
          <cell r="X125">
            <v>13.016600054837559</v>
          </cell>
          <cell r="Y125">
            <v>10.483870967741936</v>
          </cell>
          <cell r="Z125">
            <v>0</v>
          </cell>
          <cell r="AA125">
            <v>0</v>
          </cell>
          <cell r="AB125">
            <v>2.5899130434782607</v>
          </cell>
          <cell r="AC125">
            <v>5</v>
          </cell>
          <cell r="AD125">
            <v>0</v>
          </cell>
          <cell r="AE125">
            <v>1.3517454706142278</v>
          </cell>
          <cell r="AF125">
            <v>6.9383694634202104</v>
          </cell>
          <cell r="AG125">
            <v>0</v>
          </cell>
          <cell r="AH125">
            <v>4.8076826781032036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28.64543307786651</v>
          </cell>
          <cell r="AP125">
            <v>0</v>
          </cell>
          <cell r="AQ125">
            <v>17.061630536579791</v>
          </cell>
          <cell r="AR125">
            <v>12.938369463420209</v>
          </cell>
          <cell r="AS125">
            <v>15.575127794275538</v>
          </cell>
          <cell r="AT125">
            <v>0</v>
          </cell>
          <cell r="AU125">
            <v>0</v>
          </cell>
          <cell r="AV125">
            <v>0</v>
          </cell>
          <cell r="AW125">
            <v>67</v>
          </cell>
          <cell r="AX125">
            <v>0</v>
          </cell>
          <cell r="AY125">
            <v>0</v>
          </cell>
          <cell r="AZ125">
            <v>32.902295615845205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27.3224043715847</v>
          </cell>
          <cell r="BF125">
            <v>23.362527135264617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H125">
            <v>0</v>
          </cell>
          <cell r="CJ125">
            <v>39874</v>
          </cell>
          <cell r="CK125">
            <v>13.016600054837559</v>
          </cell>
          <cell r="CL125">
            <v>8.2901149340344382</v>
          </cell>
          <cell r="CM125">
            <v>50.684931506849317</v>
          </cell>
          <cell r="CN125">
            <v>0</v>
          </cell>
          <cell r="CO125">
            <v>0</v>
          </cell>
          <cell r="CP125">
            <v>49.02824355024525</v>
          </cell>
          <cell r="CQ125">
            <v>0</v>
          </cell>
          <cell r="CR125">
            <v>30</v>
          </cell>
          <cell r="CS125">
            <v>0</v>
          </cell>
          <cell r="CU125">
            <v>39874</v>
          </cell>
          <cell r="CV125">
            <v>2.5899130434782607</v>
          </cell>
          <cell r="CW125">
            <v>5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62.044843605082811</v>
          </cell>
          <cell r="DD125">
            <v>67</v>
          </cell>
          <cell r="DE125">
            <v>11.835616438356164</v>
          </cell>
          <cell r="DF125">
            <v>24</v>
          </cell>
          <cell r="DG125">
            <v>45.840665079265413</v>
          </cell>
          <cell r="DH125">
            <v>0</v>
          </cell>
          <cell r="DI125">
            <v>0</v>
          </cell>
          <cell r="DJ125">
            <v>0</v>
          </cell>
          <cell r="DK125">
            <v>27.3224043715847</v>
          </cell>
          <cell r="DL125">
            <v>23.362527135264617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R125">
            <v>50.684931506849317</v>
          </cell>
          <cell r="DS125">
            <v>0</v>
          </cell>
          <cell r="DT125">
            <v>0</v>
          </cell>
          <cell r="DV125">
            <v>39874</v>
          </cell>
          <cell r="DW125">
            <v>5.5267432893562924</v>
          </cell>
          <cell r="DY125">
            <v>49.7</v>
          </cell>
          <cell r="DZ125">
            <v>44.7</v>
          </cell>
          <cell r="EA125">
            <v>30</v>
          </cell>
          <cell r="EB125">
            <v>30</v>
          </cell>
          <cell r="ED125">
            <v>60</v>
          </cell>
          <cell r="EE125">
            <v>20</v>
          </cell>
          <cell r="EF125">
            <v>49.02824355024525</v>
          </cell>
          <cell r="EG125">
            <v>0</v>
          </cell>
          <cell r="EH125">
            <v>49.02824355024525</v>
          </cell>
          <cell r="EJ125">
            <v>30</v>
          </cell>
          <cell r="EK125">
            <v>90</v>
          </cell>
          <cell r="EL125">
            <v>110</v>
          </cell>
          <cell r="EN125">
            <v>0</v>
          </cell>
          <cell r="EO125">
            <v>60</v>
          </cell>
          <cell r="EP125">
            <v>80</v>
          </cell>
          <cell r="ER125">
            <v>200</v>
          </cell>
          <cell r="ET125">
            <v>15</v>
          </cell>
          <cell r="EU125">
            <v>0</v>
          </cell>
          <cell r="EV125">
            <v>0</v>
          </cell>
          <cell r="EW125">
            <v>50.684931506849317</v>
          </cell>
          <cell r="EX125">
            <v>0</v>
          </cell>
          <cell r="EZ125">
            <v>51.674662417147729</v>
          </cell>
          <cell r="FA125">
            <v>66.674662417147729</v>
          </cell>
          <cell r="FB125">
            <v>59</v>
          </cell>
          <cell r="FC125">
            <v>68.350684931506848</v>
          </cell>
          <cell r="FE125">
            <v>38271.593243750001</v>
          </cell>
        </row>
        <row r="126">
          <cell r="A126">
            <v>39875</v>
          </cell>
          <cell r="B126">
            <v>3</v>
          </cell>
          <cell r="C126">
            <v>2</v>
          </cell>
          <cell r="D126">
            <v>3</v>
          </cell>
          <cell r="E126">
            <v>2009</v>
          </cell>
          <cell r="G126">
            <v>0</v>
          </cell>
          <cell r="H126">
            <v>0.49715355649308235</v>
          </cell>
          <cell r="I126">
            <v>12.462691363361351</v>
          </cell>
          <cell r="J126">
            <v>50.684931506849317</v>
          </cell>
          <cell r="K126">
            <v>10.483870967741936</v>
          </cell>
          <cell r="L126">
            <v>0.186081771065536</v>
          </cell>
          <cell r="M126">
            <v>7.8951645832371202</v>
          </cell>
          <cell r="N126">
            <v>7.7697391304347825</v>
          </cell>
          <cell r="O126">
            <v>12.101778595405456</v>
          </cell>
          <cell r="P126">
            <v>19.371321459224621</v>
          </cell>
          <cell r="Q126">
            <v>26.584753939863759</v>
          </cell>
          <cell r="R126">
            <v>20.288044470491361</v>
          </cell>
          <cell r="S126">
            <v>42.794166868965732</v>
          </cell>
          <cell r="T126">
            <v>21.283441496174166</v>
          </cell>
          <cell r="U126">
            <v>35.82468725070531</v>
          </cell>
          <cell r="W126">
            <v>0</v>
          </cell>
          <cell r="X126">
            <v>12.959844919854433</v>
          </cell>
          <cell r="Y126">
            <v>10.483870967741936</v>
          </cell>
          <cell r="Z126">
            <v>0</v>
          </cell>
          <cell r="AA126">
            <v>0</v>
          </cell>
          <cell r="AB126">
            <v>2.5899130434782607</v>
          </cell>
          <cell r="AC126">
            <v>5</v>
          </cell>
          <cell r="AD126">
            <v>0</v>
          </cell>
          <cell r="AE126">
            <v>1.3517454706142278</v>
          </cell>
          <cell r="AF126">
            <v>6.9093269706449512</v>
          </cell>
          <cell r="AG126">
            <v>0</v>
          </cell>
          <cell r="AH126">
            <v>4.8428030879724773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28.656709739516003</v>
          </cell>
          <cell r="AP126">
            <v>0</v>
          </cell>
          <cell r="AQ126">
            <v>17.090673029355049</v>
          </cell>
          <cell r="AR126">
            <v>12.909326970644951</v>
          </cell>
          <cell r="AS126">
            <v>14.846385637496709</v>
          </cell>
          <cell r="AT126">
            <v>0</v>
          </cell>
          <cell r="AU126">
            <v>0</v>
          </cell>
          <cell r="AV126">
            <v>0</v>
          </cell>
          <cell r="AW126">
            <v>67</v>
          </cell>
          <cell r="AX126">
            <v>0</v>
          </cell>
          <cell r="AY126">
            <v>0</v>
          </cell>
          <cell r="AZ126">
            <v>32.902295615845205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27.3224043715847</v>
          </cell>
          <cell r="BF126">
            <v>23.362527135264617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H126">
            <v>0</v>
          </cell>
          <cell r="CJ126">
            <v>39875</v>
          </cell>
          <cell r="CK126">
            <v>12.959844919854433</v>
          </cell>
          <cell r="CL126">
            <v>8.2610724412591789</v>
          </cell>
          <cell r="CM126">
            <v>50.684931506849317</v>
          </cell>
          <cell r="CN126">
            <v>0</v>
          </cell>
          <cell r="CO126">
            <v>0</v>
          </cell>
          <cell r="CP126">
            <v>48.34589846498519</v>
          </cell>
          <cell r="CQ126">
            <v>0</v>
          </cell>
          <cell r="CR126">
            <v>30</v>
          </cell>
          <cell r="CS126">
            <v>0</v>
          </cell>
          <cell r="CU126">
            <v>39875</v>
          </cell>
          <cell r="CV126">
            <v>2.5899130434782607</v>
          </cell>
          <cell r="CW126">
            <v>5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61.305743384839623</v>
          </cell>
          <cell r="DD126">
            <v>67</v>
          </cell>
          <cell r="DE126">
            <v>11.835616438356164</v>
          </cell>
          <cell r="DF126">
            <v>24</v>
          </cell>
          <cell r="DG126">
            <v>45.811622586490159</v>
          </cell>
          <cell r="DH126">
            <v>0</v>
          </cell>
          <cell r="DI126">
            <v>0</v>
          </cell>
          <cell r="DJ126">
            <v>0</v>
          </cell>
          <cell r="DK126">
            <v>27.3224043715847</v>
          </cell>
          <cell r="DL126">
            <v>23.362527135264617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R126">
            <v>50.684931506849317</v>
          </cell>
          <cell r="DS126">
            <v>0</v>
          </cell>
          <cell r="DT126">
            <v>0</v>
          </cell>
          <cell r="DV126">
            <v>39875</v>
          </cell>
          <cell r="DW126">
            <v>5.5073816275061196</v>
          </cell>
          <cell r="DY126">
            <v>49.7</v>
          </cell>
          <cell r="DZ126">
            <v>44.7</v>
          </cell>
          <cell r="EA126">
            <v>30</v>
          </cell>
          <cell r="EB126">
            <v>30</v>
          </cell>
          <cell r="ED126">
            <v>60</v>
          </cell>
          <cell r="EE126">
            <v>20</v>
          </cell>
          <cell r="EF126">
            <v>48.34589846498519</v>
          </cell>
          <cell r="EG126">
            <v>0</v>
          </cell>
          <cell r="EH126">
            <v>48.34589846498519</v>
          </cell>
          <cell r="EJ126">
            <v>30</v>
          </cell>
          <cell r="EK126">
            <v>90</v>
          </cell>
          <cell r="EL126">
            <v>110</v>
          </cell>
          <cell r="EN126">
            <v>0</v>
          </cell>
          <cell r="EO126">
            <v>60</v>
          </cell>
          <cell r="EP126">
            <v>80</v>
          </cell>
          <cell r="ER126">
            <v>200</v>
          </cell>
          <cell r="ET126">
            <v>15</v>
          </cell>
          <cell r="EU126">
            <v>0</v>
          </cell>
          <cell r="EV126">
            <v>0</v>
          </cell>
          <cell r="EW126">
            <v>50.684931506849317</v>
          </cell>
          <cell r="EX126">
            <v>0</v>
          </cell>
          <cell r="EZ126">
            <v>51.550203298069292</v>
          </cell>
          <cell r="FA126">
            <v>66.550203298069292</v>
          </cell>
          <cell r="FB126">
            <v>59</v>
          </cell>
          <cell r="FC126">
            <v>68.350684931506848</v>
          </cell>
          <cell r="FE126">
            <v>38271.593243981479</v>
          </cell>
        </row>
        <row r="127">
          <cell r="A127">
            <v>39876</v>
          </cell>
          <cell r="B127">
            <v>4</v>
          </cell>
          <cell r="C127">
            <v>3</v>
          </cell>
          <cell r="D127">
            <v>3</v>
          </cell>
          <cell r="E127">
            <v>2009</v>
          </cell>
          <cell r="G127">
            <v>0</v>
          </cell>
          <cell r="H127">
            <v>0.46455265499739401</v>
          </cell>
          <cell r="I127">
            <v>11.931503022494063</v>
          </cell>
          <cell r="J127">
            <v>50.684931506849317</v>
          </cell>
          <cell r="K127">
            <v>10.483870967741936</v>
          </cell>
          <cell r="L127">
            <v>0.17387943758240987</v>
          </cell>
          <cell r="M127">
            <v>7.5586546550386924</v>
          </cell>
          <cell r="N127">
            <v>7.7697391304347825</v>
          </cell>
          <cell r="O127">
            <v>11.308203075812584</v>
          </cell>
          <cell r="P127">
            <v>18.545671540894528</v>
          </cell>
          <cell r="Q127">
            <v>26.338519194567191</v>
          </cell>
          <cell r="R127">
            <v>20.288044470491361</v>
          </cell>
          <cell r="S127">
            <v>36.840232941670415</v>
          </cell>
          <cell r="T127">
            <v>21.502197719092241</v>
          </cell>
          <cell r="U127">
            <v>31.967454434590806</v>
          </cell>
          <cell r="W127">
            <v>0</v>
          </cell>
          <cell r="X127">
            <v>12.396055677491457</v>
          </cell>
          <cell r="Y127">
            <v>10.483870967741936</v>
          </cell>
          <cell r="Z127">
            <v>0</v>
          </cell>
          <cell r="AA127">
            <v>0</v>
          </cell>
          <cell r="AB127">
            <v>2.5899130434782607</v>
          </cell>
          <cell r="AC127">
            <v>5</v>
          </cell>
          <cell r="AD127">
            <v>0</v>
          </cell>
          <cell r="AE127">
            <v>1.3517454706142278</v>
          </cell>
          <cell r="AF127">
            <v>6.5606147089633957</v>
          </cell>
          <cell r="AG127">
            <v>0</v>
          </cell>
          <cell r="AH127">
            <v>4.9612973252635868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29.094648305787626</v>
          </cell>
          <cell r="AP127">
            <v>0</v>
          </cell>
          <cell r="AQ127">
            <v>17.439385291036604</v>
          </cell>
          <cell r="AR127">
            <v>12.560614708963396</v>
          </cell>
          <cell r="AS127">
            <v>12.424492650714441</v>
          </cell>
          <cell r="AT127">
            <v>0</v>
          </cell>
          <cell r="AU127">
            <v>0</v>
          </cell>
          <cell r="AV127">
            <v>0</v>
          </cell>
          <cell r="AW127">
            <v>67</v>
          </cell>
          <cell r="AX127">
            <v>0</v>
          </cell>
          <cell r="AY127">
            <v>0</v>
          </cell>
          <cell r="AZ127">
            <v>23.309885095353465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27.3224043715847</v>
          </cell>
          <cell r="BF127">
            <v>23.362527135264617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H127">
            <v>0</v>
          </cell>
          <cell r="CJ127">
            <v>39876</v>
          </cell>
          <cell r="CK127">
            <v>12.396055677491457</v>
          </cell>
          <cell r="CL127">
            <v>7.9123601795776235</v>
          </cell>
          <cell r="CM127">
            <v>50.684931506849317</v>
          </cell>
          <cell r="CN127">
            <v>0</v>
          </cell>
          <cell r="CO127">
            <v>0</v>
          </cell>
          <cell r="CP127">
            <v>46.480438281765657</v>
          </cell>
          <cell r="CQ127">
            <v>0</v>
          </cell>
          <cell r="CR127">
            <v>30</v>
          </cell>
          <cell r="CS127">
            <v>0</v>
          </cell>
          <cell r="CU127">
            <v>39876</v>
          </cell>
          <cell r="CV127">
            <v>2.5899130434782607</v>
          </cell>
          <cell r="CW127">
            <v>5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58.876493959257111</v>
          </cell>
          <cell r="DD127">
            <v>67</v>
          </cell>
          <cell r="DE127">
            <v>11.835616438356164</v>
          </cell>
          <cell r="DF127">
            <v>24</v>
          </cell>
          <cell r="DG127">
            <v>35.870499804316864</v>
          </cell>
          <cell r="DH127">
            <v>0</v>
          </cell>
          <cell r="DI127">
            <v>0</v>
          </cell>
          <cell r="DJ127">
            <v>0</v>
          </cell>
          <cell r="DK127">
            <v>27.3224043715847</v>
          </cell>
          <cell r="DL127">
            <v>23.362527135264617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R127">
            <v>50.684931506849317</v>
          </cell>
          <cell r="DS127">
            <v>0</v>
          </cell>
          <cell r="DT127">
            <v>0</v>
          </cell>
          <cell r="DV127">
            <v>39876</v>
          </cell>
          <cell r="DW127">
            <v>5.274906786385082</v>
          </cell>
          <cell r="DY127">
            <v>49.7</v>
          </cell>
          <cell r="DZ127">
            <v>44.7</v>
          </cell>
          <cell r="EA127">
            <v>30</v>
          </cell>
          <cell r="EB127">
            <v>30</v>
          </cell>
          <cell r="ED127">
            <v>60</v>
          </cell>
          <cell r="EE127">
            <v>20</v>
          </cell>
          <cell r="EF127">
            <v>46.480438281765657</v>
          </cell>
          <cell r="EG127">
            <v>0</v>
          </cell>
          <cell r="EH127">
            <v>46.480438281765657</v>
          </cell>
          <cell r="EJ127">
            <v>30</v>
          </cell>
          <cell r="EK127">
            <v>90</v>
          </cell>
          <cell r="EL127">
            <v>110</v>
          </cell>
          <cell r="EN127">
            <v>0</v>
          </cell>
          <cell r="EO127">
            <v>60</v>
          </cell>
          <cell r="EP127">
            <v>80</v>
          </cell>
          <cell r="ER127">
            <v>200</v>
          </cell>
          <cell r="ET127">
            <v>15</v>
          </cell>
          <cell r="EU127">
            <v>0</v>
          </cell>
          <cell r="EV127">
            <v>0</v>
          </cell>
          <cell r="EW127">
            <v>49.353016016213388</v>
          </cell>
          <cell r="EX127">
            <v>1.3319154906359287</v>
          </cell>
          <cell r="EZ127">
            <v>49.353016016213388</v>
          </cell>
          <cell r="FA127">
            <v>64.353016016213388</v>
          </cell>
          <cell r="FB127">
            <v>59</v>
          </cell>
          <cell r="FC127">
            <v>68.350684931506848</v>
          </cell>
          <cell r="FE127">
            <v>38271.593244328702</v>
          </cell>
        </row>
        <row r="128">
          <cell r="A128">
            <v>39877</v>
          </cell>
          <cell r="B128">
            <v>5</v>
          </cell>
          <cell r="C128">
            <v>4</v>
          </cell>
          <cell r="D128">
            <v>3</v>
          </cell>
          <cell r="E128">
            <v>2009</v>
          </cell>
          <cell r="G128">
            <v>0</v>
          </cell>
          <cell r="H128">
            <v>0.30122196815802843</v>
          </cell>
          <cell r="I128">
            <v>9.7121626211878205</v>
          </cell>
          <cell r="J128">
            <v>50.684931506849317</v>
          </cell>
          <cell r="K128">
            <v>10.483870967741936</v>
          </cell>
          <cell r="L128">
            <v>0.11274568307241377</v>
          </cell>
          <cell r="M128">
            <v>6.1526936772957299</v>
          </cell>
          <cell r="N128">
            <v>0</v>
          </cell>
          <cell r="O128">
            <v>7.3323855760678942</v>
          </cell>
          <cell r="P128">
            <v>15.09605098240608</v>
          </cell>
          <cell r="Q128">
            <v>26.936142384538325</v>
          </cell>
          <cell r="R128">
            <v>20.288044470491361</v>
          </cell>
          <cell r="S128">
            <v>34.145764765192943</v>
          </cell>
          <cell r="T128">
            <v>20.933502939633886</v>
          </cell>
          <cell r="U128">
            <v>22.691694887868451</v>
          </cell>
          <cell r="W128">
            <v>0</v>
          </cell>
          <cell r="X128">
            <v>10.013384589345849</v>
          </cell>
          <cell r="Y128">
            <v>10.483870967741936</v>
          </cell>
          <cell r="Z128">
            <v>0</v>
          </cell>
          <cell r="AA128">
            <v>0</v>
          </cell>
          <cell r="AB128">
            <v>0</v>
          </cell>
          <cell r="AC128">
            <v>5</v>
          </cell>
          <cell r="AD128">
            <v>0</v>
          </cell>
          <cell r="AE128">
            <v>1.265439360368144</v>
          </cell>
          <cell r="AF128">
            <v>0</v>
          </cell>
          <cell r="AG128">
            <v>0</v>
          </cell>
          <cell r="AH128">
            <v>5.204177913249465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31.237957476613801</v>
          </cell>
          <cell r="AP128">
            <v>8.6306110246082923E-2</v>
          </cell>
          <cell r="AQ128">
            <v>24</v>
          </cell>
          <cell r="AR128">
            <v>5.9136938897539153</v>
          </cell>
          <cell r="AS128">
            <v>3.2104880236403943</v>
          </cell>
          <cell r="AT128">
            <v>0</v>
          </cell>
          <cell r="AU128">
            <v>0</v>
          </cell>
          <cell r="AV128">
            <v>0</v>
          </cell>
          <cell r="AW128">
            <v>67</v>
          </cell>
          <cell r="AX128">
            <v>0</v>
          </cell>
          <cell r="AY128">
            <v>0</v>
          </cell>
          <cell r="AZ128">
            <v>10.770962592695284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27.3224043715847</v>
          </cell>
          <cell r="BF128">
            <v>23.362527135264617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H128">
            <v>0</v>
          </cell>
          <cell r="CJ128">
            <v>39877</v>
          </cell>
          <cell r="CK128">
            <v>10.013384589345849</v>
          </cell>
          <cell r="CL128">
            <v>1.265439360368144</v>
          </cell>
          <cell r="CM128">
            <v>50.684931506849317</v>
          </cell>
          <cell r="CN128">
            <v>0</v>
          </cell>
          <cell r="CO128">
            <v>0</v>
          </cell>
          <cell r="CP128">
            <v>39.652623413503662</v>
          </cell>
          <cell r="CQ128">
            <v>0</v>
          </cell>
          <cell r="CR128">
            <v>30</v>
          </cell>
          <cell r="CS128">
            <v>0</v>
          </cell>
          <cell r="CU128">
            <v>39877</v>
          </cell>
          <cell r="CV128">
            <v>0</v>
          </cell>
          <cell r="CW128">
            <v>5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49.666008002849509</v>
          </cell>
          <cell r="DD128">
            <v>67</v>
          </cell>
          <cell r="DE128">
            <v>11.835616438356164</v>
          </cell>
          <cell r="DF128">
            <v>24</v>
          </cell>
          <cell r="DG128">
            <v>16.684656482449199</v>
          </cell>
          <cell r="DH128">
            <v>0</v>
          </cell>
          <cell r="DI128">
            <v>0</v>
          </cell>
          <cell r="DJ128">
            <v>0</v>
          </cell>
          <cell r="DK128">
            <v>27.3224043715847</v>
          </cell>
          <cell r="DL128">
            <v>23.362527135264617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R128">
            <v>50.684931506849317</v>
          </cell>
          <cell r="DS128">
            <v>0</v>
          </cell>
          <cell r="DT128">
            <v>0</v>
          </cell>
          <cell r="DV128">
            <v>39877</v>
          </cell>
          <cell r="DW128">
            <v>0.84362624024542932</v>
          </cell>
          <cell r="DY128">
            <v>49.7</v>
          </cell>
          <cell r="DZ128">
            <v>44.7</v>
          </cell>
          <cell r="EA128">
            <v>30</v>
          </cell>
          <cell r="EB128">
            <v>30</v>
          </cell>
          <cell r="ED128">
            <v>60</v>
          </cell>
          <cell r="EE128">
            <v>20</v>
          </cell>
          <cell r="EF128">
            <v>39.652623413503662</v>
          </cell>
          <cell r="EG128">
            <v>0</v>
          </cell>
          <cell r="EH128">
            <v>39.652623413503662</v>
          </cell>
          <cell r="EJ128">
            <v>30</v>
          </cell>
          <cell r="EK128">
            <v>90</v>
          </cell>
          <cell r="EL128">
            <v>110</v>
          </cell>
          <cell r="EN128">
            <v>0</v>
          </cell>
          <cell r="EO128">
            <v>60</v>
          </cell>
          <cell r="EP128">
            <v>80</v>
          </cell>
          <cell r="ER128">
            <v>200</v>
          </cell>
          <cell r="ET128">
            <v>15</v>
          </cell>
          <cell r="EU128">
            <v>0</v>
          </cell>
          <cell r="EV128">
            <v>0</v>
          </cell>
          <cell r="EW128">
            <v>40.173020657321807</v>
          </cell>
          <cell r="EX128">
            <v>10.51191084952751</v>
          </cell>
          <cell r="EZ128">
            <v>40.173020657321807</v>
          </cell>
          <cell r="FA128">
            <v>55.173020657321807</v>
          </cell>
          <cell r="FB128">
            <v>59</v>
          </cell>
          <cell r="FC128">
            <v>68.350684931506848</v>
          </cell>
          <cell r="FE128">
            <v>38271.593244560187</v>
          </cell>
        </row>
        <row r="129">
          <cell r="A129">
            <v>39878</v>
          </cell>
          <cell r="B129">
            <v>6</v>
          </cell>
          <cell r="C129">
            <v>5</v>
          </cell>
          <cell r="D129">
            <v>3</v>
          </cell>
          <cell r="E129">
            <v>2009</v>
          </cell>
          <cell r="G129">
            <v>0</v>
          </cell>
          <cell r="H129">
            <v>0.30445041063438694</v>
          </cell>
          <cell r="I129">
            <v>9.7985502763555363</v>
          </cell>
          <cell r="J129">
            <v>50.684931506849317</v>
          </cell>
          <cell r="K129">
            <v>10.483870967741936</v>
          </cell>
          <cell r="L129">
            <v>0.11395407087521196</v>
          </cell>
          <cell r="M129">
            <v>6.2074206006883896</v>
          </cell>
          <cell r="N129">
            <v>0</v>
          </cell>
          <cell r="O129">
            <v>7.4109727561184435</v>
          </cell>
          <cell r="P129">
            <v>15.230327198479449</v>
          </cell>
          <cell r="Q129">
            <v>26.64180374786433</v>
          </cell>
          <cell r="R129">
            <v>20.288044470491361</v>
          </cell>
          <cell r="S129">
            <v>40.311622374626594</v>
          </cell>
          <cell r="T129">
            <v>21.103695133990179</v>
          </cell>
          <cell r="U129">
            <v>25.429696805777855</v>
          </cell>
          <cell r="W129">
            <v>0</v>
          </cell>
          <cell r="X129">
            <v>10.103000686989922</v>
          </cell>
          <cell r="Y129">
            <v>10.483870967741936</v>
          </cell>
          <cell r="Z129">
            <v>0</v>
          </cell>
          <cell r="AA129">
            <v>0</v>
          </cell>
          <cell r="AB129">
            <v>0</v>
          </cell>
          <cell r="AC129">
            <v>5</v>
          </cell>
          <cell r="AD129">
            <v>0</v>
          </cell>
          <cell r="AE129">
            <v>1.3213746715636017</v>
          </cell>
          <cell r="AF129">
            <v>0</v>
          </cell>
          <cell r="AG129">
            <v>0</v>
          </cell>
          <cell r="AH129">
            <v>5.1287285096510722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31.246087726826243</v>
          </cell>
          <cell r="AP129">
            <v>3.0370799050626118E-2</v>
          </cell>
          <cell r="AQ129">
            <v>24</v>
          </cell>
          <cell r="AR129">
            <v>5.9696292009493739</v>
          </cell>
          <cell r="AS129">
            <v>3.1963319364762697</v>
          </cell>
          <cell r="AT129">
            <v>0</v>
          </cell>
          <cell r="AU129">
            <v>0</v>
          </cell>
          <cell r="AV129">
            <v>0</v>
          </cell>
          <cell r="AW129">
            <v>67</v>
          </cell>
          <cell r="AX129">
            <v>0</v>
          </cell>
          <cell r="AY129">
            <v>0</v>
          </cell>
          <cell r="AZ129">
            <v>19.845014314394632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27.3224043715847</v>
          </cell>
          <cell r="BF129">
            <v>23.362527135264617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H129">
            <v>0</v>
          </cell>
          <cell r="CJ129">
            <v>39878</v>
          </cell>
          <cell r="CK129">
            <v>10.103000686989922</v>
          </cell>
          <cell r="CL129">
            <v>1.3213746715636017</v>
          </cell>
          <cell r="CM129">
            <v>50.684931506849317</v>
          </cell>
          <cell r="CN129">
            <v>0</v>
          </cell>
          <cell r="CO129">
            <v>0</v>
          </cell>
          <cell r="CP129">
            <v>39.571148172953585</v>
          </cell>
          <cell r="CQ129">
            <v>0</v>
          </cell>
          <cell r="CR129">
            <v>30</v>
          </cell>
          <cell r="CS129">
            <v>0</v>
          </cell>
          <cell r="CU129">
            <v>39878</v>
          </cell>
          <cell r="CV129">
            <v>0</v>
          </cell>
          <cell r="CW129">
            <v>5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49.674148859943507</v>
          </cell>
          <cell r="DD129">
            <v>67</v>
          </cell>
          <cell r="DE129">
            <v>11.835616438356164</v>
          </cell>
          <cell r="DF129">
            <v>24</v>
          </cell>
          <cell r="DG129">
            <v>25.814643515344006</v>
          </cell>
          <cell r="DH129">
            <v>0</v>
          </cell>
          <cell r="DI129">
            <v>0</v>
          </cell>
          <cell r="DJ129">
            <v>0</v>
          </cell>
          <cell r="DK129">
            <v>27.3224043715847</v>
          </cell>
          <cell r="DL129">
            <v>23.362527135264617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R129">
            <v>50.684931506849317</v>
          </cell>
          <cell r="DS129">
            <v>0</v>
          </cell>
          <cell r="DT129">
            <v>0</v>
          </cell>
          <cell r="DV129">
            <v>39878</v>
          </cell>
          <cell r="DW129">
            <v>0.88091644770906774</v>
          </cell>
          <cell r="DY129">
            <v>49.7</v>
          </cell>
          <cell r="DZ129">
            <v>44.7</v>
          </cell>
          <cell r="EA129">
            <v>30</v>
          </cell>
          <cell r="EB129">
            <v>30</v>
          </cell>
          <cell r="ED129">
            <v>60</v>
          </cell>
          <cell r="EE129">
            <v>20</v>
          </cell>
          <cell r="EF129">
            <v>39.571148172953585</v>
          </cell>
          <cell r="EG129">
            <v>0</v>
          </cell>
          <cell r="EH129">
            <v>39.571148172953585</v>
          </cell>
          <cell r="EJ129">
            <v>30</v>
          </cell>
          <cell r="EK129">
            <v>90</v>
          </cell>
          <cell r="EL129">
            <v>110</v>
          </cell>
          <cell r="EN129">
            <v>0</v>
          </cell>
          <cell r="EO129">
            <v>60</v>
          </cell>
          <cell r="EP129">
            <v>80</v>
          </cell>
          <cell r="ER129">
            <v>200</v>
          </cell>
          <cell r="ET129">
            <v>15</v>
          </cell>
          <cell r="EU129">
            <v>0</v>
          </cell>
          <cell r="EV129">
            <v>0</v>
          </cell>
          <cell r="EW129">
            <v>40.530351273678988</v>
          </cell>
          <cell r="EX129">
            <v>10.154580233170329</v>
          </cell>
          <cell r="EZ129">
            <v>40.530351273678988</v>
          </cell>
          <cell r="FA129">
            <v>55.530351273678988</v>
          </cell>
          <cell r="FB129">
            <v>59</v>
          </cell>
          <cell r="FC129">
            <v>68.350684931506848</v>
          </cell>
          <cell r="FE129">
            <v>38271.593244675925</v>
          </cell>
        </row>
        <row r="130">
          <cell r="A130">
            <v>39879</v>
          </cell>
          <cell r="B130">
            <v>7</v>
          </cell>
          <cell r="C130">
            <v>6</v>
          </cell>
          <cell r="D130">
            <v>3</v>
          </cell>
          <cell r="E130">
            <v>2009</v>
          </cell>
          <cell r="G130">
            <v>0</v>
          </cell>
          <cell r="H130">
            <v>0.49715355649308235</v>
          </cell>
          <cell r="I130">
            <v>12.462691363361351</v>
          </cell>
          <cell r="J130">
            <v>50.684931506849317</v>
          </cell>
          <cell r="K130">
            <v>10.483870967741936</v>
          </cell>
          <cell r="L130">
            <v>0.186081771065536</v>
          </cell>
          <cell r="M130">
            <v>7.8951645832371202</v>
          </cell>
          <cell r="N130">
            <v>7.7697391304347825</v>
          </cell>
          <cell r="O130">
            <v>12.101778595405456</v>
          </cell>
          <cell r="P130">
            <v>19.371321459224621</v>
          </cell>
          <cell r="Q130">
            <v>26.584753939863759</v>
          </cell>
          <cell r="R130">
            <v>20.288044470491361</v>
          </cell>
          <cell r="S130">
            <v>42.794166868965732</v>
          </cell>
          <cell r="T130">
            <v>21.283441496174166</v>
          </cell>
          <cell r="U130">
            <v>35.82468725070531</v>
          </cell>
          <cell r="W130">
            <v>0</v>
          </cell>
          <cell r="X130">
            <v>12.959844919854433</v>
          </cell>
          <cell r="Y130">
            <v>10.483870967741936</v>
          </cell>
          <cell r="Z130">
            <v>0</v>
          </cell>
          <cell r="AA130">
            <v>0</v>
          </cell>
          <cell r="AB130">
            <v>2.5899130434782607</v>
          </cell>
          <cell r="AC130">
            <v>5</v>
          </cell>
          <cell r="AD130">
            <v>0</v>
          </cell>
          <cell r="AE130">
            <v>1.3517454706142278</v>
          </cell>
          <cell r="AF130">
            <v>6.9093269706449512</v>
          </cell>
          <cell r="AG130">
            <v>0</v>
          </cell>
          <cell r="AH130">
            <v>4.8428030879724773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28.690774791595537</v>
          </cell>
          <cell r="AP130">
            <v>0</v>
          </cell>
          <cell r="AQ130">
            <v>17.090673029355049</v>
          </cell>
          <cell r="AR130">
            <v>12.909326970644951</v>
          </cell>
          <cell r="AS130">
            <v>14.812320585417183</v>
          </cell>
          <cell r="AT130">
            <v>0</v>
          </cell>
          <cell r="AU130">
            <v>0</v>
          </cell>
          <cell r="AV130">
            <v>0</v>
          </cell>
          <cell r="AW130">
            <v>67</v>
          </cell>
          <cell r="AX130">
            <v>0</v>
          </cell>
          <cell r="AY130">
            <v>0</v>
          </cell>
          <cell r="AZ130">
            <v>32.902295615845205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27.3224043715847</v>
          </cell>
          <cell r="BF130">
            <v>23.362527135264617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H130">
            <v>0</v>
          </cell>
          <cell r="CJ130">
            <v>39879</v>
          </cell>
          <cell r="CK130">
            <v>12.959844919854433</v>
          </cell>
          <cell r="CL130">
            <v>8.2610724412591789</v>
          </cell>
          <cell r="CM130">
            <v>50.684931506849317</v>
          </cell>
          <cell r="CN130">
            <v>0</v>
          </cell>
          <cell r="CO130">
            <v>0</v>
          </cell>
          <cell r="CP130">
            <v>48.345898464985197</v>
          </cell>
          <cell r="CQ130">
            <v>0</v>
          </cell>
          <cell r="CR130">
            <v>30</v>
          </cell>
          <cell r="CS130">
            <v>0</v>
          </cell>
          <cell r="CU130">
            <v>39879</v>
          </cell>
          <cell r="CV130">
            <v>2.5899130434782607</v>
          </cell>
          <cell r="CW130">
            <v>5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61.30574338483963</v>
          </cell>
          <cell r="DD130">
            <v>67</v>
          </cell>
          <cell r="DE130">
            <v>11.835616438356164</v>
          </cell>
          <cell r="DF130">
            <v>24</v>
          </cell>
          <cell r="DG130">
            <v>45.811622586490159</v>
          </cell>
          <cell r="DH130">
            <v>0</v>
          </cell>
          <cell r="DI130">
            <v>0</v>
          </cell>
          <cell r="DJ130">
            <v>0</v>
          </cell>
          <cell r="DK130">
            <v>27.3224043715847</v>
          </cell>
          <cell r="DL130">
            <v>23.362527135264617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R130">
            <v>50.684931506849317</v>
          </cell>
          <cell r="DS130">
            <v>0</v>
          </cell>
          <cell r="DT130">
            <v>0</v>
          </cell>
          <cell r="DV130">
            <v>39879</v>
          </cell>
          <cell r="DW130">
            <v>5.5073816275061196</v>
          </cell>
          <cell r="DY130">
            <v>49.7</v>
          </cell>
          <cell r="DZ130">
            <v>44.7</v>
          </cell>
          <cell r="EA130">
            <v>30</v>
          </cell>
          <cell r="EB130">
            <v>30</v>
          </cell>
          <cell r="ED130">
            <v>60</v>
          </cell>
          <cell r="EE130">
            <v>20</v>
          </cell>
          <cell r="EF130">
            <v>48.345898464985197</v>
          </cell>
          <cell r="EG130">
            <v>0</v>
          </cell>
          <cell r="EH130">
            <v>48.345898464985197</v>
          </cell>
          <cell r="EJ130">
            <v>30</v>
          </cell>
          <cell r="EK130">
            <v>90</v>
          </cell>
          <cell r="EL130">
            <v>110</v>
          </cell>
          <cell r="EN130">
            <v>0</v>
          </cell>
          <cell r="EO130">
            <v>60</v>
          </cell>
          <cell r="EP130">
            <v>80</v>
          </cell>
          <cell r="ER130">
            <v>200</v>
          </cell>
          <cell r="ET130">
            <v>15</v>
          </cell>
          <cell r="EU130">
            <v>0</v>
          </cell>
          <cell r="EV130">
            <v>0</v>
          </cell>
          <cell r="EW130">
            <v>50.684931506849317</v>
          </cell>
          <cell r="EX130">
            <v>0</v>
          </cell>
          <cell r="EZ130">
            <v>51.550203298069292</v>
          </cell>
          <cell r="FA130">
            <v>66.550203298069292</v>
          </cell>
          <cell r="FB130">
            <v>59</v>
          </cell>
          <cell r="FC130">
            <v>68.350684931506848</v>
          </cell>
          <cell r="FE130">
            <v>38271.59324490741</v>
          </cell>
        </row>
        <row r="131">
          <cell r="A131">
            <v>39880</v>
          </cell>
          <cell r="B131">
            <v>8</v>
          </cell>
          <cell r="C131">
            <v>7</v>
          </cell>
          <cell r="D131">
            <v>3</v>
          </cell>
          <cell r="E131">
            <v>2009</v>
          </cell>
          <cell r="G131">
            <v>0</v>
          </cell>
          <cell r="H131">
            <v>0.49715355649308235</v>
          </cell>
          <cell r="I131">
            <v>12.462691363361351</v>
          </cell>
          <cell r="J131">
            <v>50.684931506849317</v>
          </cell>
          <cell r="K131">
            <v>10.483870967741936</v>
          </cell>
          <cell r="L131">
            <v>0.186081771065536</v>
          </cell>
          <cell r="M131">
            <v>7.8951645832371202</v>
          </cell>
          <cell r="N131">
            <v>7.7697391304347825</v>
          </cell>
          <cell r="O131">
            <v>12.101778595405456</v>
          </cell>
          <cell r="P131">
            <v>19.371321459224621</v>
          </cell>
          <cell r="Q131">
            <v>26.584753939863759</v>
          </cell>
          <cell r="R131">
            <v>20.288044470491361</v>
          </cell>
          <cell r="S131">
            <v>42.794166868965732</v>
          </cell>
          <cell r="T131">
            <v>21.283441496174166</v>
          </cell>
          <cell r="U131">
            <v>35.82468725070531</v>
          </cell>
          <cell r="W131">
            <v>0</v>
          </cell>
          <cell r="X131">
            <v>12.959844919854433</v>
          </cell>
          <cell r="Y131">
            <v>10.483870967741936</v>
          </cell>
          <cell r="Z131">
            <v>0</v>
          </cell>
          <cell r="AA131">
            <v>0</v>
          </cell>
          <cell r="AB131">
            <v>2.5899130434782607</v>
          </cell>
          <cell r="AC131">
            <v>5</v>
          </cell>
          <cell r="AD131">
            <v>0</v>
          </cell>
          <cell r="AE131">
            <v>1.3517454706142278</v>
          </cell>
          <cell r="AF131">
            <v>6.9093269706449512</v>
          </cell>
          <cell r="AG131">
            <v>0</v>
          </cell>
          <cell r="AH131">
            <v>4.8428030879724773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28.682242444075634</v>
          </cell>
          <cell r="AP131">
            <v>0</v>
          </cell>
          <cell r="AQ131">
            <v>17.090673029355049</v>
          </cell>
          <cell r="AR131">
            <v>12.909326970644951</v>
          </cell>
          <cell r="AS131">
            <v>14.820852932937086</v>
          </cell>
          <cell r="AT131">
            <v>0</v>
          </cell>
          <cell r="AU131">
            <v>0</v>
          </cell>
          <cell r="AV131">
            <v>0</v>
          </cell>
          <cell r="AW131">
            <v>67</v>
          </cell>
          <cell r="AX131">
            <v>0</v>
          </cell>
          <cell r="AY131">
            <v>0</v>
          </cell>
          <cell r="AZ131">
            <v>32.902295615845205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27.3224043715847</v>
          </cell>
          <cell r="BF131">
            <v>23.362527135264617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H131">
            <v>0</v>
          </cell>
          <cell r="CJ131">
            <v>39880</v>
          </cell>
          <cell r="CK131">
            <v>12.959844919854433</v>
          </cell>
          <cell r="CL131">
            <v>8.2610724412591789</v>
          </cell>
          <cell r="CM131">
            <v>50.684931506849317</v>
          </cell>
          <cell r="CN131">
            <v>0</v>
          </cell>
          <cell r="CO131">
            <v>0</v>
          </cell>
          <cell r="CP131">
            <v>48.345898464985197</v>
          </cell>
          <cell r="CQ131">
            <v>0</v>
          </cell>
          <cell r="CR131">
            <v>30</v>
          </cell>
          <cell r="CS131">
            <v>0</v>
          </cell>
          <cell r="CU131">
            <v>39880</v>
          </cell>
          <cell r="CV131">
            <v>2.5899130434782607</v>
          </cell>
          <cell r="CW131">
            <v>5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61.30574338483963</v>
          </cell>
          <cell r="DD131">
            <v>67</v>
          </cell>
          <cell r="DE131">
            <v>11.835616438356164</v>
          </cell>
          <cell r="DF131">
            <v>24</v>
          </cell>
          <cell r="DG131">
            <v>45.811622586490159</v>
          </cell>
          <cell r="DH131">
            <v>0</v>
          </cell>
          <cell r="DI131">
            <v>0</v>
          </cell>
          <cell r="DJ131">
            <v>0</v>
          </cell>
          <cell r="DK131">
            <v>27.3224043715847</v>
          </cell>
          <cell r="DL131">
            <v>23.362527135264617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R131">
            <v>50.684931506849317</v>
          </cell>
          <cell r="DS131">
            <v>0</v>
          </cell>
          <cell r="DT131">
            <v>0</v>
          </cell>
          <cell r="DV131">
            <v>39880</v>
          </cell>
          <cell r="DW131">
            <v>5.5073816275061196</v>
          </cell>
          <cell r="DY131">
            <v>49.7</v>
          </cell>
          <cell r="DZ131">
            <v>44.7</v>
          </cell>
          <cell r="EA131">
            <v>30</v>
          </cell>
          <cell r="EB131">
            <v>30</v>
          </cell>
          <cell r="ED131">
            <v>60</v>
          </cell>
          <cell r="EE131">
            <v>20</v>
          </cell>
          <cell r="EF131">
            <v>48.345898464985197</v>
          </cell>
          <cell r="EG131">
            <v>0</v>
          </cell>
          <cell r="EH131">
            <v>48.345898464985197</v>
          </cell>
          <cell r="EJ131">
            <v>30</v>
          </cell>
          <cell r="EK131">
            <v>90</v>
          </cell>
          <cell r="EL131">
            <v>110</v>
          </cell>
          <cell r="EN131">
            <v>0</v>
          </cell>
          <cell r="EO131">
            <v>60</v>
          </cell>
          <cell r="EP131">
            <v>80</v>
          </cell>
          <cell r="ER131">
            <v>200</v>
          </cell>
          <cell r="ET131">
            <v>15</v>
          </cell>
          <cell r="EU131">
            <v>0</v>
          </cell>
          <cell r="EV131">
            <v>0</v>
          </cell>
          <cell r="EW131">
            <v>50.684931506849317</v>
          </cell>
          <cell r="EX131">
            <v>0</v>
          </cell>
          <cell r="EZ131">
            <v>51.550203298069292</v>
          </cell>
          <cell r="FA131">
            <v>66.550203298069292</v>
          </cell>
          <cell r="FB131">
            <v>59</v>
          </cell>
          <cell r="FC131">
            <v>68.350684931506848</v>
          </cell>
          <cell r="FE131">
            <v>38271.593245023148</v>
          </cell>
        </row>
        <row r="132">
          <cell r="A132">
            <v>39881</v>
          </cell>
          <cell r="B132">
            <v>9</v>
          </cell>
          <cell r="C132">
            <v>1</v>
          </cell>
          <cell r="D132">
            <v>3</v>
          </cell>
          <cell r="E132">
            <v>2009</v>
          </cell>
          <cell r="G132">
            <v>0</v>
          </cell>
          <cell r="H132">
            <v>0.49715355649308235</v>
          </cell>
          <cell r="I132">
            <v>12.462691363361351</v>
          </cell>
          <cell r="J132">
            <v>50.684931506849317</v>
          </cell>
          <cell r="K132">
            <v>10.483870967741936</v>
          </cell>
          <cell r="L132">
            <v>0.186081771065536</v>
          </cell>
          <cell r="M132">
            <v>7.8951645832371202</v>
          </cell>
          <cell r="N132">
            <v>7.7697391304347825</v>
          </cell>
          <cell r="O132">
            <v>12.101778595405456</v>
          </cell>
          <cell r="P132">
            <v>19.371321459224621</v>
          </cell>
          <cell r="Q132">
            <v>26.584753939863759</v>
          </cell>
          <cell r="R132">
            <v>20.288044470491361</v>
          </cell>
          <cell r="S132">
            <v>42.794166868965732</v>
          </cell>
          <cell r="T132">
            <v>21.283441496174166</v>
          </cell>
          <cell r="U132">
            <v>35.82468725070531</v>
          </cell>
          <cell r="W132">
            <v>0</v>
          </cell>
          <cell r="X132">
            <v>12.959844919854433</v>
          </cell>
          <cell r="Y132">
            <v>10.483870967741936</v>
          </cell>
          <cell r="Z132">
            <v>0</v>
          </cell>
          <cell r="AA132">
            <v>0</v>
          </cell>
          <cell r="AB132">
            <v>2.5899130434782607</v>
          </cell>
          <cell r="AC132">
            <v>5</v>
          </cell>
          <cell r="AD132">
            <v>0</v>
          </cell>
          <cell r="AE132">
            <v>1.3517454706142278</v>
          </cell>
          <cell r="AF132">
            <v>6.9093269706449512</v>
          </cell>
          <cell r="AG132">
            <v>0</v>
          </cell>
          <cell r="AH132">
            <v>4.8428030879724773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28.673652832478417</v>
          </cell>
          <cell r="AP132">
            <v>0</v>
          </cell>
          <cell r="AQ132">
            <v>17.090673029355049</v>
          </cell>
          <cell r="AR132">
            <v>12.909326970644951</v>
          </cell>
          <cell r="AS132">
            <v>14.829442544534302</v>
          </cell>
          <cell r="AT132">
            <v>0</v>
          </cell>
          <cell r="AU132">
            <v>0</v>
          </cell>
          <cell r="AV132">
            <v>0</v>
          </cell>
          <cell r="AW132">
            <v>67</v>
          </cell>
          <cell r="AX132">
            <v>0</v>
          </cell>
          <cell r="AY132">
            <v>0</v>
          </cell>
          <cell r="AZ132">
            <v>32.902295615845205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27.3224043715847</v>
          </cell>
          <cell r="BF132">
            <v>23.362527135264617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H132">
            <v>0</v>
          </cell>
          <cell r="CJ132">
            <v>39881</v>
          </cell>
          <cell r="CK132">
            <v>12.959844919854433</v>
          </cell>
          <cell r="CL132">
            <v>8.2610724412591789</v>
          </cell>
          <cell r="CM132">
            <v>50.684931506849317</v>
          </cell>
          <cell r="CN132">
            <v>0</v>
          </cell>
          <cell r="CO132">
            <v>0</v>
          </cell>
          <cell r="CP132">
            <v>48.345898464985197</v>
          </cell>
          <cell r="CQ132">
            <v>0</v>
          </cell>
          <cell r="CR132">
            <v>30</v>
          </cell>
          <cell r="CS132">
            <v>0</v>
          </cell>
          <cell r="CU132">
            <v>39881</v>
          </cell>
          <cell r="CV132">
            <v>2.5899130434782607</v>
          </cell>
          <cell r="CW132">
            <v>5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61.30574338483963</v>
          </cell>
          <cell r="DD132">
            <v>67</v>
          </cell>
          <cell r="DE132">
            <v>11.835616438356164</v>
          </cell>
          <cell r="DF132">
            <v>24</v>
          </cell>
          <cell r="DG132">
            <v>45.811622586490159</v>
          </cell>
          <cell r="DH132">
            <v>0</v>
          </cell>
          <cell r="DI132">
            <v>0</v>
          </cell>
          <cell r="DJ132">
            <v>0</v>
          </cell>
          <cell r="DK132">
            <v>27.3224043715847</v>
          </cell>
          <cell r="DL132">
            <v>23.362527135264617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R132">
            <v>50.684931506849317</v>
          </cell>
          <cell r="DS132">
            <v>0</v>
          </cell>
          <cell r="DT132">
            <v>0</v>
          </cell>
          <cell r="DV132">
            <v>39881</v>
          </cell>
          <cell r="DW132">
            <v>5.5073816275061196</v>
          </cell>
          <cell r="DY132">
            <v>49.7</v>
          </cell>
          <cell r="DZ132">
            <v>44.7</v>
          </cell>
          <cell r="EA132">
            <v>30</v>
          </cell>
          <cell r="EB132">
            <v>30</v>
          </cell>
          <cell r="ED132">
            <v>60</v>
          </cell>
          <cell r="EE132">
            <v>20</v>
          </cell>
          <cell r="EF132">
            <v>48.345898464985197</v>
          </cell>
          <cell r="EG132">
            <v>0</v>
          </cell>
          <cell r="EH132">
            <v>48.345898464985197</v>
          </cell>
          <cell r="EJ132">
            <v>30</v>
          </cell>
          <cell r="EK132">
            <v>90</v>
          </cell>
          <cell r="EL132">
            <v>110</v>
          </cell>
          <cell r="EN132">
            <v>0</v>
          </cell>
          <cell r="EO132">
            <v>60</v>
          </cell>
          <cell r="EP132">
            <v>80</v>
          </cell>
          <cell r="ER132">
            <v>200</v>
          </cell>
          <cell r="ET132">
            <v>15</v>
          </cell>
          <cell r="EU132">
            <v>0</v>
          </cell>
          <cell r="EV132">
            <v>0</v>
          </cell>
          <cell r="EW132">
            <v>50.684931506849317</v>
          </cell>
          <cell r="EX132">
            <v>0</v>
          </cell>
          <cell r="EZ132">
            <v>51.550203298069292</v>
          </cell>
          <cell r="FA132">
            <v>66.550203298069292</v>
          </cell>
          <cell r="FB132">
            <v>59</v>
          </cell>
          <cell r="FC132">
            <v>68.350684931506848</v>
          </cell>
          <cell r="FE132">
            <v>38271.593245370372</v>
          </cell>
        </row>
        <row r="133">
          <cell r="A133">
            <v>39882</v>
          </cell>
          <cell r="B133">
            <v>10</v>
          </cell>
          <cell r="C133">
            <v>2</v>
          </cell>
          <cell r="D133">
            <v>3</v>
          </cell>
          <cell r="E133">
            <v>2009</v>
          </cell>
          <cell r="G133">
            <v>0</v>
          </cell>
          <cell r="H133">
            <v>0.49715355649308235</v>
          </cell>
          <cell r="I133">
            <v>12.462691363361351</v>
          </cell>
          <cell r="J133">
            <v>50.684931506849317</v>
          </cell>
          <cell r="K133">
            <v>10.483870967741936</v>
          </cell>
          <cell r="L133">
            <v>0.186081771065536</v>
          </cell>
          <cell r="M133">
            <v>7.8951645832371202</v>
          </cell>
          <cell r="N133">
            <v>7.7697391304347825</v>
          </cell>
          <cell r="O133">
            <v>12.101778595405456</v>
          </cell>
          <cell r="P133">
            <v>19.371321459224621</v>
          </cell>
          <cell r="Q133">
            <v>26.584753939863759</v>
          </cell>
          <cell r="R133">
            <v>20.288044470491361</v>
          </cell>
          <cell r="S133">
            <v>54.639615719905649</v>
          </cell>
          <cell r="T133">
            <v>21.368698493538474</v>
          </cell>
          <cell r="U133">
            <v>36.222600880333871</v>
          </cell>
          <cell r="W133">
            <v>0</v>
          </cell>
          <cell r="X133">
            <v>12.959844919854433</v>
          </cell>
          <cell r="Y133">
            <v>10.483870967741936</v>
          </cell>
          <cell r="Z133">
            <v>0</v>
          </cell>
          <cell r="AA133">
            <v>0</v>
          </cell>
          <cell r="AB133">
            <v>2.5899130434782607</v>
          </cell>
          <cell r="AC133">
            <v>5</v>
          </cell>
          <cell r="AD133">
            <v>0</v>
          </cell>
          <cell r="AE133">
            <v>1.3517454706142278</v>
          </cell>
          <cell r="AF133">
            <v>6.9093269706449512</v>
          </cell>
          <cell r="AG133">
            <v>0</v>
          </cell>
          <cell r="AH133">
            <v>4.8428030879724773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28.665005378378879</v>
          </cell>
          <cell r="AP133">
            <v>0</v>
          </cell>
          <cell r="AQ133">
            <v>17.090673029355049</v>
          </cell>
          <cell r="AR133">
            <v>12.909326970644951</v>
          </cell>
          <cell r="AS133">
            <v>14.838089998633833</v>
          </cell>
          <cell r="AT133">
            <v>0</v>
          </cell>
          <cell r="AU133">
            <v>0</v>
          </cell>
          <cell r="AV133">
            <v>0</v>
          </cell>
          <cell r="AW133">
            <v>67</v>
          </cell>
          <cell r="AX133">
            <v>0</v>
          </cell>
          <cell r="AY133">
            <v>0</v>
          </cell>
          <cell r="AZ133">
            <v>45.230915093777995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27.3224043715847</v>
          </cell>
          <cell r="BF133">
            <v>23.362527135264617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H133">
            <v>0</v>
          </cell>
          <cell r="CJ133">
            <v>39882</v>
          </cell>
          <cell r="CK133">
            <v>12.959844919854433</v>
          </cell>
          <cell r="CL133">
            <v>8.2610724412591789</v>
          </cell>
          <cell r="CM133">
            <v>50.684931506849317</v>
          </cell>
          <cell r="CN133">
            <v>0</v>
          </cell>
          <cell r="CO133">
            <v>0</v>
          </cell>
          <cell r="CP133">
            <v>48.34589846498519</v>
          </cell>
          <cell r="CQ133">
            <v>0</v>
          </cell>
          <cell r="CR133">
            <v>30</v>
          </cell>
          <cell r="CS133">
            <v>0</v>
          </cell>
          <cell r="CU133">
            <v>39882</v>
          </cell>
          <cell r="CV133">
            <v>2.5899130434782607</v>
          </cell>
          <cell r="CW133">
            <v>5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61.305743384839623</v>
          </cell>
          <cell r="DD133">
            <v>67</v>
          </cell>
          <cell r="DE133">
            <v>11.835616438356164</v>
          </cell>
          <cell r="DF133">
            <v>24</v>
          </cell>
          <cell r="DG133">
            <v>58.140242064422949</v>
          </cell>
          <cell r="DH133">
            <v>0</v>
          </cell>
          <cell r="DI133">
            <v>0</v>
          </cell>
          <cell r="DJ133">
            <v>0</v>
          </cell>
          <cell r="DK133">
            <v>27.3224043715847</v>
          </cell>
          <cell r="DL133">
            <v>23.362527135264617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R133">
            <v>50.684931506849317</v>
          </cell>
          <cell r="DS133">
            <v>0</v>
          </cell>
          <cell r="DT133">
            <v>0</v>
          </cell>
          <cell r="DV133">
            <v>39882</v>
          </cell>
          <cell r="DW133">
            <v>5.5073816275061196</v>
          </cell>
          <cell r="DY133">
            <v>49.7</v>
          </cell>
          <cell r="DZ133">
            <v>44.7</v>
          </cell>
          <cell r="EA133">
            <v>30</v>
          </cell>
          <cell r="EB133">
            <v>30</v>
          </cell>
          <cell r="ED133">
            <v>60</v>
          </cell>
          <cell r="EE133">
            <v>20</v>
          </cell>
          <cell r="EF133">
            <v>48.34589846498519</v>
          </cell>
          <cell r="EG133">
            <v>0</v>
          </cell>
          <cell r="EH133">
            <v>48.34589846498519</v>
          </cell>
          <cell r="EJ133">
            <v>30</v>
          </cell>
          <cell r="EK133">
            <v>90</v>
          </cell>
          <cell r="EL133">
            <v>110</v>
          </cell>
          <cell r="EN133">
            <v>0</v>
          </cell>
          <cell r="EO133">
            <v>60</v>
          </cell>
          <cell r="EP133">
            <v>80</v>
          </cell>
          <cell r="ER133">
            <v>200</v>
          </cell>
          <cell r="ET133">
            <v>15</v>
          </cell>
          <cell r="EU133">
            <v>0</v>
          </cell>
          <cell r="EV133">
            <v>0</v>
          </cell>
          <cell r="EW133">
            <v>50.684931506849317</v>
          </cell>
          <cell r="EX133">
            <v>0</v>
          </cell>
          <cell r="EZ133">
            <v>51.550203298069292</v>
          </cell>
          <cell r="FA133">
            <v>66.550203298069292</v>
          </cell>
          <cell r="FB133">
            <v>59</v>
          </cell>
          <cell r="FC133">
            <v>68.350684931506848</v>
          </cell>
          <cell r="FE133">
            <v>38271.593245601849</v>
          </cell>
        </row>
        <row r="134">
          <cell r="A134">
            <v>39883</v>
          </cell>
          <cell r="B134">
            <v>11</v>
          </cell>
          <cell r="C134">
            <v>3</v>
          </cell>
          <cell r="D134">
            <v>3</v>
          </cell>
          <cell r="E134">
            <v>2009</v>
          </cell>
          <cell r="G134">
            <v>0</v>
          </cell>
          <cell r="H134">
            <v>0.46455265499739401</v>
          </cell>
          <cell r="I134">
            <v>11.931503022494063</v>
          </cell>
          <cell r="J134">
            <v>50.684931506849317</v>
          </cell>
          <cell r="K134">
            <v>10.483870967741936</v>
          </cell>
          <cell r="L134">
            <v>0.17387943758240987</v>
          </cell>
          <cell r="M134">
            <v>7.5586546550386924</v>
          </cell>
          <cell r="N134">
            <v>7.7697391304347825</v>
          </cell>
          <cell r="O134">
            <v>11.308203075812584</v>
          </cell>
          <cell r="P134">
            <v>18.545671540894528</v>
          </cell>
          <cell r="Q134">
            <v>26.338519194567191</v>
          </cell>
          <cell r="R134">
            <v>20.288044470491361</v>
          </cell>
          <cell r="S134">
            <v>36.840232941670415</v>
          </cell>
          <cell r="T134">
            <v>21.502197719092241</v>
          </cell>
          <cell r="U134">
            <v>31.967454434590806</v>
          </cell>
          <cell r="W134">
            <v>0</v>
          </cell>
          <cell r="X134">
            <v>12.396055677491457</v>
          </cell>
          <cell r="Y134">
            <v>10.483870967741936</v>
          </cell>
          <cell r="Z134">
            <v>0</v>
          </cell>
          <cell r="AA134">
            <v>0</v>
          </cell>
          <cell r="AB134">
            <v>2.5899130434782607</v>
          </cell>
          <cell r="AC134">
            <v>5</v>
          </cell>
          <cell r="AD134">
            <v>0</v>
          </cell>
          <cell r="AE134">
            <v>1.3517454706142278</v>
          </cell>
          <cell r="AF134">
            <v>6.5606147089633957</v>
          </cell>
          <cell r="AG134">
            <v>0</v>
          </cell>
          <cell r="AH134">
            <v>4.9612973252635868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29.102798000620989</v>
          </cell>
          <cell r="AP134">
            <v>0</v>
          </cell>
          <cell r="AQ134">
            <v>17.439385291036604</v>
          </cell>
          <cell r="AR134">
            <v>12.560614708963396</v>
          </cell>
          <cell r="AS134">
            <v>12.416342955881078</v>
          </cell>
          <cell r="AT134">
            <v>0</v>
          </cell>
          <cell r="AU134">
            <v>0</v>
          </cell>
          <cell r="AV134">
            <v>0</v>
          </cell>
          <cell r="AW134">
            <v>67</v>
          </cell>
          <cell r="AX134">
            <v>0</v>
          </cell>
          <cell r="AY134">
            <v>0</v>
          </cell>
          <cell r="AZ134">
            <v>23.309885095353465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27.3224043715847</v>
          </cell>
          <cell r="BF134">
            <v>23.362527135264617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H134">
            <v>0</v>
          </cell>
          <cell r="CJ134">
            <v>39883</v>
          </cell>
          <cell r="CK134">
            <v>12.396055677491457</v>
          </cell>
          <cell r="CL134">
            <v>7.9123601795776235</v>
          </cell>
          <cell r="CM134">
            <v>50.684931506849317</v>
          </cell>
          <cell r="CN134">
            <v>0</v>
          </cell>
          <cell r="CO134">
            <v>0</v>
          </cell>
          <cell r="CP134">
            <v>46.480438281765657</v>
          </cell>
          <cell r="CQ134">
            <v>0</v>
          </cell>
          <cell r="CR134">
            <v>30</v>
          </cell>
          <cell r="CS134">
            <v>0</v>
          </cell>
          <cell r="CU134">
            <v>39883</v>
          </cell>
          <cell r="CV134">
            <v>2.5899130434782607</v>
          </cell>
          <cell r="CW134">
            <v>5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58.876493959257111</v>
          </cell>
          <cell r="DD134">
            <v>67</v>
          </cell>
          <cell r="DE134">
            <v>11.835616438356164</v>
          </cell>
          <cell r="DF134">
            <v>24</v>
          </cell>
          <cell r="DG134">
            <v>35.870499804316864</v>
          </cell>
          <cell r="DH134">
            <v>0</v>
          </cell>
          <cell r="DI134">
            <v>0</v>
          </cell>
          <cell r="DJ134">
            <v>0</v>
          </cell>
          <cell r="DK134">
            <v>27.3224043715847</v>
          </cell>
          <cell r="DL134">
            <v>23.362527135264617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R134">
            <v>50.684931506849317</v>
          </cell>
          <cell r="DS134">
            <v>0</v>
          </cell>
          <cell r="DT134">
            <v>0</v>
          </cell>
          <cell r="DV134">
            <v>39883</v>
          </cell>
          <cell r="DW134">
            <v>5.274906786385082</v>
          </cell>
          <cell r="DY134">
            <v>49.7</v>
          </cell>
          <cell r="DZ134">
            <v>44.7</v>
          </cell>
          <cell r="EA134">
            <v>30</v>
          </cell>
          <cell r="EB134">
            <v>30</v>
          </cell>
          <cell r="ED134">
            <v>60</v>
          </cell>
          <cell r="EE134">
            <v>20</v>
          </cell>
          <cell r="EF134">
            <v>46.480438281765657</v>
          </cell>
          <cell r="EG134">
            <v>0</v>
          </cell>
          <cell r="EH134">
            <v>46.480438281765657</v>
          </cell>
          <cell r="EJ134">
            <v>30</v>
          </cell>
          <cell r="EK134">
            <v>90</v>
          </cell>
          <cell r="EL134">
            <v>110</v>
          </cell>
          <cell r="EN134">
            <v>0</v>
          </cell>
          <cell r="EO134">
            <v>60</v>
          </cell>
          <cell r="EP134">
            <v>80</v>
          </cell>
          <cell r="ER134">
            <v>200</v>
          </cell>
          <cell r="ET134">
            <v>15</v>
          </cell>
          <cell r="EU134">
            <v>0</v>
          </cell>
          <cell r="EV134">
            <v>0</v>
          </cell>
          <cell r="EW134">
            <v>49.353016016213388</v>
          </cell>
          <cell r="EX134">
            <v>1.3319154906359287</v>
          </cell>
          <cell r="EZ134">
            <v>49.353016016213388</v>
          </cell>
          <cell r="FA134">
            <v>64.353016016213388</v>
          </cell>
          <cell r="FB134">
            <v>59</v>
          </cell>
          <cell r="FC134">
            <v>68.350684931506848</v>
          </cell>
          <cell r="FE134">
            <v>38271.593245833334</v>
          </cell>
        </row>
        <row r="135">
          <cell r="A135">
            <v>39884</v>
          </cell>
          <cell r="B135">
            <v>12</v>
          </cell>
          <cell r="C135">
            <v>4</v>
          </cell>
          <cell r="D135">
            <v>3</v>
          </cell>
          <cell r="E135">
            <v>2009</v>
          </cell>
          <cell r="G135">
            <v>0</v>
          </cell>
          <cell r="H135">
            <v>0.35861386577832299</v>
          </cell>
          <cell r="I135">
            <v>9.7779931107969809</v>
          </cell>
          <cell r="J135">
            <v>50.684931506849317</v>
          </cell>
          <cell r="K135">
            <v>10.483870967741936</v>
          </cell>
          <cell r="L135">
            <v>0.13422714652473233</v>
          </cell>
          <cell r="M135">
            <v>6.1943975544845182</v>
          </cell>
          <cell r="N135">
            <v>0</v>
          </cell>
          <cell r="O135">
            <v>8.7294268505390864</v>
          </cell>
          <cell r="P135">
            <v>15.198374271883193</v>
          </cell>
          <cell r="Q135">
            <v>26.948668088027159</v>
          </cell>
          <cell r="R135">
            <v>20.288044470491361</v>
          </cell>
          <cell r="S135">
            <v>48.280472347014197</v>
          </cell>
          <cell r="T135">
            <v>21.03523675674905</v>
          </cell>
          <cell r="U135">
            <v>23.166509550309414</v>
          </cell>
          <cell r="W135">
            <v>0</v>
          </cell>
          <cell r="X135">
            <v>10.136606976575305</v>
          </cell>
          <cell r="Y135">
            <v>10.483870967741936</v>
          </cell>
          <cell r="Z135">
            <v>0</v>
          </cell>
          <cell r="AA135">
            <v>0</v>
          </cell>
          <cell r="AB135">
            <v>0</v>
          </cell>
          <cell r="AC135">
            <v>5</v>
          </cell>
          <cell r="AD135">
            <v>0</v>
          </cell>
          <cell r="AE135">
            <v>1.3286247010092502</v>
          </cell>
          <cell r="AF135">
            <v>0</v>
          </cell>
          <cell r="AG135">
            <v>0</v>
          </cell>
          <cell r="AH135">
            <v>5.2288502801690164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31.097922466742823</v>
          </cell>
          <cell r="AP135">
            <v>2.3120769604977554E-2</v>
          </cell>
          <cell r="AQ135">
            <v>24</v>
          </cell>
          <cell r="AR135">
            <v>5.9768792303950207</v>
          </cell>
          <cell r="AS135">
            <v>4.8377409340289574</v>
          </cell>
          <cell r="AT135">
            <v>0</v>
          </cell>
          <cell r="AU135">
            <v>0</v>
          </cell>
          <cell r="AV135">
            <v>0</v>
          </cell>
          <cell r="AW135">
            <v>67</v>
          </cell>
          <cell r="AX135">
            <v>0</v>
          </cell>
          <cell r="AY135">
            <v>0</v>
          </cell>
          <cell r="AZ135">
            <v>25.482218654072668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27.3224043715847</v>
          </cell>
          <cell r="BF135">
            <v>23.362527135264617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H135">
            <v>0</v>
          </cell>
          <cell r="CJ135">
            <v>39884</v>
          </cell>
          <cell r="CK135">
            <v>10.136606976575305</v>
          </cell>
          <cell r="CL135">
            <v>1.3286247010092502</v>
          </cell>
          <cell r="CM135">
            <v>50.684931506849317</v>
          </cell>
          <cell r="CN135">
            <v>0</v>
          </cell>
          <cell r="CO135">
            <v>0</v>
          </cell>
          <cell r="CP135">
            <v>41.1645136809408</v>
          </cell>
          <cell r="CQ135">
            <v>0</v>
          </cell>
          <cell r="CR135">
            <v>30</v>
          </cell>
          <cell r="CS135">
            <v>0</v>
          </cell>
          <cell r="CU135">
            <v>39884</v>
          </cell>
          <cell r="CV135">
            <v>0</v>
          </cell>
          <cell r="CW135">
            <v>5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51.301120657516101</v>
          </cell>
          <cell r="DD135">
            <v>67</v>
          </cell>
          <cell r="DE135">
            <v>11.835616438356164</v>
          </cell>
          <cell r="DF135">
            <v>24</v>
          </cell>
          <cell r="DG135">
            <v>31.459097884467688</v>
          </cell>
          <cell r="DH135">
            <v>0</v>
          </cell>
          <cell r="DI135">
            <v>0</v>
          </cell>
          <cell r="DJ135">
            <v>0</v>
          </cell>
          <cell r="DK135">
            <v>27.3224043715847</v>
          </cell>
          <cell r="DL135">
            <v>23.362527135264617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R135">
            <v>50.684931506849317</v>
          </cell>
          <cell r="DS135">
            <v>0</v>
          </cell>
          <cell r="DT135">
            <v>0</v>
          </cell>
          <cell r="DV135">
            <v>39884</v>
          </cell>
          <cell r="DW135">
            <v>0.88574980067283349</v>
          </cell>
          <cell r="DY135">
            <v>49.7</v>
          </cell>
          <cell r="DZ135">
            <v>44.7</v>
          </cell>
          <cell r="EA135">
            <v>30</v>
          </cell>
          <cell r="EB135">
            <v>30</v>
          </cell>
          <cell r="ED135">
            <v>60</v>
          </cell>
          <cell r="EE135">
            <v>20</v>
          </cell>
          <cell r="EF135">
            <v>41.1645136809408</v>
          </cell>
          <cell r="EG135">
            <v>0</v>
          </cell>
          <cell r="EH135">
            <v>41.1645136809408</v>
          </cell>
          <cell r="EJ135">
            <v>30</v>
          </cell>
          <cell r="EK135">
            <v>90</v>
          </cell>
          <cell r="EL135">
            <v>110</v>
          </cell>
          <cell r="EN135">
            <v>0</v>
          </cell>
          <cell r="EO135">
            <v>60</v>
          </cell>
          <cell r="EP135">
            <v>80</v>
          </cell>
          <cell r="ER135">
            <v>200</v>
          </cell>
          <cell r="ET135">
            <v>15</v>
          </cell>
          <cell r="EU135">
            <v>0</v>
          </cell>
          <cell r="EV135">
            <v>0</v>
          </cell>
          <cell r="EW135">
            <v>40.445319394698899</v>
          </cell>
          <cell r="EX135">
            <v>10.239612112150418</v>
          </cell>
          <cell r="EZ135">
            <v>40.445319394698899</v>
          </cell>
          <cell r="FA135">
            <v>55.445319394698899</v>
          </cell>
          <cell r="FB135">
            <v>59</v>
          </cell>
          <cell r="FC135">
            <v>68.350684931506848</v>
          </cell>
          <cell r="FE135">
            <v>38271.593245949072</v>
          </cell>
        </row>
        <row r="136">
          <cell r="A136">
            <v>39885</v>
          </cell>
          <cell r="B136">
            <v>13</v>
          </cell>
          <cell r="C136">
            <v>5</v>
          </cell>
          <cell r="D136">
            <v>3</v>
          </cell>
          <cell r="E136">
            <v>2009</v>
          </cell>
          <cell r="G136">
            <v>0</v>
          </cell>
          <cell r="H136">
            <v>0.44349785800906927</v>
          </cell>
          <cell r="I136">
            <v>9.957701075621733</v>
          </cell>
          <cell r="J136">
            <v>50.684931506849317</v>
          </cell>
          <cell r="K136">
            <v>10.483870967741936</v>
          </cell>
          <cell r="L136">
            <v>0.16599874586886823</v>
          </cell>
          <cell r="M136">
            <v>6.3082432654824778</v>
          </cell>
          <cell r="N136">
            <v>0</v>
          </cell>
          <cell r="O136">
            <v>10.795684381746955</v>
          </cell>
          <cell r="P136">
            <v>15.477702440567329</v>
          </cell>
          <cell r="Q136">
            <v>26.658879757296667</v>
          </cell>
          <cell r="R136">
            <v>20.288044470491361</v>
          </cell>
          <cell r="S136">
            <v>78.805164026645386</v>
          </cell>
          <cell r="T136">
            <v>21.380750382842873</v>
          </cell>
          <cell r="U136">
            <v>26.722776119931261</v>
          </cell>
          <cell r="W136">
            <v>0</v>
          </cell>
          <cell r="X136">
            <v>10.401198933630802</v>
          </cell>
          <cell r="Y136">
            <v>10.483870967741936</v>
          </cell>
          <cell r="Z136">
            <v>0</v>
          </cell>
          <cell r="AA136">
            <v>0</v>
          </cell>
          <cell r="AB136">
            <v>0</v>
          </cell>
          <cell r="AC136">
            <v>5</v>
          </cell>
          <cell r="AD136">
            <v>0</v>
          </cell>
          <cell r="AE136">
            <v>1.3517454706142278</v>
          </cell>
          <cell r="AF136">
            <v>0.12249654073711813</v>
          </cell>
          <cell r="AG136">
            <v>0</v>
          </cell>
          <cell r="AH136">
            <v>5.1565607149434669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30.923540623497942</v>
          </cell>
          <cell r="AP136">
            <v>0</v>
          </cell>
          <cell r="AQ136">
            <v>23.877503459262883</v>
          </cell>
          <cell r="AR136">
            <v>6.1224965407371172</v>
          </cell>
          <cell r="AS136">
            <v>7.1402097116609013</v>
          </cell>
          <cell r="AT136">
            <v>0</v>
          </cell>
          <cell r="AU136">
            <v>0</v>
          </cell>
          <cell r="AV136">
            <v>0</v>
          </cell>
          <cell r="AW136">
            <v>67</v>
          </cell>
          <cell r="AX136">
            <v>0</v>
          </cell>
          <cell r="AY136">
            <v>0</v>
          </cell>
          <cell r="AZ136">
            <v>52.562434966112207</v>
          </cell>
          <cell r="BA136">
            <v>0</v>
          </cell>
          <cell r="BB136">
            <v>7.3462555633073094</v>
          </cell>
          <cell r="BC136">
            <v>0</v>
          </cell>
          <cell r="BD136">
            <v>0</v>
          </cell>
          <cell r="BE136">
            <v>27.3224043715847</v>
          </cell>
          <cell r="BF136">
            <v>23.362527135264617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H136">
            <v>0</v>
          </cell>
          <cell r="CJ136">
            <v>39885</v>
          </cell>
          <cell r="CK136">
            <v>10.401198933630802</v>
          </cell>
          <cell r="CL136">
            <v>1.4742420113513459</v>
          </cell>
          <cell r="CM136">
            <v>50.684931506849317</v>
          </cell>
          <cell r="CN136">
            <v>0</v>
          </cell>
          <cell r="CO136">
            <v>0</v>
          </cell>
          <cell r="CP136">
            <v>43.22031105010231</v>
          </cell>
          <cell r="CQ136">
            <v>0</v>
          </cell>
          <cell r="CR136">
            <v>30</v>
          </cell>
          <cell r="CS136">
            <v>0</v>
          </cell>
          <cell r="CU136">
            <v>39885</v>
          </cell>
          <cell r="CV136">
            <v>0</v>
          </cell>
          <cell r="CW136">
            <v>5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53.621509983733112</v>
          </cell>
          <cell r="DD136">
            <v>67</v>
          </cell>
          <cell r="DE136">
            <v>11.835616438356164</v>
          </cell>
          <cell r="DF136">
            <v>24</v>
          </cell>
          <cell r="DG136">
            <v>58.684931506849324</v>
          </cell>
          <cell r="DH136">
            <v>7.3462555633073094</v>
          </cell>
          <cell r="DI136">
            <v>0</v>
          </cell>
          <cell r="DJ136">
            <v>0</v>
          </cell>
          <cell r="DK136">
            <v>27.3224043715847</v>
          </cell>
          <cell r="DL136">
            <v>23.362527135264617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R136">
            <v>50.684931506849317</v>
          </cell>
          <cell r="DS136">
            <v>0</v>
          </cell>
          <cell r="DT136">
            <v>0</v>
          </cell>
          <cell r="DV136">
            <v>39885</v>
          </cell>
          <cell r="DW136">
            <v>0.98282800756756394</v>
          </cell>
          <cell r="DY136">
            <v>49.7</v>
          </cell>
          <cell r="DZ136">
            <v>44.7</v>
          </cell>
          <cell r="EA136">
            <v>30</v>
          </cell>
          <cell r="EB136">
            <v>30</v>
          </cell>
          <cell r="ED136">
            <v>60</v>
          </cell>
          <cell r="EE136">
            <v>20</v>
          </cell>
          <cell r="EF136">
            <v>43.22031105010231</v>
          </cell>
          <cell r="EG136">
            <v>0</v>
          </cell>
          <cell r="EH136">
            <v>43.22031105010231</v>
          </cell>
          <cell r="EJ136">
            <v>30</v>
          </cell>
          <cell r="EK136">
            <v>90</v>
          </cell>
          <cell r="EL136">
            <v>110</v>
          </cell>
          <cell r="EN136">
            <v>0</v>
          </cell>
          <cell r="EO136">
            <v>60</v>
          </cell>
          <cell r="EP136">
            <v>80</v>
          </cell>
          <cell r="ER136">
            <v>200</v>
          </cell>
          <cell r="ET136">
            <v>15</v>
          </cell>
          <cell r="EU136">
            <v>0</v>
          </cell>
          <cell r="EV136">
            <v>0</v>
          </cell>
          <cell r="EW136">
            <v>41.188656596182774</v>
          </cell>
          <cell r="EX136">
            <v>9.4962749106665427</v>
          </cell>
          <cell r="EZ136">
            <v>41.188656596182774</v>
          </cell>
          <cell r="FA136">
            <v>56.188656596182774</v>
          </cell>
          <cell r="FB136">
            <v>59</v>
          </cell>
          <cell r="FC136">
            <v>68.350684931506848</v>
          </cell>
          <cell r="FE136">
            <v>38271.593246296296</v>
          </cell>
        </row>
        <row r="137">
          <cell r="A137">
            <v>39886</v>
          </cell>
          <cell r="B137">
            <v>14</v>
          </cell>
          <cell r="C137">
            <v>6</v>
          </cell>
          <cell r="D137">
            <v>3</v>
          </cell>
          <cell r="E137">
            <v>2009</v>
          </cell>
          <cell r="G137">
            <v>0</v>
          </cell>
          <cell r="H137">
            <v>0.55391426670832333</v>
          </cell>
          <cell r="I137">
            <v>12.526738011895906</v>
          </cell>
          <cell r="J137">
            <v>50.684931506849317</v>
          </cell>
          <cell r="K137">
            <v>10.483870967741936</v>
          </cell>
          <cell r="L137">
            <v>0.20732698463354288</v>
          </cell>
          <cell r="M137">
            <v>7.9357383900050253</v>
          </cell>
          <cell r="N137">
            <v>7.7697391304347825</v>
          </cell>
          <cell r="O137">
            <v>13.483455421350829</v>
          </cell>
          <cell r="P137">
            <v>19.470872044325063</v>
          </cell>
          <cell r="Q137">
            <v>26.555946781728611</v>
          </cell>
          <cell r="R137">
            <v>20.288044470491361</v>
          </cell>
          <cell r="S137">
            <v>40.311622374626594</v>
          </cell>
          <cell r="T137">
            <v>21.103695133990179</v>
          </cell>
          <cell r="U137">
            <v>25.429696805777855</v>
          </cell>
          <cell r="W137">
            <v>0</v>
          </cell>
          <cell r="X137">
            <v>13.08065227860423</v>
          </cell>
          <cell r="Y137">
            <v>10.483870967741936</v>
          </cell>
          <cell r="Z137">
            <v>0</v>
          </cell>
          <cell r="AA137">
            <v>0</v>
          </cell>
          <cell r="AB137">
            <v>2.5899130434782607</v>
          </cell>
          <cell r="AC137">
            <v>5</v>
          </cell>
          <cell r="AD137">
            <v>0</v>
          </cell>
          <cell r="AE137">
            <v>1.3517454706142278</v>
          </cell>
          <cell r="AF137">
            <v>6.9711459909808635</v>
          </cell>
          <cell r="AG137">
            <v>0</v>
          </cell>
          <cell r="AH137">
            <v>4.7680467869650265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28.638578478692331</v>
          </cell>
          <cell r="AP137">
            <v>0</v>
          </cell>
          <cell r="AQ137">
            <v>17.028854009019135</v>
          </cell>
          <cell r="AR137">
            <v>12.971145990980865</v>
          </cell>
          <cell r="AS137">
            <v>16.391693452238499</v>
          </cell>
          <cell r="AT137">
            <v>0</v>
          </cell>
          <cell r="AU137">
            <v>0</v>
          </cell>
          <cell r="AV137">
            <v>0</v>
          </cell>
          <cell r="AW137">
            <v>67</v>
          </cell>
          <cell r="AX137">
            <v>0</v>
          </cell>
          <cell r="AY137">
            <v>0</v>
          </cell>
          <cell r="AZ137">
            <v>19.845014314394632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27.3224043715847</v>
          </cell>
          <cell r="BF137">
            <v>23.362527135264617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H137">
            <v>0</v>
          </cell>
          <cell r="CJ137">
            <v>39886</v>
          </cell>
          <cell r="CK137">
            <v>13.08065227860423</v>
          </cell>
          <cell r="CL137">
            <v>8.3228914615950913</v>
          </cell>
          <cell r="CM137">
            <v>50.684931506849317</v>
          </cell>
          <cell r="CN137">
            <v>0</v>
          </cell>
          <cell r="CO137">
            <v>0</v>
          </cell>
          <cell r="CP137">
            <v>49.798318717895853</v>
          </cell>
          <cell r="CQ137">
            <v>0</v>
          </cell>
          <cell r="CR137">
            <v>30</v>
          </cell>
          <cell r="CS137">
            <v>0</v>
          </cell>
          <cell r="CU137">
            <v>39886</v>
          </cell>
          <cell r="CV137">
            <v>2.5899130434782607</v>
          </cell>
          <cell r="CW137">
            <v>5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62.878970996500087</v>
          </cell>
          <cell r="DD137">
            <v>67</v>
          </cell>
          <cell r="DE137">
            <v>11.835616438356164</v>
          </cell>
          <cell r="DF137">
            <v>24</v>
          </cell>
          <cell r="DG137">
            <v>32.816160305375497</v>
          </cell>
          <cell r="DH137">
            <v>0</v>
          </cell>
          <cell r="DI137">
            <v>0</v>
          </cell>
          <cell r="DJ137">
            <v>0</v>
          </cell>
          <cell r="DK137">
            <v>27.3224043715847</v>
          </cell>
          <cell r="DL137">
            <v>23.362527135264617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R137">
            <v>50.684931506849317</v>
          </cell>
          <cell r="DS137">
            <v>0</v>
          </cell>
          <cell r="DT137">
            <v>0</v>
          </cell>
          <cell r="DV137">
            <v>39886</v>
          </cell>
          <cell r="DW137">
            <v>5.5485943077300606</v>
          </cell>
          <cell r="DY137">
            <v>49.7</v>
          </cell>
          <cell r="DZ137">
            <v>44.7</v>
          </cell>
          <cell r="EA137">
            <v>30</v>
          </cell>
          <cell r="EB137">
            <v>30</v>
          </cell>
          <cell r="ED137">
            <v>60</v>
          </cell>
          <cell r="EE137">
            <v>20</v>
          </cell>
          <cell r="EF137">
            <v>49.798318717895853</v>
          </cell>
          <cell r="EG137">
            <v>0</v>
          </cell>
          <cell r="EH137">
            <v>49.798318717895853</v>
          </cell>
          <cell r="EJ137">
            <v>30</v>
          </cell>
          <cell r="EK137">
            <v>90</v>
          </cell>
          <cell r="EL137">
            <v>110</v>
          </cell>
          <cell r="EN137">
            <v>0</v>
          </cell>
          <cell r="EO137">
            <v>60</v>
          </cell>
          <cell r="EP137">
            <v>80</v>
          </cell>
          <cell r="ER137">
            <v>200</v>
          </cell>
          <cell r="ET137">
            <v>15</v>
          </cell>
          <cell r="EU137">
            <v>0</v>
          </cell>
          <cell r="EV137">
            <v>0</v>
          </cell>
          <cell r="EW137">
            <v>50.684931506849317</v>
          </cell>
          <cell r="EX137">
            <v>0</v>
          </cell>
          <cell r="EZ137">
            <v>51.815123422964831</v>
          </cell>
          <cell r="FA137">
            <v>66.815123422964831</v>
          </cell>
          <cell r="FB137">
            <v>59</v>
          </cell>
          <cell r="FC137">
            <v>68.350684931506848</v>
          </cell>
          <cell r="FE137">
            <v>38271.59324652778</v>
          </cell>
        </row>
        <row r="138">
          <cell r="A138">
            <v>39887</v>
          </cell>
          <cell r="B138">
            <v>15</v>
          </cell>
          <cell r="C138">
            <v>7</v>
          </cell>
          <cell r="D138">
            <v>3</v>
          </cell>
          <cell r="E138">
            <v>2009</v>
          </cell>
          <cell r="G138">
            <v>0</v>
          </cell>
          <cell r="H138">
            <v>0.55391426670832333</v>
          </cell>
          <cell r="I138">
            <v>12.526738011895906</v>
          </cell>
          <cell r="J138">
            <v>50.684931506849317</v>
          </cell>
          <cell r="K138">
            <v>10.483870967741936</v>
          </cell>
          <cell r="L138">
            <v>0.20732698463354288</v>
          </cell>
          <cell r="M138">
            <v>7.9357383900050253</v>
          </cell>
          <cell r="N138">
            <v>7.7697391304347825</v>
          </cell>
          <cell r="O138">
            <v>13.483455421350829</v>
          </cell>
          <cell r="P138">
            <v>19.470872044325063</v>
          </cell>
          <cell r="Q138">
            <v>26.555946781728611</v>
          </cell>
          <cell r="R138">
            <v>20.288044470491361</v>
          </cell>
          <cell r="S138">
            <v>42.794166868965732</v>
          </cell>
          <cell r="T138">
            <v>21.283441496174166</v>
          </cell>
          <cell r="U138">
            <v>35.82468725070531</v>
          </cell>
          <cell r="W138">
            <v>0</v>
          </cell>
          <cell r="X138">
            <v>13.08065227860423</v>
          </cell>
          <cell r="Y138">
            <v>10.483870967741936</v>
          </cell>
          <cell r="Z138">
            <v>0</v>
          </cell>
          <cell r="AA138">
            <v>0</v>
          </cell>
          <cell r="AB138">
            <v>2.5899130434782607</v>
          </cell>
          <cell r="AC138">
            <v>5</v>
          </cell>
          <cell r="AD138">
            <v>0</v>
          </cell>
          <cell r="AE138">
            <v>1.3517454706142278</v>
          </cell>
          <cell r="AF138">
            <v>6.9711459909808635</v>
          </cell>
          <cell r="AG138">
            <v>0</v>
          </cell>
          <cell r="AH138">
            <v>4.7680467869650265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28.625510330565838</v>
          </cell>
          <cell r="AP138">
            <v>0</v>
          </cell>
          <cell r="AQ138">
            <v>17.028854009019135</v>
          </cell>
          <cell r="AR138">
            <v>12.971145990980865</v>
          </cell>
          <cell r="AS138">
            <v>16.404761600364992</v>
          </cell>
          <cell r="AT138">
            <v>0</v>
          </cell>
          <cell r="AU138">
            <v>0</v>
          </cell>
          <cell r="AV138">
            <v>0</v>
          </cell>
          <cell r="AW138">
            <v>67</v>
          </cell>
          <cell r="AX138">
            <v>0</v>
          </cell>
          <cell r="AY138">
            <v>0</v>
          </cell>
          <cell r="AZ138">
            <v>32.902295615845205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27.3224043715847</v>
          </cell>
          <cell r="BF138">
            <v>23.362527135264617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H138">
            <v>0</v>
          </cell>
          <cell r="CJ138">
            <v>39887</v>
          </cell>
          <cell r="CK138">
            <v>13.08065227860423</v>
          </cell>
          <cell r="CL138">
            <v>8.3228914615950913</v>
          </cell>
          <cell r="CM138">
            <v>50.684931506849317</v>
          </cell>
          <cell r="CN138">
            <v>0</v>
          </cell>
          <cell r="CO138">
            <v>0</v>
          </cell>
          <cell r="CP138">
            <v>49.798318717895853</v>
          </cell>
          <cell r="CQ138">
            <v>0</v>
          </cell>
          <cell r="CR138">
            <v>30</v>
          </cell>
          <cell r="CS138">
            <v>0</v>
          </cell>
          <cell r="CU138">
            <v>39887</v>
          </cell>
          <cell r="CV138">
            <v>2.5899130434782607</v>
          </cell>
          <cell r="CW138">
            <v>5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62.878970996500087</v>
          </cell>
          <cell r="DD138">
            <v>67</v>
          </cell>
          <cell r="DE138">
            <v>11.835616438356164</v>
          </cell>
          <cell r="DF138">
            <v>24</v>
          </cell>
          <cell r="DG138">
            <v>45.87344160682607</v>
          </cell>
          <cell r="DH138">
            <v>0</v>
          </cell>
          <cell r="DI138">
            <v>0</v>
          </cell>
          <cell r="DJ138">
            <v>0</v>
          </cell>
          <cell r="DK138">
            <v>27.3224043715847</v>
          </cell>
          <cell r="DL138">
            <v>23.362527135264617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R138">
            <v>50.684931506849317</v>
          </cell>
          <cell r="DS138">
            <v>0</v>
          </cell>
          <cell r="DT138">
            <v>0</v>
          </cell>
          <cell r="DV138">
            <v>39887</v>
          </cell>
          <cell r="DW138">
            <v>5.5485943077300606</v>
          </cell>
          <cell r="DY138">
            <v>49.7</v>
          </cell>
          <cell r="DZ138">
            <v>44.7</v>
          </cell>
          <cell r="EA138">
            <v>30</v>
          </cell>
          <cell r="EB138">
            <v>30</v>
          </cell>
          <cell r="ED138">
            <v>60</v>
          </cell>
          <cell r="EE138">
            <v>20</v>
          </cell>
          <cell r="EF138">
            <v>49.798318717895853</v>
          </cell>
          <cell r="EG138">
            <v>0</v>
          </cell>
          <cell r="EH138">
            <v>49.798318717895853</v>
          </cell>
          <cell r="EJ138">
            <v>30</v>
          </cell>
          <cell r="EK138">
            <v>90</v>
          </cell>
          <cell r="EL138">
            <v>110</v>
          </cell>
          <cell r="EN138">
            <v>0</v>
          </cell>
          <cell r="EO138">
            <v>60</v>
          </cell>
          <cell r="EP138">
            <v>80</v>
          </cell>
          <cell r="ER138">
            <v>200</v>
          </cell>
          <cell r="ET138">
            <v>15</v>
          </cell>
          <cell r="EU138">
            <v>0</v>
          </cell>
          <cell r="EV138">
            <v>0</v>
          </cell>
          <cell r="EW138">
            <v>50.684931506849317</v>
          </cell>
          <cell r="EX138">
            <v>0</v>
          </cell>
          <cell r="EZ138">
            <v>51.815123422964831</v>
          </cell>
          <cell r="FA138">
            <v>66.815123422964831</v>
          </cell>
          <cell r="FB138">
            <v>59</v>
          </cell>
          <cell r="FC138">
            <v>68.350684931506848</v>
          </cell>
          <cell r="FE138">
            <v>38271.593246643519</v>
          </cell>
        </row>
        <row r="139">
          <cell r="A139">
            <v>39888</v>
          </cell>
          <cell r="B139">
            <v>16</v>
          </cell>
          <cell r="C139">
            <v>1</v>
          </cell>
          <cell r="D139">
            <v>3</v>
          </cell>
          <cell r="E139">
            <v>2009</v>
          </cell>
          <cell r="G139">
            <v>0</v>
          </cell>
          <cell r="H139">
            <v>0.60437964793398868</v>
          </cell>
          <cell r="I139">
            <v>12.584964975193287</v>
          </cell>
          <cell r="J139">
            <v>50.684931506849317</v>
          </cell>
          <cell r="K139">
            <v>10.483870967741936</v>
          </cell>
          <cell r="L139">
            <v>0.22621589208139681</v>
          </cell>
          <cell r="M139">
            <v>7.9726254030114143</v>
          </cell>
          <cell r="N139">
            <v>7.7697391304347825</v>
          </cell>
          <cell r="O139">
            <v>14.711890504132402</v>
          </cell>
          <cell r="P139">
            <v>19.561376831031406</v>
          </cell>
          <cell r="Q139">
            <v>26.580231689025027</v>
          </cell>
          <cell r="R139">
            <v>20.288044470491361</v>
          </cell>
          <cell r="S139">
            <v>44.633905374851963</v>
          </cell>
          <cell r="T139">
            <v>21.296682917661958</v>
          </cell>
          <cell r="U139">
            <v>35.88648795033744</v>
          </cell>
          <cell r="W139">
            <v>0</v>
          </cell>
          <cell r="X139">
            <v>13.189344623127276</v>
          </cell>
          <cell r="Y139">
            <v>10.483870967741936</v>
          </cell>
          <cell r="Z139">
            <v>0</v>
          </cell>
          <cell r="AA139">
            <v>0</v>
          </cell>
          <cell r="AB139">
            <v>2.5899130434782607</v>
          </cell>
          <cell r="AC139">
            <v>5</v>
          </cell>
          <cell r="AD139">
            <v>0</v>
          </cell>
          <cell r="AE139">
            <v>1.3517454706142278</v>
          </cell>
          <cell r="AF139">
            <v>7.0269219114351049</v>
          </cell>
          <cell r="AG139">
            <v>0</v>
          </cell>
          <cell r="AH139">
            <v>4.8216847932715758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28.449575747152981</v>
          </cell>
          <cell r="AP139">
            <v>0</v>
          </cell>
          <cell r="AQ139">
            <v>16.973078088564897</v>
          </cell>
          <cell r="AR139">
            <v>13.026921911435103</v>
          </cell>
          <cell r="AS139">
            <v>17.870282954255636</v>
          </cell>
          <cell r="AT139">
            <v>0</v>
          </cell>
          <cell r="AU139">
            <v>0</v>
          </cell>
          <cell r="AV139">
            <v>0</v>
          </cell>
          <cell r="AW139">
            <v>67</v>
          </cell>
          <cell r="AX139">
            <v>0</v>
          </cell>
          <cell r="AY139">
            <v>0</v>
          </cell>
          <cell r="AZ139">
            <v>34.817076242851357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27.3224043715847</v>
          </cell>
          <cell r="BF139">
            <v>23.362527135264617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H139">
            <v>0</v>
          </cell>
          <cell r="CJ139">
            <v>39888</v>
          </cell>
          <cell r="CK139">
            <v>13.189344623127276</v>
          </cell>
          <cell r="CL139">
            <v>8.3786673820493327</v>
          </cell>
          <cell r="CM139">
            <v>50.684931506849317</v>
          </cell>
          <cell r="CN139">
            <v>0</v>
          </cell>
          <cell r="CO139">
            <v>0</v>
          </cell>
          <cell r="CP139">
            <v>51.141543494680192</v>
          </cell>
          <cell r="CQ139">
            <v>0</v>
          </cell>
          <cell r="CR139">
            <v>30</v>
          </cell>
          <cell r="CS139">
            <v>0</v>
          </cell>
          <cell r="CU139">
            <v>39888</v>
          </cell>
          <cell r="CV139">
            <v>2.5899130434782607</v>
          </cell>
          <cell r="CW139">
            <v>5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64.330888117807461</v>
          </cell>
          <cell r="DD139">
            <v>67</v>
          </cell>
          <cell r="DE139">
            <v>11.835616438356164</v>
          </cell>
          <cell r="DF139">
            <v>24</v>
          </cell>
          <cell r="DG139">
            <v>47.84399815428646</v>
          </cell>
          <cell r="DH139">
            <v>0</v>
          </cell>
          <cell r="DI139">
            <v>0</v>
          </cell>
          <cell r="DJ139">
            <v>0</v>
          </cell>
          <cell r="DK139">
            <v>27.3224043715847</v>
          </cell>
          <cell r="DL139">
            <v>23.362527135264617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R139">
            <v>50.684931506849317</v>
          </cell>
          <cell r="DS139">
            <v>0</v>
          </cell>
          <cell r="DT139">
            <v>0</v>
          </cell>
          <cell r="DV139">
            <v>39888</v>
          </cell>
          <cell r="DW139">
            <v>5.5857782546995551</v>
          </cell>
          <cell r="DY139">
            <v>49.7</v>
          </cell>
          <cell r="DZ139">
            <v>44.7</v>
          </cell>
          <cell r="EA139">
            <v>30</v>
          </cell>
          <cell r="EB139">
            <v>30</v>
          </cell>
          <cell r="ED139">
            <v>60</v>
          </cell>
          <cell r="EE139">
            <v>20</v>
          </cell>
          <cell r="EF139">
            <v>51.141543494680192</v>
          </cell>
          <cell r="EG139">
            <v>0</v>
          </cell>
          <cell r="EH139">
            <v>51.141543494680192</v>
          </cell>
          <cell r="EJ139">
            <v>30</v>
          </cell>
          <cell r="EK139">
            <v>90</v>
          </cell>
          <cell r="EL139">
            <v>110</v>
          </cell>
          <cell r="EN139">
            <v>0</v>
          </cell>
          <cell r="EO139">
            <v>60</v>
          </cell>
          <cell r="EP139">
            <v>80</v>
          </cell>
          <cell r="ER139">
            <v>200</v>
          </cell>
          <cell r="ET139">
            <v>15</v>
          </cell>
          <cell r="EU139">
            <v>0</v>
          </cell>
          <cell r="EV139">
            <v>0</v>
          </cell>
          <cell r="EW139">
            <v>50.684931506849317</v>
          </cell>
          <cell r="EX139">
            <v>0</v>
          </cell>
          <cell r="EZ139">
            <v>52.055971222841634</v>
          </cell>
          <cell r="FA139">
            <v>67.055971222841634</v>
          </cell>
          <cell r="FB139">
            <v>59</v>
          </cell>
          <cell r="FC139">
            <v>68.350684931506848</v>
          </cell>
          <cell r="FE139">
            <v>38271.593246875003</v>
          </cell>
        </row>
        <row r="140">
          <cell r="A140">
            <v>39889</v>
          </cell>
          <cell r="B140">
            <v>17</v>
          </cell>
          <cell r="C140">
            <v>2</v>
          </cell>
          <cell r="D140">
            <v>3</v>
          </cell>
          <cell r="E140">
            <v>2009</v>
          </cell>
          <cell r="G140">
            <v>0</v>
          </cell>
          <cell r="H140">
            <v>0.5190578574150716</v>
          </cell>
          <cell r="I140">
            <v>12.487407351889786</v>
          </cell>
          <cell r="J140">
            <v>50.684931506849317</v>
          </cell>
          <cell r="K140">
            <v>10.483870967741936</v>
          </cell>
          <cell r="L140">
            <v>0.19428042730822329</v>
          </cell>
          <cell r="M140">
            <v>7.9108222603455394</v>
          </cell>
          <cell r="N140">
            <v>7.7697391304347825</v>
          </cell>
          <cell r="O140">
            <v>12.634976028236728</v>
          </cell>
          <cell r="P140">
            <v>19.409738631327141</v>
          </cell>
          <cell r="Q140">
            <v>26.573637083536433</v>
          </cell>
          <cell r="R140">
            <v>20.288044470491361</v>
          </cell>
          <cell r="S140">
            <v>42.794166868965732</v>
          </cell>
          <cell r="T140">
            <v>21.283441496174166</v>
          </cell>
          <cell r="U140">
            <v>35.82468725070531</v>
          </cell>
          <cell r="W140">
            <v>0</v>
          </cell>
          <cell r="X140">
            <v>13.006465209304858</v>
          </cell>
          <cell r="Y140">
            <v>10.483870967741936</v>
          </cell>
          <cell r="Z140">
            <v>0</v>
          </cell>
          <cell r="AA140">
            <v>0</v>
          </cell>
          <cell r="AB140">
            <v>2.5899130434782607</v>
          </cell>
          <cell r="AC140">
            <v>5</v>
          </cell>
          <cell r="AD140">
            <v>0</v>
          </cell>
          <cell r="AE140">
            <v>1.3517454706142278</v>
          </cell>
          <cell r="AF140">
            <v>6.9331833039960564</v>
          </cell>
          <cell r="AG140">
            <v>0</v>
          </cell>
          <cell r="AH140">
            <v>4.8139541798655738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28.623456059523086</v>
          </cell>
          <cell r="AP140">
            <v>0</v>
          </cell>
          <cell r="AQ140">
            <v>17.066816696003944</v>
          </cell>
          <cell r="AR140">
            <v>12.933183303996056</v>
          </cell>
          <cell r="AS140">
            <v>15.468985974202994</v>
          </cell>
          <cell r="AT140">
            <v>0</v>
          </cell>
          <cell r="AU140">
            <v>0</v>
          </cell>
          <cell r="AV140">
            <v>0</v>
          </cell>
          <cell r="AW140">
            <v>67</v>
          </cell>
          <cell r="AX140">
            <v>0</v>
          </cell>
          <cell r="AY140">
            <v>0</v>
          </cell>
          <cell r="AZ140">
            <v>32.902295615845205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27.3224043715847</v>
          </cell>
          <cell r="BF140">
            <v>23.362527135264617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H140">
            <v>0</v>
          </cell>
          <cell r="CJ140">
            <v>39889</v>
          </cell>
          <cell r="CK140">
            <v>13.006465209304858</v>
          </cell>
          <cell r="CL140">
            <v>8.2849287746102842</v>
          </cell>
          <cell r="CM140">
            <v>50.684931506849317</v>
          </cell>
          <cell r="CN140">
            <v>0</v>
          </cell>
          <cell r="CO140">
            <v>0</v>
          </cell>
          <cell r="CP140">
            <v>48.906396213591655</v>
          </cell>
          <cell r="CQ140">
            <v>0</v>
          </cell>
          <cell r="CR140">
            <v>30</v>
          </cell>
          <cell r="CS140">
            <v>0</v>
          </cell>
          <cell r="CU140">
            <v>39889</v>
          </cell>
          <cell r="CV140">
            <v>2.5899130434782607</v>
          </cell>
          <cell r="CW140">
            <v>5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61.912861422896512</v>
          </cell>
          <cell r="DD140">
            <v>67</v>
          </cell>
          <cell r="DE140">
            <v>11.835616438356164</v>
          </cell>
          <cell r="DF140">
            <v>24</v>
          </cell>
          <cell r="DG140">
            <v>45.835478919841265</v>
          </cell>
          <cell r="DH140">
            <v>0</v>
          </cell>
          <cell r="DI140">
            <v>0</v>
          </cell>
          <cell r="DJ140">
            <v>0</v>
          </cell>
          <cell r="DK140">
            <v>27.3224043715847</v>
          </cell>
          <cell r="DL140">
            <v>23.362527135264617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R140">
            <v>50.684931506849317</v>
          </cell>
          <cell r="DS140">
            <v>0</v>
          </cell>
          <cell r="DT140">
            <v>0</v>
          </cell>
          <cell r="DV140">
            <v>39889</v>
          </cell>
          <cell r="DW140">
            <v>5.5232858497401898</v>
          </cell>
          <cell r="DY140">
            <v>49.7</v>
          </cell>
          <cell r="DZ140">
            <v>44.7</v>
          </cell>
          <cell r="EA140">
            <v>30</v>
          </cell>
          <cell r="EB140">
            <v>30</v>
          </cell>
          <cell r="ED140">
            <v>60</v>
          </cell>
          <cell r="EE140">
            <v>20</v>
          </cell>
          <cell r="EF140">
            <v>48.906396213591655</v>
          </cell>
          <cell r="EG140">
            <v>0</v>
          </cell>
          <cell r="EH140">
            <v>48.906396213591655</v>
          </cell>
          <cell r="EJ140">
            <v>30</v>
          </cell>
          <cell r="EK140">
            <v>90</v>
          </cell>
          <cell r="EL140">
            <v>110</v>
          </cell>
          <cell r="EN140">
            <v>0</v>
          </cell>
          <cell r="EO140">
            <v>60</v>
          </cell>
          <cell r="EP140">
            <v>80</v>
          </cell>
          <cell r="ER140">
            <v>200</v>
          </cell>
          <cell r="ET140">
            <v>15</v>
          </cell>
          <cell r="EU140">
            <v>0</v>
          </cell>
          <cell r="EV140">
            <v>0</v>
          </cell>
          <cell r="EW140">
            <v>50.684931506849317</v>
          </cell>
          <cell r="EX140">
            <v>0</v>
          </cell>
          <cell r="EZ140">
            <v>51.652437574455149</v>
          </cell>
          <cell r="FA140">
            <v>66.652437574455149</v>
          </cell>
          <cell r="FB140">
            <v>59</v>
          </cell>
          <cell r="FC140">
            <v>68.350684931506848</v>
          </cell>
          <cell r="FE140">
            <v>38271.593247222219</v>
          </cell>
        </row>
        <row r="141">
          <cell r="A141">
            <v>39890</v>
          </cell>
          <cell r="B141">
            <v>18</v>
          </cell>
          <cell r="C141">
            <v>3</v>
          </cell>
          <cell r="D141">
            <v>3</v>
          </cell>
          <cell r="E141">
            <v>2009</v>
          </cell>
          <cell r="G141">
            <v>0</v>
          </cell>
          <cell r="H141">
            <v>0.54325102127279956</v>
          </cell>
          <cell r="I141">
            <v>12.021363766364896</v>
          </cell>
          <cell r="J141">
            <v>50.684931506849317</v>
          </cell>
          <cell r="K141">
            <v>10.483870967741936</v>
          </cell>
          <cell r="L141">
            <v>0.20333579203312069</v>
          </cell>
          <cell r="M141">
            <v>7.6155817939485155</v>
          </cell>
          <cell r="N141">
            <v>7.7697391304347825</v>
          </cell>
          <cell r="O141">
            <v>13.223889269839303</v>
          </cell>
          <cell r="P141">
            <v>18.685346134875441</v>
          </cell>
          <cell r="Q141">
            <v>26.339797565650699</v>
          </cell>
          <cell r="R141">
            <v>20.288044470491361</v>
          </cell>
          <cell r="S141">
            <v>36.840232941670415</v>
          </cell>
          <cell r="T141">
            <v>21.502197719092241</v>
          </cell>
          <cell r="U141">
            <v>31.967454434590806</v>
          </cell>
          <cell r="W141">
            <v>0</v>
          </cell>
          <cell r="X141">
            <v>12.564614787637696</v>
          </cell>
          <cell r="Y141">
            <v>10.483870967741936</v>
          </cell>
          <cell r="Z141">
            <v>0</v>
          </cell>
          <cell r="AA141">
            <v>0</v>
          </cell>
          <cell r="AB141">
            <v>2.5899130434782607</v>
          </cell>
          <cell r="AC141">
            <v>5</v>
          </cell>
          <cell r="AD141">
            <v>0</v>
          </cell>
          <cell r="AE141">
            <v>1.3517454706142278</v>
          </cell>
          <cell r="AF141">
            <v>6.6469982023239318</v>
          </cell>
          <cell r="AG141">
            <v>0</v>
          </cell>
          <cell r="AH141">
            <v>4.9568637802541584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28.912544766502002</v>
          </cell>
          <cell r="AP141">
            <v>0</v>
          </cell>
          <cell r="AQ141">
            <v>17.353001797676068</v>
          </cell>
          <cell r="AR141">
            <v>12.646998202323932</v>
          </cell>
          <cell r="AS141">
            <v>14.667668894100643</v>
          </cell>
          <cell r="AT141">
            <v>0</v>
          </cell>
          <cell r="AU141">
            <v>0</v>
          </cell>
          <cell r="AV141">
            <v>0</v>
          </cell>
          <cell r="AW141">
            <v>67</v>
          </cell>
          <cell r="AX141">
            <v>0</v>
          </cell>
          <cell r="AY141">
            <v>0</v>
          </cell>
          <cell r="AZ141">
            <v>23.309885095353465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27.3224043715847</v>
          </cell>
          <cell r="BF141">
            <v>23.362527135264617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H141">
            <v>0</v>
          </cell>
          <cell r="CJ141">
            <v>39890</v>
          </cell>
          <cell r="CK141">
            <v>12.564614787637696</v>
          </cell>
          <cell r="CL141">
            <v>7.9987436729381596</v>
          </cell>
          <cell r="CM141">
            <v>50.684931506849317</v>
          </cell>
          <cell r="CN141">
            <v>0</v>
          </cell>
          <cell r="CO141">
            <v>0</v>
          </cell>
          <cell r="CP141">
            <v>48.537077440856805</v>
          </cell>
          <cell r="CQ141">
            <v>0</v>
          </cell>
          <cell r="CR141">
            <v>30</v>
          </cell>
          <cell r="CS141">
            <v>0</v>
          </cell>
          <cell r="CU141">
            <v>39890</v>
          </cell>
          <cell r="CV141">
            <v>2.5899130434782607</v>
          </cell>
          <cell r="CW141">
            <v>5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61.1016922284945</v>
          </cell>
          <cell r="DD141">
            <v>67</v>
          </cell>
          <cell r="DE141">
            <v>11.835616438356164</v>
          </cell>
          <cell r="DF141">
            <v>24</v>
          </cell>
          <cell r="DG141">
            <v>35.956883297677393</v>
          </cell>
          <cell r="DH141">
            <v>0</v>
          </cell>
          <cell r="DI141">
            <v>0</v>
          </cell>
          <cell r="DJ141">
            <v>0</v>
          </cell>
          <cell r="DK141">
            <v>27.3224043715847</v>
          </cell>
          <cell r="DL141">
            <v>23.362527135264617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R141">
            <v>50.684931506849317</v>
          </cell>
          <cell r="DS141">
            <v>0</v>
          </cell>
          <cell r="DT141">
            <v>0</v>
          </cell>
          <cell r="DV141">
            <v>39890</v>
          </cell>
          <cell r="DW141">
            <v>5.3324957819587731</v>
          </cell>
          <cell r="DY141">
            <v>49.7</v>
          </cell>
          <cell r="DZ141">
            <v>44.7</v>
          </cell>
          <cell r="EA141">
            <v>30</v>
          </cell>
          <cell r="EB141">
            <v>30</v>
          </cell>
          <cell r="ED141">
            <v>60</v>
          </cell>
          <cell r="EE141">
            <v>20</v>
          </cell>
          <cell r="EF141">
            <v>48.537077440856805</v>
          </cell>
          <cell r="EG141">
            <v>0</v>
          </cell>
          <cell r="EH141">
            <v>48.537077440856805</v>
          </cell>
          <cell r="EJ141">
            <v>30</v>
          </cell>
          <cell r="EK141">
            <v>90</v>
          </cell>
          <cell r="EL141">
            <v>110</v>
          </cell>
          <cell r="EN141">
            <v>0</v>
          </cell>
          <cell r="EO141">
            <v>60</v>
          </cell>
          <cell r="EP141">
            <v>80</v>
          </cell>
          <cell r="ER141">
            <v>200</v>
          </cell>
          <cell r="ET141">
            <v>15</v>
          </cell>
          <cell r="EU141">
            <v>0</v>
          </cell>
          <cell r="EV141">
            <v>0</v>
          </cell>
          <cell r="EW141">
            <v>49.724712584795327</v>
          </cell>
          <cell r="EX141">
            <v>0.96021892205398984</v>
          </cell>
          <cell r="EZ141">
            <v>49.724712584795327</v>
          </cell>
          <cell r="FA141">
            <v>64.724712584795327</v>
          </cell>
          <cell r="FB141">
            <v>59</v>
          </cell>
          <cell r="FC141">
            <v>68.350684931506848</v>
          </cell>
          <cell r="FE141">
            <v>38271.593247453704</v>
          </cell>
        </row>
        <row r="142">
          <cell r="A142">
            <v>39891</v>
          </cell>
          <cell r="B142">
            <v>19</v>
          </cell>
          <cell r="C142">
            <v>4</v>
          </cell>
          <cell r="D142">
            <v>3</v>
          </cell>
          <cell r="E142">
            <v>2009</v>
          </cell>
          <cell r="G142">
            <v>0</v>
          </cell>
          <cell r="H142">
            <v>0.3412211263633998</v>
          </cell>
          <cell r="I142">
            <v>9.7572961654571362</v>
          </cell>
          <cell r="J142">
            <v>50.684931506849317</v>
          </cell>
          <cell r="K142">
            <v>10.483870967741936</v>
          </cell>
          <cell r="L142">
            <v>0.12771714229819051</v>
          </cell>
          <cell r="M142">
            <v>6.1812859572328414</v>
          </cell>
          <cell r="N142">
            <v>0</v>
          </cell>
          <cell r="O142">
            <v>8.3060504534119541</v>
          </cell>
          <cell r="P142">
            <v>15.166204079288935</v>
          </cell>
          <cell r="Q142">
            <v>26.915842038201479</v>
          </cell>
          <cell r="R142">
            <v>20.288044470491361</v>
          </cell>
          <cell r="S142">
            <v>34.145764765192943</v>
          </cell>
          <cell r="T142">
            <v>20.933502939633886</v>
          </cell>
          <cell r="U142">
            <v>22.691694887868451</v>
          </cell>
          <cell r="W142">
            <v>0</v>
          </cell>
          <cell r="X142">
            <v>10.098517291820537</v>
          </cell>
          <cell r="Y142">
            <v>10.483870967741936</v>
          </cell>
          <cell r="Z142">
            <v>0</v>
          </cell>
          <cell r="AA142">
            <v>0</v>
          </cell>
          <cell r="AB142">
            <v>0</v>
          </cell>
          <cell r="AC142">
            <v>5</v>
          </cell>
          <cell r="AD142">
            <v>0</v>
          </cell>
          <cell r="AE142">
            <v>1.309003099531032</v>
          </cell>
          <cell r="AF142">
            <v>0</v>
          </cell>
          <cell r="AG142">
            <v>0</v>
          </cell>
          <cell r="AH142">
            <v>5.1514972984455554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31.181820691119775</v>
          </cell>
          <cell r="AP142">
            <v>4.2742371083194897E-2</v>
          </cell>
          <cell r="AQ142">
            <v>24</v>
          </cell>
          <cell r="AR142">
            <v>5.9572576289168069</v>
          </cell>
          <cell r="AS142">
            <v>4.3428230518283897</v>
          </cell>
          <cell r="AT142">
            <v>0</v>
          </cell>
          <cell r="AU142">
            <v>0</v>
          </cell>
          <cell r="AV142">
            <v>0</v>
          </cell>
          <cell r="AW142">
            <v>67</v>
          </cell>
          <cell r="AX142">
            <v>0</v>
          </cell>
          <cell r="AY142">
            <v>0</v>
          </cell>
          <cell r="AZ142">
            <v>10.770962592695284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27.3224043715847</v>
          </cell>
          <cell r="BF142">
            <v>23.362527135264617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H142">
            <v>0</v>
          </cell>
          <cell r="CJ142">
            <v>39891</v>
          </cell>
          <cell r="CK142">
            <v>10.098517291820537</v>
          </cell>
          <cell r="CL142">
            <v>1.309003099531032</v>
          </cell>
          <cell r="CM142">
            <v>50.684931506849317</v>
          </cell>
          <cell r="CN142">
            <v>0</v>
          </cell>
          <cell r="CO142">
            <v>0</v>
          </cell>
          <cell r="CP142">
            <v>40.67614104139372</v>
          </cell>
          <cell r="CQ142">
            <v>0</v>
          </cell>
          <cell r="CR142">
            <v>30</v>
          </cell>
          <cell r="CS142">
            <v>0</v>
          </cell>
          <cell r="CU142">
            <v>39891</v>
          </cell>
          <cell r="CV142">
            <v>0</v>
          </cell>
          <cell r="CW142">
            <v>5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50.774658333214255</v>
          </cell>
          <cell r="DD142">
            <v>67</v>
          </cell>
          <cell r="DE142">
            <v>11.835616438356164</v>
          </cell>
          <cell r="DF142">
            <v>24</v>
          </cell>
          <cell r="DG142">
            <v>16.728220221612091</v>
          </cell>
          <cell r="DH142">
            <v>0</v>
          </cell>
          <cell r="DI142">
            <v>0</v>
          </cell>
          <cell r="DJ142">
            <v>0</v>
          </cell>
          <cell r="DK142">
            <v>27.3224043715847</v>
          </cell>
          <cell r="DL142">
            <v>23.362527135264617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R142">
            <v>50.684931506849317</v>
          </cell>
          <cell r="DS142">
            <v>0</v>
          </cell>
          <cell r="DT142">
            <v>0</v>
          </cell>
          <cell r="DV142">
            <v>39891</v>
          </cell>
          <cell r="DW142">
            <v>0.87266873302068804</v>
          </cell>
          <cell r="DY142">
            <v>49.7</v>
          </cell>
          <cell r="DZ142">
            <v>44.7</v>
          </cell>
          <cell r="EA142">
            <v>30</v>
          </cell>
          <cell r="EB142">
            <v>30</v>
          </cell>
          <cell r="ED142">
            <v>60</v>
          </cell>
          <cell r="EE142">
            <v>20</v>
          </cell>
          <cell r="EF142">
            <v>40.67614104139372</v>
          </cell>
          <cell r="EG142">
            <v>0</v>
          </cell>
          <cell r="EH142">
            <v>40.67614104139372</v>
          </cell>
          <cell r="EJ142">
            <v>30</v>
          </cell>
          <cell r="EK142">
            <v>90</v>
          </cell>
          <cell r="EL142">
            <v>110</v>
          </cell>
          <cell r="EN142">
            <v>0</v>
          </cell>
          <cell r="EO142">
            <v>60</v>
          </cell>
          <cell r="EP142">
            <v>80</v>
          </cell>
          <cell r="ER142">
            <v>200</v>
          </cell>
          <cell r="ET142">
            <v>15</v>
          </cell>
          <cell r="EU142">
            <v>0</v>
          </cell>
          <cell r="EV142">
            <v>0</v>
          </cell>
          <cell r="EW142">
            <v>40.359709335939463</v>
          </cell>
          <cell r="EX142">
            <v>10.325222170909854</v>
          </cell>
          <cell r="EZ142">
            <v>40.359709335939463</v>
          </cell>
          <cell r="FA142">
            <v>55.359709335939463</v>
          </cell>
          <cell r="FB142">
            <v>59</v>
          </cell>
          <cell r="FC142">
            <v>68.350684931506848</v>
          </cell>
          <cell r="FE142">
            <v>38271.593247569443</v>
          </cell>
        </row>
        <row r="143">
          <cell r="A143">
            <v>39892</v>
          </cell>
          <cell r="B143">
            <v>20</v>
          </cell>
          <cell r="C143">
            <v>5</v>
          </cell>
          <cell r="D143">
            <v>3</v>
          </cell>
          <cell r="E143">
            <v>2009</v>
          </cell>
          <cell r="G143">
            <v>0</v>
          </cell>
          <cell r="H143">
            <v>0.5258082386563121</v>
          </cell>
          <cell r="I143">
            <v>10.052117482795525</v>
          </cell>
          <cell r="J143">
            <v>50.684931506849317</v>
          </cell>
          <cell r="K143">
            <v>10.483870967741936</v>
          </cell>
          <cell r="L143">
            <v>0.19680705691859618</v>
          </cell>
          <cell r="M143">
            <v>6.368056435227377</v>
          </cell>
          <cell r="N143">
            <v>0</v>
          </cell>
          <cell r="O143">
            <v>12.799294714383366</v>
          </cell>
          <cell r="P143">
            <v>15.624458106824578</v>
          </cell>
          <cell r="Q143">
            <v>26.676982124377762</v>
          </cell>
          <cell r="R143">
            <v>20.288044470491361</v>
          </cell>
          <cell r="S143">
            <v>105.1524261323072</v>
          </cell>
          <cell r="T143">
            <v>21.570383421165509</v>
          </cell>
          <cell r="U143">
            <v>27.60783626642008</v>
          </cell>
          <cell r="W143">
            <v>0</v>
          </cell>
          <cell r="X143">
            <v>10.577925721451837</v>
          </cell>
          <cell r="Y143">
            <v>10.483870967741936</v>
          </cell>
          <cell r="Z143">
            <v>0</v>
          </cell>
          <cell r="AA143">
            <v>0</v>
          </cell>
          <cell r="AB143">
            <v>0</v>
          </cell>
          <cell r="AC143">
            <v>5</v>
          </cell>
          <cell r="AD143">
            <v>0</v>
          </cell>
          <cell r="AE143">
            <v>1.3517454706142278</v>
          </cell>
          <cell r="AF143">
            <v>0.21311802153174497</v>
          </cell>
          <cell r="AG143">
            <v>0</v>
          </cell>
          <cell r="AH143">
            <v>5.1922781024608184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30.680432702169721</v>
          </cell>
          <cell r="AP143">
            <v>0</v>
          </cell>
          <cell r="AQ143">
            <v>23.786881978468255</v>
          </cell>
          <cell r="AR143">
            <v>6.213118021531745</v>
          </cell>
          <cell r="AS143">
            <v>9.5160686114465278</v>
          </cell>
          <cell r="AT143">
            <v>0</v>
          </cell>
          <cell r="AU143">
            <v>0</v>
          </cell>
          <cell r="AV143">
            <v>0</v>
          </cell>
          <cell r="AW143">
            <v>67</v>
          </cell>
          <cell r="AX143">
            <v>0</v>
          </cell>
          <cell r="AY143">
            <v>0</v>
          </cell>
          <cell r="AZ143">
            <v>52.471813485317583</v>
          </cell>
          <cell r="BA143">
            <v>0</v>
          </cell>
          <cell r="BB143">
            <v>34.858832334575183</v>
          </cell>
          <cell r="BC143">
            <v>0</v>
          </cell>
          <cell r="BD143">
            <v>0</v>
          </cell>
          <cell r="BE143">
            <v>27.3224043715847</v>
          </cell>
          <cell r="BF143">
            <v>23.362527135264617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H143">
            <v>0</v>
          </cell>
          <cell r="CJ143">
            <v>39892</v>
          </cell>
          <cell r="CK143">
            <v>10.577925721451837</v>
          </cell>
          <cell r="CL143">
            <v>1.5648634921459728</v>
          </cell>
          <cell r="CM143">
            <v>50.684931506849317</v>
          </cell>
          <cell r="CN143">
            <v>0</v>
          </cell>
          <cell r="CO143">
            <v>0</v>
          </cell>
          <cell r="CP143">
            <v>45.388779416077071</v>
          </cell>
          <cell r="CQ143">
            <v>0</v>
          </cell>
          <cell r="CR143">
            <v>30</v>
          </cell>
          <cell r="CS143">
            <v>0</v>
          </cell>
          <cell r="CU143">
            <v>39892</v>
          </cell>
          <cell r="CV143">
            <v>0</v>
          </cell>
          <cell r="CW143">
            <v>5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55.966705137528905</v>
          </cell>
          <cell r="DD143">
            <v>67</v>
          </cell>
          <cell r="DE143">
            <v>11.835616438356164</v>
          </cell>
          <cell r="DF143">
            <v>24</v>
          </cell>
          <cell r="DG143">
            <v>58.684931506849324</v>
          </cell>
          <cell r="DH143">
            <v>34.858832334575183</v>
          </cell>
          <cell r="DI143">
            <v>0</v>
          </cell>
          <cell r="DJ143">
            <v>0</v>
          </cell>
          <cell r="DK143">
            <v>27.3224043715847</v>
          </cell>
          <cell r="DL143">
            <v>23.362527135264617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R143">
            <v>50.684931506849317</v>
          </cell>
          <cell r="DS143">
            <v>0</v>
          </cell>
          <cell r="DT143">
            <v>0</v>
          </cell>
          <cell r="DV143">
            <v>39892</v>
          </cell>
          <cell r="DW143">
            <v>1.0432423280973151</v>
          </cell>
          <cell r="DY143">
            <v>49.7</v>
          </cell>
          <cell r="DZ143">
            <v>44.7</v>
          </cell>
          <cell r="EA143">
            <v>30</v>
          </cell>
          <cell r="EB143">
            <v>30</v>
          </cell>
          <cell r="ED143">
            <v>60</v>
          </cell>
          <cell r="EE143">
            <v>20</v>
          </cell>
          <cell r="EF143">
            <v>45.388779416077071</v>
          </cell>
          <cell r="EG143">
            <v>0</v>
          </cell>
          <cell r="EH143">
            <v>45.388779416077071</v>
          </cell>
          <cell r="EJ143">
            <v>30</v>
          </cell>
          <cell r="EK143">
            <v>90</v>
          </cell>
          <cell r="EL143">
            <v>110</v>
          </cell>
          <cell r="EN143">
            <v>0</v>
          </cell>
          <cell r="EO143">
            <v>60</v>
          </cell>
          <cell r="EP143">
            <v>80</v>
          </cell>
          <cell r="ER143">
            <v>200</v>
          </cell>
          <cell r="ET143">
            <v>15</v>
          </cell>
          <cell r="EU143">
            <v>0</v>
          </cell>
          <cell r="EV143">
            <v>0</v>
          </cell>
          <cell r="EW143">
            <v>41.579197037454641</v>
          </cell>
          <cell r="EX143">
            <v>9.105734469394676</v>
          </cell>
          <cell r="EZ143">
            <v>41.579197037454641</v>
          </cell>
          <cell r="FA143">
            <v>56.579197037454641</v>
          </cell>
          <cell r="FB143">
            <v>59</v>
          </cell>
          <cell r="FC143">
            <v>68.350684931506848</v>
          </cell>
          <cell r="FE143">
            <v>38271.593247800927</v>
          </cell>
        </row>
        <row r="144">
          <cell r="A144">
            <v>39893</v>
          </cell>
          <cell r="B144">
            <v>21</v>
          </cell>
          <cell r="C144">
            <v>6</v>
          </cell>
          <cell r="D144">
            <v>3</v>
          </cell>
          <cell r="E144">
            <v>2009</v>
          </cell>
          <cell r="G144">
            <v>0</v>
          </cell>
          <cell r="H144">
            <v>0.5800089556327801</v>
          </cell>
          <cell r="I144">
            <v>12.556182276490651</v>
          </cell>
          <cell r="J144">
            <v>50.684931506849317</v>
          </cell>
          <cell r="K144">
            <v>10.483870967741936</v>
          </cell>
          <cell r="L144">
            <v>0.21709407946178774</v>
          </cell>
          <cell r="M144">
            <v>7.9543914488211414</v>
          </cell>
          <cell r="N144">
            <v>7.7697391304347825</v>
          </cell>
          <cell r="O144">
            <v>14.118655841332433</v>
          </cell>
          <cell r="P144">
            <v>19.516638588481975</v>
          </cell>
          <cell r="Q144">
            <v>26.542703222451713</v>
          </cell>
          <cell r="R144">
            <v>20.288044470491361</v>
          </cell>
          <cell r="S144">
            <v>42.794166868965732</v>
          </cell>
          <cell r="T144">
            <v>21.283441496174166</v>
          </cell>
          <cell r="U144">
            <v>35.82468725070531</v>
          </cell>
          <cell r="W144">
            <v>0</v>
          </cell>
          <cell r="X144">
            <v>13.13619123212343</v>
          </cell>
          <cell r="Y144">
            <v>10.483870967741936</v>
          </cell>
          <cell r="Z144">
            <v>0</v>
          </cell>
          <cell r="AA144">
            <v>0</v>
          </cell>
          <cell r="AB144">
            <v>2.5899130434782607</v>
          </cell>
          <cell r="AC144">
            <v>5</v>
          </cell>
          <cell r="AD144">
            <v>0</v>
          </cell>
          <cell r="AE144">
            <v>1.3517454706142278</v>
          </cell>
          <cell r="AF144">
            <v>6.9995661446252235</v>
          </cell>
          <cell r="AG144">
            <v>0</v>
          </cell>
          <cell r="AH144">
            <v>4.7336789573072373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28.58075773288822</v>
          </cell>
          <cell r="AP144">
            <v>0</v>
          </cell>
          <cell r="AQ144">
            <v>17.000433855374776</v>
          </cell>
          <cell r="AR144">
            <v>12.999566144625224</v>
          </cell>
          <cell r="AS144">
            <v>17.151605432562036</v>
          </cell>
          <cell r="AT144">
            <v>0</v>
          </cell>
          <cell r="AU144">
            <v>0</v>
          </cell>
          <cell r="AV144">
            <v>0</v>
          </cell>
          <cell r="AW144">
            <v>67</v>
          </cell>
          <cell r="AX144">
            <v>0</v>
          </cell>
          <cell r="AY144">
            <v>0</v>
          </cell>
          <cell r="AZ144">
            <v>32.902295615845205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27.3224043715847</v>
          </cell>
          <cell r="BF144">
            <v>23.362527135264617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H144">
            <v>0</v>
          </cell>
          <cell r="CJ144">
            <v>39893</v>
          </cell>
          <cell r="CK144">
            <v>13.13619123212343</v>
          </cell>
          <cell r="CL144">
            <v>8.3513116152394513</v>
          </cell>
          <cell r="CM144">
            <v>50.684931506849317</v>
          </cell>
          <cell r="CN144">
            <v>0</v>
          </cell>
          <cell r="CO144">
            <v>0</v>
          </cell>
          <cell r="CP144">
            <v>50.466042122757493</v>
          </cell>
          <cell r="CQ144">
            <v>0</v>
          </cell>
          <cell r="CR144">
            <v>30</v>
          </cell>
          <cell r="CS144">
            <v>0</v>
          </cell>
          <cell r="CU144">
            <v>39893</v>
          </cell>
          <cell r="CV144">
            <v>2.5899130434782607</v>
          </cell>
          <cell r="CW144">
            <v>5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63.602233354880923</v>
          </cell>
          <cell r="DD144">
            <v>67</v>
          </cell>
          <cell r="DE144">
            <v>11.835616438356164</v>
          </cell>
          <cell r="DF144">
            <v>24</v>
          </cell>
          <cell r="DG144">
            <v>45.901861760470425</v>
          </cell>
          <cell r="DH144">
            <v>0</v>
          </cell>
          <cell r="DI144">
            <v>0</v>
          </cell>
          <cell r="DJ144">
            <v>0</v>
          </cell>
          <cell r="DK144">
            <v>27.3224043715847</v>
          </cell>
          <cell r="DL144">
            <v>23.362527135264617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R144">
            <v>50.684931506849317</v>
          </cell>
          <cell r="DS144">
            <v>0</v>
          </cell>
          <cell r="DT144">
            <v>0</v>
          </cell>
          <cell r="DV144">
            <v>39893</v>
          </cell>
          <cell r="DW144">
            <v>5.5675410768263012</v>
          </cell>
          <cell r="DY144">
            <v>49.7</v>
          </cell>
          <cell r="DZ144">
            <v>44.7</v>
          </cell>
          <cell r="EA144">
            <v>30</v>
          </cell>
          <cell r="EB144">
            <v>30</v>
          </cell>
          <cell r="ED144">
            <v>60</v>
          </cell>
          <cell r="EE144">
            <v>20</v>
          </cell>
          <cell r="EF144">
            <v>50.466042122757493</v>
          </cell>
          <cell r="EG144">
            <v>0</v>
          </cell>
          <cell r="EH144">
            <v>50.466042122757493</v>
          </cell>
          <cell r="EJ144">
            <v>30</v>
          </cell>
          <cell r="EK144">
            <v>90</v>
          </cell>
          <cell r="EL144">
            <v>110</v>
          </cell>
          <cell r="EN144">
            <v>0</v>
          </cell>
          <cell r="EO144">
            <v>60</v>
          </cell>
          <cell r="EP144">
            <v>80</v>
          </cell>
          <cell r="ER144">
            <v>200</v>
          </cell>
          <cell r="ET144">
            <v>15</v>
          </cell>
          <cell r="EU144">
            <v>0</v>
          </cell>
          <cell r="EV144">
            <v>0</v>
          </cell>
          <cell r="EW144">
            <v>50.684931506849317</v>
          </cell>
          <cell r="EX144">
            <v>0</v>
          </cell>
          <cell r="EZ144">
            <v>51.936915560920163</v>
          </cell>
          <cell r="FA144">
            <v>66.93691556092017</v>
          </cell>
          <cell r="FB144">
            <v>59</v>
          </cell>
          <cell r="FC144">
            <v>68.350684931506848</v>
          </cell>
          <cell r="FE144">
            <v>38271.593247916666</v>
          </cell>
        </row>
        <row r="145">
          <cell r="A145">
            <v>39894</v>
          </cell>
          <cell r="B145">
            <v>22</v>
          </cell>
          <cell r="C145">
            <v>7</v>
          </cell>
          <cell r="D145">
            <v>3</v>
          </cell>
          <cell r="E145">
            <v>2009</v>
          </cell>
          <cell r="G145">
            <v>0</v>
          </cell>
          <cell r="H145">
            <v>0.56191409834939787</v>
          </cell>
          <cell r="I145">
            <v>12.535764720749768</v>
          </cell>
          <cell r="J145">
            <v>50.684931506849317</v>
          </cell>
          <cell r="K145">
            <v>10.483870967741936</v>
          </cell>
          <cell r="L145">
            <v>0.21032127647869828</v>
          </cell>
          <cell r="M145">
            <v>7.9414568459924464</v>
          </cell>
          <cell r="N145">
            <v>7.7697391304347825</v>
          </cell>
          <cell r="O145">
            <v>13.678188396819646</v>
          </cell>
          <cell r="P145">
            <v>19.484902663701632</v>
          </cell>
          <cell r="Q145">
            <v>26.551886712461243</v>
          </cell>
          <cell r="R145">
            <v>20.288044470491361</v>
          </cell>
          <cell r="S145">
            <v>42.794166868965732</v>
          </cell>
          <cell r="T145">
            <v>21.283441496174166</v>
          </cell>
          <cell r="U145">
            <v>35.82468725070531</v>
          </cell>
          <cell r="W145">
            <v>0</v>
          </cell>
          <cell r="X145">
            <v>13.097678819099166</v>
          </cell>
          <cell r="Y145">
            <v>10.483870967741936</v>
          </cell>
          <cell r="Z145">
            <v>0</v>
          </cell>
          <cell r="AA145">
            <v>0</v>
          </cell>
          <cell r="AB145">
            <v>2.5899130434782607</v>
          </cell>
          <cell r="AC145">
            <v>5</v>
          </cell>
          <cell r="AD145">
            <v>0</v>
          </cell>
          <cell r="AE145">
            <v>1.3517454706142278</v>
          </cell>
          <cell r="AF145">
            <v>6.979858738813439</v>
          </cell>
          <cell r="AG145">
            <v>0</v>
          </cell>
          <cell r="AH145">
            <v>4.757510664004247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28.57993172273645</v>
          </cell>
          <cell r="AP145">
            <v>0</v>
          </cell>
          <cell r="AQ145">
            <v>17.020141261186559</v>
          </cell>
          <cell r="AR145">
            <v>12.979858738813441</v>
          </cell>
          <cell r="AS145">
            <v>16.665579856733181</v>
          </cell>
          <cell r="AT145">
            <v>0</v>
          </cell>
          <cell r="AU145">
            <v>0</v>
          </cell>
          <cell r="AV145">
            <v>0</v>
          </cell>
          <cell r="AW145">
            <v>67</v>
          </cell>
          <cell r="AX145">
            <v>0</v>
          </cell>
          <cell r="AY145">
            <v>0</v>
          </cell>
          <cell r="AZ145">
            <v>32.902295615845205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27.3224043715847</v>
          </cell>
          <cell r="BF145">
            <v>23.362527135264617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H145">
            <v>0</v>
          </cell>
          <cell r="CJ145">
            <v>39894</v>
          </cell>
          <cell r="CK145">
            <v>13.097678819099166</v>
          </cell>
          <cell r="CL145">
            <v>8.3316042094276668</v>
          </cell>
          <cell r="CM145">
            <v>50.684931506849317</v>
          </cell>
          <cell r="CN145">
            <v>0</v>
          </cell>
          <cell r="CO145">
            <v>0</v>
          </cell>
          <cell r="CP145">
            <v>50.003022243473879</v>
          </cell>
          <cell r="CQ145">
            <v>0</v>
          </cell>
          <cell r="CR145">
            <v>30</v>
          </cell>
          <cell r="CS145">
            <v>0</v>
          </cell>
          <cell r="CU145">
            <v>39894</v>
          </cell>
          <cell r="CV145">
            <v>2.5899130434782607</v>
          </cell>
          <cell r="CW145">
            <v>5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63.100701062573044</v>
          </cell>
          <cell r="DD145">
            <v>67</v>
          </cell>
          <cell r="DE145">
            <v>11.835616438356164</v>
          </cell>
          <cell r="DF145">
            <v>24</v>
          </cell>
          <cell r="DG145">
            <v>45.882154354658645</v>
          </cell>
          <cell r="DH145">
            <v>0</v>
          </cell>
          <cell r="DI145">
            <v>0</v>
          </cell>
          <cell r="DJ145">
            <v>0</v>
          </cell>
          <cell r="DK145">
            <v>27.3224043715847</v>
          </cell>
          <cell r="DL145">
            <v>23.362527135264617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R145">
            <v>50.684931506849317</v>
          </cell>
          <cell r="DS145">
            <v>0</v>
          </cell>
          <cell r="DT145">
            <v>0</v>
          </cell>
          <cell r="DV145">
            <v>39894</v>
          </cell>
          <cell r="DW145">
            <v>5.5544028062851112</v>
          </cell>
          <cell r="DY145">
            <v>49.7</v>
          </cell>
          <cell r="DZ145">
            <v>44.7</v>
          </cell>
          <cell r="EA145">
            <v>30</v>
          </cell>
          <cell r="EB145">
            <v>30</v>
          </cell>
          <cell r="ED145">
            <v>60</v>
          </cell>
          <cell r="EE145">
            <v>20</v>
          </cell>
          <cell r="EF145">
            <v>50.003022243473879</v>
          </cell>
          <cell r="EG145">
            <v>0</v>
          </cell>
          <cell r="EH145">
            <v>50.003022243473879</v>
          </cell>
          <cell r="EJ145">
            <v>30</v>
          </cell>
          <cell r="EK145">
            <v>90</v>
          </cell>
          <cell r="EL145">
            <v>110</v>
          </cell>
          <cell r="EN145">
            <v>0</v>
          </cell>
          <cell r="EO145">
            <v>60</v>
          </cell>
          <cell r="EP145">
            <v>80</v>
          </cell>
          <cell r="ER145">
            <v>200</v>
          </cell>
          <cell r="ET145">
            <v>15</v>
          </cell>
          <cell r="EU145">
            <v>0</v>
          </cell>
          <cell r="EV145">
            <v>0</v>
          </cell>
          <cell r="EW145">
            <v>50.684931506849317</v>
          </cell>
          <cell r="EX145">
            <v>0</v>
          </cell>
          <cell r="EZ145">
            <v>51.852461158688364</v>
          </cell>
          <cell r="FA145">
            <v>66.852461158688357</v>
          </cell>
          <cell r="FB145">
            <v>59</v>
          </cell>
          <cell r="FC145">
            <v>68.350684931506848</v>
          </cell>
          <cell r="FE145">
            <v>38271.593248263889</v>
          </cell>
        </row>
        <row r="146">
          <cell r="A146">
            <v>39895</v>
          </cell>
          <cell r="B146">
            <v>23</v>
          </cell>
          <cell r="C146">
            <v>1</v>
          </cell>
          <cell r="D146">
            <v>3</v>
          </cell>
          <cell r="E146">
            <v>2009</v>
          </cell>
          <cell r="G146">
            <v>0</v>
          </cell>
          <cell r="H146">
            <v>0.6659369127861815</v>
          </cell>
          <cell r="I146">
            <v>12.655082483166371</v>
          </cell>
          <cell r="J146">
            <v>50.684931506849317</v>
          </cell>
          <cell r="K146">
            <v>10.483870967741936</v>
          </cell>
          <cell r="L146">
            <v>0.24925642898602562</v>
          </cell>
          <cell r="M146">
            <v>8.0170451233971267</v>
          </cell>
          <cell r="N146">
            <v>7.7697391304347825</v>
          </cell>
          <cell r="O146">
            <v>16.210325706798677</v>
          </cell>
          <cell r="P146">
            <v>19.670363625878906</v>
          </cell>
          <cell r="Q146">
            <v>26.574589550034752</v>
          </cell>
          <cell r="R146">
            <v>20.288044470491361</v>
          </cell>
          <cell r="S146">
            <v>42.794166868965732</v>
          </cell>
          <cell r="T146">
            <v>21.283441496174166</v>
          </cell>
          <cell r="U146">
            <v>35.82468725070531</v>
          </cell>
          <cell r="W146">
            <v>0</v>
          </cell>
          <cell r="X146">
            <v>13.321019395952552</v>
          </cell>
          <cell r="Y146">
            <v>10.483870967741936</v>
          </cell>
          <cell r="Z146">
            <v>0</v>
          </cell>
          <cell r="AA146">
            <v>0</v>
          </cell>
          <cell r="AB146">
            <v>2.5899130434782607</v>
          </cell>
          <cell r="AC146">
            <v>5</v>
          </cell>
          <cell r="AD146">
            <v>0</v>
          </cell>
          <cell r="AE146">
            <v>1.3517454706142278</v>
          </cell>
          <cell r="AF146">
            <v>7.0943821687254456</v>
          </cell>
          <cell r="AG146">
            <v>0</v>
          </cell>
          <cell r="AH146">
            <v>4.8022293290459377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28.296872878595835</v>
          </cell>
          <cell r="AP146">
            <v>0</v>
          </cell>
          <cell r="AQ146">
            <v>16.905617831274554</v>
          </cell>
          <cell r="AR146">
            <v>13.094382168725446</v>
          </cell>
          <cell r="AS146">
            <v>19.644221145561922</v>
          </cell>
          <cell r="AT146">
            <v>0</v>
          </cell>
          <cell r="AU146">
            <v>0</v>
          </cell>
          <cell r="AV146">
            <v>0</v>
          </cell>
          <cell r="AW146">
            <v>67</v>
          </cell>
          <cell r="AX146">
            <v>0</v>
          </cell>
          <cell r="AY146">
            <v>0</v>
          </cell>
          <cell r="AZ146">
            <v>32.902295615845205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27.3224043715847</v>
          </cell>
          <cell r="BF146">
            <v>23.362527135264617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H146">
            <v>0</v>
          </cell>
          <cell r="CJ146">
            <v>39895</v>
          </cell>
          <cell r="CK146">
            <v>13.321019395952552</v>
          </cell>
          <cell r="CL146">
            <v>8.4461276393396734</v>
          </cell>
          <cell r="CM146">
            <v>50.684931506849317</v>
          </cell>
          <cell r="CN146">
            <v>0</v>
          </cell>
          <cell r="CO146">
            <v>0</v>
          </cell>
          <cell r="CP146">
            <v>52.743323353203692</v>
          </cell>
          <cell r="CQ146">
            <v>0</v>
          </cell>
          <cell r="CR146">
            <v>30</v>
          </cell>
          <cell r="CS146">
            <v>0</v>
          </cell>
          <cell r="CU146">
            <v>39895</v>
          </cell>
          <cell r="CV146">
            <v>2.5899130434782607</v>
          </cell>
          <cell r="CW146">
            <v>5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66.064342749156253</v>
          </cell>
          <cell r="DD146">
            <v>67</v>
          </cell>
          <cell r="DE146">
            <v>11.835616438356164</v>
          </cell>
          <cell r="DF146">
            <v>24</v>
          </cell>
          <cell r="DG146">
            <v>45.99667778457065</v>
          </cell>
          <cell r="DH146">
            <v>0</v>
          </cell>
          <cell r="DI146">
            <v>0</v>
          </cell>
          <cell r="DJ146">
            <v>0</v>
          </cell>
          <cell r="DK146">
            <v>27.3224043715847</v>
          </cell>
          <cell r="DL146">
            <v>23.362527135264617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R146">
            <v>50.684931506849317</v>
          </cell>
          <cell r="DS146">
            <v>0</v>
          </cell>
          <cell r="DT146">
            <v>0</v>
          </cell>
          <cell r="DV146">
            <v>39895</v>
          </cell>
          <cell r="DW146">
            <v>5.6307517595597822</v>
          </cell>
          <cell r="DY146">
            <v>49.7</v>
          </cell>
          <cell r="DZ146">
            <v>44.7</v>
          </cell>
          <cell r="EA146">
            <v>30</v>
          </cell>
          <cell r="EB146">
            <v>30</v>
          </cell>
          <cell r="ED146">
            <v>60</v>
          </cell>
          <cell r="EE146">
            <v>20</v>
          </cell>
          <cell r="EF146">
            <v>52.743323353203692</v>
          </cell>
          <cell r="EG146">
            <v>0</v>
          </cell>
          <cell r="EH146">
            <v>52.743323353203692</v>
          </cell>
          <cell r="EJ146">
            <v>30</v>
          </cell>
          <cell r="EK146">
            <v>90</v>
          </cell>
          <cell r="EL146">
            <v>110</v>
          </cell>
          <cell r="EN146">
            <v>0</v>
          </cell>
          <cell r="EO146">
            <v>60</v>
          </cell>
          <cell r="EP146">
            <v>80</v>
          </cell>
          <cell r="ER146">
            <v>200</v>
          </cell>
          <cell r="ET146">
            <v>15</v>
          </cell>
          <cell r="EU146">
            <v>0</v>
          </cell>
          <cell r="EV146">
            <v>0</v>
          </cell>
          <cell r="EW146">
            <v>50.684931506849317</v>
          </cell>
          <cell r="EX146">
            <v>0</v>
          </cell>
          <cell r="EZ146">
            <v>52.346002620184336</v>
          </cell>
          <cell r="FA146">
            <v>67.346002620184336</v>
          </cell>
          <cell r="FB146">
            <v>59</v>
          </cell>
          <cell r="FC146">
            <v>68.350684931506848</v>
          </cell>
          <cell r="FE146">
            <v>38271.593248495374</v>
          </cell>
        </row>
        <row r="147">
          <cell r="A147">
            <v>39896</v>
          </cell>
          <cell r="B147">
            <v>24</v>
          </cell>
          <cell r="C147">
            <v>2</v>
          </cell>
          <cell r="D147">
            <v>3</v>
          </cell>
          <cell r="E147">
            <v>2009</v>
          </cell>
          <cell r="G147">
            <v>0</v>
          </cell>
          <cell r="H147">
            <v>0.53627403881774227</v>
          </cell>
          <cell r="I147">
            <v>12.506945071280693</v>
          </cell>
          <cell r="J147">
            <v>50.684931506849317</v>
          </cell>
          <cell r="K147">
            <v>10.483870967741936</v>
          </cell>
          <cell r="L147">
            <v>0.20072434686698662</v>
          </cell>
          <cell r="M147">
            <v>7.9231994833445611</v>
          </cell>
          <cell r="N147">
            <v>7.7697391304347825</v>
          </cell>
          <cell r="O147">
            <v>13.054054626533667</v>
          </cell>
          <cell r="P147">
            <v>19.44010698691476</v>
          </cell>
          <cell r="Q147">
            <v>26.569238413679024</v>
          </cell>
          <cell r="R147">
            <v>20.288044470491361</v>
          </cell>
          <cell r="S147">
            <v>42.794166868965732</v>
          </cell>
          <cell r="T147">
            <v>21.283441496174166</v>
          </cell>
          <cell r="U147">
            <v>35.82468725070531</v>
          </cell>
          <cell r="W147">
            <v>0</v>
          </cell>
          <cell r="X147">
            <v>13.043219110098436</v>
          </cell>
          <cell r="Y147">
            <v>10.483870967741936</v>
          </cell>
          <cell r="Z147">
            <v>0</v>
          </cell>
          <cell r="AA147">
            <v>0</v>
          </cell>
          <cell r="AB147">
            <v>2.5899130434782607</v>
          </cell>
          <cell r="AC147">
            <v>5</v>
          </cell>
          <cell r="AD147">
            <v>0</v>
          </cell>
          <cell r="AE147">
            <v>1.3517454706142278</v>
          </cell>
          <cell r="AF147">
            <v>6.9520044465538415</v>
          </cell>
          <cell r="AG147">
            <v>0</v>
          </cell>
          <cell r="AH147">
            <v>4.8017234739271633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28.553240123162528</v>
          </cell>
          <cell r="AP147">
            <v>0</v>
          </cell>
          <cell r="AQ147">
            <v>17.047995553446157</v>
          </cell>
          <cell r="AR147">
            <v>12.952004446553843</v>
          </cell>
          <cell r="AS147">
            <v>15.996480900529122</v>
          </cell>
          <cell r="AT147">
            <v>0</v>
          </cell>
          <cell r="AU147">
            <v>0</v>
          </cell>
          <cell r="AV147">
            <v>0</v>
          </cell>
          <cell r="AW147">
            <v>67</v>
          </cell>
          <cell r="AX147">
            <v>0</v>
          </cell>
          <cell r="AY147">
            <v>0</v>
          </cell>
          <cell r="AZ147">
            <v>32.902295615845205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27.3224043715847</v>
          </cell>
          <cell r="BF147">
            <v>23.362527135264617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H147">
            <v>0</v>
          </cell>
          <cell r="CJ147">
            <v>39896</v>
          </cell>
          <cell r="CK147">
            <v>13.043219110098436</v>
          </cell>
          <cell r="CL147">
            <v>8.3037499171680693</v>
          </cell>
          <cell r="CM147">
            <v>50.684931506849317</v>
          </cell>
          <cell r="CN147">
            <v>0</v>
          </cell>
          <cell r="CO147">
            <v>0</v>
          </cell>
          <cell r="CP147">
            <v>49.351444497618814</v>
          </cell>
          <cell r="CQ147">
            <v>0</v>
          </cell>
          <cell r="CR147">
            <v>30</v>
          </cell>
          <cell r="CS147">
            <v>0</v>
          </cell>
          <cell r="CU147">
            <v>39896</v>
          </cell>
          <cell r="CV147">
            <v>2.5899130434782607</v>
          </cell>
          <cell r="CW147">
            <v>5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62.394663607717249</v>
          </cell>
          <cell r="DD147">
            <v>67</v>
          </cell>
          <cell r="DE147">
            <v>11.835616438356164</v>
          </cell>
          <cell r="DF147">
            <v>24</v>
          </cell>
          <cell r="DG147">
            <v>45.854300062399048</v>
          </cell>
          <cell r="DH147">
            <v>0</v>
          </cell>
          <cell r="DI147">
            <v>0</v>
          </cell>
          <cell r="DJ147">
            <v>0</v>
          </cell>
          <cell r="DK147">
            <v>27.3224043715847</v>
          </cell>
          <cell r="DL147">
            <v>23.362527135264617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R147">
            <v>50.684931506849317</v>
          </cell>
          <cell r="DS147">
            <v>0</v>
          </cell>
          <cell r="DT147">
            <v>0</v>
          </cell>
          <cell r="DV147">
            <v>39896</v>
          </cell>
          <cell r="DW147">
            <v>5.5358332781120465</v>
          </cell>
          <cell r="DY147">
            <v>49.7</v>
          </cell>
          <cell r="DZ147">
            <v>44.7</v>
          </cell>
          <cell r="EA147">
            <v>30</v>
          </cell>
          <cell r="EB147">
            <v>30</v>
          </cell>
          <cell r="ED147">
            <v>60</v>
          </cell>
          <cell r="EE147">
            <v>20</v>
          </cell>
          <cell r="EF147">
            <v>49.351444497618814</v>
          </cell>
          <cell r="EG147">
            <v>0</v>
          </cell>
          <cell r="EH147">
            <v>49.351444497618814</v>
          </cell>
          <cell r="EJ147">
            <v>30</v>
          </cell>
          <cell r="EK147">
            <v>90</v>
          </cell>
          <cell r="EL147">
            <v>110</v>
          </cell>
          <cell r="EN147">
            <v>0</v>
          </cell>
          <cell r="EO147">
            <v>60</v>
          </cell>
          <cell r="EP147">
            <v>80</v>
          </cell>
          <cell r="ER147">
            <v>200</v>
          </cell>
          <cell r="ET147">
            <v>15</v>
          </cell>
          <cell r="EU147">
            <v>0</v>
          </cell>
          <cell r="EV147">
            <v>0</v>
          </cell>
          <cell r="EW147">
            <v>50.684931506849317</v>
          </cell>
          <cell r="EX147">
            <v>0</v>
          </cell>
          <cell r="EZ147">
            <v>51.733252655019761</v>
          </cell>
          <cell r="FA147">
            <v>66.733252655019754</v>
          </cell>
          <cell r="FB147">
            <v>59</v>
          </cell>
          <cell r="FC147">
            <v>68.350684931506848</v>
          </cell>
          <cell r="FE147">
            <v>38271.593248726851</v>
          </cell>
        </row>
        <row r="148">
          <cell r="A148">
            <v>39897</v>
          </cell>
          <cell r="B148">
            <v>25</v>
          </cell>
          <cell r="C148">
            <v>3</v>
          </cell>
          <cell r="D148">
            <v>3</v>
          </cell>
          <cell r="E148">
            <v>2009</v>
          </cell>
          <cell r="G148">
            <v>0</v>
          </cell>
          <cell r="H148">
            <v>0.49732501056537942</v>
          </cell>
          <cell r="I148">
            <v>10.01912970442622</v>
          </cell>
          <cell r="J148">
            <v>50.684931506849317</v>
          </cell>
          <cell r="K148">
            <v>10.483870967741936</v>
          </cell>
          <cell r="L148">
            <v>0.18614594535738757</v>
          </cell>
          <cell r="M148">
            <v>6.3471585463310278</v>
          </cell>
          <cell r="N148">
            <v>7.7697391304347825</v>
          </cell>
          <cell r="O148">
            <v>12.105952153444255</v>
          </cell>
          <cell r="P148">
            <v>15.573183719905545</v>
          </cell>
          <cell r="Q148">
            <v>26.658462462334906</v>
          </cell>
          <cell r="R148">
            <v>20.288044470491361</v>
          </cell>
          <cell r="S148">
            <v>40.311622374626594</v>
          </cell>
          <cell r="T148">
            <v>21.103695133990179</v>
          </cell>
          <cell r="U148">
            <v>25.429696805777855</v>
          </cell>
          <cell r="W148">
            <v>0</v>
          </cell>
          <cell r="X148">
            <v>10.5164547149916</v>
          </cell>
          <cell r="Y148">
            <v>10.483870967741936</v>
          </cell>
          <cell r="Z148">
            <v>0</v>
          </cell>
          <cell r="AA148">
            <v>0</v>
          </cell>
          <cell r="AB148">
            <v>2.5899130434782607</v>
          </cell>
          <cell r="AC148">
            <v>5</v>
          </cell>
          <cell r="AD148">
            <v>0</v>
          </cell>
          <cell r="AE148">
            <v>1.3517454706142278</v>
          </cell>
          <cell r="AF148">
            <v>5.36138510803071</v>
          </cell>
          <cell r="AG148">
            <v>0</v>
          </cell>
          <cell r="AH148">
            <v>5.1504192657088019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30.725014069408559</v>
          </cell>
          <cell r="AP148">
            <v>0</v>
          </cell>
          <cell r="AQ148">
            <v>18.63861489196929</v>
          </cell>
          <cell r="AR148">
            <v>11.36138510803071</v>
          </cell>
          <cell r="AS148">
            <v>8.750209471058696</v>
          </cell>
          <cell r="AT148">
            <v>0</v>
          </cell>
          <cell r="AU148">
            <v>0</v>
          </cell>
          <cell r="AV148">
            <v>0</v>
          </cell>
          <cell r="AW148">
            <v>67</v>
          </cell>
          <cell r="AX148">
            <v>0</v>
          </cell>
          <cell r="AY148">
            <v>0</v>
          </cell>
          <cell r="AZ148">
            <v>19.845014314394632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27.3224043715847</v>
          </cell>
          <cell r="BF148">
            <v>23.362527135264617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H148">
            <v>0</v>
          </cell>
          <cell r="CJ148">
            <v>39897</v>
          </cell>
          <cell r="CK148">
            <v>10.5164547149916</v>
          </cell>
          <cell r="CL148">
            <v>6.7131305786449378</v>
          </cell>
          <cell r="CM148">
            <v>50.684931506849317</v>
          </cell>
          <cell r="CN148">
            <v>0</v>
          </cell>
          <cell r="CO148">
            <v>0</v>
          </cell>
          <cell r="CP148">
            <v>44.62564280617606</v>
          </cell>
          <cell r="CQ148">
            <v>0</v>
          </cell>
          <cell r="CR148">
            <v>30</v>
          </cell>
          <cell r="CS148">
            <v>0</v>
          </cell>
          <cell r="CU148">
            <v>39897</v>
          </cell>
          <cell r="CV148">
            <v>2.5899130434782607</v>
          </cell>
          <cell r="CW148">
            <v>5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55.142097521167656</v>
          </cell>
          <cell r="DD148">
            <v>67</v>
          </cell>
          <cell r="DE148">
            <v>11.835616438356164</v>
          </cell>
          <cell r="DF148">
            <v>24</v>
          </cell>
          <cell r="DG148">
            <v>31.206399422425342</v>
          </cell>
          <cell r="DH148">
            <v>0</v>
          </cell>
          <cell r="DI148">
            <v>0</v>
          </cell>
          <cell r="DJ148">
            <v>0</v>
          </cell>
          <cell r="DK148">
            <v>27.3224043715847</v>
          </cell>
          <cell r="DL148">
            <v>23.362527135264617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R148">
            <v>50.684931506849317</v>
          </cell>
          <cell r="DS148">
            <v>0</v>
          </cell>
          <cell r="DT148">
            <v>0</v>
          </cell>
          <cell r="DV148">
            <v>39897</v>
          </cell>
          <cell r="DW148">
            <v>4.4754203857632922</v>
          </cell>
          <cell r="DY148">
            <v>49.7</v>
          </cell>
          <cell r="DZ148">
            <v>44.7</v>
          </cell>
          <cell r="EA148">
            <v>30</v>
          </cell>
          <cell r="EB148">
            <v>30</v>
          </cell>
          <cell r="ED148">
            <v>60</v>
          </cell>
          <cell r="EE148">
            <v>20</v>
          </cell>
          <cell r="EF148">
            <v>44.62564280617606</v>
          </cell>
          <cell r="EG148">
            <v>0</v>
          </cell>
          <cell r="EH148">
            <v>44.62564280617606</v>
          </cell>
          <cell r="EJ148">
            <v>30</v>
          </cell>
          <cell r="EK148">
            <v>90</v>
          </cell>
          <cell r="EL148">
            <v>110</v>
          </cell>
          <cell r="EN148">
            <v>0</v>
          </cell>
          <cell r="EO148">
            <v>60</v>
          </cell>
          <cell r="EP148">
            <v>80</v>
          </cell>
          <cell r="ER148">
            <v>200</v>
          </cell>
          <cell r="ET148">
            <v>15</v>
          </cell>
          <cell r="EU148">
            <v>0</v>
          </cell>
          <cell r="EV148">
            <v>0</v>
          </cell>
          <cell r="EW148">
            <v>41.442747643683347</v>
          </cell>
          <cell r="EX148">
            <v>9.2421838631659696</v>
          </cell>
          <cell r="EZ148">
            <v>41.442747643683347</v>
          </cell>
          <cell r="FA148">
            <v>56.442747643683347</v>
          </cell>
          <cell r="FB148">
            <v>59</v>
          </cell>
          <cell r="FC148">
            <v>68.350684931506848</v>
          </cell>
          <cell r="FE148">
            <v>38271.59324884259</v>
          </cell>
        </row>
        <row r="149">
          <cell r="A149">
            <v>39898</v>
          </cell>
          <cell r="B149">
            <v>26</v>
          </cell>
          <cell r="C149">
            <v>4</v>
          </cell>
          <cell r="D149">
            <v>3</v>
          </cell>
          <cell r="E149">
            <v>2009</v>
          </cell>
          <cell r="G149">
            <v>0</v>
          </cell>
          <cell r="H149">
            <v>0.50492429450467791</v>
          </cell>
          <cell r="I149">
            <v>9.9442229004479206</v>
          </cell>
          <cell r="J149">
            <v>50.684931506849317</v>
          </cell>
          <cell r="K149">
            <v>10.483870967741936</v>
          </cell>
          <cell r="L149">
            <v>0.18899031445781106</v>
          </cell>
          <cell r="M149">
            <v>6.2997047878634476</v>
          </cell>
          <cell r="N149">
            <v>0</v>
          </cell>
          <cell r="O149">
            <v>12.290934942998717</v>
          </cell>
          <cell r="P149">
            <v>15.4567527069694</v>
          </cell>
          <cell r="Q149">
            <v>26.91866924246543</v>
          </cell>
          <cell r="R149">
            <v>20.288044470491361</v>
          </cell>
          <cell r="S149">
            <v>34.145764765192943</v>
          </cell>
          <cell r="T149">
            <v>20.933502939633886</v>
          </cell>
          <cell r="U149">
            <v>22.691694887868451</v>
          </cell>
          <cell r="W149">
            <v>0</v>
          </cell>
          <cell r="X149">
            <v>10.449147194952598</v>
          </cell>
          <cell r="Y149">
            <v>10.483870967741936</v>
          </cell>
          <cell r="Z149">
            <v>0</v>
          </cell>
          <cell r="AA149">
            <v>0</v>
          </cell>
          <cell r="AB149">
            <v>0</v>
          </cell>
          <cell r="AC149">
            <v>5</v>
          </cell>
          <cell r="AD149">
            <v>0</v>
          </cell>
          <cell r="AE149">
            <v>1.3517454706142278</v>
          </cell>
          <cell r="AF149">
            <v>0.13694963170703112</v>
          </cell>
          <cell r="AG149">
            <v>0</v>
          </cell>
          <cell r="AH149">
            <v>5.1426793584393788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30.808382663887876</v>
          </cell>
          <cell r="AP149">
            <v>0</v>
          </cell>
          <cell r="AQ149">
            <v>23.863050368292967</v>
          </cell>
          <cell r="AR149">
            <v>6.1369496317070329</v>
          </cell>
          <cell r="AS149">
            <v>9.0033393405976625</v>
          </cell>
          <cell r="AT149">
            <v>0</v>
          </cell>
          <cell r="AU149">
            <v>0</v>
          </cell>
          <cell r="AV149">
            <v>0</v>
          </cell>
          <cell r="AW149">
            <v>67</v>
          </cell>
          <cell r="AX149">
            <v>0</v>
          </cell>
          <cell r="AY149">
            <v>0</v>
          </cell>
          <cell r="AZ149">
            <v>10.770962592695284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27.3224043715847</v>
          </cell>
          <cell r="BF149">
            <v>23.362527135264617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H149">
            <v>0</v>
          </cell>
          <cell r="CJ149">
            <v>39898</v>
          </cell>
          <cell r="CK149">
            <v>10.449147194952598</v>
          </cell>
          <cell r="CL149">
            <v>1.4886951023212589</v>
          </cell>
          <cell r="CM149">
            <v>50.684931506849317</v>
          </cell>
          <cell r="CN149">
            <v>0</v>
          </cell>
          <cell r="CO149">
            <v>0</v>
          </cell>
          <cell r="CP149">
            <v>44.954401362924919</v>
          </cell>
          <cell r="CQ149">
            <v>0</v>
          </cell>
          <cell r="CR149">
            <v>30</v>
          </cell>
          <cell r="CS149">
            <v>0</v>
          </cell>
          <cell r="CU149">
            <v>39898</v>
          </cell>
          <cell r="CV149">
            <v>0</v>
          </cell>
          <cell r="CW149">
            <v>5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55.403548557877514</v>
          </cell>
          <cell r="DD149">
            <v>67</v>
          </cell>
          <cell r="DE149">
            <v>11.835616438356164</v>
          </cell>
          <cell r="DF149">
            <v>24</v>
          </cell>
          <cell r="DG149">
            <v>16.907912224402317</v>
          </cell>
          <cell r="DH149">
            <v>0</v>
          </cell>
          <cell r="DI149">
            <v>0</v>
          </cell>
          <cell r="DJ149">
            <v>0</v>
          </cell>
          <cell r="DK149">
            <v>27.3224043715847</v>
          </cell>
          <cell r="DL149">
            <v>23.362527135264617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R149">
            <v>50.684931506849317</v>
          </cell>
          <cell r="DS149">
            <v>0</v>
          </cell>
          <cell r="DT149">
            <v>0</v>
          </cell>
          <cell r="DV149">
            <v>39898</v>
          </cell>
          <cell r="DW149">
            <v>0.9924634015475059</v>
          </cell>
          <cell r="DY149">
            <v>49.7</v>
          </cell>
          <cell r="DZ149">
            <v>44.7</v>
          </cell>
          <cell r="EA149">
            <v>30</v>
          </cell>
          <cell r="EB149">
            <v>30</v>
          </cell>
          <cell r="ED149">
            <v>60</v>
          </cell>
          <cell r="EE149">
            <v>20</v>
          </cell>
          <cell r="EF149">
            <v>44.954401362924919</v>
          </cell>
          <cell r="EG149">
            <v>0</v>
          </cell>
          <cell r="EH149">
            <v>44.954401362924919</v>
          </cell>
          <cell r="EJ149">
            <v>30</v>
          </cell>
          <cell r="EK149">
            <v>90</v>
          </cell>
          <cell r="EL149">
            <v>110</v>
          </cell>
          <cell r="EN149">
            <v>0</v>
          </cell>
          <cell r="EO149">
            <v>60</v>
          </cell>
          <cell r="EP149">
            <v>80</v>
          </cell>
          <cell r="ER149">
            <v>200</v>
          </cell>
          <cell r="ET149">
            <v>15</v>
          </cell>
          <cell r="EU149">
            <v>0</v>
          </cell>
          <cell r="EV149">
            <v>0</v>
          </cell>
          <cell r="EW149">
            <v>41.132905984213068</v>
          </cell>
          <cell r="EX149">
            <v>9.5520255226362494</v>
          </cell>
          <cell r="EZ149">
            <v>41.132905984213068</v>
          </cell>
          <cell r="FA149">
            <v>56.132905984213068</v>
          </cell>
          <cell r="FB149">
            <v>59</v>
          </cell>
          <cell r="FC149">
            <v>68.350684931506848</v>
          </cell>
          <cell r="FE149">
            <v>38271.593249189813</v>
          </cell>
        </row>
        <row r="150">
          <cell r="A150">
            <v>39899</v>
          </cell>
          <cell r="B150">
            <v>27</v>
          </cell>
          <cell r="C150">
            <v>5</v>
          </cell>
          <cell r="D150">
            <v>3</v>
          </cell>
          <cell r="E150">
            <v>2009</v>
          </cell>
          <cell r="G150">
            <v>0</v>
          </cell>
          <cell r="H150">
            <v>0.67832360727258889</v>
          </cell>
          <cell r="I150">
            <v>10.2257170668538</v>
          </cell>
          <cell r="J150">
            <v>50.684931506849317</v>
          </cell>
          <cell r="K150">
            <v>10.483870967741936</v>
          </cell>
          <cell r="L150">
            <v>0.25389269884183718</v>
          </cell>
          <cell r="M150">
            <v>6.4780324626969294</v>
          </cell>
          <cell r="N150">
            <v>0</v>
          </cell>
          <cell r="O150">
            <v>16.511844286411851</v>
          </cell>
          <cell r="P150">
            <v>15.894291744674815</v>
          </cell>
          <cell r="Q150">
            <v>26.658152439818494</v>
          </cell>
          <cell r="R150">
            <v>20.288044470491361</v>
          </cell>
          <cell r="S150">
            <v>40.311622374626594</v>
          </cell>
          <cell r="T150">
            <v>21.103695133990179</v>
          </cell>
          <cell r="U150">
            <v>25.429696805777855</v>
          </cell>
          <cell r="W150">
            <v>0</v>
          </cell>
          <cell r="X150">
            <v>10.904040674126389</v>
          </cell>
          <cell r="Y150">
            <v>10.483870967741936</v>
          </cell>
          <cell r="Z150">
            <v>0</v>
          </cell>
          <cell r="AA150">
            <v>0</v>
          </cell>
          <cell r="AB150">
            <v>0</v>
          </cell>
          <cell r="AC150">
            <v>5</v>
          </cell>
          <cell r="AD150">
            <v>0</v>
          </cell>
          <cell r="AE150">
            <v>1.3517454706142278</v>
          </cell>
          <cell r="AF150">
            <v>0.38017969092453896</v>
          </cell>
          <cell r="AG150">
            <v>0</v>
          </cell>
          <cell r="AH150">
            <v>5.1323993718649064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30.369918026920342</v>
          </cell>
          <cell r="AP150">
            <v>0</v>
          </cell>
          <cell r="AQ150">
            <v>23.619820309075461</v>
          </cell>
          <cell r="AR150">
            <v>6.380179690924539</v>
          </cell>
          <cell r="AS150">
            <v>13.850015542611274</v>
          </cell>
          <cell r="AT150">
            <v>0</v>
          </cell>
          <cell r="AU150">
            <v>0</v>
          </cell>
          <cell r="AV150">
            <v>0</v>
          </cell>
          <cell r="AW150">
            <v>67</v>
          </cell>
          <cell r="AX150">
            <v>0</v>
          </cell>
          <cell r="AY150">
            <v>0</v>
          </cell>
          <cell r="AZ150">
            <v>19.845014314394632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27.3224043715847</v>
          </cell>
          <cell r="BF150">
            <v>23.362527135264617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H150">
            <v>0</v>
          </cell>
          <cell r="CJ150">
            <v>39899</v>
          </cell>
          <cell r="CK150">
            <v>10.904040674126389</v>
          </cell>
          <cell r="CL150">
            <v>1.7319251615387667</v>
          </cell>
          <cell r="CM150">
            <v>50.684931506849317</v>
          </cell>
          <cell r="CN150">
            <v>0</v>
          </cell>
          <cell r="CO150">
            <v>0</v>
          </cell>
          <cell r="CP150">
            <v>49.352332941396526</v>
          </cell>
          <cell r="CQ150">
            <v>0</v>
          </cell>
          <cell r="CR150">
            <v>30</v>
          </cell>
          <cell r="CS150">
            <v>0</v>
          </cell>
          <cell r="CU150">
            <v>39899</v>
          </cell>
          <cell r="CV150">
            <v>0</v>
          </cell>
          <cell r="CW150">
            <v>5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60.256373615522911</v>
          </cell>
          <cell r="DD150">
            <v>67</v>
          </cell>
          <cell r="DE150">
            <v>11.835616438356164</v>
          </cell>
          <cell r="DF150">
            <v>24</v>
          </cell>
          <cell r="DG150">
            <v>26.225194005319171</v>
          </cell>
          <cell r="DH150">
            <v>0</v>
          </cell>
          <cell r="DI150">
            <v>0</v>
          </cell>
          <cell r="DJ150">
            <v>0</v>
          </cell>
          <cell r="DK150">
            <v>27.3224043715847</v>
          </cell>
          <cell r="DL150">
            <v>23.362527135264617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R150">
            <v>50.684931506849317</v>
          </cell>
          <cell r="DS150">
            <v>0</v>
          </cell>
          <cell r="DT150">
            <v>0</v>
          </cell>
          <cell r="DV150">
            <v>39899</v>
          </cell>
          <cell r="DW150">
            <v>1.1546167743591778</v>
          </cell>
          <cell r="DY150">
            <v>49.7</v>
          </cell>
          <cell r="DZ150">
            <v>44.7</v>
          </cell>
          <cell r="EA150">
            <v>30</v>
          </cell>
          <cell r="EB150">
            <v>30</v>
          </cell>
          <cell r="ED150">
            <v>60</v>
          </cell>
          <cell r="EE150">
            <v>20</v>
          </cell>
          <cell r="EF150">
            <v>49.352332941396526</v>
          </cell>
          <cell r="EG150">
            <v>0</v>
          </cell>
          <cell r="EH150">
            <v>49.352332941396526</v>
          </cell>
          <cell r="EJ150">
            <v>30</v>
          </cell>
          <cell r="EK150">
            <v>90</v>
          </cell>
          <cell r="EL150">
            <v>110</v>
          </cell>
          <cell r="EN150">
            <v>0</v>
          </cell>
          <cell r="EO150">
            <v>60</v>
          </cell>
          <cell r="EP150">
            <v>80</v>
          </cell>
          <cell r="ER150">
            <v>200</v>
          </cell>
          <cell r="ET150">
            <v>15</v>
          </cell>
          <cell r="EU150">
            <v>0</v>
          </cell>
          <cell r="EV150">
            <v>0</v>
          </cell>
          <cell r="EW150">
            <v>42.297267764695263</v>
          </cell>
          <cell r="EX150">
            <v>8.3876637421540536</v>
          </cell>
          <cell r="EZ150">
            <v>42.297267764695263</v>
          </cell>
          <cell r="FA150">
            <v>57.297267764695263</v>
          </cell>
          <cell r="FB150">
            <v>59</v>
          </cell>
          <cell r="FC150">
            <v>68.350684931506848</v>
          </cell>
          <cell r="FE150">
            <v>38271.593249537036</v>
          </cell>
        </row>
        <row r="151">
          <cell r="A151">
            <v>39900</v>
          </cell>
          <cell r="B151">
            <v>28</v>
          </cell>
          <cell r="C151">
            <v>6</v>
          </cell>
          <cell r="D151">
            <v>3</v>
          </cell>
          <cell r="E151">
            <v>2009</v>
          </cell>
          <cell r="G151">
            <v>0</v>
          </cell>
          <cell r="H151">
            <v>0.77586065587336783</v>
          </cell>
          <cell r="I151">
            <v>10.33594164316586</v>
          </cell>
          <cell r="J151">
            <v>50.684931506849317</v>
          </cell>
          <cell r="K151">
            <v>10.483870967741936</v>
          </cell>
          <cell r="L151">
            <v>0.29040026579191036</v>
          </cell>
          <cell r="M151">
            <v>6.5478601705112869</v>
          </cell>
          <cell r="N151">
            <v>7.7697391304347825</v>
          </cell>
          <cell r="O151">
            <v>18.886104213952674</v>
          </cell>
          <cell r="P151">
            <v>16.065618758896235</v>
          </cell>
          <cell r="Q151">
            <v>26.615158814099896</v>
          </cell>
          <cell r="R151">
            <v>20.288044470491361</v>
          </cell>
          <cell r="S151">
            <v>40.311622374626594</v>
          </cell>
          <cell r="T151">
            <v>21.103695133990179</v>
          </cell>
          <cell r="U151">
            <v>25.429696805777855</v>
          </cell>
          <cell r="W151">
            <v>0</v>
          </cell>
          <cell r="X151">
            <v>11.111802299039228</v>
          </cell>
          <cell r="Y151">
            <v>10.483870967741936</v>
          </cell>
          <cell r="Z151">
            <v>0</v>
          </cell>
          <cell r="AA151">
            <v>0</v>
          </cell>
          <cell r="AB151">
            <v>2.5899130434782607</v>
          </cell>
          <cell r="AC151">
            <v>5</v>
          </cell>
          <cell r="AD151">
            <v>0</v>
          </cell>
          <cell r="AE151">
            <v>1.3517454706142278</v>
          </cell>
          <cell r="AF151">
            <v>5.6663410526454925</v>
          </cell>
          <cell r="AG151">
            <v>0</v>
          </cell>
          <cell r="AH151">
            <v>5.0196044964160098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30.268231871653253</v>
          </cell>
          <cell r="AP151">
            <v>0</v>
          </cell>
          <cell r="AQ151">
            <v>18.333658947354508</v>
          </cell>
          <cell r="AR151">
            <v>11.666341052645492</v>
          </cell>
          <cell r="AS151">
            <v>16.567089889370905</v>
          </cell>
          <cell r="AT151">
            <v>0</v>
          </cell>
          <cell r="AU151">
            <v>0</v>
          </cell>
          <cell r="AV151">
            <v>0</v>
          </cell>
          <cell r="AW151">
            <v>67</v>
          </cell>
          <cell r="AX151">
            <v>0</v>
          </cell>
          <cell r="AY151">
            <v>0</v>
          </cell>
          <cell r="AZ151">
            <v>19.845014314394632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27.3224043715847</v>
          </cell>
          <cell r="BF151">
            <v>23.362527135264617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H151">
            <v>0</v>
          </cell>
          <cell r="CJ151">
            <v>39900</v>
          </cell>
          <cell r="CK151">
            <v>11.111802299039228</v>
          </cell>
          <cell r="CL151">
            <v>7.0180865232597203</v>
          </cell>
          <cell r="CM151">
            <v>50.684931506849317</v>
          </cell>
          <cell r="CN151">
            <v>0</v>
          </cell>
          <cell r="CO151">
            <v>0</v>
          </cell>
          <cell r="CP151">
            <v>51.854926257440169</v>
          </cell>
          <cell r="CQ151">
            <v>0</v>
          </cell>
          <cell r="CR151">
            <v>30</v>
          </cell>
          <cell r="CS151">
            <v>0</v>
          </cell>
          <cell r="CU151">
            <v>39900</v>
          </cell>
          <cell r="CV151">
            <v>2.5899130434782607</v>
          </cell>
          <cell r="CW151">
            <v>5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62.966728556479396</v>
          </cell>
          <cell r="DD151">
            <v>67</v>
          </cell>
          <cell r="DE151">
            <v>11.835616438356164</v>
          </cell>
          <cell r="DF151">
            <v>24</v>
          </cell>
          <cell r="DG151">
            <v>31.511355367040125</v>
          </cell>
          <cell r="DH151">
            <v>0</v>
          </cell>
          <cell r="DI151">
            <v>0</v>
          </cell>
          <cell r="DJ151">
            <v>0</v>
          </cell>
          <cell r="DK151">
            <v>27.3224043715847</v>
          </cell>
          <cell r="DL151">
            <v>23.362527135264617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R151">
            <v>50.684931506849317</v>
          </cell>
          <cell r="DS151">
            <v>0</v>
          </cell>
          <cell r="DT151">
            <v>0</v>
          </cell>
          <cell r="DV151">
            <v>39900</v>
          </cell>
          <cell r="DW151">
            <v>4.6787243488398138</v>
          </cell>
          <cell r="DY151">
            <v>49.7</v>
          </cell>
          <cell r="DZ151">
            <v>44.7</v>
          </cell>
          <cell r="EA151">
            <v>30</v>
          </cell>
          <cell r="EB151">
            <v>30</v>
          </cell>
          <cell r="ED151">
            <v>60</v>
          </cell>
          <cell r="EE151">
            <v>20</v>
          </cell>
          <cell r="EF151">
            <v>51.854926257440169</v>
          </cell>
          <cell r="EG151">
            <v>0</v>
          </cell>
          <cell r="EH151">
            <v>51.854926257440169</v>
          </cell>
          <cell r="EJ151">
            <v>30</v>
          </cell>
          <cell r="EK151">
            <v>90</v>
          </cell>
          <cell r="EL151">
            <v>110</v>
          </cell>
          <cell r="EN151">
            <v>0</v>
          </cell>
          <cell r="EO151">
            <v>60</v>
          </cell>
          <cell r="EP151">
            <v>80</v>
          </cell>
          <cell r="ER151">
            <v>200</v>
          </cell>
          <cell r="ET151">
            <v>15</v>
          </cell>
          <cell r="EU151">
            <v>0</v>
          </cell>
          <cell r="EV151">
            <v>0</v>
          </cell>
          <cell r="EW151">
            <v>42.753196516492402</v>
          </cell>
          <cell r="EX151">
            <v>7.9317349903569152</v>
          </cell>
          <cell r="EZ151">
            <v>42.753196516492402</v>
          </cell>
          <cell r="FA151">
            <v>57.753196516492402</v>
          </cell>
          <cell r="FB151">
            <v>59</v>
          </cell>
          <cell r="FC151">
            <v>68.350684931506848</v>
          </cell>
          <cell r="FE151">
            <v>38271.593249768521</v>
          </cell>
        </row>
        <row r="152">
          <cell r="A152">
            <v>39901</v>
          </cell>
          <cell r="B152">
            <v>29</v>
          </cell>
          <cell r="C152">
            <v>7</v>
          </cell>
          <cell r="D152">
            <v>3</v>
          </cell>
          <cell r="E152">
            <v>2009</v>
          </cell>
          <cell r="G152">
            <v>0</v>
          </cell>
          <cell r="H152">
            <v>0.71867270407806705</v>
          </cell>
          <cell r="I152">
            <v>12.712645229957616</v>
          </cell>
          <cell r="J152">
            <v>50.684931506849317</v>
          </cell>
          <cell r="K152">
            <v>10.483870967741936</v>
          </cell>
          <cell r="L152">
            <v>0.26899513811114689</v>
          </cell>
          <cell r="M152">
            <v>8.0535113526031346</v>
          </cell>
          <cell r="N152">
            <v>7.7697391304347825</v>
          </cell>
          <cell r="O152">
            <v>17.494027416125157</v>
          </cell>
          <cell r="P152">
            <v>19.759835991009226</v>
          </cell>
          <cell r="Q152">
            <v>26.472328688483977</v>
          </cell>
          <cell r="R152">
            <v>20.288044470491361</v>
          </cell>
          <cell r="S152">
            <v>73.757096523777037</v>
          </cell>
          <cell r="T152">
            <v>21.506295559805704</v>
          </cell>
          <cell r="U152">
            <v>36.864797412668651</v>
          </cell>
          <cell r="W152">
            <v>0</v>
          </cell>
          <cell r="X152">
            <v>13.431317934035683</v>
          </cell>
          <cell r="Y152">
            <v>10.483870967741936</v>
          </cell>
          <cell r="Z152">
            <v>0</v>
          </cell>
          <cell r="AA152">
            <v>0</v>
          </cell>
          <cell r="AB152">
            <v>2.5899130434782607</v>
          </cell>
          <cell r="AC152">
            <v>5</v>
          </cell>
          <cell r="AD152">
            <v>0</v>
          </cell>
          <cell r="AE152">
            <v>1.3517454706142278</v>
          </cell>
          <cell r="AF152">
            <v>7.1505871070565767</v>
          </cell>
          <cell r="AG152">
            <v>0</v>
          </cell>
          <cell r="AH152">
            <v>4.551052825987032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28.397647348273797</v>
          </cell>
          <cell r="AP152">
            <v>0</v>
          </cell>
          <cell r="AQ152">
            <v>16.849412892943423</v>
          </cell>
          <cell r="AR152">
            <v>13.150587107056577</v>
          </cell>
          <cell r="AS152">
            <v>21.06553639184888</v>
          </cell>
          <cell r="AT152">
            <v>0</v>
          </cell>
          <cell r="AU152">
            <v>0</v>
          </cell>
          <cell r="AV152">
            <v>0</v>
          </cell>
          <cell r="AW152">
            <v>67</v>
          </cell>
          <cell r="AX152">
            <v>0</v>
          </cell>
          <cell r="AY152">
            <v>0</v>
          </cell>
          <cell r="AZ152">
            <v>45.534344399792744</v>
          </cell>
          <cell r="BA152">
            <v>0</v>
          </cell>
          <cell r="BB152">
            <v>19.593845096458651</v>
          </cell>
          <cell r="BC152">
            <v>0</v>
          </cell>
          <cell r="BD152">
            <v>0</v>
          </cell>
          <cell r="BE152">
            <v>27.3224043715847</v>
          </cell>
          <cell r="BF152">
            <v>23.362527135264617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H152">
            <v>0</v>
          </cell>
          <cell r="CJ152">
            <v>39901</v>
          </cell>
          <cell r="CK152">
            <v>13.431317934035683</v>
          </cell>
          <cell r="CL152">
            <v>8.5023325776708045</v>
          </cell>
          <cell r="CM152">
            <v>50.684931506849317</v>
          </cell>
          <cell r="CN152">
            <v>0</v>
          </cell>
          <cell r="CO152">
            <v>0</v>
          </cell>
          <cell r="CP152">
            <v>54.014236566109709</v>
          </cell>
          <cell r="CQ152">
            <v>0</v>
          </cell>
          <cell r="CR152">
            <v>30</v>
          </cell>
          <cell r="CS152">
            <v>0</v>
          </cell>
          <cell r="CU152">
            <v>39901</v>
          </cell>
          <cell r="CV152">
            <v>2.5899130434782607</v>
          </cell>
          <cell r="CW152">
            <v>5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67.445554500145391</v>
          </cell>
          <cell r="DD152">
            <v>67</v>
          </cell>
          <cell r="DE152">
            <v>11.835616438356164</v>
          </cell>
          <cell r="DF152">
            <v>24</v>
          </cell>
          <cell r="DG152">
            <v>58.684931506849324</v>
          </cell>
          <cell r="DH152">
            <v>19.593845096458651</v>
          </cell>
          <cell r="DI152">
            <v>0</v>
          </cell>
          <cell r="DJ152">
            <v>0</v>
          </cell>
          <cell r="DK152">
            <v>27.3224043715847</v>
          </cell>
          <cell r="DL152">
            <v>23.362527135264617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R152">
            <v>50.684931506849317</v>
          </cell>
          <cell r="DS152">
            <v>0</v>
          </cell>
          <cell r="DT152">
            <v>0</v>
          </cell>
          <cell r="DV152">
            <v>39901</v>
          </cell>
          <cell r="DW152">
            <v>5.668221718447203</v>
          </cell>
          <cell r="DY152">
            <v>49.7</v>
          </cell>
          <cell r="DZ152">
            <v>44.7</v>
          </cell>
          <cell r="EA152">
            <v>30</v>
          </cell>
          <cell r="EB152">
            <v>30</v>
          </cell>
          <cell r="ED152">
            <v>60</v>
          </cell>
          <cell r="EE152">
            <v>20</v>
          </cell>
          <cell r="EF152">
            <v>54.014236566109709</v>
          </cell>
          <cell r="EG152">
            <v>0</v>
          </cell>
          <cell r="EH152">
            <v>54.014236566109709</v>
          </cell>
          <cell r="EJ152">
            <v>30</v>
          </cell>
          <cell r="EK152">
            <v>90</v>
          </cell>
          <cell r="EL152">
            <v>110</v>
          </cell>
          <cell r="EN152">
            <v>0</v>
          </cell>
          <cell r="EO152">
            <v>60</v>
          </cell>
          <cell r="EP152">
            <v>80</v>
          </cell>
          <cell r="ER152">
            <v>200</v>
          </cell>
          <cell r="ET152">
            <v>15</v>
          </cell>
          <cell r="EU152">
            <v>0</v>
          </cell>
          <cell r="EV152">
            <v>0</v>
          </cell>
          <cell r="EW152">
            <v>50.684931506849317</v>
          </cell>
          <cell r="EX152">
            <v>0</v>
          </cell>
          <cell r="EZ152">
            <v>52.584102980128058</v>
          </cell>
          <cell r="FA152">
            <v>67.584102980128051</v>
          </cell>
          <cell r="FB152">
            <v>59</v>
          </cell>
          <cell r="FC152">
            <v>68.350684931506848</v>
          </cell>
          <cell r="FE152">
            <v>38271.593249884259</v>
          </cell>
        </row>
        <row r="153">
          <cell r="A153">
            <v>39902</v>
          </cell>
          <cell r="B153">
            <v>30</v>
          </cell>
          <cell r="C153">
            <v>1</v>
          </cell>
          <cell r="D153">
            <v>3</v>
          </cell>
          <cell r="E153">
            <v>2009</v>
          </cell>
          <cell r="G153">
            <v>0</v>
          </cell>
          <cell r="H153">
            <v>0.68095921205585985</v>
          </cell>
          <cell r="I153">
            <v>12.670090745360829</v>
          </cell>
          <cell r="J153">
            <v>50.684931506849317</v>
          </cell>
          <cell r="K153">
            <v>10.483870967741936</v>
          </cell>
          <cell r="L153">
            <v>0.25487919084112887</v>
          </cell>
          <cell r="M153">
            <v>8.0265529172338557</v>
          </cell>
          <cell r="N153">
            <v>7.7697391304347825</v>
          </cell>
          <cell r="O153">
            <v>16.576000531772191</v>
          </cell>
          <cell r="P153">
            <v>19.693691642519667</v>
          </cell>
          <cell r="Q153">
            <v>26.491469015030145</v>
          </cell>
          <cell r="R153">
            <v>20.288044470491361</v>
          </cell>
          <cell r="S153">
            <v>42.794166868965732</v>
          </cell>
          <cell r="T153">
            <v>21.283441496174166</v>
          </cell>
          <cell r="U153">
            <v>35.82468725070531</v>
          </cell>
          <cell r="W153">
            <v>0</v>
          </cell>
          <cell r="X153">
            <v>13.35104995741669</v>
          </cell>
          <cell r="Y153">
            <v>10.483870967741936</v>
          </cell>
          <cell r="Z153">
            <v>0</v>
          </cell>
          <cell r="AA153">
            <v>0</v>
          </cell>
          <cell r="AB153">
            <v>2.5899130434782607</v>
          </cell>
          <cell r="AC153">
            <v>5</v>
          </cell>
          <cell r="AD153">
            <v>0</v>
          </cell>
          <cell r="AE153">
            <v>1.3517454706142278</v>
          </cell>
          <cell r="AF153">
            <v>7.1095127244172787</v>
          </cell>
          <cell r="AG153">
            <v>0</v>
          </cell>
          <cell r="AH153">
            <v>4.6007231199449965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28.400981683116441</v>
          </cell>
          <cell r="AP153">
            <v>0</v>
          </cell>
          <cell r="AQ153">
            <v>16.890487275582721</v>
          </cell>
          <cell r="AR153">
            <v>13.109512724417279</v>
          </cell>
          <cell r="AS153">
            <v>20.047500856751931</v>
          </cell>
          <cell r="AT153">
            <v>0</v>
          </cell>
          <cell r="AU153">
            <v>0</v>
          </cell>
          <cell r="AV153">
            <v>0</v>
          </cell>
          <cell r="AW153">
            <v>67</v>
          </cell>
          <cell r="AX153">
            <v>0</v>
          </cell>
          <cell r="AY153">
            <v>0</v>
          </cell>
          <cell r="AZ153">
            <v>32.902295615845205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27.3224043715847</v>
          </cell>
          <cell r="BF153">
            <v>23.362527135264617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H153">
            <v>0</v>
          </cell>
          <cell r="CJ153">
            <v>39902</v>
          </cell>
          <cell r="CK153">
            <v>13.35104995741669</v>
          </cell>
          <cell r="CL153">
            <v>8.4612581950315064</v>
          </cell>
          <cell r="CM153">
            <v>50.684931506849317</v>
          </cell>
          <cell r="CN153">
            <v>0</v>
          </cell>
          <cell r="CO153">
            <v>0</v>
          </cell>
          <cell r="CP153">
            <v>53.049205659813367</v>
          </cell>
          <cell r="CQ153">
            <v>0</v>
          </cell>
          <cell r="CR153">
            <v>30</v>
          </cell>
          <cell r="CS153">
            <v>0</v>
          </cell>
          <cell r="CU153">
            <v>39902</v>
          </cell>
          <cell r="CV153">
            <v>2.5899130434782607</v>
          </cell>
          <cell r="CW153">
            <v>5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66.400255617230059</v>
          </cell>
          <cell r="DD153">
            <v>67</v>
          </cell>
          <cell r="DE153">
            <v>11.835616438356164</v>
          </cell>
          <cell r="DF153">
            <v>24</v>
          </cell>
          <cell r="DG153">
            <v>46.011808340262483</v>
          </cell>
          <cell r="DH153">
            <v>0</v>
          </cell>
          <cell r="DI153">
            <v>0</v>
          </cell>
          <cell r="DJ153">
            <v>0</v>
          </cell>
          <cell r="DK153">
            <v>27.3224043715847</v>
          </cell>
          <cell r="DL153">
            <v>23.362527135264617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R153">
            <v>50.684931506849317</v>
          </cell>
          <cell r="DS153">
            <v>0</v>
          </cell>
          <cell r="DT153">
            <v>0</v>
          </cell>
          <cell r="DV153">
            <v>39902</v>
          </cell>
          <cell r="DW153">
            <v>5.640838796687671</v>
          </cell>
          <cell r="DY153">
            <v>49.7</v>
          </cell>
          <cell r="DZ153">
            <v>44.7</v>
          </cell>
          <cell r="EA153">
            <v>30</v>
          </cell>
          <cell r="EB153">
            <v>30</v>
          </cell>
          <cell r="ED153">
            <v>60</v>
          </cell>
          <cell r="EE153">
            <v>20</v>
          </cell>
          <cell r="EF153">
            <v>53.049205659813367</v>
          </cell>
          <cell r="EG153">
            <v>0</v>
          </cell>
          <cell r="EH153">
            <v>53.049205659813367</v>
          </cell>
          <cell r="EJ153">
            <v>30</v>
          </cell>
          <cell r="EK153">
            <v>90</v>
          </cell>
          <cell r="EL153">
            <v>110</v>
          </cell>
          <cell r="EN153">
            <v>0</v>
          </cell>
          <cell r="EO153">
            <v>60</v>
          </cell>
          <cell r="EP153">
            <v>80</v>
          </cell>
          <cell r="ER153">
            <v>200</v>
          </cell>
          <cell r="ET153">
            <v>15</v>
          </cell>
          <cell r="EU153">
            <v>0</v>
          </cell>
          <cell r="EV153">
            <v>0</v>
          </cell>
          <cell r="EW153">
            <v>50.684931506849317</v>
          </cell>
          <cell r="EX153">
            <v>0</v>
          </cell>
          <cell r="EZ153">
            <v>52.408082226002826</v>
          </cell>
          <cell r="FA153">
            <v>67.408082226002819</v>
          </cell>
          <cell r="FB153">
            <v>59</v>
          </cell>
          <cell r="FC153">
            <v>68.350684931506848</v>
          </cell>
          <cell r="FE153">
            <v>38271.593250115744</v>
          </cell>
        </row>
        <row r="154">
          <cell r="A154">
            <v>39903</v>
          </cell>
          <cell r="B154">
            <v>31</v>
          </cell>
          <cell r="C154">
            <v>2</v>
          </cell>
          <cell r="D154">
            <v>3</v>
          </cell>
          <cell r="E154">
            <v>2009</v>
          </cell>
          <cell r="G154">
            <v>0</v>
          </cell>
          <cell r="H154">
            <v>0.61499604858094958</v>
          </cell>
          <cell r="I154">
            <v>12.596118071593668</v>
          </cell>
          <cell r="J154">
            <v>50.684931506849317</v>
          </cell>
          <cell r="K154">
            <v>10.483870967741936</v>
          </cell>
          <cell r="L154">
            <v>0.23018955094177604</v>
          </cell>
          <cell r="M154">
            <v>7.9796909339730968</v>
          </cell>
          <cell r="N154">
            <v>7.7697391304347825</v>
          </cell>
          <cell r="O154">
            <v>14.970316353513663</v>
          </cell>
          <cell r="P154">
            <v>19.57871259016548</v>
          </cell>
          <cell r="Q154">
            <v>26.542735984276135</v>
          </cell>
          <cell r="R154">
            <v>20.288044470491361</v>
          </cell>
          <cell r="S154">
            <v>52.014177357914434</v>
          </cell>
          <cell r="T154">
            <v>21.349802038509612</v>
          </cell>
          <cell r="U154">
            <v>36.134406864122901</v>
          </cell>
          <cell r="W154">
            <v>0</v>
          </cell>
          <cell r="X154">
            <v>13.211114120174617</v>
          </cell>
          <cell r="Y154">
            <v>10.483870967741936</v>
          </cell>
          <cell r="Z154">
            <v>0</v>
          </cell>
          <cell r="AA154">
            <v>0</v>
          </cell>
          <cell r="AB154">
            <v>2.5899130434782607</v>
          </cell>
          <cell r="AC154">
            <v>5</v>
          </cell>
          <cell r="AD154">
            <v>0</v>
          </cell>
          <cell r="AE154">
            <v>1.3517454706142278</v>
          </cell>
          <cell r="AF154">
            <v>7.0379611012571672</v>
          </cell>
          <cell r="AG154">
            <v>0</v>
          </cell>
          <cell r="AH154">
            <v>4.7304188101352516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28.386731766343388</v>
          </cell>
          <cell r="AP154">
            <v>0</v>
          </cell>
          <cell r="AQ154">
            <v>16.962038898742833</v>
          </cell>
          <cell r="AR154">
            <v>13.037961101257167</v>
          </cell>
          <cell r="AS154">
            <v>18.262658821968003</v>
          </cell>
          <cell r="AT154">
            <v>0</v>
          </cell>
          <cell r="AU154">
            <v>0</v>
          </cell>
          <cell r="AV154">
            <v>0</v>
          </cell>
          <cell r="AW154">
            <v>67</v>
          </cell>
          <cell r="AX154">
            <v>0</v>
          </cell>
          <cell r="AY154">
            <v>0</v>
          </cell>
          <cell r="AZ154">
            <v>42.498386260546937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27.3224043715847</v>
          </cell>
          <cell r="BF154">
            <v>23.362527135264617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H154">
            <v>0</v>
          </cell>
          <cell r="CJ154">
            <v>39903</v>
          </cell>
          <cell r="CK154">
            <v>13.211114120174617</v>
          </cell>
          <cell r="CL154">
            <v>8.389706571871395</v>
          </cell>
          <cell r="CM154">
            <v>50.684931506849317</v>
          </cell>
          <cell r="CN154">
            <v>0</v>
          </cell>
          <cell r="CO154">
            <v>0</v>
          </cell>
          <cell r="CP154">
            <v>51.379809398446639</v>
          </cell>
          <cell r="CQ154">
            <v>0</v>
          </cell>
          <cell r="CR154">
            <v>30</v>
          </cell>
          <cell r="CS154">
            <v>0</v>
          </cell>
          <cell r="CU154">
            <v>39903</v>
          </cell>
          <cell r="CV154">
            <v>2.5899130434782607</v>
          </cell>
          <cell r="CW154">
            <v>5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64.590923518621253</v>
          </cell>
          <cell r="DD154">
            <v>67</v>
          </cell>
          <cell r="DE154">
            <v>11.835616438356164</v>
          </cell>
          <cell r="DF154">
            <v>24</v>
          </cell>
          <cell r="DG154">
            <v>55.536347361804104</v>
          </cell>
          <cell r="DH154">
            <v>0</v>
          </cell>
          <cell r="DI154">
            <v>0</v>
          </cell>
          <cell r="DJ154">
            <v>0</v>
          </cell>
          <cell r="DK154">
            <v>27.3224043715847</v>
          </cell>
          <cell r="DL154">
            <v>23.362527135264617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R154">
            <v>50.684931506849317</v>
          </cell>
          <cell r="DS154">
            <v>0</v>
          </cell>
          <cell r="DT154">
            <v>0</v>
          </cell>
          <cell r="DV154">
            <v>39903</v>
          </cell>
          <cell r="DW154">
            <v>5.59313771458093</v>
          </cell>
          <cell r="DY154">
            <v>49.7</v>
          </cell>
          <cell r="DZ154">
            <v>44.7</v>
          </cell>
          <cell r="EA154">
            <v>30</v>
          </cell>
          <cell r="EB154">
            <v>30</v>
          </cell>
          <cell r="ED154">
            <v>60</v>
          </cell>
          <cell r="EE154">
            <v>20</v>
          </cell>
          <cell r="EF154">
            <v>51.379809398446639</v>
          </cell>
          <cell r="EG154">
            <v>0</v>
          </cell>
          <cell r="EH154">
            <v>51.379809398446639</v>
          </cell>
          <cell r="EJ154">
            <v>30</v>
          </cell>
          <cell r="EK154">
            <v>90</v>
          </cell>
          <cell r="EL154">
            <v>110</v>
          </cell>
          <cell r="EN154">
            <v>0</v>
          </cell>
          <cell r="EO154">
            <v>60</v>
          </cell>
          <cell r="EP154">
            <v>80</v>
          </cell>
          <cell r="ER154">
            <v>200</v>
          </cell>
          <cell r="ET154">
            <v>15</v>
          </cell>
          <cell r="EU154">
            <v>0</v>
          </cell>
          <cell r="EV154">
            <v>0</v>
          </cell>
          <cell r="EW154">
            <v>50.684931506849317</v>
          </cell>
          <cell r="EX154">
            <v>0</v>
          </cell>
          <cell r="EZ154">
            <v>52.102104467265299</v>
          </cell>
          <cell r="FA154">
            <v>67.102104467265292</v>
          </cell>
          <cell r="FB154">
            <v>59</v>
          </cell>
          <cell r="FC154">
            <v>68.350684931506848</v>
          </cell>
          <cell r="FE154">
            <v>38271.59325046296</v>
          </cell>
        </row>
        <row r="155">
          <cell r="A155">
            <v>39904</v>
          </cell>
          <cell r="B155">
            <v>1</v>
          </cell>
          <cell r="C155">
            <v>3</v>
          </cell>
          <cell r="D155">
            <v>4</v>
          </cell>
          <cell r="E155">
            <v>2009</v>
          </cell>
          <cell r="G155">
            <v>0</v>
          </cell>
          <cell r="H155">
            <v>0.43900504520682809</v>
          </cell>
          <cell r="I155">
            <v>12.255079498038178</v>
          </cell>
          <cell r="J155">
            <v>66.438356164383563</v>
          </cell>
          <cell r="K155">
            <v>10.833333333333334</v>
          </cell>
          <cell r="L155">
            <v>0.26328051269910452</v>
          </cell>
          <cell r="M155">
            <v>7.890908799867816</v>
          </cell>
          <cell r="N155">
            <v>8.5097142857142849</v>
          </cell>
          <cell r="O155">
            <v>17.239009110289658</v>
          </cell>
          <cell r="P155">
            <v>17.707156539656655</v>
          </cell>
          <cell r="Q155">
            <v>27.22194523618758</v>
          </cell>
          <cell r="R155">
            <v>22.176382085731959</v>
          </cell>
          <cell r="S155">
            <v>50.395322623878904</v>
          </cell>
          <cell r="T155">
            <v>22.038898557284654</v>
          </cell>
          <cell r="U155">
            <v>32.270297972977488</v>
          </cell>
          <cell r="W155">
            <v>0</v>
          </cell>
          <cell r="X155">
            <v>12.694084543245006</v>
          </cell>
          <cell r="Y155">
            <v>10.833333333333334</v>
          </cell>
          <cell r="Z155">
            <v>0</v>
          </cell>
          <cell r="AA155">
            <v>0</v>
          </cell>
          <cell r="AB155">
            <v>2.6426910955928076</v>
          </cell>
          <cell r="AC155">
            <v>5</v>
          </cell>
          <cell r="AD155">
            <v>0</v>
          </cell>
          <cell r="AE155">
            <v>1.0022831050228298</v>
          </cell>
          <cell r="AF155">
            <v>8.018929397665568</v>
          </cell>
          <cell r="AG155">
            <v>0</v>
          </cell>
          <cell r="AH155">
            <v>4.9495063036215061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28.666106139054055</v>
          </cell>
          <cell r="AP155">
            <v>0</v>
          </cell>
          <cell r="AQ155">
            <v>15.981070602334432</v>
          </cell>
          <cell r="AR155">
            <v>19.018929397665566</v>
          </cell>
          <cell r="AS155">
            <v>15.728880529190278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39.666002109183758</v>
          </cell>
          <cell r="BA155">
            <v>0</v>
          </cell>
          <cell r="BB155">
            <v>65.038517044957302</v>
          </cell>
          <cell r="BC155">
            <v>0</v>
          </cell>
          <cell r="BD155">
            <v>0</v>
          </cell>
          <cell r="BE155">
            <v>27.3224043715847</v>
          </cell>
          <cell r="BF155">
            <v>38.052692172668316</v>
          </cell>
          <cell r="BG155">
            <v>0</v>
          </cell>
          <cell r="BH155">
            <v>1.0632596201305518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H155">
            <v>0</v>
          </cell>
          <cell r="CJ155">
            <v>39904</v>
          </cell>
          <cell r="CK155">
            <v>12.694084543245006</v>
          </cell>
          <cell r="CL155">
            <v>9.0212125026883978</v>
          </cell>
          <cell r="CM155">
            <v>65.375096544253012</v>
          </cell>
          <cell r="CN155">
            <v>0</v>
          </cell>
          <cell r="CO155">
            <v>0</v>
          </cell>
          <cell r="CP155">
            <v>49.34449297186584</v>
          </cell>
          <cell r="CQ155">
            <v>0</v>
          </cell>
          <cell r="CR155">
            <v>35</v>
          </cell>
          <cell r="CS155">
            <v>0</v>
          </cell>
          <cell r="CU155">
            <v>39904</v>
          </cell>
          <cell r="CV155">
            <v>2.6426910955928076</v>
          </cell>
          <cell r="CW155">
            <v>5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63.101837135241396</v>
          </cell>
          <cell r="DD155">
            <v>0</v>
          </cell>
          <cell r="DE155">
            <v>11.835616438356164</v>
          </cell>
          <cell r="DF155">
            <v>24</v>
          </cell>
          <cell r="DG155">
            <v>58.684931506849324</v>
          </cell>
          <cell r="DH155">
            <v>65.038517044957302</v>
          </cell>
          <cell r="DI155">
            <v>0</v>
          </cell>
          <cell r="DJ155">
            <v>0</v>
          </cell>
          <cell r="DK155">
            <v>27.3224043715847</v>
          </cell>
          <cell r="DL155">
            <v>38.052692172668316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R155">
            <v>65.375096544253012</v>
          </cell>
          <cell r="DS155">
            <v>0</v>
          </cell>
          <cell r="DT155">
            <v>0</v>
          </cell>
          <cell r="DV155">
            <v>39904</v>
          </cell>
          <cell r="DW155">
            <v>6.0141416684589322</v>
          </cell>
          <cell r="DY155">
            <v>49.7</v>
          </cell>
          <cell r="DZ155">
            <v>44.7</v>
          </cell>
          <cell r="EA155">
            <v>35</v>
          </cell>
          <cell r="EB155">
            <v>35</v>
          </cell>
          <cell r="ED155">
            <v>60</v>
          </cell>
          <cell r="EE155">
            <v>20</v>
          </cell>
          <cell r="EF155">
            <v>49.34449297186584</v>
          </cell>
          <cell r="EG155">
            <v>0</v>
          </cell>
          <cell r="EH155">
            <v>49.34449297186584</v>
          </cell>
          <cell r="EJ155">
            <v>35</v>
          </cell>
          <cell r="EK155">
            <v>95</v>
          </cell>
          <cell r="EL155">
            <v>115</v>
          </cell>
          <cell r="EN155">
            <v>0</v>
          </cell>
          <cell r="EO155">
            <v>60</v>
          </cell>
          <cell r="EP155">
            <v>80</v>
          </cell>
          <cell r="ER155">
            <v>200</v>
          </cell>
          <cell r="ET155">
            <v>15</v>
          </cell>
          <cell r="EU155">
            <v>0</v>
          </cell>
          <cell r="EV155">
            <v>0</v>
          </cell>
          <cell r="EW155">
            <v>50.375096544253019</v>
          </cell>
          <cell r="EX155">
            <v>15</v>
          </cell>
          <cell r="EZ155">
            <v>50.375096544253019</v>
          </cell>
          <cell r="FA155">
            <v>65.375096544253012</v>
          </cell>
          <cell r="FB155">
            <v>59</v>
          </cell>
          <cell r="FC155">
            <v>68.350684931506848</v>
          </cell>
          <cell r="FE155">
            <v>38271.593250694445</v>
          </cell>
        </row>
        <row r="156">
          <cell r="A156">
            <v>39905</v>
          </cell>
          <cell r="B156">
            <v>2</v>
          </cell>
          <cell r="C156">
            <v>4</v>
          </cell>
          <cell r="D156">
            <v>4</v>
          </cell>
          <cell r="E156">
            <v>2009</v>
          </cell>
          <cell r="G156">
            <v>0</v>
          </cell>
          <cell r="H156">
            <v>0.31874531710568837</v>
          </cell>
          <cell r="I156">
            <v>9.9784085165550156</v>
          </cell>
          <cell r="J156">
            <v>66.438356164383563</v>
          </cell>
          <cell r="K156">
            <v>10.833333333333334</v>
          </cell>
          <cell r="L156">
            <v>0.19115823707330612</v>
          </cell>
          <cell r="M156">
            <v>6.4249857852464034</v>
          </cell>
          <cell r="N156">
            <v>0</v>
          </cell>
          <cell r="O156">
            <v>12.516606552570128</v>
          </cell>
          <cell r="P156">
            <v>14.417633247305137</v>
          </cell>
          <cell r="Q156">
            <v>27.839190864881111</v>
          </cell>
          <cell r="R156">
            <v>22.176382085731959</v>
          </cell>
          <cell r="S156">
            <v>90.661547445551648</v>
          </cell>
          <cell r="T156">
            <v>21.684567920462069</v>
          </cell>
          <cell r="U156">
            <v>24.136670551000172</v>
          </cell>
          <cell r="W156">
            <v>0</v>
          </cell>
          <cell r="X156">
            <v>10.297153833660705</v>
          </cell>
          <cell r="Y156">
            <v>10.833333333333334</v>
          </cell>
          <cell r="Z156">
            <v>0</v>
          </cell>
          <cell r="AA156">
            <v>0</v>
          </cell>
          <cell r="AB156">
            <v>0</v>
          </cell>
          <cell r="AC156">
            <v>5</v>
          </cell>
          <cell r="AD156">
            <v>0</v>
          </cell>
          <cell r="AE156">
            <v>1.0022831050228298</v>
          </cell>
          <cell r="AF156">
            <v>0.61386091729688008</v>
          </cell>
          <cell r="AG156">
            <v>0</v>
          </cell>
          <cell r="AH156">
            <v>5.2090763164893907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30.794481857066465</v>
          </cell>
          <cell r="AP156">
            <v>0</v>
          </cell>
          <cell r="AQ156">
            <v>23.386139082703121</v>
          </cell>
          <cell r="AR156">
            <v>11.613860917296879</v>
          </cell>
          <cell r="AS156">
            <v>5.9462545769324748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47.071070589552448</v>
          </cell>
          <cell r="BA156">
            <v>0</v>
          </cell>
          <cell r="BB156">
            <v>89.411715327461451</v>
          </cell>
          <cell r="BC156">
            <v>0</v>
          </cell>
          <cell r="BD156">
            <v>0</v>
          </cell>
          <cell r="BE156">
            <v>27.3224043715847</v>
          </cell>
          <cell r="BF156">
            <v>28.694326075567684</v>
          </cell>
          <cell r="BG156">
            <v>0</v>
          </cell>
          <cell r="BH156">
            <v>10.42162571723118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H156">
            <v>0</v>
          </cell>
          <cell r="CJ156">
            <v>39905</v>
          </cell>
          <cell r="CK156">
            <v>10.297153833660705</v>
          </cell>
          <cell r="CL156">
            <v>1.6161440223197099</v>
          </cell>
          <cell r="CM156">
            <v>56.016730447152383</v>
          </cell>
          <cell r="CN156">
            <v>0</v>
          </cell>
          <cell r="CO156">
            <v>0</v>
          </cell>
          <cell r="CP156">
            <v>41.949812750488334</v>
          </cell>
          <cell r="CQ156">
            <v>0</v>
          </cell>
          <cell r="CR156">
            <v>35</v>
          </cell>
          <cell r="CS156">
            <v>0</v>
          </cell>
          <cell r="CU156">
            <v>39905</v>
          </cell>
          <cell r="CV156">
            <v>0</v>
          </cell>
          <cell r="CW156">
            <v>5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62.668592301380215</v>
          </cell>
          <cell r="DD156">
            <v>0</v>
          </cell>
          <cell r="DE156">
            <v>11.835616438356164</v>
          </cell>
          <cell r="DF156">
            <v>24</v>
          </cell>
          <cell r="DG156">
            <v>58.684931506849324</v>
          </cell>
          <cell r="DH156">
            <v>89.411715327461451</v>
          </cell>
          <cell r="DI156">
            <v>0</v>
          </cell>
          <cell r="DJ156">
            <v>0</v>
          </cell>
          <cell r="DK156">
            <v>27.3224043715847</v>
          </cell>
          <cell r="DL156">
            <v>28.694326075567684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R156">
            <v>56.016730447152383</v>
          </cell>
          <cell r="DS156">
            <v>0</v>
          </cell>
          <cell r="DT156">
            <v>0</v>
          </cell>
          <cell r="DV156">
            <v>39905</v>
          </cell>
          <cell r="DW156">
            <v>1.0774293482131398</v>
          </cell>
          <cell r="DY156">
            <v>49.7</v>
          </cell>
          <cell r="DZ156">
            <v>44.7</v>
          </cell>
          <cell r="EA156">
            <v>35</v>
          </cell>
          <cell r="EB156">
            <v>35</v>
          </cell>
          <cell r="ED156">
            <v>60</v>
          </cell>
          <cell r="EE156">
            <v>20</v>
          </cell>
          <cell r="EF156">
            <v>41.949812750488334</v>
          </cell>
          <cell r="EG156">
            <v>0</v>
          </cell>
          <cell r="EH156">
            <v>41.949812750488334</v>
          </cell>
          <cell r="EJ156">
            <v>35</v>
          </cell>
          <cell r="EK156">
            <v>95</v>
          </cell>
          <cell r="EL156">
            <v>115</v>
          </cell>
          <cell r="EN156">
            <v>0</v>
          </cell>
          <cell r="EO156">
            <v>60</v>
          </cell>
          <cell r="EP156">
            <v>80</v>
          </cell>
          <cell r="ER156">
            <v>200</v>
          </cell>
          <cell r="ET156">
            <v>15</v>
          </cell>
          <cell r="EU156">
            <v>0</v>
          </cell>
          <cell r="EV156">
            <v>0</v>
          </cell>
          <cell r="EW156">
            <v>41.016730447152383</v>
          </cell>
          <cell r="EX156">
            <v>15</v>
          </cell>
          <cell r="EZ156">
            <v>41.016730447152383</v>
          </cell>
          <cell r="FA156">
            <v>56.016730447152383</v>
          </cell>
          <cell r="FB156">
            <v>59</v>
          </cell>
          <cell r="FC156">
            <v>68.350684931506848</v>
          </cell>
          <cell r="FE156">
            <v>38271.593250810183</v>
          </cell>
        </row>
        <row r="157">
          <cell r="A157">
            <v>39906</v>
          </cell>
          <cell r="B157">
            <v>3</v>
          </cell>
          <cell r="C157">
            <v>5</v>
          </cell>
          <cell r="D157">
            <v>4</v>
          </cell>
          <cell r="E157">
            <v>2009</v>
          </cell>
          <cell r="G157">
            <v>0</v>
          </cell>
          <cell r="H157">
            <v>0.32112432928190388</v>
          </cell>
          <cell r="I157">
            <v>10.067027760165841</v>
          </cell>
          <cell r="J157">
            <v>66.438356164383563</v>
          </cell>
          <cell r="K157">
            <v>10.833333333333334</v>
          </cell>
          <cell r="L157">
            <v>0.19258498046113284</v>
          </cell>
          <cell r="M157">
            <v>6.4820467263327712</v>
          </cell>
          <cell r="N157">
            <v>0</v>
          </cell>
          <cell r="O157">
            <v>12.610026464316123</v>
          </cell>
          <cell r="P157">
            <v>14.54567768955409</v>
          </cell>
          <cell r="Q157">
            <v>27.540409377809201</v>
          </cell>
          <cell r="R157">
            <v>22.176382085731959</v>
          </cell>
          <cell r="S157">
            <v>69.129414905084062</v>
          </cell>
          <cell r="T157">
            <v>21.6928313217485</v>
          </cell>
          <cell r="U157">
            <v>26.048540564515637</v>
          </cell>
          <cell r="W157">
            <v>0</v>
          </cell>
          <cell r="X157">
            <v>10.388152089447745</v>
          </cell>
          <cell r="Y157">
            <v>10.833333333333334</v>
          </cell>
          <cell r="Z157">
            <v>0</v>
          </cell>
          <cell r="AA157">
            <v>0</v>
          </cell>
          <cell r="AB157">
            <v>0</v>
          </cell>
          <cell r="AC157">
            <v>5</v>
          </cell>
          <cell r="AD157">
            <v>0</v>
          </cell>
          <cell r="AE157">
            <v>1.0022831050228298</v>
          </cell>
          <cell r="AF157">
            <v>0.67234860177107425</v>
          </cell>
          <cell r="AG157">
            <v>0</v>
          </cell>
          <cell r="AH157">
            <v>5.1349219380718356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30.763544071507294</v>
          </cell>
          <cell r="AP157">
            <v>0</v>
          </cell>
          <cell r="AQ157">
            <v>23.327651398228927</v>
          </cell>
          <cell r="AR157">
            <v>11.672348601771073</v>
          </cell>
          <cell r="AS157">
            <v>5.9740296078322359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47.012582905078247</v>
          </cell>
          <cell r="BA157">
            <v>0</v>
          </cell>
          <cell r="BB157">
            <v>69.858203886269948</v>
          </cell>
          <cell r="BC157">
            <v>0</v>
          </cell>
          <cell r="BD157">
            <v>0</v>
          </cell>
          <cell r="BE157">
            <v>27.3224043715847</v>
          </cell>
          <cell r="BF157">
            <v>29.058599759250331</v>
          </cell>
          <cell r="BG157">
            <v>0</v>
          </cell>
          <cell r="BH157">
            <v>10.057352033548533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H157">
            <v>0</v>
          </cell>
          <cell r="CJ157">
            <v>39906</v>
          </cell>
          <cell r="CK157">
            <v>10.388152089447745</v>
          </cell>
          <cell r="CL157">
            <v>1.6746317067939041</v>
          </cell>
          <cell r="CM157">
            <v>56.381004130835031</v>
          </cell>
          <cell r="CN157">
            <v>0</v>
          </cell>
          <cell r="CO157">
            <v>0</v>
          </cell>
          <cell r="CP157">
            <v>41.872495617411367</v>
          </cell>
          <cell r="CQ157">
            <v>0</v>
          </cell>
          <cell r="CR157">
            <v>35</v>
          </cell>
          <cell r="CS157">
            <v>0</v>
          </cell>
          <cell r="CU157">
            <v>39906</v>
          </cell>
          <cell r="CV157">
            <v>0</v>
          </cell>
          <cell r="CW157">
            <v>5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62.317999740407643</v>
          </cell>
          <cell r="DD157">
            <v>0</v>
          </cell>
          <cell r="DE157">
            <v>11.835616438356164</v>
          </cell>
          <cell r="DF157">
            <v>24</v>
          </cell>
          <cell r="DG157">
            <v>58.684931506849324</v>
          </cell>
          <cell r="DH157">
            <v>69.858203886269948</v>
          </cell>
          <cell r="DI157">
            <v>0</v>
          </cell>
          <cell r="DJ157">
            <v>0</v>
          </cell>
          <cell r="DK157">
            <v>27.3224043715847</v>
          </cell>
          <cell r="DL157">
            <v>29.058599759250331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R157">
            <v>56.381004130835031</v>
          </cell>
          <cell r="DS157">
            <v>0</v>
          </cell>
          <cell r="DT157">
            <v>0</v>
          </cell>
          <cell r="DV157">
            <v>39906</v>
          </cell>
          <cell r="DW157">
            <v>1.1164211378626028</v>
          </cell>
          <cell r="DY157">
            <v>49.7</v>
          </cell>
          <cell r="DZ157">
            <v>44.7</v>
          </cell>
          <cell r="EA157">
            <v>35</v>
          </cell>
          <cell r="EB157">
            <v>35</v>
          </cell>
          <cell r="ED157">
            <v>60</v>
          </cell>
          <cell r="EE157">
            <v>20</v>
          </cell>
          <cell r="EF157">
            <v>41.872495617411367</v>
          </cell>
          <cell r="EG157">
            <v>0</v>
          </cell>
          <cell r="EH157">
            <v>41.872495617411367</v>
          </cell>
          <cell r="EJ157">
            <v>35</v>
          </cell>
          <cell r="EK157">
            <v>95</v>
          </cell>
          <cell r="EL157">
            <v>115</v>
          </cell>
          <cell r="EN157">
            <v>0</v>
          </cell>
          <cell r="EO157">
            <v>60</v>
          </cell>
          <cell r="EP157">
            <v>80</v>
          </cell>
          <cell r="ER157">
            <v>200</v>
          </cell>
          <cell r="ET157">
            <v>15</v>
          </cell>
          <cell r="EU157">
            <v>0</v>
          </cell>
          <cell r="EV157">
            <v>0</v>
          </cell>
          <cell r="EW157">
            <v>41.381004130835031</v>
          </cell>
          <cell r="EX157">
            <v>15</v>
          </cell>
          <cell r="EZ157">
            <v>41.381004130835031</v>
          </cell>
          <cell r="FA157">
            <v>56.381004130835031</v>
          </cell>
          <cell r="FB157">
            <v>59</v>
          </cell>
          <cell r="FC157">
            <v>68.350684931506848</v>
          </cell>
          <cell r="FE157">
            <v>38271.593251041668</v>
          </cell>
        </row>
        <row r="158">
          <cell r="A158">
            <v>39907</v>
          </cell>
          <cell r="B158">
            <v>4</v>
          </cell>
          <cell r="C158">
            <v>6</v>
          </cell>
          <cell r="D158">
            <v>4</v>
          </cell>
          <cell r="E158">
            <v>2009</v>
          </cell>
          <cell r="G158">
            <v>0</v>
          </cell>
          <cell r="H158">
            <v>0.47925960391897976</v>
          </cell>
          <cell r="I158">
            <v>12.826122635751473</v>
          </cell>
          <cell r="J158">
            <v>66.438356164383563</v>
          </cell>
          <cell r="K158">
            <v>10.833333333333334</v>
          </cell>
          <cell r="L158">
            <v>0.28742201396868189</v>
          </cell>
          <cell r="M158">
            <v>8.2585970977044258</v>
          </cell>
          <cell r="N158">
            <v>8.5097142857142849</v>
          </cell>
          <cell r="O158">
            <v>18.819739700851624</v>
          </cell>
          <cell r="P158">
            <v>18.532247085336486</v>
          </cell>
          <cell r="Q158">
            <v>27.496174767204902</v>
          </cell>
          <cell r="R158">
            <v>22.176382085731959</v>
          </cell>
          <cell r="S158">
            <v>78.066332171678326</v>
          </cell>
          <cell r="T158">
            <v>21.98173003556575</v>
          </cell>
          <cell r="U158">
            <v>36.888324650174958</v>
          </cell>
          <cell r="W158">
            <v>0</v>
          </cell>
          <cell r="X158">
            <v>13.305382239670452</v>
          </cell>
          <cell r="Y158">
            <v>10.833333333333334</v>
          </cell>
          <cell r="Z158">
            <v>0</v>
          </cell>
          <cell r="AA158">
            <v>0</v>
          </cell>
          <cell r="AB158">
            <v>2.6413506001095355</v>
          </cell>
          <cell r="AC158">
            <v>5</v>
          </cell>
          <cell r="AD158">
            <v>0</v>
          </cell>
          <cell r="AE158">
            <v>1.0022831050228298</v>
          </cell>
          <cell r="AF158">
            <v>8.4120996922550262</v>
          </cell>
          <cell r="AG158">
            <v>0</v>
          </cell>
          <cell r="AH158">
            <v>4.8622393360471658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28.098101597824488</v>
          </cell>
          <cell r="AP158">
            <v>0</v>
          </cell>
          <cell r="AQ158">
            <v>15.587900307744974</v>
          </cell>
          <cell r="AR158">
            <v>19.412099692255026</v>
          </cell>
          <cell r="AS158">
            <v>19.064202705253308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39.272831814594298</v>
          </cell>
          <cell r="BA158">
            <v>0</v>
          </cell>
          <cell r="BB158">
            <v>97.663555042824726</v>
          </cell>
          <cell r="BC158">
            <v>0</v>
          </cell>
          <cell r="BD158">
            <v>0</v>
          </cell>
          <cell r="BE158">
            <v>27.3224043715847</v>
          </cell>
          <cell r="BF158">
            <v>39.115951792798867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J158">
            <v>39907</v>
          </cell>
          <cell r="CK158">
            <v>13.305382239670452</v>
          </cell>
          <cell r="CL158">
            <v>9.414382797277856</v>
          </cell>
          <cell r="CM158">
            <v>66.438356164383563</v>
          </cell>
          <cell r="CN158">
            <v>0</v>
          </cell>
          <cell r="CO158">
            <v>0</v>
          </cell>
          <cell r="CP158">
            <v>52.024543639124964</v>
          </cell>
          <cell r="CQ158">
            <v>0</v>
          </cell>
          <cell r="CR158">
            <v>35</v>
          </cell>
          <cell r="CS158">
            <v>0</v>
          </cell>
          <cell r="CU158">
            <v>39907</v>
          </cell>
          <cell r="CV158">
            <v>2.6413506001095355</v>
          </cell>
          <cell r="CW158">
            <v>5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65.329925878795422</v>
          </cell>
          <cell r="DD158">
            <v>0</v>
          </cell>
          <cell r="DE158">
            <v>11.835616438356164</v>
          </cell>
          <cell r="DF158">
            <v>24</v>
          </cell>
          <cell r="DG158">
            <v>58.684931506849324</v>
          </cell>
          <cell r="DH158">
            <v>97.663555042824726</v>
          </cell>
          <cell r="DI158">
            <v>0</v>
          </cell>
          <cell r="DJ158">
            <v>0</v>
          </cell>
          <cell r="DK158">
            <v>27.3224043715847</v>
          </cell>
          <cell r="DL158">
            <v>39.115951792798867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R158">
            <v>66.438356164383563</v>
          </cell>
          <cell r="DS158">
            <v>0</v>
          </cell>
          <cell r="DT158">
            <v>0</v>
          </cell>
          <cell r="DV158">
            <v>39907</v>
          </cell>
          <cell r="DW158">
            <v>6.276255198185237</v>
          </cell>
          <cell r="DY158">
            <v>49.7</v>
          </cell>
          <cell r="DZ158">
            <v>44.7</v>
          </cell>
          <cell r="EA158">
            <v>35</v>
          </cell>
          <cell r="EB158">
            <v>35</v>
          </cell>
          <cell r="ED158">
            <v>60</v>
          </cell>
          <cell r="EE158">
            <v>20</v>
          </cell>
          <cell r="EF158">
            <v>52.024543639124964</v>
          </cell>
          <cell r="EG158">
            <v>0</v>
          </cell>
          <cell r="EH158">
            <v>52.024543639124964</v>
          </cell>
          <cell r="EJ158">
            <v>35</v>
          </cell>
          <cell r="EK158">
            <v>95</v>
          </cell>
          <cell r="EL158">
            <v>115</v>
          </cell>
          <cell r="EN158">
            <v>0</v>
          </cell>
          <cell r="EO158">
            <v>60</v>
          </cell>
          <cell r="EP158">
            <v>80</v>
          </cell>
          <cell r="ER158">
            <v>200</v>
          </cell>
          <cell r="ET158">
            <v>15</v>
          </cell>
          <cell r="EU158">
            <v>0</v>
          </cell>
          <cell r="EV158">
            <v>0</v>
          </cell>
          <cell r="EW158">
            <v>52.722396959386636</v>
          </cell>
          <cell r="EX158">
            <v>13.715959204996928</v>
          </cell>
          <cell r="EZ158">
            <v>52.722396959386636</v>
          </cell>
          <cell r="FA158">
            <v>67.722396959386629</v>
          </cell>
          <cell r="FB158">
            <v>59</v>
          </cell>
          <cell r="FC158">
            <v>68.350684931506848</v>
          </cell>
          <cell r="FE158">
            <v>38271.593251388891</v>
          </cell>
        </row>
        <row r="159">
          <cell r="A159">
            <v>39908</v>
          </cell>
          <cell r="B159">
            <v>5</v>
          </cell>
          <cell r="C159">
            <v>7</v>
          </cell>
          <cell r="D159">
            <v>4</v>
          </cell>
          <cell r="E159">
            <v>2009</v>
          </cell>
          <cell r="G159">
            <v>0</v>
          </cell>
          <cell r="H159">
            <v>0.47483045926170081</v>
          </cell>
          <cell r="I159">
            <v>12.818856656649261</v>
          </cell>
          <cell r="J159">
            <v>66.438356164383563</v>
          </cell>
          <cell r="K159">
            <v>10.833333333333334</v>
          </cell>
          <cell r="L159">
            <v>0.2847657632286989</v>
          </cell>
          <cell r="M159">
            <v>8.2539186149213073</v>
          </cell>
          <cell r="N159">
            <v>8.5097142857142849</v>
          </cell>
          <cell r="O159">
            <v>18.64581444433971</v>
          </cell>
          <cell r="P159">
            <v>18.521748595351387</v>
          </cell>
          <cell r="Q159">
            <v>27.488669451521506</v>
          </cell>
          <cell r="R159">
            <v>22.176382085731959</v>
          </cell>
          <cell r="S159">
            <v>76.911372565190092</v>
          </cell>
          <cell r="T159">
            <v>21.973646961230397</v>
          </cell>
          <cell r="U159">
            <v>36.851873783644471</v>
          </cell>
          <cell r="W159">
            <v>0</v>
          </cell>
          <cell r="X159">
            <v>13.293687115910963</v>
          </cell>
          <cell r="Y159">
            <v>10.833333333333334</v>
          </cell>
          <cell r="Z159">
            <v>0</v>
          </cell>
          <cell r="AA159">
            <v>0</v>
          </cell>
          <cell r="AB159">
            <v>2.6400107845877407</v>
          </cell>
          <cell r="AC159">
            <v>5</v>
          </cell>
          <cell r="AD159">
            <v>0</v>
          </cell>
          <cell r="AE159">
            <v>1.0022831050228298</v>
          </cell>
          <cell r="AF159">
            <v>8.4061047742537198</v>
          </cell>
          <cell r="AG159">
            <v>0</v>
          </cell>
          <cell r="AH159">
            <v>4.8415553555826456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28.108442642099735</v>
          </cell>
          <cell r="AP159">
            <v>0</v>
          </cell>
          <cell r="AQ159">
            <v>15.59389522574628</v>
          </cell>
          <cell r="AR159">
            <v>19.40610477425372</v>
          </cell>
          <cell r="AS159">
            <v>18.882616579262191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39.278826732595604</v>
          </cell>
          <cell r="BA159">
            <v>0</v>
          </cell>
          <cell r="BB159">
            <v>96.458066577469367</v>
          </cell>
          <cell r="BC159">
            <v>0</v>
          </cell>
          <cell r="BD159">
            <v>0</v>
          </cell>
          <cell r="BE159">
            <v>27.3224043715847</v>
          </cell>
          <cell r="BF159">
            <v>39.115951792798867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H159">
            <v>0</v>
          </cell>
          <cell r="CJ159">
            <v>39908</v>
          </cell>
          <cell r="CK159">
            <v>13.293687115910963</v>
          </cell>
          <cell r="CL159">
            <v>9.4083878792765496</v>
          </cell>
          <cell r="CM159">
            <v>66.438356164383563</v>
          </cell>
          <cell r="CN159">
            <v>0</v>
          </cell>
          <cell r="CO159">
            <v>0</v>
          </cell>
          <cell r="CP159">
            <v>51.832614576944572</v>
          </cell>
          <cell r="CQ159">
            <v>0</v>
          </cell>
          <cell r="CR159">
            <v>35</v>
          </cell>
          <cell r="CS159">
            <v>0</v>
          </cell>
          <cell r="CU159">
            <v>39908</v>
          </cell>
          <cell r="CV159">
            <v>2.6400107845877407</v>
          </cell>
          <cell r="CW159">
            <v>5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65.126301692855534</v>
          </cell>
          <cell r="DD159">
            <v>0</v>
          </cell>
          <cell r="DE159">
            <v>11.835616438356164</v>
          </cell>
          <cell r="DF159">
            <v>24</v>
          </cell>
          <cell r="DG159">
            <v>58.684931506849324</v>
          </cell>
          <cell r="DH159">
            <v>96.458066577469367</v>
          </cell>
          <cell r="DI159">
            <v>0</v>
          </cell>
          <cell r="DJ159">
            <v>0</v>
          </cell>
          <cell r="DK159">
            <v>27.3224043715847</v>
          </cell>
          <cell r="DL159">
            <v>39.115951792798867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R159">
            <v>66.438356164383563</v>
          </cell>
          <cell r="DS159">
            <v>0</v>
          </cell>
          <cell r="DT159">
            <v>0</v>
          </cell>
          <cell r="DV159">
            <v>39908</v>
          </cell>
          <cell r="DW159">
            <v>6.2722585861843667</v>
          </cell>
          <cell r="DY159">
            <v>49.7</v>
          </cell>
          <cell r="DZ159">
            <v>44.7</v>
          </cell>
          <cell r="EA159">
            <v>35</v>
          </cell>
          <cell r="EB159">
            <v>35</v>
          </cell>
          <cell r="ED159">
            <v>60</v>
          </cell>
          <cell r="EE159">
            <v>20</v>
          </cell>
          <cell r="EF159">
            <v>51.832614576944572</v>
          </cell>
          <cell r="EG159">
            <v>0</v>
          </cell>
          <cell r="EH159">
            <v>51.832614576944572</v>
          </cell>
          <cell r="EJ159">
            <v>35</v>
          </cell>
          <cell r="EK159">
            <v>95</v>
          </cell>
          <cell r="EL159">
            <v>115</v>
          </cell>
          <cell r="EN159">
            <v>0</v>
          </cell>
          <cell r="EO159">
            <v>60</v>
          </cell>
          <cell r="EP159">
            <v>80</v>
          </cell>
          <cell r="ER159">
            <v>200</v>
          </cell>
          <cell r="ET159">
            <v>15</v>
          </cell>
          <cell r="EU159">
            <v>0</v>
          </cell>
          <cell r="EV159">
            <v>0</v>
          </cell>
          <cell r="EW159">
            <v>52.692529801134334</v>
          </cell>
          <cell r="EX159">
            <v>13.745826363249229</v>
          </cell>
          <cell r="EZ159">
            <v>52.692529801134334</v>
          </cell>
          <cell r="FA159">
            <v>67.692529801134327</v>
          </cell>
          <cell r="FB159">
            <v>59</v>
          </cell>
          <cell r="FC159">
            <v>68.350684931506848</v>
          </cell>
          <cell r="FE159">
            <v>38271.593251620368</v>
          </cell>
        </row>
        <row r="160">
          <cell r="A160">
            <v>39909</v>
          </cell>
          <cell r="B160">
            <v>6</v>
          </cell>
          <cell r="C160">
            <v>1</v>
          </cell>
          <cell r="D160">
            <v>4</v>
          </cell>
          <cell r="E160">
            <v>2009</v>
          </cell>
          <cell r="G160">
            <v>0</v>
          </cell>
          <cell r="H160">
            <v>0.46763745397785461</v>
          </cell>
          <cell r="I160">
            <v>12.807265261881504</v>
          </cell>
          <cell r="J160">
            <v>66.438356164383563</v>
          </cell>
          <cell r="K160">
            <v>10.833333333333334</v>
          </cell>
          <cell r="L160">
            <v>0.28045196743146339</v>
          </cell>
          <cell r="M160">
            <v>8.2464550453059271</v>
          </cell>
          <cell r="N160">
            <v>8.5097142857142849</v>
          </cell>
          <cell r="O160">
            <v>18.363356907752255</v>
          </cell>
          <cell r="P160">
            <v>18.505000385623454</v>
          </cell>
          <cell r="Q160">
            <v>27.483754739895701</v>
          </cell>
          <cell r="R160">
            <v>22.176382085731959</v>
          </cell>
          <cell r="S160">
            <v>56.883716739964022</v>
          </cell>
          <cell r="T160">
            <v>21.833481859447804</v>
          </cell>
          <cell r="U160">
            <v>36.219795046602272</v>
          </cell>
          <cell r="W160">
            <v>0</v>
          </cell>
          <cell r="X160">
            <v>13.274902715859358</v>
          </cell>
          <cell r="Y160">
            <v>10.833333333333334</v>
          </cell>
          <cell r="Z160">
            <v>0</v>
          </cell>
          <cell r="AA160">
            <v>0</v>
          </cell>
          <cell r="AB160">
            <v>2.6386716486825157</v>
          </cell>
          <cell r="AC160">
            <v>5</v>
          </cell>
          <cell r="AD160">
            <v>0</v>
          </cell>
          <cell r="AE160">
            <v>1.0022831050228298</v>
          </cell>
          <cell r="AF160">
            <v>8.3956665447463319</v>
          </cell>
          <cell r="AG160">
            <v>0</v>
          </cell>
          <cell r="AH160">
            <v>4.826733570235568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28.12045448937852</v>
          </cell>
          <cell r="AP160">
            <v>0</v>
          </cell>
          <cell r="AQ160">
            <v>15.604333455253668</v>
          </cell>
          <cell r="AR160">
            <v>19.395666544746334</v>
          </cell>
          <cell r="AS160">
            <v>18.581306059389277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39.28926496210299</v>
          </cell>
          <cell r="BA160">
            <v>0</v>
          </cell>
          <cell r="BB160">
            <v>75.647728683911112</v>
          </cell>
          <cell r="BC160">
            <v>0</v>
          </cell>
          <cell r="BD160">
            <v>0</v>
          </cell>
          <cell r="BE160">
            <v>27.3224043715847</v>
          </cell>
          <cell r="BF160">
            <v>39.115951792798867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H160">
            <v>0</v>
          </cell>
          <cell r="CJ160">
            <v>39909</v>
          </cell>
          <cell r="CK160">
            <v>13.274902715859358</v>
          </cell>
          <cell r="CL160">
            <v>9.3979496497691617</v>
          </cell>
          <cell r="CM160">
            <v>66.438356164383563</v>
          </cell>
          <cell r="CN160">
            <v>0</v>
          </cell>
          <cell r="CO160">
            <v>0</v>
          </cell>
          <cell r="CP160">
            <v>51.528494119003369</v>
          </cell>
          <cell r="CQ160">
            <v>0</v>
          </cell>
          <cell r="CR160">
            <v>35</v>
          </cell>
          <cell r="CS160">
            <v>0</v>
          </cell>
          <cell r="CU160">
            <v>39909</v>
          </cell>
          <cell r="CV160">
            <v>2.6386716486825157</v>
          </cell>
          <cell r="CW160">
            <v>5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64.803396834862724</v>
          </cell>
          <cell r="DD160">
            <v>0</v>
          </cell>
          <cell r="DE160">
            <v>11.835616438356164</v>
          </cell>
          <cell r="DF160">
            <v>24</v>
          </cell>
          <cell r="DG160">
            <v>58.684931506849324</v>
          </cell>
          <cell r="DH160">
            <v>75.647728683911112</v>
          </cell>
          <cell r="DI160">
            <v>0</v>
          </cell>
          <cell r="DJ160">
            <v>0</v>
          </cell>
          <cell r="DK160">
            <v>27.3224043715847</v>
          </cell>
          <cell r="DL160">
            <v>39.115951792798867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R160">
            <v>66.438356164383563</v>
          </cell>
          <cell r="DS160">
            <v>0</v>
          </cell>
          <cell r="DT160">
            <v>0</v>
          </cell>
          <cell r="DV160">
            <v>39909</v>
          </cell>
          <cell r="DW160">
            <v>6.2652997665127748</v>
          </cell>
          <cell r="DY160">
            <v>49.7</v>
          </cell>
          <cell r="DZ160">
            <v>44.7</v>
          </cell>
          <cell r="EA160">
            <v>35</v>
          </cell>
          <cell r="EB160">
            <v>35</v>
          </cell>
          <cell r="ED160">
            <v>60</v>
          </cell>
          <cell r="EE160">
            <v>20</v>
          </cell>
          <cell r="EF160">
            <v>51.528494119003369</v>
          </cell>
          <cell r="EG160">
            <v>0</v>
          </cell>
          <cell r="EH160">
            <v>51.528494119003369</v>
          </cell>
          <cell r="EJ160">
            <v>35</v>
          </cell>
          <cell r="EK160">
            <v>95</v>
          </cell>
          <cell r="EL160">
            <v>115</v>
          </cell>
          <cell r="EN160">
            <v>0</v>
          </cell>
          <cell r="EO160">
            <v>60</v>
          </cell>
          <cell r="EP160">
            <v>80</v>
          </cell>
          <cell r="ER160">
            <v>200</v>
          </cell>
          <cell r="ET160">
            <v>15</v>
          </cell>
          <cell r="EU160">
            <v>0</v>
          </cell>
          <cell r="EV160">
            <v>0</v>
          </cell>
          <cell r="EW160">
            <v>52.644882812748676</v>
          </cell>
          <cell r="EX160">
            <v>13.793473351634887</v>
          </cell>
          <cell r="EZ160">
            <v>52.644882812748676</v>
          </cell>
          <cell r="FA160">
            <v>67.644882812748676</v>
          </cell>
          <cell r="FB160">
            <v>59</v>
          </cell>
          <cell r="FC160">
            <v>68.350684931506848</v>
          </cell>
          <cell r="FE160">
            <v>38271.593251736114</v>
          </cell>
        </row>
        <row r="161">
          <cell r="A161">
            <v>39910</v>
          </cell>
          <cell r="B161">
            <v>7</v>
          </cell>
          <cell r="C161">
            <v>2</v>
          </cell>
          <cell r="D161">
            <v>4</v>
          </cell>
          <cell r="E161">
            <v>2009</v>
          </cell>
          <cell r="G161">
            <v>0</v>
          </cell>
          <cell r="H161">
            <v>0.47467497598945524</v>
          </cell>
          <cell r="I161">
            <v>12.818520435213019</v>
          </cell>
          <cell r="J161">
            <v>66.438356164383563</v>
          </cell>
          <cell r="K161">
            <v>10.833333333333334</v>
          </cell>
          <cell r="L161">
            <v>0.28467251665652415</v>
          </cell>
          <cell r="M161">
            <v>8.2537021256940957</v>
          </cell>
          <cell r="N161">
            <v>8.5097142857142849</v>
          </cell>
          <cell r="O161">
            <v>18.639708870893568</v>
          </cell>
          <cell r="P161">
            <v>18.521262794699954</v>
          </cell>
          <cell r="Q161">
            <v>27.485577184475947</v>
          </cell>
          <cell r="R161">
            <v>22.176382085731959</v>
          </cell>
          <cell r="S161">
            <v>56.883716739964022</v>
          </cell>
          <cell r="T161">
            <v>21.833481859447804</v>
          </cell>
          <cell r="U161">
            <v>36.219795046602272</v>
          </cell>
          <cell r="W161">
            <v>0</v>
          </cell>
          <cell r="X161">
            <v>13.293195411202474</v>
          </cell>
          <cell r="Y161">
            <v>10.833333333333334</v>
          </cell>
          <cell r="Z161">
            <v>0</v>
          </cell>
          <cell r="AA161">
            <v>0</v>
          </cell>
          <cell r="AB161">
            <v>2.637333192049125</v>
          </cell>
          <cell r="AC161">
            <v>5</v>
          </cell>
          <cell r="AD161">
            <v>0</v>
          </cell>
          <cell r="AE161">
            <v>1.0022831050228298</v>
          </cell>
          <cell r="AF161">
            <v>8.4084726309929518</v>
          </cell>
          <cell r="AG161">
            <v>0</v>
          </cell>
          <cell r="AH161">
            <v>4.8335300629079487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28.07439616365734</v>
          </cell>
          <cell r="AP161">
            <v>0</v>
          </cell>
          <cell r="AQ161">
            <v>15.591527369007048</v>
          </cell>
          <cell r="AR161">
            <v>19.408472630992954</v>
          </cell>
          <cell r="AS161">
            <v>18.915004709236143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39.27645887585637</v>
          </cell>
          <cell r="BA161">
            <v>0</v>
          </cell>
          <cell r="BB161">
            <v>75.660534770157739</v>
          </cell>
          <cell r="BC161">
            <v>0</v>
          </cell>
          <cell r="BD161">
            <v>0</v>
          </cell>
          <cell r="BE161">
            <v>27.3224043715847</v>
          </cell>
          <cell r="BF161">
            <v>39.115951792798867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H161">
            <v>0</v>
          </cell>
          <cell r="CJ161">
            <v>39910</v>
          </cell>
          <cell r="CK161">
            <v>13.293195411202474</v>
          </cell>
          <cell r="CL161">
            <v>9.4107557360157816</v>
          </cell>
          <cell r="CM161">
            <v>66.438356164383563</v>
          </cell>
          <cell r="CN161">
            <v>0</v>
          </cell>
          <cell r="CO161">
            <v>0</v>
          </cell>
          <cell r="CP161">
            <v>51.822930935801431</v>
          </cell>
          <cell r="CQ161">
            <v>0</v>
          </cell>
          <cell r="CR161">
            <v>35</v>
          </cell>
          <cell r="CS161">
            <v>0</v>
          </cell>
          <cell r="CU161">
            <v>39910</v>
          </cell>
          <cell r="CV161">
            <v>2.637333192049125</v>
          </cell>
          <cell r="CW161">
            <v>5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65.116126347003899</v>
          </cell>
          <cell r="DD161">
            <v>0</v>
          </cell>
          <cell r="DE161">
            <v>11.835616438356164</v>
          </cell>
          <cell r="DF161">
            <v>24</v>
          </cell>
          <cell r="DG161">
            <v>58.684931506849324</v>
          </cell>
          <cell r="DH161">
            <v>75.660534770157739</v>
          </cell>
          <cell r="DI161">
            <v>0</v>
          </cell>
          <cell r="DJ161">
            <v>0</v>
          </cell>
          <cell r="DK161">
            <v>27.3224043715847</v>
          </cell>
          <cell r="DL161">
            <v>39.115951792798867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R161">
            <v>66.438356164383563</v>
          </cell>
          <cell r="DS161">
            <v>0</v>
          </cell>
          <cell r="DT161">
            <v>0</v>
          </cell>
          <cell r="DV161">
            <v>39910</v>
          </cell>
          <cell r="DW161">
            <v>6.2738371573438547</v>
          </cell>
          <cell r="DY161">
            <v>49.7</v>
          </cell>
          <cell r="DZ161">
            <v>44.7</v>
          </cell>
          <cell r="EA161">
            <v>35</v>
          </cell>
          <cell r="EB161">
            <v>35</v>
          </cell>
          <cell r="ED161">
            <v>60</v>
          </cell>
          <cell r="EE161">
            <v>20</v>
          </cell>
          <cell r="EF161">
            <v>51.822930935801431</v>
          </cell>
          <cell r="EG161">
            <v>0</v>
          </cell>
          <cell r="EH161">
            <v>51.822930935801431</v>
          </cell>
          <cell r="EJ161">
            <v>35</v>
          </cell>
          <cell r="EK161">
            <v>95</v>
          </cell>
          <cell r="EL161">
            <v>115</v>
          </cell>
          <cell r="EN161">
            <v>0</v>
          </cell>
          <cell r="EO161">
            <v>60</v>
          </cell>
          <cell r="EP161">
            <v>80</v>
          </cell>
          <cell r="ER161">
            <v>200</v>
          </cell>
          <cell r="ET161">
            <v>15</v>
          </cell>
          <cell r="EU161">
            <v>0</v>
          </cell>
          <cell r="EV161">
            <v>0</v>
          </cell>
          <cell r="EW161">
            <v>52.691147746671639</v>
          </cell>
          <cell r="EX161">
            <v>13.747208417711924</v>
          </cell>
          <cell r="EZ161">
            <v>52.691147746671639</v>
          </cell>
          <cell r="FA161">
            <v>67.691147746671646</v>
          </cell>
          <cell r="FB161">
            <v>59</v>
          </cell>
          <cell r="FC161">
            <v>68.350684931506848</v>
          </cell>
          <cell r="FE161">
            <v>38271.593251967592</v>
          </cell>
        </row>
        <row r="162">
          <cell r="A162">
            <v>39911</v>
          </cell>
          <cell r="B162">
            <v>8</v>
          </cell>
          <cell r="C162">
            <v>3</v>
          </cell>
          <cell r="D162">
            <v>4</v>
          </cell>
          <cell r="E162">
            <v>2009</v>
          </cell>
          <cell r="G162">
            <v>0</v>
          </cell>
          <cell r="H162">
            <v>0.4388649086345966</v>
          </cell>
          <cell r="I162">
            <v>12.254859024486946</v>
          </cell>
          <cell r="J162">
            <v>66.438356164383563</v>
          </cell>
          <cell r="K162">
            <v>10.833333333333334</v>
          </cell>
          <cell r="L162">
            <v>0.26319646986408968</v>
          </cell>
          <cell r="M162">
            <v>7.890766839410861</v>
          </cell>
          <cell r="N162">
            <v>8.5097142857142849</v>
          </cell>
          <cell r="O162">
            <v>17.233506176617805</v>
          </cell>
          <cell r="P162">
            <v>17.706837981161364</v>
          </cell>
          <cell r="Q162">
            <v>27.22203611305239</v>
          </cell>
          <cell r="R162">
            <v>22.176382085731959</v>
          </cell>
          <cell r="S162">
            <v>50.395322623878904</v>
          </cell>
          <cell r="T162">
            <v>22.038898557284654</v>
          </cell>
          <cell r="U162">
            <v>32.270297972977488</v>
          </cell>
          <cell r="W162">
            <v>0</v>
          </cell>
          <cell r="X162">
            <v>12.693723933121543</v>
          </cell>
          <cell r="Y162">
            <v>10.833333333333334</v>
          </cell>
          <cell r="Z162">
            <v>0</v>
          </cell>
          <cell r="AA162">
            <v>0</v>
          </cell>
          <cell r="AB162">
            <v>2.6359954143430144</v>
          </cell>
          <cell r="AC162">
            <v>5</v>
          </cell>
          <cell r="AD162">
            <v>0</v>
          </cell>
          <cell r="AE162">
            <v>1.0022831050228298</v>
          </cell>
          <cell r="AF162">
            <v>8.0253990756233939</v>
          </cell>
          <cell r="AG162">
            <v>0</v>
          </cell>
          <cell r="AH162">
            <v>4.9496990972189394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28.537157049648112</v>
          </cell>
          <cell r="AP162">
            <v>0</v>
          </cell>
          <cell r="AQ162">
            <v>15.974600924376606</v>
          </cell>
          <cell r="AR162">
            <v>19.025399075623394</v>
          </cell>
          <cell r="AS162">
            <v>15.851906209696452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39.659532431225927</v>
          </cell>
          <cell r="BA162">
            <v>0</v>
          </cell>
          <cell r="BB162">
            <v>65.044986722915127</v>
          </cell>
          <cell r="BC162">
            <v>0</v>
          </cell>
          <cell r="BD162">
            <v>0</v>
          </cell>
          <cell r="BE162">
            <v>27.3224043715847</v>
          </cell>
          <cell r="BF162">
            <v>38.05178590548087</v>
          </cell>
          <cell r="BG162">
            <v>0</v>
          </cell>
          <cell r="BH162">
            <v>1.0641658873179978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H162">
            <v>0</v>
          </cell>
          <cell r="CJ162">
            <v>39911</v>
          </cell>
          <cell r="CK162">
            <v>12.693723933121543</v>
          </cell>
          <cell r="CL162">
            <v>9.0276821806462237</v>
          </cell>
          <cell r="CM162">
            <v>65.374190277065566</v>
          </cell>
          <cell r="CN162">
            <v>0</v>
          </cell>
          <cell r="CO162">
            <v>0</v>
          </cell>
          <cell r="CP162">
            <v>49.338762356563507</v>
          </cell>
          <cell r="CQ162">
            <v>0</v>
          </cell>
          <cell r="CR162">
            <v>35</v>
          </cell>
          <cell r="CS162">
            <v>0</v>
          </cell>
          <cell r="CU162">
            <v>39911</v>
          </cell>
          <cell r="CV162">
            <v>2.6359954143430144</v>
          </cell>
          <cell r="CW162">
            <v>5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63.096652177003044</v>
          </cell>
          <cell r="DD162">
            <v>0</v>
          </cell>
          <cell r="DE162">
            <v>11.835616438356164</v>
          </cell>
          <cell r="DF162">
            <v>24</v>
          </cell>
          <cell r="DG162">
            <v>58.684931506849324</v>
          </cell>
          <cell r="DH162">
            <v>65.044986722915127</v>
          </cell>
          <cell r="DI162">
            <v>0</v>
          </cell>
          <cell r="DJ162">
            <v>0</v>
          </cell>
          <cell r="DK162">
            <v>27.3224043715847</v>
          </cell>
          <cell r="DL162">
            <v>38.05178590548087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R162">
            <v>65.374190277065566</v>
          </cell>
          <cell r="DS162">
            <v>0</v>
          </cell>
          <cell r="DT162">
            <v>0</v>
          </cell>
          <cell r="DV162">
            <v>39911</v>
          </cell>
          <cell r="DW162">
            <v>6.0184547870974825</v>
          </cell>
          <cell r="DY162">
            <v>49.7</v>
          </cell>
          <cell r="DZ162">
            <v>44.7</v>
          </cell>
          <cell r="EA162">
            <v>35</v>
          </cell>
          <cell r="EB162">
            <v>35</v>
          </cell>
          <cell r="ED162">
            <v>60</v>
          </cell>
          <cell r="EE162">
            <v>20</v>
          </cell>
          <cell r="EF162">
            <v>49.338762356563507</v>
          </cell>
          <cell r="EG162">
            <v>0</v>
          </cell>
          <cell r="EH162">
            <v>49.338762356563507</v>
          </cell>
          <cell r="EJ162">
            <v>35</v>
          </cell>
          <cell r="EK162">
            <v>95</v>
          </cell>
          <cell r="EL162">
            <v>115</v>
          </cell>
          <cell r="EN162">
            <v>0</v>
          </cell>
          <cell r="EO162">
            <v>60</v>
          </cell>
          <cell r="EP162">
            <v>80</v>
          </cell>
          <cell r="ER162">
            <v>200</v>
          </cell>
          <cell r="ET162">
            <v>15</v>
          </cell>
          <cell r="EU162">
            <v>0</v>
          </cell>
          <cell r="EV162">
            <v>0</v>
          </cell>
          <cell r="EW162">
            <v>50.374190277065559</v>
          </cell>
          <cell r="EX162">
            <v>15</v>
          </cell>
          <cell r="EZ162">
            <v>50.374190277065559</v>
          </cell>
          <cell r="FA162">
            <v>65.374190277065566</v>
          </cell>
          <cell r="FB162">
            <v>59</v>
          </cell>
          <cell r="FC162">
            <v>68.350684931506848</v>
          </cell>
          <cell r="FE162">
            <v>38271.593252314815</v>
          </cell>
        </row>
        <row r="163">
          <cell r="A163">
            <v>39912</v>
          </cell>
          <cell r="B163">
            <v>9</v>
          </cell>
          <cell r="C163">
            <v>4</v>
          </cell>
          <cell r="D163">
            <v>4</v>
          </cell>
          <cell r="E163">
            <v>2009</v>
          </cell>
          <cell r="G163">
            <v>0</v>
          </cell>
          <cell r="H163">
            <v>0.31524190279990244</v>
          </cell>
          <cell r="I163">
            <v>9.9728966777742638</v>
          </cell>
          <cell r="J163">
            <v>66.438356164383563</v>
          </cell>
          <cell r="K163">
            <v>10.833333333333334</v>
          </cell>
          <cell r="L163">
            <v>0.18905716619793578</v>
          </cell>
          <cell r="M163">
            <v>6.4214367738225748</v>
          </cell>
          <cell r="N163">
            <v>0</v>
          </cell>
          <cell r="O163">
            <v>12.379033210773772</v>
          </cell>
          <cell r="P163">
            <v>14.409669284923034</v>
          </cell>
          <cell r="Q163">
            <v>27.841462786501356</v>
          </cell>
          <cell r="R163">
            <v>22.176382085731959</v>
          </cell>
          <cell r="S163">
            <v>97.91404466394799</v>
          </cell>
          <cell r="T163">
            <v>21.735325084438994</v>
          </cell>
          <cell r="U163">
            <v>24.365561506697151</v>
          </cell>
          <cell r="W163">
            <v>0</v>
          </cell>
          <cell r="X163">
            <v>10.288138580574167</v>
          </cell>
          <cell r="Y163">
            <v>10.833333333333334</v>
          </cell>
          <cell r="Z163">
            <v>0</v>
          </cell>
          <cell r="AA163">
            <v>0</v>
          </cell>
          <cell r="AB163">
            <v>0</v>
          </cell>
          <cell r="AC163">
            <v>5</v>
          </cell>
          <cell r="AD163">
            <v>0</v>
          </cell>
          <cell r="AE163">
            <v>1.0022831050228298</v>
          </cell>
          <cell r="AF163">
            <v>0.60821083499768047</v>
          </cell>
          <cell r="AG163">
            <v>0</v>
          </cell>
          <cell r="AH163">
            <v>5.2138961564253403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30.668868822288928</v>
          </cell>
          <cell r="AP163">
            <v>0</v>
          </cell>
          <cell r="AQ163">
            <v>23.391789165002319</v>
          </cell>
          <cell r="AR163">
            <v>11.608210834997681</v>
          </cell>
          <cell r="AS163">
            <v>5.9237823892158588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47.076720671851646</v>
          </cell>
          <cell r="BA163">
            <v>0</v>
          </cell>
          <cell r="BB163">
            <v>96.938210583232504</v>
          </cell>
          <cell r="BC163">
            <v>0</v>
          </cell>
          <cell r="BD163">
            <v>0</v>
          </cell>
          <cell r="BE163">
            <v>27.3224043715847</v>
          </cell>
          <cell r="BF163">
            <v>28.671669395881427</v>
          </cell>
          <cell r="BG163">
            <v>0</v>
          </cell>
          <cell r="BH163">
            <v>10.444282396917437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H163">
            <v>0</v>
          </cell>
          <cell r="CJ163">
            <v>39912</v>
          </cell>
          <cell r="CK163">
            <v>10.288138580574167</v>
          </cell>
          <cell r="CL163">
            <v>1.6104939400205103</v>
          </cell>
          <cell r="CM163">
            <v>55.994073767466126</v>
          </cell>
          <cell r="CN163">
            <v>0</v>
          </cell>
          <cell r="CO163">
            <v>0</v>
          </cell>
          <cell r="CP163">
            <v>41.806547367930129</v>
          </cell>
          <cell r="CQ163">
            <v>0</v>
          </cell>
          <cell r="CR163">
            <v>35</v>
          </cell>
          <cell r="CS163">
            <v>0</v>
          </cell>
          <cell r="CU163">
            <v>39912</v>
          </cell>
          <cell r="CV163">
            <v>0</v>
          </cell>
          <cell r="CW163">
            <v>5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62.538968345421729</v>
          </cell>
          <cell r="DD163">
            <v>0</v>
          </cell>
          <cell r="DE163">
            <v>11.835616438356164</v>
          </cell>
          <cell r="DF163">
            <v>24</v>
          </cell>
          <cell r="DG163">
            <v>58.684931506849324</v>
          </cell>
          <cell r="DH163">
            <v>96.938210583232504</v>
          </cell>
          <cell r="DI163">
            <v>0</v>
          </cell>
          <cell r="DJ163">
            <v>0</v>
          </cell>
          <cell r="DK163">
            <v>27.3224043715847</v>
          </cell>
          <cell r="DL163">
            <v>28.671669395881427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R163">
            <v>55.994073767466126</v>
          </cell>
          <cell r="DS163">
            <v>0</v>
          </cell>
          <cell r="DT163">
            <v>0</v>
          </cell>
          <cell r="DV163">
            <v>39912</v>
          </cell>
          <cell r="DW163">
            <v>1.0736626266803402</v>
          </cell>
          <cell r="DY163">
            <v>49.7</v>
          </cell>
          <cell r="DZ163">
            <v>44.7</v>
          </cell>
          <cell r="EA163">
            <v>35</v>
          </cell>
          <cell r="EB163">
            <v>35</v>
          </cell>
          <cell r="ED163">
            <v>60</v>
          </cell>
          <cell r="EE163">
            <v>20</v>
          </cell>
          <cell r="EF163">
            <v>41.806547367930129</v>
          </cell>
          <cell r="EG163">
            <v>0</v>
          </cell>
          <cell r="EH163">
            <v>41.806547367930129</v>
          </cell>
          <cell r="EJ163">
            <v>35</v>
          </cell>
          <cell r="EK163">
            <v>95</v>
          </cell>
          <cell r="EL163">
            <v>115</v>
          </cell>
          <cell r="EN163">
            <v>0</v>
          </cell>
          <cell r="EO163">
            <v>60</v>
          </cell>
          <cell r="EP163">
            <v>80</v>
          </cell>
          <cell r="ER163">
            <v>200</v>
          </cell>
          <cell r="ET163">
            <v>15</v>
          </cell>
          <cell r="EU163">
            <v>0</v>
          </cell>
          <cell r="EV163">
            <v>0</v>
          </cell>
          <cell r="EW163">
            <v>40.994073767466126</v>
          </cell>
          <cell r="EX163">
            <v>15</v>
          </cell>
          <cell r="EZ163">
            <v>40.994073767466126</v>
          </cell>
          <cell r="FA163">
            <v>55.994073767466126</v>
          </cell>
          <cell r="FB163">
            <v>59</v>
          </cell>
          <cell r="FC163">
            <v>68.350684931506848</v>
          </cell>
          <cell r="FE163">
            <v>38271.593252430554</v>
          </cell>
        </row>
        <row r="164">
          <cell r="A164">
            <v>39913</v>
          </cell>
          <cell r="B164">
            <v>10</v>
          </cell>
          <cell r="C164">
            <v>5</v>
          </cell>
          <cell r="D164">
            <v>4</v>
          </cell>
          <cell r="E164">
            <v>2009</v>
          </cell>
          <cell r="G164">
            <v>0</v>
          </cell>
          <cell r="H164">
            <v>0.31762091497611783</v>
          </cell>
          <cell r="I164">
            <v>10.061515921385093</v>
          </cell>
          <cell r="J164">
            <v>66.438356164383563</v>
          </cell>
          <cell r="K164">
            <v>10.833333333333334</v>
          </cell>
          <cell r="L164">
            <v>0.19048390958576247</v>
          </cell>
          <cell r="M164">
            <v>6.4784977149089427</v>
          </cell>
          <cell r="N164">
            <v>0</v>
          </cell>
          <cell r="O164">
            <v>12.472453122519765</v>
          </cell>
          <cell r="P164">
            <v>14.537713727171987</v>
          </cell>
          <cell r="Q164">
            <v>27.542681299429454</v>
          </cell>
          <cell r="R164">
            <v>22.176382085731959</v>
          </cell>
          <cell r="S164">
            <v>54.161807633946765</v>
          </cell>
          <cell r="T164">
            <v>21.588079362012984</v>
          </cell>
          <cell r="U164">
            <v>25.576158455343986</v>
          </cell>
          <cell r="W164">
            <v>0</v>
          </cell>
          <cell r="X164">
            <v>10.37913683636121</v>
          </cell>
          <cell r="Y164">
            <v>10.833333333333334</v>
          </cell>
          <cell r="Z164">
            <v>0</v>
          </cell>
          <cell r="AA164">
            <v>0</v>
          </cell>
          <cell r="AB164">
            <v>0</v>
          </cell>
          <cell r="AC164">
            <v>5</v>
          </cell>
          <cell r="AD164">
            <v>0</v>
          </cell>
          <cell r="AE164">
            <v>1.0022831050228298</v>
          </cell>
          <cell r="AF164">
            <v>0.66669851947187553</v>
          </cell>
          <cell r="AG164">
            <v>0</v>
          </cell>
          <cell r="AH164">
            <v>5.1397417780077834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30.637461989209122</v>
          </cell>
          <cell r="AP164">
            <v>0</v>
          </cell>
          <cell r="AQ164">
            <v>23.333301480528124</v>
          </cell>
          <cell r="AR164">
            <v>11.666698519471876</v>
          </cell>
          <cell r="AS164">
            <v>5.9520264676362586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47.018232987377445</v>
          </cell>
          <cell r="BA164">
            <v>0</v>
          </cell>
          <cell r="BB164">
            <v>54.307812463926282</v>
          </cell>
          <cell r="BC164">
            <v>0</v>
          </cell>
          <cell r="BD164">
            <v>0</v>
          </cell>
          <cell r="BE164">
            <v>27.3224043715847</v>
          </cell>
          <cell r="BF164">
            <v>29.035943079564081</v>
          </cell>
          <cell r="BG164">
            <v>0</v>
          </cell>
          <cell r="BH164">
            <v>10.080008713234783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H164">
            <v>0</v>
          </cell>
          <cell r="CJ164">
            <v>39913</v>
          </cell>
          <cell r="CK164">
            <v>10.37913683636121</v>
          </cell>
          <cell r="CL164">
            <v>1.6689816244947053</v>
          </cell>
          <cell r="CM164">
            <v>56.358347451148781</v>
          </cell>
          <cell r="CN164">
            <v>0</v>
          </cell>
          <cell r="CO164">
            <v>0</v>
          </cell>
          <cell r="CP164">
            <v>41.729230234853162</v>
          </cell>
          <cell r="CQ164">
            <v>0</v>
          </cell>
          <cell r="CR164">
            <v>35</v>
          </cell>
          <cell r="CS164">
            <v>0</v>
          </cell>
          <cell r="CU164">
            <v>39913</v>
          </cell>
          <cell r="CV164">
            <v>0</v>
          </cell>
          <cell r="CW164">
            <v>5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62.188375784449157</v>
          </cell>
          <cell r="DD164">
            <v>0</v>
          </cell>
          <cell r="DE164">
            <v>11.835616438356164</v>
          </cell>
          <cell r="DF164">
            <v>24</v>
          </cell>
          <cell r="DG164">
            <v>58.684931506849324</v>
          </cell>
          <cell r="DH164">
            <v>54.307812463926282</v>
          </cell>
          <cell r="DI164">
            <v>0</v>
          </cell>
          <cell r="DJ164">
            <v>0</v>
          </cell>
          <cell r="DK164">
            <v>27.3224043715847</v>
          </cell>
          <cell r="DL164">
            <v>29.035943079564081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R164">
            <v>56.358347451148781</v>
          </cell>
          <cell r="DS164">
            <v>0</v>
          </cell>
          <cell r="DT164">
            <v>0</v>
          </cell>
          <cell r="DV164">
            <v>39913</v>
          </cell>
          <cell r="DW164">
            <v>1.1126544163298036</v>
          </cell>
          <cell r="DY164">
            <v>49.7</v>
          </cell>
          <cell r="DZ164">
            <v>44.7</v>
          </cell>
          <cell r="EA164">
            <v>35</v>
          </cell>
          <cell r="EB164">
            <v>35</v>
          </cell>
          <cell r="ED164">
            <v>60</v>
          </cell>
          <cell r="EE164">
            <v>20</v>
          </cell>
          <cell r="EF164">
            <v>41.729230234853162</v>
          </cell>
          <cell r="EG164">
            <v>0</v>
          </cell>
          <cell r="EH164">
            <v>41.729230234853162</v>
          </cell>
          <cell r="EJ164">
            <v>35</v>
          </cell>
          <cell r="EK164">
            <v>95</v>
          </cell>
          <cell r="EL164">
            <v>115</v>
          </cell>
          <cell r="EN164">
            <v>0</v>
          </cell>
          <cell r="EO164">
            <v>60</v>
          </cell>
          <cell r="EP164">
            <v>80</v>
          </cell>
          <cell r="ER164">
            <v>200</v>
          </cell>
          <cell r="ET164">
            <v>15</v>
          </cell>
          <cell r="EU164">
            <v>0</v>
          </cell>
          <cell r="EV164">
            <v>0</v>
          </cell>
          <cell r="EW164">
            <v>41.358347451148781</v>
          </cell>
          <cell r="EX164">
            <v>15</v>
          </cell>
          <cell r="EZ164">
            <v>41.358347451148781</v>
          </cell>
          <cell r="FA164">
            <v>56.358347451148781</v>
          </cell>
          <cell r="FB164">
            <v>59</v>
          </cell>
          <cell r="FC164">
            <v>68.350684931506848</v>
          </cell>
          <cell r="FE164">
            <v>38271.593252662038</v>
          </cell>
        </row>
        <row r="165">
          <cell r="A165">
            <v>39914</v>
          </cell>
          <cell r="B165">
            <v>11</v>
          </cell>
          <cell r="C165">
            <v>6</v>
          </cell>
          <cell r="D165">
            <v>4</v>
          </cell>
          <cell r="E165">
            <v>2009</v>
          </cell>
          <cell r="G165">
            <v>0</v>
          </cell>
          <cell r="H165">
            <v>0.59933732324191524</v>
          </cell>
          <cell r="I165">
            <v>13.018164030720436</v>
          </cell>
          <cell r="J165">
            <v>66.438356164383563</v>
          </cell>
          <cell r="K165">
            <v>10.833333333333334</v>
          </cell>
          <cell r="L165">
            <v>0.35943513512128111</v>
          </cell>
          <cell r="M165">
            <v>8.3822504068275574</v>
          </cell>
          <cell r="N165">
            <v>8.5097142857142849</v>
          </cell>
          <cell r="O165">
            <v>23.534995071950249</v>
          </cell>
          <cell r="P165">
            <v>18.809724440204224</v>
          </cell>
          <cell r="Q165">
            <v>27.527270227855322</v>
          </cell>
          <cell r="R165">
            <v>22.176382085731959</v>
          </cell>
          <cell r="S165">
            <v>125.02512791469857</v>
          </cell>
          <cell r="T165">
            <v>22.310374807692192</v>
          </cell>
          <cell r="U165">
            <v>38.370358122553952</v>
          </cell>
          <cell r="W165">
            <v>0</v>
          </cell>
          <cell r="X165">
            <v>13.617501353962352</v>
          </cell>
          <cell r="Y165">
            <v>10.833333333333334</v>
          </cell>
          <cell r="Z165">
            <v>0</v>
          </cell>
          <cell r="AA165">
            <v>0</v>
          </cell>
          <cell r="AB165">
            <v>2.6346583152197964</v>
          </cell>
          <cell r="AC165">
            <v>5</v>
          </cell>
          <cell r="AD165">
            <v>0</v>
          </cell>
          <cell r="AE165">
            <v>1.0022831050228298</v>
          </cell>
          <cell r="AF165">
            <v>8.6144584074204946</v>
          </cell>
          <cell r="AG165">
            <v>0</v>
          </cell>
          <cell r="AH165">
            <v>4.9782044922696596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27.537782599574523</v>
          </cell>
          <cell r="AP165">
            <v>0</v>
          </cell>
          <cell r="AQ165">
            <v>15.385541592579505</v>
          </cell>
          <cell r="AR165">
            <v>19.614458407420493</v>
          </cell>
          <cell r="AS165">
            <v>24.532384733897572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39.070473099428831</v>
          </cell>
          <cell r="BA165">
            <v>0</v>
          </cell>
          <cell r="BB165">
            <v>146.63538774551589</v>
          </cell>
          <cell r="BC165">
            <v>0</v>
          </cell>
          <cell r="BD165">
            <v>0</v>
          </cell>
          <cell r="BE165">
            <v>27.3224043715847</v>
          </cell>
          <cell r="BF165">
            <v>39.115951792798867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H165">
            <v>0</v>
          </cell>
          <cell r="CJ165">
            <v>39914</v>
          </cell>
          <cell r="CK165">
            <v>13.617501353962352</v>
          </cell>
          <cell r="CL165">
            <v>9.6167415124433244</v>
          </cell>
          <cell r="CM165">
            <v>66.438356164383563</v>
          </cell>
          <cell r="CN165">
            <v>0</v>
          </cell>
          <cell r="CO165">
            <v>0</v>
          </cell>
          <cell r="CP165">
            <v>57.048371825741754</v>
          </cell>
          <cell r="CQ165">
            <v>0</v>
          </cell>
          <cell r="CR165">
            <v>35</v>
          </cell>
          <cell r="CS165">
            <v>0</v>
          </cell>
          <cell r="CU165">
            <v>39914</v>
          </cell>
          <cell r="CV165">
            <v>2.6346583152197964</v>
          </cell>
          <cell r="CW165">
            <v>5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70.665873179704107</v>
          </cell>
          <cell r="DD165">
            <v>0</v>
          </cell>
          <cell r="DE165">
            <v>11.835616438356164</v>
          </cell>
          <cell r="DF165">
            <v>24</v>
          </cell>
          <cell r="DG165">
            <v>58.684931506849324</v>
          </cell>
          <cell r="DH165">
            <v>146.63538774551589</v>
          </cell>
          <cell r="DI165">
            <v>0</v>
          </cell>
          <cell r="DJ165">
            <v>0</v>
          </cell>
          <cell r="DK165">
            <v>27.3224043715847</v>
          </cell>
          <cell r="DL165">
            <v>39.115951792798867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R165">
            <v>66.438356164383563</v>
          </cell>
          <cell r="DS165">
            <v>0</v>
          </cell>
          <cell r="DT165">
            <v>0</v>
          </cell>
          <cell r="DV165">
            <v>39914</v>
          </cell>
          <cell r="DW165">
            <v>6.4111610082955499</v>
          </cell>
          <cell r="DY165">
            <v>49.7</v>
          </cell>
          <cell r="DZ165">
            <v>44.7</v>
          </cell>
          <cell r="EA165">
            <v>35</v>
          </cell>
          <cell r="EB165">
            <v>35</v>
          </cell>
          <cell r="ED165">
            <v>60</v>
          </cell>
          <cell r="EE165">
            <v>20</v>
          </cell>
          <cell r="EF165">
            <v>57.048371825741754</v>
          </cell>
          <cell r="EG165">
            <v>0</v>
          </cell>
          <cell r="EH165">
            <v>57.048371825741754</v>
          </cell>
          <cell r="EJ165">
            <v>35</v>
          </cell>
          <cell r="EK165">
            <v>95</v>
          </cell>
          <cell r="EL165">
            <v>115</v>
          </cell>
          <cell r="EN165">
            <v>0</v>
          </cell>
          <cell r="EO165">
            <v>60</v>
          </cell>
          <cell r="EP165">
            <v>80</v>
          </cell>
          <cell r="ER165">
            <v>200</v>
          </cell>
          <cell r="ET165">
            <v>15</v>
          </cell>
          <cell r="EU165">
            <v>0</v>
          </cell>
          <cell r="EV165">
            <v>0</v>
          </cell>
          <cell r="EW165">
            <v>53.511792394447106</v>
          </cell>
          <cell r="EX165">
            <v>12.926563769936458</v>
          </cell>
          <cell r="EZ165">
            <v>53.511792394447106</v>
          </cell>
          <cell r="FA165">
            <v>68.511792394447099</v>
          </cell>
          <cell r="FB165">
            <v>59</v>
          </cell>
          <cell r="FC165">
            <v>68.350684931506848</v>
          </cell>
          <cell r="FE165">
            <v>38271.593252777777</v>
          </cell>
        </row>
        <row r="166">
          <cell r="A166">
            <v>39915</v>
          </cell>
          <cell r="B166">
            <v>12</v>
          </cell>
          <cell r="C166">
            <v>7</v>
          </cell>
          <cell r="D166">
            <v>4</v>
          </cell>
          <cell r="E166">
            <v>2009</v>
          </cell>
          <cell r="G166">
            <v>0</v>
          </cell>
          <cell r="H166">
            <v>0.54431674740736269</v>
          </cell>
          <cell r="I166">
            <v>12.928990767793623</v>
          </cell>
          <cell r="J166">
            <v>66.438356164383563</v>
          </cell>
          <cell r="K166">
            <v>10.833333333333334</v>
          </cell>
          <cell r="L166">
            <v>0.32643814437395097</v>
          </cell>
          <cell r="M166">
            <v>8.3248327388920078</v>
          </cell>
          <cell r="N166">
            <v>8.5097142857142849</v>
          </cell>
          <cell r="O166">
            <v>21.374427173195535</v>
          </cell>
          <cell r="P166">
            <v>18.680879504840906</v>
          </cell>
          <cell r="Q166">
            <v>27.47194716525323</v>
          </cell>
          <cell r="R166">
            <v>22.176382085731959</v>
          </cell>
          <cell r="S166">
            <v>58.788517159430249</v>
          </cell>
          <cell r="T166">
            <v>21.846812752838421</v>
          </cell>
          <cell r="U166">
            <v>36.279911110806715</v>
          </cell>
          <cell r="W166">
            <v>0</v>
          </cell>
          <cell r="X166">
            <v>13.473307515200986</v>
          </cell>
          <cell r="Y166">
            <v>10.833333333333334</v>
          </cell>
          <cell r="Z166">
            <v>0</v>
          </cell>
          <cell r="AA166">
            <v>0</v>
          </cell>
          <cell r="AB166">
            <v>2.6333218943352645</v>
          </cell>
          <cell r="AC166">
            <v>5</v>
          </cell>
          <cell r="AD166">
            <v>0</v>
          </cell>
          <cell r="AE166">
            <v>1.0022831050228298</v>
          </cell>
          <cell r="AF166">
            <v>8.5253801696221494</v>
          </cell>
          <cell r="AG166">
            <v>0</v>
          </cell>
          <cell r="AH166">
            <v>4.8190821397157819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27.802626983522693</v>
          </cell>
          <cell r="AP166">
            <v>0</v>
          </cell>
          <cell r="AQ166">
            <v>15.474619830377851</v>
          </cell>
          <cell r="AR166">
            <v>19.525380169622149</v>
          </cell>
          <cell r="AS166">
            <v>22.081926805783155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39.159551337227171</v>
          </cell>
          <cell r="BA166">
            <v>0</v>
          </cell>
          <cell r="BB166">
            <v>77.755689685848225</v>
          </cell>
          <cell r="BC166">
            <v>0</v>
          </cell>
          <cell r="BD166">
            <v>0</v>
          </cell>
          <cell r="BE166">
            <v>27.3224043715847</v>
          </cell>
          <cell r="BF166">
            <v>39.115951792798867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H166">
            <v>0</v>
          </cell>
          <cell r="CJ166">
            <v>39915</v>
          </cell>
          <cell r="CK166">
            <v>13.473307515200986</v>
          </cell>
          <cell r="CL166">
            <v>9.5276632746449792</v>
          </cell>
          <cell r="CM166">
            <v>66.438356164383563</v>
          </cell>
          <cell r="CN166">
            <v>0</v>
          </cell>
          <cell r="CO166">
            <v>0</v>
          </cell>
          <cell r="CP166">
            <v>54.70363592902163</v>
          </cell>
          <cell r="CQ166">
            <v>0</v>
          </cell>
          <cell r="CR166">
            <v>35</v>
          </cell>
          <cell r="CS166">
            <v>0</v>
          </cell>
          <cell r="CU166">
            <v>39915</v>
          </cell>
          <cell r="CV166">
            <v>2.6333218943352645</v>
          </cell>
          <cell r="CW166">
            <v>5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68.176943444222616</v>
          </cell>
          <cell r="DD166">
            <v>0</v>
          </cell>
          <cell r="DE166">
            <v>11.835616438356164</v>
          </cell>
          <cell r="DF166">
            <v>24</v>
          </cell>
          <cell r="DG166">
            <v>58.684931506849324</v>
          </cell>
          <cell r="DH166">
            <v>77.755689685848225</v>
          </cell>
          <cell r="DI166">
            <v>0</v>
          </cell>
          <cell r="DJ166">
            <v>0</v>
          </cell>
          <cell r="DK166">
            <v>27.3224043715847</v>
          </cell>
          <cell r="DL166">
            <v>39.115951792798867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R166">
            <v>66.438356164383563</v>
          </cell>
          <cell r="DS166">
            <v>0</v>
          </cell>
          <cell r="DT166">
            <v>0</v>
          </cell>
          <cell r="DV166">
            <v>39915</v>
          </cell>
          <cell r="DW166">
            <v>6.3517755164299858</v>
          </cell>
          <cell r="DY166">
            <v>49.7</v>
          </cell>
          <cell r="DZ166">
            <v>44.7</v>
          </cell>
          <cell r="EA166">
            <v>35</v>
          </cell>
          <cell r="EB166">
            <v>35</v>
          </cell>
          <cell r="ED166">
            <v>60</v>
          </cell>
          <cell r="EE166">
            <v>20</v>
          </cell>
          <cell r="EF166">
            <v>54.70363592902163</v>
          </cell>
          <cell r="EG166">
            <v>0</v>
          </cell>
          <cell r="EH166">
            <v>54.70363592902163</v>
          </cell>
          <cell r="EJ166">
            <v>35</v>
          </cell>
          <cell r="EK166">
            <v>95</v>
          </cell>
          <cell r="EL166">
            <v>115</v>
          </cell>
          <cell r="EN166">
            <v>0</v>
          </cell>
          <cell r="EO166">
            <v>60</v>
          </cell>
          <cell r="EP166">
            <v>80</v>
          </cell>
          <cell r="ER166">
            <v>200</v>
          </cell>
          <cell r="ET166">
            <v>15</v>
          </cell>
          <cell r="EU166">
            <v>0</v>
          </cell>
          <cell r="EV166">
            <v>0</v>
          </cell>
          <cell r="EW166">
            <v>53.145241387591263</v>
          </cell>
          <cell r="EX166">
            <v>13.293114776792301</v>
          </cell>
          <cell r="EZ166">
            <v>53.145241387591263</v>
          </cell>
          <cell r="FA166">
            <v>68.145241387591255</v>
          </cell>
          <cell r="FB166">
            <v>59</v>
          </cell>
          <cell r="FC166">
            <v>68.350684931506848</v>
          </cell>
          <cell r="FE166">
            <v>38271.593253009261</v>
          </cell>
        </row>
        <row r="167">
          <cell r="A167">
            <v>39916</v>
          </cell>
          <cell r="B167">
            <v>13</v>
          </cell>
          <cell r="C167">
            <v>1</v>
          </cell>
          <cell r="D167">
            <v>4</v>
          </cell>
          <cell r="E167">
            <v>2009</v>
          </cell>
          <cell r="G167">
            <v>0</v>
          </cell>
          <cell r="H167">
            <v>0.68474496310388588</v>
          </cell>
          <cell r="I167">
            <v>13.153232323460935</v>
          </cell>
          <cell r="J167">
            <v>66.438356164383563</v>
          </cell>
          <cell r="K167">
            <v>10.833333333333334</v>
          </cell>
          <cell r="L167">
            <v>0.41065588407801856</v>
          </cell>
          <cell r="M167">
            <v>8.4692193718138515</v>
          </cell>
          <cell r="N167">
            <v>8.5097142857142849</v>
          </cell>
          <cell r="O167">
            <v>26.888813206261638</v>
          </cell>
          <cell r="P167">
            <v>19.004882325837119</v>
          </cell>
          <cell r="Q167">
            <v>27.49623176832695</v>
          </cell>
          <cell r="R167">
            <v>22.176382085731959</v>
          </cell>
          <cell r="S167">
            <v>94.59749740511954</v>
          </cell>
          <cell r="T167">
            <v>22.097424676903238</v>
          </cell>
          <cell r="U167">
            <v>37.410053110748386</v>
          </cell>
          <cell r="W167">
            <v>0</v>
          </cell>
          <cell r="X167">
            <v>13.837977286564822</v>
          </cell>
          <cell r="Y167">
            <v>10.833333333333334</v>
          </cell>
          <cell r="Z167">
            <v>0</v>
          </cell>
          <cell r="AA167">
            <v>0</v>
          </cell>
          <cell r="AB167">
            <v>2.6319861513453846</v>
          </cell>
          <cell r="AC167">
            <v>5</v>
          </cell>
          <cell r="AD167">
            <v>0</v>
          </cell>
          <cell r="AE167">
            <v>1.0022831050228298</v>
          </cell>
          <cell r="AF167">
            <v>8.7553202852379428</v>
          </cell>
          <cell r="AG167">
            <v>0</v>
          </cell>
          <cell r="AH167">
            <v>4.9235283968540671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27.299967871599506</v>
          </cell>
          <cell r="AP167">
            <v>0</v>
          </cell>
          <cell r="AQ167">
            <v>15.244679714762057</v>
          </cell>
          <cell r="AR167">
            <v>19.755320285237943</v>
          </cell>
          <cell r="AS167">
            <v>26.267293568269281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38.929611221611381</v>
          </cell>
          <cell r="BA167">
            <v>0</v>
          </cell>
          <cell r="BB167">
            <v>115.17536397115977</v>
          </cell>
          <cell r="BC167">
            <v>0</v>
          </cell>
          <cell r="BD167">
            <v>0</v>
          </cell>
          <cell r="BE167">
            <v>27.3224043715847</v>
          </cell>
          <cell r="BF167">
            <v>39.115951792798867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1.9123287671232845</v>
          </cell>
          <cell r="BO167">
            <v>0</v>
          </cell>
          <cell r="BP167">
            <v>0</v>
          </cell>
          <cell r="BQ167">
            <v>0.16319078231153128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H167">
            <v>0</v>
          </cell>
          <cell r="CJ167">
            <v>39916</v>
          </cell>
          <cell r="CK167">
            <v>13.837977286564822</v>
          </cell>
          <cell r="CL167">
            <v>9.7576033902607726</v>
          </cell>
          <cell r="CM167">
            <v>68.350684931506848</v>
          </cell>
          <cell r="CN167">
            <v>0</v>
          </cell>
          <cell r="CO167">
            <v>0</v>
          </cell>
          <cell r="CP167">
            <v>58.490789836722854</v>
          </cell>
          <cell r="CQ167">
            <v>0</v>
          </cell>
          <cell r="CR167">
            <v>35</v>
          </cell>
          <cell r="CS167">
            <v>0</v>
          </cell>
          <cell r="CU167">
            <v>39916</v>
          </cell>
          <cell r="CV167">
            <v>2.6319861513453846</v>
          </cell>
          <cell r="CW167">
            <v>5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72.328767123287676</v>
          </cell>
          <cell r="DD167">
            <v>0</v>
          </cell>
          <cell r="DE167">
            <v>11.835616438356164</v>
          </cell>
          <cell r="DF167">
            <v>24</v>
          </cell>
          <cell r="DG167">
            <v>58.684931506849324</v>
          </cell>
          <cell r="DH167">
            <v>115.17536397115977</v>
          </cell>
          <cell r="DI167">
            <v>0</v>
          </cell>
          <cell r="DJ167">
            <v>0</v>
          </cell>
          <cell r="DK167">
            <v>27.3224043715847</v>
          </cell>
          <cell r="DL167">
            <v>41.028280559922152</v>
          </cell>
          <cell r="DM167">
            <v>0</v>
          </cell>
          <cell r="DN167">
            <v>0</v>
          </cell>
          <cell r="DO167">
            <v>0.16319078231153128</v>
          </cell>
          <cell r="DP167">
            <v>0</v>
          </cell>
          <cell r="DR167">
            <v>68.350684931506848</v>
          </cell>
          <cell r="DS167">
            <v>0</v>
          </cell>
          <cell r="DT167">
            <v>0</v>
          </cell>
          <cell r="DV167">
            <v>39916</v>
          </cell>
          <cell r="DW167">
            <v>6.5050689268405151</v>
          </cell>
          <cell r="DY167">
            <v>49.7</v>
          </cell>
          <cell r="DZ167">
            <v>44.7</v>
          </cell>
          <cell r="EA167">
            <v>35</v>
          </cell>
          <cell r="EB167">
            <v>35</v>
          </cell>
          <cell r="ED167">
            <v>60</v>
          </cell>
          <cell r="EE167">
            <v>20</v>
          </cell>
          <cell r="EF167">
            <v>60.403118603846139</v>
          </cell>
          <cell r="EG167">
            <v>0.40311860384613851</v>
          </cell>
          <cell r="EH167">
            <v>60</v>
          </cell>
          <cell r="EJ167">
            <v>35</v>
          </cell>
          <cell r="EK167">
            <v>95</v>
          </cell>
          <cell r="EL167">
            <v>115</v>
          </cell>
          <cell r="EN167">
            <v>0</v>
          </cell>
          <cell r="EO167">
            <v>60</v>
          </cell>
          <cell r="EP167">
            <v>80</v>
          </cell>
          <cell r="ER167">
            <v>200</v>
          </cell>
          <cell r="ET167">
            <v>15</v>
          </cell>
          <cell r="EU167">
            <v>0</v>
          </cell>
          <cell r="EV167">
            <v>0</v>
          </cell>
          <cell r="EW167">
            <v>54.066997139382401</v>
          </cell>
          <cell r="EX167">
            <v>14.283687792124447</v>
          </cell>
          <cell r="EZ167">
            <v>54.066997139382401</v>
          </cell>
          <cell r="FA167">
            <v>69.066997139382408</v>
          </cell>
          <cell r="FB167">
            <v>59</v>
          </cell>
          <cell r="FC167">
            <v>68.350684931506848</v>
          </cell>
          <cell r="FE167">
            <v>38271.593253356485</v>
          </cell>
        </row>
        <row r="168">
          <cell r="A168">
            <v>39917</v>
          </cell>
          <cell r="B168">
            <v>14</v>
          </cell>
          <cell r="C168">
            <v>2</v>
          </cell>
          <cell r="D168">
            <v>4</v>
          </cell>
          <cell r="E168">
            <v>2009</v>
          </cell>
          <cell r="G168">
            <v>0</v>
          </cell>
          <cell r="H168">
            <v>0.74295585809801068</v>
          </cell>
          <cell r="I168">
            <v>13.244928650465413</v>
          </cell>
          <cell r="J168">
            <v>66.438356164383563</v>
          </cell>
          <cell r="K168">
            <v>10.833333333333334</v>
          </cell>
          <cell r="L168">
            <v>0.4455661759893712</v>
          </cell>
          <cell r="M168">
            <v>8.5282616125264479</v>
          </cell>
          <cell r="N168">
            <v>8.5097142857142849</v>
          </cell>
          <cell r="O168">
            <v>29.174659713217054</v>
          </cell>
          <cell r="P168">
            <v>19.137372793699019</v>
          </cell>
          <cell r="Q168">
            <v>27.462474080102592</v>
          </cell>
          <cell r="R168">
            <v>22.176382085731959</v>
          </cell>
          <cell r="S168">
            <v>56.883716739964022</v>
          </cell>
          <cell r="T168">
            <v>21.833481859447804</v>
          </cell>
          <cell r="U168">
            <v>36.219795046602272</v>
          </cell>
          <cell r="W168">
            <v>0</v>
          </cell>
          <cell r="X168">
            <v>13.987884508563424</v>
          </cell>
          <cell r="Y168">
            <v>10.833333333333334</v>
          </cell>
          <cell r="Z168">
            <v>0</v>
          </cell>
          <cell r="AA168">
            <v>0</v>
          </cell>
          <cell r="AB168">
            <v>2.6306510859062966</v>
          </cell>
          <cell r="AC168">
            <v>5</v>
          </cell>
          <cell r="AD168">
            <v>0</v>
          </cell>
          <cell r="AE168">
            <v>1.0022831050228298</v>
          </cell>
          <cell r="AF168">
            <v>8.8506078833009774</v>
          </cell>
          <cell r="AG168">
            <v>0</v>
          </cell>
          <cell r="AH168">
            <v>4.8537434633581515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27.174556888537985</v>
          </cell>
          <cell r="AP168">
            <v>0</v>
          </cell>
          <cell r="AQ168">
            <v>15.149392116699023</v>
          </cell>
          <cell r="AR168">
            <v>19.850607883300977</v>
          </cell>
          <cell r="AS168">
            <v>26.312582262828116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38.834323623548343</v>
          </cell>
          <cell r="BA168">
            <v>0</v>
          </cell>
          <cell r="BB168">
            <v>76.102670022465759</v>
          </cell>
          <cell r="BC168">
            <v>0</v>
          </cell>
          <cell r="BD168">
            <v>0</v>
          </cell>
          <cell r="BE168">
            <v>27.3224043715847</v>
          </cell>
          <cell r="BF168">
            <v>39.115951792798867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1.9123287671232845</v>
          </cell>
          <cell r="BO168">
            <v>0</v>
          </cell>
          <cell r="BP168">
            <v>0</v>
          </cell>
          <cell r="BQ168">
            <v>2.6976772909030871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H168">
            <v>0</v>
          </cell>
          <cell r="CJ168">
            <v>39917</v>
          </cell>
          <cell r="CK168">
            <v>13.987884508563424</v>
          </cell>
          <cell r="CL168">
            <v>9.8528909883238072</v>
          </cell>
          <cell r="CM168">
            <v>68.350684931506848</v>
          </cell>
          <cell r="CN168">
            <v>0</v>
          </cell>
          <cell r="CO168">
            <v>0</v>
          </cell>
          <cell r="CP168">
            <v>58.340882614724251</v>
          </cell>
          <cell r="CQ168">
            <v>0</v>
          </cell>
          <cell r="CR168">
            <v>35</v>
          </cell>
          <cell r="CS168">
            <v>0</v>
          </cell>
          <cell r="CU168">
            <v>39917</v>
          </cell>
          <cell r="CV168">
            <v>2.6306510859062966</v>
          </cell>
          <cell r="CW168">
            <v>5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72.328767123287676</v>
          </cell>
          <cell r="DD168">
            <v>0</v>
          </cell>
          <cell r="DE168">
            <v>11.835616438356164</v>
          </cell>
          <cell r="DF168">
            <v>24</v>
          </cell>
          <cell r="DG168">
            <v>58.684931506849324</v>
          </cell>
          <cell r="DH168">
            <v>76.102670022465759</v>
          </cell>
          <cell r="DI168">
            <v>0</v>
          </cell>
          <cell r="DJ168">
            <v>0</v>
          </cell>
          <cell r="DK168">
            <v>27.3224043715847</v>
          </cell>
          <cell r="DL168">
            <v>41.028280559922152</v>
          </cell>
          <cell r="DM168">
            <v>0</v>
          </cell>
          <cell r="DN168">
            <v>0</v>
          </cell>
          <cell r="DO168">
            <v>2.6976772909030871</v>
          </cell>
          <cell r="DP168">
            <v>0</v>
          </cell>
          <cell r="DR168">
            <v>68.350684931506848</v>
          </cell>
          <cell r="DS168">
            <v>0</v>
          </cell>
          <cell r="DT168">
            <v>0</v>
          </cell>
          <cell r="DV168">
            <v>39917</v>
          </cell>
          <cell r="DW168">
            <v>6.5685939922158711</v>
          </cell>
          <cell r="DY168">
            <v>49.7</v>
          </cell>
          <cell r="DZ168">
            <v>44.7</v>
          </cell>
          <cell r="EA168">
            <v>35</v>
          </cell>
          <cell r="EB168">
            <v>35</v>
          </cell>
          <cell r="ED168">
            <v>60</v>
          </cell>
          <cell r="EE168">
            <v>20</v>
          </cell>
          <cell r="EF168">
            <v>60.253211381847535</v>
          </cell>
          <cell r="EG168">
            <v>0.25321138184753522</v>
          </cell>
          <cell r="EH168">
            <v>60</v>
          </cell>
          <cell r="EJ168">
            <v>35</v>
          </cell>
          <cell r="EK168">
            <v>95</v>
          </cell>
          <cell r="EL168">
            <v>115</v>
          </cell>
          <cell r="EN168">
            <v>0</v>
          </cell>
          <cell r="EO168">
            <v>60</v>
          </cell>
          <cell r="EP168">
            <v>80</v>
          </cell>
          <cell r="ER168">
            <v>200</v>
          </cell>
          <cell r="ET168">
            <v>15</v>
          </cell>
          <cell r="EU168">
            <v>0</v>
          </cell>
          <cell r="EV168">
            <v>0</v>
          </cell>
          <cell r="EW168">
            <v>54.443919323064975</v>
          </cell>
          <cell r="EX168">
            <v>13.906765608441873</v>
          </cell>
          <cell r="EZ168">
            <v>54.443919323064975</v>
          </cell>
          <cell r="FA168">
            <v>69.443919323064975</v>
          </cell>
          <cell r="FB168">
            <v>59</v>
          </cell>
          <cell r="FC168">
            <v>68.350684931506848</v>
          </cell>
          <cell r="FE168">
            <v>38271.593253587962</v>
          </cell>
        </row>
        <row r="169">
          <cell r="A169">
            <v>39918</v>
          </cell>
          <cell r="B169">
            <v>15</v>
          </cell>
          <cell r="C169">
            <v>3</v>
          </cell>
          <cell r="D169">
            <v>4</v>
          </cell>
          <cell r="E169">
            <v>2009</v>
          </cell>
          <cell r="G169">
            <v>0</v>
          </cell>
          <cell r="H169">
            <v>0.60398163713314346</v>
          </cell>
          <cell r="I169">
            <v>12.515892809315616</v>
          </cell>
          <cell r="J169">
            <v>66.438356164383563</v>
          </cell>
          <cell r="K169">
            <v>10.833333333333334</v>
          </cell>
          <cell r="L169">
            <v>0.36222042735372473</v>
          </cell>
          <cell r="M169">
            <v>8.0588435777214613</v>
          </cell>
          <cell r="N169">
            <v>8.5097142857142849</v>
          </cell>
          <cell r="O169">
            <v>23.71736967186904</v>
          </cell>
          <cell r="P169">
            <v>18.084001270133932</v>
          </cell>
          <cell r="Q169">
            <v>27.158864991154896</v>
          </cell>
          <cell r="R169">
            <v>22.176382085731959</v>
          </cell>
          <cell r="S169">
            <v>50.395322623878904</v>
          </cell>
          <cell r="T169">
            <v>22.038898557284654</v>
          </cell>
          <cell r="U169">
            <v>32.270297972977488</v>
          </cell>
          <cell r="W169">
            <v>0</v>
          </cell>
          <cell r="X169">
            <v>13.11987444644876</v>
          </cell>
          <cell r="Y169">
            <v>10.833333333333334</v>
          </cell>
          <cell r="Z169">
            <v>0</v>
          </cell>
          <cell r="AA169">
            <v>0</v>
          </cell>
          <cell r="AB169">
            <v>2.629316697674315</v>
          </cell>
          <cell r="AC169">
            <v>5</v>
          </cell>
          <cell r="AD169">
            <v>0</v>
          </cell>
          <cell r="AE169">
            <v>1.0022831050228298</v>
          </cell>
          <cell r="AF169">
            <v>8.2991784880923234</v>
          </cell>
          <cell r="AG169">
            <v>0</v>
          </cell>
          <cell r="AH169">
            <v>4.8358279176757843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28.017807828319949</v>
          </cell>
          <cell r="AP169">
            <v>0</v>
          </cell>
          <cell r="AQ169">
            <v>15.700821511907677</v>
          </cell>
          <cell r="AR169">
            <v>19.299178488092323</v>
          </cell>
          <cell r="AS169">
            <v>26.143850346108721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39.385753018757001</v>
          </cell>
          <cell r="BA169">
            <v>0</v>
          </cell>
          <cell r="BB169">
            <v>65.318766135384053</v>
          </cell>
          <cell r="BC169">
            <v>0</v>
          </cell>
          <cell r="BD169">
            <v>0</v>
          </cell>
          <cell r="BE169">
            <v>27.3224043715847</v>
          </cell>
          <cell r="BF169">
            <v>39.115951792798867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-2.8608680732146183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H169">
            <v>0</v>
          </cell>
          <cell r="CJ169">
            <v>39918</v>
          </cell>
          <cell r="CK169">
            <v>13.11987444644876</v>
          </cell>
          <cell r="CL169">
            <v>9.3014615931151532</v>
          </cell>
          <cell r="CM169">
            <v>66.438356164383563</v>
          </cell>
          <cell r="CN169">
            <v>0</v>
          </cell>
          <cell r="CO169">
            <v>0</v>
          </cell>
          <cell r="CP169">
            <v>58.997486092104452</v>
          </cell>
          <cell r="CQ169">
            <v>0</v>
          </cell>
          <cell r="CR169">
            <v>35</v>
          </cell>
          <cell r="CS169">
            <v>0</v>
          </cell>
          <cell r="CU169">
            <v>39918</v>
          </cell>
          <cell r="CV169">
            <v>2.629316697674315</v>
          </cell>
          <cell r="CW169">
            <v>5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72.117360538553214</v>
          </cell>
          <cell r="DD169">
            <v>0</v>
          </cell>
          <cell r="DE169">
            <v>11.835616438356164</v>
          </cell>
          <cell r="DF169">
            <v>24</v>
          </cell>
          <cell r="DG169">
            <v>58.684931506849324</v>
          </cell>
          <cell r="DH169">
            <v>65.318766135384053</v>
          </cell>
          <cell r="DI169">
            <v>0</v>
          </cell>
          <cell r="DJ169">
            <v>0</v>
          </cell>
          <cell r="DK169">
            <v>27.3224043715847</v>
          </cell>
          <cell r="DL169">
            <v>39.115951792798867</v>
          </cell>
          <cell r="DM169">
            <v>0</v>
          </cell>
          <cell r="DN169">
            <v>0</v>
          </cell>
          <cell r="DO169">
            <v>-2.8608680732146183</v>
          </cell>
          <cell r="DP169">
            <v>0</v>
          </cell>
          <cell r="DR169">
            <v>66.438356164383563</v>
          </cell>
          <cell r="DS169">
            <v>0</v>
          </cell>
          <cell r="DT169">
            <v>0</v>
          </cell>
          <cell r="DV169">
            <v>39918</v>
          </cell>
          <cell r="DW169">
            <v>6.2009743954101024</v>
          </cell>
          <cell r="DY169">
            <v>49.7</v>
          </cell>
          <cell r="DZ169">
            <v>44.7</v>
          </cell>
          <cell r="EA169">
            <v>35</v>
          </cell>
          <cell r="EB169">
            <v>35</v>
          </cell>
          <cell r="ED169">
            <v>60</v>
          </cell>
          <cell r="EE169">
            <v>20</v>
          </cell>
          <cell r="EF169">
            <v>58.997486092104452</v>
          </cell>
          <cell r="EG169">
            <v>0</v>
          </cell>
          <cell r="EH169">
            <v>58.997486092104452</v>
          </cell>
          <cell r="EJ169">
            <v>35</v>
          </cell>
          <cell r="EK169">
            <v>95</v>
          </cell>
          <cell r="EL169">
            <v>115</v>
          </cell>
          <cell r="EN169">
            <v>0</v>
          </cell>
          <cell r="EO169">
            <v>60</v>
          </cell>
          <cell r="EP169">
            <v>80</v>
          </cell>
          <cell r="ER169">
            <v>200</v>
          </cell>
          <cell r="ET169">
            <v>15</v>
          </cell>
          <cell r="EU169">
            <v>0</v>
          </cell>
          <cell r="EV169">
            <v>0</v>
          </cell>
          <cell r="EW169">
            <v>51.447182264931577</v>
          </cell>
          <cell r="EX169">
            <v>14.991173899451987</v>
          </cell>
          <cell r="EZ169">
            <v>51.447182264931577</v>
          </cell>
          <cell r="FA169">
            <v>66.44718226493157</v>
          </cell>
          <cell r="FB169">
            <v>59</v>
          </cell>
          <cell r="FC169">
            <v>68.350684931506848</v>
          </cell>
          <cell r="FE169">
            <v>38271.593253703701</v>
          </cell>
        </row>
        <row r="170">
          <cell r="A170">
            <v>39919</v>
          </cell>
          <cell r="B170">
            <v>16</v>
          </cell>
          <cell r="C170">
            <v>4</v>
          </cell>
          <cell r="D170">
            <v>4</v>
          </cell>
          <cell r="E170">
            <v>2009</v>
          </cell>
          <cell r="G170">
            <v>0</v>
          </cell>
          <cell r="H170">
            <v>0.4946208601299763</v>
          </cell>
          <cell r="I170">
            <v>10.256597897765298</v>
          </cell>
          <cell r="J170">
            <v>66.438356164383563</v>
          </cell>
          <cell r="K170">
            <v>10.833333333333334</v>
          </cell>
          <cell r="L170">
            <v>0.29663448078447452</v>
          </cell>
          <cell r="M170">
            <v>6.6041088204395582</v>
          </cell>
          <cell r="N170">
            <v>0</v>
          </cell>
          <cell r="O170">
            <v>19.422951073153971</v>
          </cell>
          <cell r="P170">
            <v>14.819584366557301</v>
          </cell>
          <cell r="Q170">
            <v>27.777025522601573</v>
          </cell>
          <cell r="R170">
            <v>22.176382085731959</v>
          </cell>
          <cell r="S170">
            <v>101.9399077717239</v>
          </cell>
          <cell r="T170">
            <v>21.763500399472793</v>
          </cell>
          <cell r="U170">
            <v>24.492618936227299</v>
          </cell>
          <cell r="W170">
            <v>0</v>
          </cell>
          <cell r="X170">
            <v>10.751218757895273</v>
          </cell>
          <cell r="Y170">
            <v>10.833333333333334</v>
          </cell>
          <cell r="Z170">
            <v>0</v>
          </cell>
          <cell r="AA170">
            <v>0</v>
          </cell>
          <cell r="AB170">
            <v>0</v>
          </cell>
          <cell r="AC170">
            <v>5</v>
          </cell>
          <cell r="AD170">
            <v>0</v>
          </cell>
          <cell r="AE170">
            <v>1.0022831050228298</v>
          </cell>
          <cell r="AF170">
            <v>0.89846019620120288</v>
          </cell>
          <cell r="AG170">
            <v>0</v>
          </cell>
          <cell r="AH170">
            <v>5.1010016424225775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30.082683666482982</v>
          </cell>
          <cell r="AP170">
            <v>0</v>
          </cell>
          <cell r="AQ170">
            <v>23.101539803798797</v>
          </cell>
          <cell r="AR170">
            <v>11.898460196201203</v>
          </cell>
          <cell r="AS170">
            <v>14.012257739139258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46.786471310648125</v>
          </cell>
          <cell r="BA170">
            <v>0</v>
          </cell>
          <cell r="BB170">
            <v>101.40955579677586</v>
          </cell>
          <cell r="BC170">
            <v>0</v>
          </cell>
          <cell r="BD170">
            <v>0</v>
          </cell>
          <cell r="BE170">
            <v>27.3224043715847</v>
          </cell>
          <cell r="BF170">
            <v>29.837836971461694</v>
          </cell>
          <cell r="BG170">
            <v>0</v>
          </cell>
          <cell r="BH170">
            <v>9.2781148213371694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H170">
            <v>0</v>
          </cell>
          <cell r="CJ170">
            <v>39919</v>
          </cell>
          <cell r="CK170">
            <v>10.751218757895273</v>
          </cell>
          <cell r="CL170">
            <v>1.9007433012240327</v>
          </cell>
          <cell r="CM170">
            <v>57.160241343046394</v>
          </cell>
          <cell r="CN170">
            <v>0</v>
          </cell>
          <cell r="CO170">
            <v>0</v>
          </cell>
          <cell r="CP170">
            <v>49.195943048044818</v>
          </cell>
          <cell r="CQ170">
            <v>0</v>
          </cell>
          <cell r="CR170">
            <v>35</v>
          </cell>
          <cell r="CS170">
            <v>0</v>
          </cell>
          <cell r="CU170">
            <v>39919</v>
          </cell>
          <cell r="CV170">
            <v>0</v>
          </cell>
          <cell r="CW170">
            <v>5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69.225276627277253</v>
          </cell>
          <cell r="DD170">
            <v>0</v>
          </cell>
          <cell r="DE170">
            <v>11.835616438356164</v>
          </cell>
          <cell r="DF170">
            <v>24</v>
          </cell>
          <cell r="DG170">
            <v>58.684931506849324</v>
          </cell>
          <cell r="DH170">
            <v>101.40955579677586</v>
          </cell>
          <cell r="DI170">
            <v>0</v>
          </cell>
          <cell r="DJ170">
            <v>0</v>
          </cell>
          <cell r="DK170">
            <v>27.3224043715847</v>
          </cell>
          <cell r="DL170">
            <v>29.837836971461694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R170">
            <v>57.160241343046394</v>
          </cell>
          <cell r="DS170">
            <v>0</v>
          </cell>
          <cell r="DT170">
            <v>0</v>
          </cell>
          <cell r="DV170">
            <v>39919</v>
          </cell>
          <cell r="DW170">
            <v>1.2671622008160217</v>
          </cell>
          <cell r="DY170">
            <v>49.7</v>
          </cell>
          <cell r="DZ170">
            <v>44.7</v>
          </cell>
          <cell r="EA170">
            <v>35</v>
          </cell>
          <cell r="EB170">
            <v>35</v>
          </cell>
          <cell r="ED170">
            <v>60</v>
          </cell>
          <cell r="EE170">
            <v>20</v>
          </cell>
          <cell r="EF170">
            <v>49.195943048044818</v>
          </cell>
          <cell r="EG170">
            <v>0</v>
          </cell>
          <cell r="EH170">
            <v>49.195943048044818</v>
          </cell>
          <cell r="EJ170">
            <v>35</v>
          </cell>
          <cell r="EK170">
            <v>95</v>
          </cell>
          <cell r="EL170">
            <v>115</v>
          </cell>
          <cell r="EN170">
            <v>0</v>
          </cell>
          <cell r="EO170">
            <v>60</v>
          </cell>
          <cell r="EP170">
            <v>80</v>
          </cell>
          <cell r="ER170">
            <v>200</v>
          </cell>
          <cell r="ET170">
            <v>15</v>
          </cell>
          <cell r="EU170">
            <v>0</v>
          </cell>
          <cell r="EV170">
            <v>0</v>
          </cell>
          <cell r="EW170">
            <v>42.160241343046394</v>
          </cell>
          <cell r="EX170">
            <v>15</v>
          </cell>
          <cell r="EZ170">
            <v>42.160241343046394</v>
          </cell>
          <cell r="FA170">
            <v>57.160241343046394</v>
          </cell>
          <cell r="FB170">
            <v>59</v>
          </cell>
          <cell r="FC170">
            <v>68.350684931506848</v>
          </cell>
          <cell r="FE170">
            <v>38271.593253935185</v>
          </cell>
        </row>
        <row r="171">
          <cell r="A171">
            <v>39920</v>
          </cell>
          <cell r="B171">
            <v>17</v>
          </cell>
          <cell r="C171">
            <v>5</v>
          </cell>
          <cell r="D171">
            <v>4</v>
          </cell>
          <cell r="E171">
            <v>2009</v>
          </cell>
          <cell r="G171">
            <v>0</v>
          </cell>
          <cell r="H171">
            <v>0.40422531661515004</v>
          </cell>
          <cell r="I171">
            <v>10.197768576045174</v>
          </cell>
          <cell r="J171">
            <v>66.438356164383563</v>
          </cell>
          <cell r="K171">
            <v>10.833333333333334</v>
          </cell>
          <cell r="L171">
            <v>0.24242238162491916</v>
          </cell>
          <cell r="M171">
            <v>6.5662292773059647</v>
          </cell>
          <cell r="N171">
            <v>0</v>
          </cell>
          <cell r="O171">
            <v>15.873266131725792</v>
          </cell>
          <cell r="P171">
            <v>14.734582877257555</v>
          </cell>
          <cell r="Q171">
            <v>27.486519396976909</v>
          </cell>
          <cell r="R171">
            <v>22.176382085731959</v>
          </cell>
          <cell r="S171">
            <v>159.60912897254659</v>
          </cell>
          <cell r="T171">
            <v>22.326060614392492</v>
          </cell>
          <cell r="U171">
            <v>28.904107081874432</v>
          </cell>
          <cell r="W171">
            <v>0</v>
          </cell>
          <cell r="X171">
            <v>10.601993892660325</v>
          </cell>
          <cell r="Y171">
            <v>10.833333333333334</v>
          </cell>
          <cell r="Z171">
            <v>0</v>
          </cell>
          <cell r="AA171">
            <v>0</v>
          </cell>
          <cell r="AB171">
            <v>0</v>
          </cell>
          <cell r="AC171">
            <v>5</v>
          </cell>
          <cell r="AD171">
            <v>0</v>
          </cell>
          <cell r="AE171">
            <v>1.0022831050228298</v>
          </cell>
          <cell r="AF171">
            <v>0.80636855390805451</v>
          </cell>
          <cell r="AG171">
            <v>0</v>
          </cell>
          <cell r="AH171">
            <v>5.0205953347911532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30.276555718512576</v>
          </cell>
          <cell r="AP171">
            <v>0</v>
          </cell>
          <cell r="AQ171">
            <v>23.193631446091945</v>
          </cell>
          <cell r="AR171">
            <v>11.806368553908055</v>
          </cell>
          <cell r="AS171">
            <v>9.9735994383884758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46.878562952941266</v>
          </cell>
          <cell r="BA171">
            <v>0</v>
          </cell>
          <cell r="BB171">
            <v>163.96073371587227</v>
          </cell>
          <cell r="BC171">
            <v>0</v>
          </cell>
          <cell r="BD171">
            <v>0</v>
          </cell>
          <cell r="BE171">
            <v>27.3224043715847</v>
          </cell>
          <cell r="BF171">
            <v>29.596016201408066</v>
          </cell>
          <cell r="BG171">
            <v>0</v>
          </cell>
          <cell r="BH171">
            <v>9.5199355913907979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H171">
            <v>0</v>
          </cell>
          <cell r="CJ171">
            <v>39920</v>
          </cell>
          <cell r="CK171">
            <v>10.601993892660325</v>
          </cell>
          <cell r="CL171">
            <v>1.8086516589308843</v>
          </cell>
          <cell r="CM171">
            <v>56.918420572992765</v>
          </cell>
          <cell r="CN171">
            <v>0</v>
          </cell>
          <cell r="CO171">
            <v>0</v>
          </cell>
          <cell r="CP171">
            <v>45.270750491692205</v>
          </cell>
          <cell r="CQ171">
            <v>0</v>
          </cell>
          <cell r="CR171">
            <v>35</v>
          </cell>
          <cell r="CS171">
            <v>0</v>
          </cell>
          <cell r="CU171">
            <v>39920</v>
          </cell>
          <cell r="CV171">
            <v>0</v>
          </cell>
          <cell r="CW171">
            <v>5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65.392679975743334</v>
          </cell>
          <cell r="DD171">
            <v>0</v>
          </cell>
          <cell r="DE171">
            <v>11.835616438356164</v>
          </cell>
          <cell r="DF171">
            <v>24</v>
          </cell>
          <cell r="DG171">
            <v>58.684931506849324</v>
          </cell>
          <cell r="DH171">
            <v>163.96073371587227</v>
          </cell>
          <cell r="DI171">
            <v>0</v>
          </cell>
          <cell r="DJ171">
            <v>0</v>
          </cell>
          <cell r="DK171">
            <v>27.3224043715847</v>
          </cell>
          <cell r="DL171">
            <v>29.596016201408066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R171">
            <v>56.918420572992765</v>
          </cell>
          <cell r="DS171">
            <v>0</v>
          </cell>
          <cell r="DT171">
            <v>0</v>
          </cell>
          <cell r="DV171">
            <v>39920</v>
          </cell>
          <cell r="DW171">
            <v>1.2057677726205895</v>
          </cell>
          <cell r="DY171">
            <v>49.7</v>
          </cell>
          <cell r="DZ171">
            <v>44.7</v>
          </cell>
          <cell r="EA171">
            <v>35</v>
          </cell>
          <cell r="EB171">
            <v>35</v>
          </cell>
          <cell r="ED171">
            <v>60</v>
          </cell>
          <cell r="EE171">
            <v>20</v>
          </cell>
          <cell r="EF171">
            <v>45.270750491692205</v>
          </cell>
          <cell r="EG171">
            <v>0</v>
          </cell>
          <cell r="EH171">
            <v>45.270750491692205</v>
          </cell>
          <cell r="EJ171">
            <v>35</v>
          </cell>
          <cell r="EK171">
            <v>95</v>
          </cell>
          <cell r="EL171">
            <v>115</v>
          </cell>
          <cell r="EN171">
            <v>0</v>
          </cell>
          <cell r="EO171">
            <v>60</v>
          </cell>
          <cell r="EP171">
            <v>80</v>
          </cell>
          <cell r="ER171">
            <v>200</v>
          </cell>
          <cell r="ET171">
            <v>15</v>
          </cell>
          <cell r="EU171">
            <v>0</v>
          </cell>
          <cell r="EV171">
            <v>0</v>
          </cell>
          <cell r="EW171">
            <v>41.918420572992765</v>
          </cell>
          <cell r="EX171">
            <v>15</v>
          </cell>
          <cell r="EZ171">
            <v>41.918420572992765</v>
          </cell>
          <cell r="FA171">
            <v>56.918420572992765</v>
          </cell>
          <cell r="FB171">
            <v>59</v>
          </cell>
          <cell r="FC171">
            <v>68.350684931506848</v>
          </cell>
          <cell r="FE171">
            <v>38271.593254282408</v>
          </cell>
        </row>
        <row r="172">
          <cell r="A172">
            <v>39921</v>
          </cell>
          <cell r="B172">
            <v>18</v>
          </cell>
          <cell r="C172">
            <v>6</v>
          </cell>
          <cell r="D172">
            <v>4</v>
          </cell>
          <cell r="E172">
            <v>2009</v>
          </cell>
          <cell r="G172">
            <v>0</v>
          </cell>
          <cell r="H172">
            <v>0.4909001249682744</v>
          </cell>
          <cell r="I172">
            <v>12.84386387138567</v>
          </cell>
          <cell r="J172">
            <v>66.438356164383563</v>
          </cell>
          <cell r="K172">
            <v>10.833333333333334</v>
          </cell>
          <cell r="L172">
            <v>0.29440307804392302</v>
          </cell>
          <cell r="M172">
            <v>8.2700204811601434</v>
          </cell>
          <cell r="N172">
            <v>8.5097142857142849</v>
          </cell>
          <cell r="O172">
            <v>19.276843897280092</v>
          </cell>
          <cell r="P172">
            <v>18.557881095840617</v>
          </cell>
          <cell r="Q172">
            <v>27.468669180337255</v>
          </cell>
          <cell r="R172">
            <v>22.176382085731959</v>
          </cell>
          <cell r="S172">
            <v>56.883716739964022</v>
          </cell>
          <cell r="T172">
            <v>21.833481859447804</v>
          </cell>
          <cell r="U172">
            <v>36.219795046602272</v>
          </cell>
          <cell r="W172">
            <v>0</v>
          </cell>
          <cell r="X172">
            <v>13.334763996353944</v>
          </cell>
          <cell r="Y172">
            <v>10.833333333333334</v>
          </cell>
          <cell r="Z172">
            <v>0</v>
          </cell>
          <cell r="AA172">
            <v>0</v>
          </cell>
          <cell r="AB172">
            <v>2.6279829863059292</v>
          </cell>
          <cell r="AC172">
            <v>5</v>
          </cell>
          <cell r="AD172">
            <v>0</v>
          </cell>
          <cell r="AE172">
            <v>1.0022831050228298</v>
          </cell>
          <cell r="AF172">
            <v>8.4438717535895922</v>
          </cell>
          <cell r="AG172">
            <v>0</v>
          </cell>
          <cell r="AH172">
            <v>4.7947298330608721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27.737013431602723</v>
          </cell>
          <cell r="AP172">
            <v>0</v>
          </cell>
          <cell r="AQ172">
            <v>15.556128246410408</v>
          </cell>
          <cell r="AR172">
            <v>19.44387175358959</v>
          </cell>
          <cell r="AS172">
            <v>19.948032994526329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39.241059753259734</v>
          </cell>
          <cell r="BA172">
            <v>0</v>
          </cell>
          <cell r="BB172">
            <v>75.695933892754368</v>
          </cell>
          <cell r="BC172">
            <v>0</v>
          </cell>
          <cell r="BD172">
            <v>0</v>
          </cell>
          <cell r="BE172">
            <v>27.3224043715847</v>
          </cell>
          <cell r="BF172">
            <v>39.115951792798867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H172">
            <v>0</v>
          </cell>
          <cell r="CJ172">
            <v>39921</v>
          </cell>
          <cell r="CK172">
            <v>13.334763996353944</v>
          </cell>
          <cell r="CL172">
            <v>9.446154858612422</v>
          </cell>
          <cell r="CM172">
            <v>66.438356164383563</v>
          </cell>
          <cell r="CN172">
            <v>0</v>
          </cell>
          <cell r="CO172">
            <v>0</v>
          </cell>
          <cell r="CP172">
            <v>52.479776259189926</v>
          </cell>
          <cell r="CQ172">
            <v>0</v>
          </cell>
          <cell r="CR172">
            <v>35</v>
          </cell>
          <cell r="CS172">
            <v>0</v>
          </cell>
          <cell r="CU172">
            <v>39921</v>
          </cell>
          <cell r="CV172">
            <v>2.6279829863059292</v>
          </cell>
          <cell r="CW172">
            <v>5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65.814540255543875</v>
          </cell>
          <cell r="DD172">
            <v>0</v>
          </cell>
          <cell r="DE172">
            <v>11.835616438356164</v>
          </cell>
          <cell r="DF172">
            <v>24</v>
          </cell>
          <cell r="DG172">
            <v>58.684931506849324</v>
          </cell>
          <cell r="DH172">
            <v>75.695933892754368</v>
          </cell>
          <cell r="DI172">
            <v>0</v>
          </cell>
          <cell r="DJ172">
            <v>0</v>
          </cell>
          <cell r="DK172">
            <v>27.3224043715847</v>
          </cell>
          <cell r="DL172">
            <v>39.115951792798867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R172">
            <v>66.438356164383563</v>
          </cell>
          <cell r="DS172">
            <v>0</v>
          </cell>
          <cell r="DT172">
            <v>0</v>
          </cell>
          <cell r="DV172">
            <v>39921</v>
          </cell>
          <cell r="DW172">
            <v>6.297436572408281</v>
          </cell>
          <cell r="DY172">
            <v>49.7</v>
          </cell>
          <cell r="DZ172">
            <v>44.7</v>
          </cell>
          <cell r="EA172">
            <v>35</v>
          </cell>
          <cell r="EB172">
            <v>35</v>
          </cell>
          <cell r="ED172">
            <v>60</v>
          </cell>
          <cell r="EE172">
            <v>20</v>
          </cell>
          <cell r="EF172">
            <v>52.479776259189926</v>
          </cell>
          <cell r="EG172">
            <v>0</v>
          </cell>
          <cell r="EH172">
            <v>52.479776259189926</v>
          </cell>
          <cell r="EJ172">
            <v>35</v>
          </cell>
          <cell r="EK172">
            <v>95</v>
          </cell>
          <cell r="EL172">
            <v>115</v>
          </cell>
          <cell r="EN172">
            <v>0</v>
          </cell>
          <cell r="EO172">
            <v>60</v>
          </cell>
          <cell r="EP172">
            <v>80</v>
          </cell>
          <cell r="ER172">
            <v>200</v>
          </cell>
          <cell r="ET172">
            <v>15</v>
          </cell>
          <cell r="EU172">
            <v>0</v>
          </cell>
          <cell r="EV172">
            <v>0</v>
          </cell>
          <cell r="EW172">
            <v>52.795323165865348</v>
          </cell>
          <cell r="EX172">
            <v>13.643032998518215</v>
          </cell>
          <cell r="EZ172">
            <v>52.795323165865348</v>
          </cell>
          <cell r="FA172">
            <v>67.795323165865341</v>
          </cell>
          <cell r="FB172">
            <v>59</v>
          </cell>
          <cell r="FC172">
            <v>68.350684931506848</v>
          </cell>
          <cell r="FE172">
            <v>38271.593254513886</v>
          </cell>
        </row>
        <row r="173">
          <cell r="A173">
            <v>39922</v>
          </cell>
          <cell r="B173">
            <v>19</v>
          </cell>
          <cell r="C173">
            <v>7</v>
          </cell>
          <cell r="D173">
            <v>4</v>
          </cell>
          <cell r="E173">
            <v>2009</v>
          </cell>
          <cell r="G173">
            <v>0</v>
          </cell>
          <cell r="H173">
            <v>0.69320843925670927</v>
          </cell>
          <cell r="I173">
            <v>13.167818705694103</v>
          </cell>
          <cell r="J173">
            <v>66.438356164383563</v>
          </cell>
          <cell r="K173">
            <v>10.833333333333334</v>
          </cell>
          <cell r="L173">
            <v>0.41573160784261043</v>
          </cell>
          <cell r="M173">
            <v>8.478611380404276</v>
          </cell>
          <cell r="N173">
            <v>8.5097142857142849</v>
          </cell>
          <cell r="O173">
            <v>27.221160053060412</v>
          </cell>
          <cell r="P173">
            <v>19.025957942163497</v>
          </cell>
          <cell r="Q173">
            <v>27.535047514667653</v>
          </cell>
          <cell r="R173">
            <v>22.176382085731959</v>
          </cell>
          <cell r="S173">
            <v>113.66341328872089</v>
          </cell>
          <cell r="T173">
            <v>22.230858967152876</v>
          </cell>
          <cell r="U173">
            <v>38.011779050989496</v>
          </cell>
          <cell r="W173">
            <v>0</v>
          </cell>
          <cell r="X173">
            <v>13.861027144950812</v>
          </cell>
          <cell r="Y173">
            <v>10.833333333333334</v>
          </cell>
          <cell r="Z173">
            <v>0</v>
          </cell>
          <cell r="AA173">
            <v>0</v>
          </cell>
          <cell r="AB173">
            <v>2.6266499514578028</v>
          </cell>
          <cell r="AC173">
            <v>5</v>
          </cell>
          <cell r="AD173">
            <v>0</v>
          </cell>
          <cell r="AE173">
            <v>1.0022831050228298</v>
          </cell>
          <cell r="AF173">
            <v>8.7751242174805384</v>
          </cell>
          <cell r="AG173">
            <v>0</v>
          </cell>
          <cell r="AH173">
            <v>5.0262036208308292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26.950516516665804</v>
          </cell>
          <cell r="AP173">
            <v>0</v>
          </cell>
          <cell r="AQ173">
            <v>15.224875782519462</v>
          </cell>
          <cell r="AR173">
            <v>19.775124217480538</v>
          </cell>
          <cell r="AS173">
            <v>26.491019840840231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38.909807289368786</v>
          </cell>
          <cell r="BA173">
            <v>0</v>
          </cell>
          <cell r="BB173">
            <v>134.99624401749449</v>
          </cell>
          <cell r="BC173">
            <v>0</v>
          </cell>
          <cell r="BD173">
            <v>0</v>
          </cell>
          <cell r="BE173">
            <v>27.3224043715847</v>
          </cell>
          <cell r="BF173">
            <v>39.115951792798867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1.9123287671232845</v>
          </cell>
          <cell r="BO173">
            <v>0</v>
          </cell>
          <cell r="BP173">
            <v>0</v>
          </cell>
          <cell r="BQ173">
            <v>0.5784788501633642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H173">
            <v>0</v>
          </cell>
          <cell r="CJ173">
            <v>39922</v>
          </cell>
          <cell r="CK173">
            <v>13.861027144950812</v>
          </cell>
          <cell r="CL173">
            <v>9.7774073225033682</v>
          </cell>
          <cell r="CM173">
            <v>68.350684931506848</v>
          </cell>
          <cell r="CN173">
            <v>0</v>
          </cell>
          <cell r="CO173">
            <v>0</v>
          </cell>
          <cell r="CP173">
            <v>58.467739978336866</v>
          </cell>
          <cell r="CQ173">
            <v>0</v>
          </cell>
          <cell r="CR173">
            <v>35</v>
          </cell>
          <cell r="CS173">
            <v>0</v>
          </cell>
          <cell r="CU173">
            <v>39922</v>
          </cell>
          <cell r="CV173">
            <v>2.6266499514578028</v>
          </cell>
          <cell r="CW173">
            <v>5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72.328767123287676</v>
          </cell>
          <cell r="DD173">
            <v>0</v>
          </cell>
          <cell r="DE173">
            <v>11.835616438356164</v>
          </cell>
          <cell r="DF173">
            <v>24</v>
          </cell>
          <cell r="DG173">
            <v>58.684931506849324</v>
          </cell>
          <cell r="DH173">
            <v>134.99624401749449</v>
          </cell>
          <cell r="DI173">
            <v>0</v>
          </cell>
          <cell r="DJ173">
            <v>0</v>
          </cell>
          <cell r="DK173">
            <v>27.3224043715847</v>
          </cell>
          <cell r="DL173">
            <v>41.028280559922152</v>
          </cell>
          <cell r="DM173">
            <v>0</v>
          </cell>
          <cell r="DN173">
            <v>0</v>
          </cell>
          <cell r="DO173">
            <v>0.5784788501633642</v>
          </cell>
          <cell r="DP173">
            <v>0</v>
          </cell>
          <cell r="DR173">
            <v>68.350684931506848</v>
          </cell>
          <cell r="DS173">
            <v>0</v>
          </cell>
          <cell r="DT173">
            <v>0</v>
          </cell>
          <cell r="DV173">
            <v>39922</v>
          </cell>
          <cell r="DW173">
            <v>6.5182715483355791</v>
          </cell>
          <cell r="DY173">
            <v>49.7</v>
          </cell>
          <cell r="DZ173">
            <v>44.7</v>
          </cell>
          <cell r="EA173">
            <v>35</v>
          </cell>
          <cell r="EB173">
            <v>35</v>
          </cell>
          <cell r="ED173">
            <v>60</v>
          </cell>
          <cell r="EE173">
            <v>20</v>
          </cell>
          <cell r="EF173">
            <v>60.38006874546015</v>
          </cell>
          <cell r="EG173">
            <v>0.38006874546015013</v>
          </cell>
          <cell r="EH173">
            <v>60</v>
          </cell>
          <cell r="EJ173">
            <v>35</v>
          </cell>
          <cell r="EK173">
            <v>95</v>
          </cell>
          <cell r="EL173">
            <v>115</v>
          </cell>
          <cell r="EN173">
            <v>0</v>
          </cell>
          <cell r="EO173">
            <v>60</v>
          </cell>
          <cell r="EP173">
            <v>80</v>
          </cell>
          <cell r="ER173">
            <v>200</v>
          </cell>
          <cell r="ET173">
            <v>15</v>
          </cell>
          <cell r="EU173">
            <v>0</v>
          </cell>
          <cell r="EV173">
            <v>0</v>
          </cell>
          <cell r="EW173">
            <v>54.126955168487378</v>
          </cell>
          <cell r="EX173">
            <v>14.22372976301947</v>
          </cell>
          <cell r="EZ173">
            <v>54.126955168487378</v>
          </cell>
          <cell r="FA173">
            <v>69.12695516848737</v>
          </cell>
          <cell r="FB173">
            <v>59</v>
          </cell>
          <cell r="FC173">
            <v>68.350684931506848</v>
          </cell>
          <cell r="FE173">
            <v>38271.593254629632</v>
          </cell>
        </row>
        <row r="174">
          <cell r="A174">
            <v>39923</v>
          </cell>
          <cell r="B174">
            <v>20</v>
          </cell>
          <cell r="C174">
            <v>1</v>
          </cell>
          <cell r="D174">
            <v>4</v>
          </cell>
          <cell r="E174">
            <v>2009</v>
          </cell>
          <cell r="G174">
            <v>0</v>
          </cell>
          <cell r="H174">
            <v>0.70829098781173283</v>
          </cell>
          <cell r="I174">
            <v>13.190608788569007</v>
          </cell>
          <cell r="J174">
            <v>66.438356164383563</v>
          </cell>
          <cell r="K174">
            <v>10.833333333333334</v>
          </cell>
          <cell r="L174">
            <v>0.42477692784458193</v>
          </cell>
          <cell r="M174">
            <v>8.4932856602027975</v>
          </cell>
          <cell r="N174">
            <v>8.5097142857142849</v>
          </cell>
          <cell r="O174">
            <v>27.813427032188038</v>
          </cell>
          <cell r="P174">
            <v>19.058886946425147</v>
          </cell>
          <cell r="Q174">
            <v>27.492537430538281</v>
          </cell>
          <cell r="R174">
            <v>22.176382085731959</v>
          </cell>
          <cell r="S174">
            <v>71.629366264739303</v>
          </cell>
          <cell r="T174">
            <v>21.936680430689837</v>
          </cell>
          <cell r="U174">
            <v>36.685172103698854</v>
          </cell>
          <cell r="W174">
            <v>0</v>
          </cell>
          <cell r="X174">
            <v>13.898899776380739</v>
          </cell>
          <cell r="Y174">
            <v>10.833333333333334</v>
          </cell>
          <cell r="Z174">
            <v>0</v>
          </cell>
          <cell r="AA174">
            <v>0</v>
          </cell>
          <cell r="AB174">
            <v>2.6253175927867738</v>
          </cell>
          <cell r="AC174">
            <v>5</v>
          </cell>
          <cell r="AD174">
            <v>0</v>
          </cell>
          <cell r="AE174">
            <v>1.0022831050228298</v>
          </cell>
          <cell r="AF174">
            <v>8.8001761759520623</v>
          </cell>
          <cell r="AG174">
            <v>0</v>
          </cell>
          <cell r="AH174">
            <v>4.9210019328200385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26.971082279610272</v>
          </cell>
          <cell r="AP174">
            <v>0</v>
          </cell>
          <cell r="AQ174">
            <v>15.199823824047938</v>
          </cell>
          <cell r="AR174">
            <v>19.80017617595206</v>
          </cell>
          <cell r="AS174">
            <v>26.537783134476626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38.884755330897264</v>
          </cell>
          <cell r="BA174">
            <v>0</v>
          </cell>
          <cell r="BB174">
            <v>91.366463468230734</v>
          </cell>
          <cell r="BC174">
            <v>0</v>
          </cell>
          <cell r="BD174">
            <v>0</v>
          </cell>
          <cell r="BE174">
            <v>27.3224043715847</v>
          </cell>
          <cell r="BF174">
            <v>39.115951792798867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1.9123287671232845</v>
          </cell>
          <cell r="BO174">
            <v>0</v>
          </cell>
          <cell r="BP174">
            <v>0</v>
          </cell>
          <cell r="BQ174">
            <v>1.1990373808531984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H174">
            <v>0</v>
          </cell>
          <cell r="CJ174">
            <v>39923</v>
          </cell>
          <cell r="CK174">
            <v>13.898899776380739</v>
          </cell>
          <cell r="CL174">
            <v>9.8024592809748921</v>
          </cell>
          <cell r="CM174">
            <v>68.350684931506848</v>
          </cell>
          <cell r="CN174">
            <v>0</v>
          </cell>
          <cell r="CO174">
            <v>0</v>
          </cell>
          <cell r="CP174">
            <v>58.429867346906939</v>
          </cell>
          <cell r="CQ174">
            <v>0</v>
          </cell>
          <cell r="CR174">
            <v>35</v>
          </cell>
          <cell r="CS174">
            <v>0</v>
          </cell>
          <cell r="CU174">
            <v>39923</v>
          </cell>
          <cell r="CV174">
            <v>2.6253175927867738</v>
          </cell>
          <cell r="CW174">
            <v>5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72.328767123287676</v>
          </cell>
          <cell r="DD174">
            <v>0</v>
          </cell>
          <cell r="DE174">
            <v>11.835616438356164</v>
          </cell>
          <cell r="DF174">
            <v>24</v>
          </cell>
          <cell r="DG174">
            <v>58.684931506849324</v>
          </cell>
          <cell r="DH174">
            <v>91.366463468230734</v>
          </cell>
          <cell r="DI174">
            <v>0</v>
          </cell>
          <cell r="DJ174">
            <v>0</v>
          </cell>
          <cell r="DK174">
            <v>27.3224043715847</v>
          </cell>
          <cell r="DL174">
            <v>41.028280559922152</v>
          </cell>
          <cell r="DM174">
            <v>0</v>
          </cell>
          <cell r="DN174">
            <v>0</v>
          </cell>
          <cell r="DO174">
            <v>1.1990373808531984</v>
          </cell>
          <cell r="DP174">
            <v>0</v>
          </cell>
          <cell r="DR174">
            <v>68.350684931506848</v>
          </cell>
          <cell r="DS174">
            <v>0</v>
          </cell>
          <cell r="DT174">
            <v>0</v>
          </cell>
          <cell r="DV174">
            <v>39923</v>
          </cell>
          <cell r="DW174">
            <v>6.5349728539832617</v>
          </cell>
          <cell r="DY174">
            <v>49.7</v>
          </cell>
          <cell r="DZ174">
            <v>44.7</v>
          </cell>
          <cell r="EA174">
            <v>35</v>
          </cell>
          <cell r="EB174">
            <v>35</v>
          </cell>
          <cell r="ED174">
            <v>60</v>
          </cell>
          <cell r="EE174">
            <v>20</v>
          </cell>
          <cell r="EF174">
            <v>60.342196114030223</v>
          </cell>
          <cell r="EG174">
            <v>0.34219611403022299</v>
          </cell>
          <cell r="EH174">
            <v>60</v>
          </cell>
          <cell r="EJ174">
            <v>35</v>
          </cell>
          <cell r="EK174">
            <v>95</v>
          </cell>
          <cell r="EL174">
            <v>115</v>
          </cell>
          <cell r="EN174">
            <v>0</v>
          </cell>
          <cell r="EO174">
            <v>60</v>
          </cell>
          <cell r="EP174">
            <v>80</v>
          </cell>
          <cell r="ER174">
            <v>200</v>
          </cell>
          <cell r="ET174">
            <v>15</v>
          </cell>
          <cell r="EU174">
            <v>0</v>
          </cell>
          <cell r="EV174">
            <v>0</v>
          </cell>
          <cell r="EW174">
            <v>54.2206349055514</v>
          </cell>
          <cell r="EX174">
            <v>14.130050025955448</v>
          </cell>
          <cell r="EZ174">
            <v>54.2206349055514</v>
          </cell>
          <cell r="FA174">
            <v>69.220634905551407</v>
          </cell>
          <cell r="FB174">
            <v>59</v>
          </cell>
          <cell r="FC174">
            <v>68.350684931506848</v>
          </cell>
          <cell r="FE174">
            <v>38271.593254861109</v>
          </cell>
        </row>
        <row r="175">
          <cell r="A175">
            <v>39924</v>
          </cell>
          <cell r="B175">
            <v>21</v>
          </cell>
          <cell r="C175">
            <v>2</v>
          </cell>
          <cell r="D175">
            <v>4</v>
          </cell>
          <cell r="E175">
            <v>2009</v>
          </cell>
          <cell r="G175">
            <v>0</v>
          </cell>
          <cell r="H175">
            <v>0.72834071133096612</v>
          </cell>
          <cell r="I175">
            <v>13.221167808570071</v>
          </cell>
          <cell r="J175">
            <v>66.438356164383563</v>
          </cell>
          <cell r="K175">
            <v>10.833333333333334</v>
          </cell>
          <cell r="L175">
            <v>0.43680116662099977</v>
          </cell>
          <cell r="M175">
            <v>8.512962271838024</v>
          </cell>
          <cell r="N175">
            <v>8.5097142857142849</v>
          </cell>
          <cell r="O175">
            <v>28.600746836779376</v>
          </cell>
          <cell r="P175">
            <v>19.103041156191303</v>
          </cell>
          <cell r="Q175">
            <v>27.445209645752968</v>
          </cell>
          <cell r="R175">
            <v>22.176382085731959</v>
          </cell>
          <cell r="S175">
            <v>109.75765677705814</v>
          </cell>
          <cell r="T175">
            <v>22.203524227442319</v>
          </cell>
          <cell r="U175">
            <v>37.888512221130334</v>
          </cell>
          <cell r="W175">
            <v>0</v>
          </cell>
          <cell r="X175">
            <v>13.949508519901038</v>
          </cell>
          <cell r="Y175">
            <v>10.833333333333334</v>
          </cell>
          <cell r="Z175">
            <v>0</v>
          </cell>
          <cell r="AA175">
            <v>0</v>
          </cell>
          <cell r="AB175">
            <v>2.6239859099498535</v>
          </cell>
          <cell r="AC175">
            <v>5</v>
          </cell>
          <cell r="AD175">
            <v>0</v>
          </cell>
          <cell r="AE175">
            <v>1.0022831050228298</v>
          </cell>
          <cell r="AF175">
            <v>8.833208709200628</v>
          </cell>
          <cell r="AG175">
            <v>0</v>
          </cell>
          <cell r="AH175">
            <v>4.804847028964133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26.989492781979024</v>
          </cell>
          <cell r="AP175">
            <v>0</v>
          </cell>
          <cell r="AQ175">
            <v>15.166791290799372</v>
          </cell>
          <cell r="AR175">
            <v>19.833208709200626</v>
          </cell>
          <cell r="AS175">
            <v>26.584918792443482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38.851722797648698</v>
          </cell>
          <cell r="BA175">
            <v>0</v>
          </cell>
          <cell r="BB175">
            <v>130.9979704279821</v>
          </cell>
          <cell r="BC175">
            <v>0</v>
          </cell>
          <cell r="BD175">
            <v>0</v>
          </cell>
          <cell r="BE175">
            <v>27.3224043715847</v>
          </cell>
          <cell r="BF175">
            <v>39.115951792798867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1.9123287671232845</v>
          </cell>
          <cell r="BO175">
            <v>0</v>
          </cell>
          <cell r="BP175">
            <v>0</v>
          </cell>
          <cell r="BQ175">
            <v>2.0337923539456852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H175">
            <v>0</v>
          </cell>
          <cell r="CJ175">
            <v>39924</v>
          </cell>
          <cell r="CK175">
            <v>13.949508519901038</v>
          </cell>
          <cell r="CL175">
            <v>9.8354918142234578</v>
          </cell>
          <cell r="CM175">
            <v>68.350684931506848</v>
          </cell>
          <cell r="CN175">
            <v>0</v>
          </cell>
          <cell r="CO175">
            <v>0</v>
          </cell>
          <cell r="CP175">
            <v>58.379258603386639</v>
          </cell>
          <cell r="CQ175">
            <v>0</v>
          </cell>
          <cell r="CR175">
            <v>35</v>
          </cell>
          <cell r="CS175">
            <v>0</v>
          </cell>
          <cell r="CU175">
            <v>39924</v>
          </cell>
          <cell r="CV175">
            <v>2.6239859099498535</v>
          </cell>
          <cell r="CW175">
            <v>5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72.328767123287676</v>
          </cell>
          <cell r="DD175">
            <v>0</v>
          </cell>
          <cell r="DE175">
            <v>11.835616438356164</v>
          </cell>
          <cell r="DF175">
            <v>24</v>
          </cell>
          <cell r="DG175">
            <v>58.684931506849324</v>
          </cell>
          <cell r="DH175">
            <v>130.9979704279821</v>
          </cell>
          <cell r="DI175">
            <v>0</v>
          </cell>
          <cell r="DJ175">
            <v>0</v>
          </cell>
          <cell r="DK175">
            <v>27.3224043715847</v>
          </cell>
          <cell r="DL175">
            <v>41.028280559922152</v>
          </cell>
          <cell r="DM175">
            <v>0</v>
          </cell>
          <cell r="DN175">
            <v>0</v>
          </cell>
          <cell r="DO175">
            <v>2.0337923539456852</v>
          </cell>
          <cell r="DP175">
            <v>0</v>
          </cell>
          <cell r="DR175">
            <v>68.350684931506848</v>
          </cell>
          <cell r="DS175">
            <v>0</v>
          </cell>
          <cell r="DT175">
            <v>0</v>
          </cell>
          <cell r="DV175">
            <v>39924</v>
          </cell>
          <cell r="DW175">
            <v>6.5569945428156382</v>
          </cell>
          <cell r="DY175">
            <v>49.7</v>
          </cell>
          <cell r="DZ175">
            <v>44.7</v>
          </cell>
          <cell r="EA175">
            <v>35</v>
          </cell>
          <cell r="EB175">
            <v>35</v>
          </cell>
          <cell r="ED175">
            <v>60</v>
          </cell>
          <cell r="EE175">
            <v>20</v>
          </cell>
          <cell r="EF175">
            <v>60.291587370509923</v>
          </cell>
          <cell r="EG175">
            <v>0.29158737050992301</v>
          </cell>
          <cell r="EH175">
            <v>60</v>
          </cell>
          <cell r="EJ175">
            <v>35</v>
          </cell>
          <cell r="EK175">
            <v>95</v>
          </cell>
          <cell r="EL175">
            <v>115</v>
          </cell>
          <cell r="EN175">
            <v>0</v>
          </cell>
          <cell r="EO175">
            <v>60</v>
          </cell>
          <cell r="EP175">
            <v>80</v>
          </cell>
          <cell r="ER175">
            <v>200</v>
          </cell>
          <cell r="ET175">
            <v>15</v>
          </cell>
          <cell r="EU175">
            <v>0</v>
          </cell>
          <cell r="EV175">
            <v>0</v>
          </cell>
          <cell r="EW175">
            <v>54.34624923413228</v>
          </cell>
          <cell r="EX175">
            <v>14.004435697374568</v>
          </cell>
          <cell r="EZ175">
            <v>54.34624923413228</v>
          </cell>
          <cell r="FA175">
            <v>69.346249234132273</v>
          </cell>
          <cell r="FB175">
            <v>59</v>
          </cell>
          <cell r="FC175">
            <v>68.350684931506848</v>
          </cell>
          <cell r="FE175">
            <v>38271.593255208332</v>
          </cell>
        </row>
        <row r="176">
          <cell r="A176">
            <v>39925</v>
          </cell>
          <cell r="B176">
            <v>22</v>
          </cell>
          <cell r="C176">
            <v>3</v>
          </cell>
          <cell r="D176">
            <v>4</v>
          </cell>
          <cell r="E176">
            <v>2009</v>
          </cell>
          <cell r="G176">
            <v>0</v>
          </cell>
          <cell r="H176">
            <v>0.82581083018796586</v>
          </cell>
          <cell r="I176">
            <v>12.869345636483279</v>
          </cell>
          <cell r="J176">
            <v>66.438356164383563</v>
          </cell>
          <cell r="K176">
            <v>10.833333333333334</v>
          </cell>
          <cell r="L176">
            <v>0.49525603666337809</v>
          </cell>
          <cell r="M176">
            <v>8.2864279050758434</v>
          </cell>
          <cell r="N176">
            <v>8.5097142857142849</v>
          </cell>
          <cell r="O176">
            <v>32.428238764953463</v>
          </cell>
          <cell r="P176">
            <v>18.594699266099109</v>
          </cell>
          <cell r="Q176">
            <v>27.170275749950886</v>
          </cell>
          <cell r="R176">
            <v>22.176382085731959</v>
          </cell>
          <cell r="S176">
            <v>50.395322623878904</v>
          </cell>
          <cell r="T176">
            <v>22.038898557284654</v>
          </cell>
          <cell r="U176">
            <v>32.270297972977488</v>
          </cell>
          <cell r="W176">
            <v>0</v>
          </cell>
          <cell r="X176">
            <v>13.695156466671245</v>
          </cell>
          <cell r="Y176">
            <v>10.833333333333334</v>
          </cell>
          <cell r="Z176">
            <v>0</v>
          </cell>
          <cell r="AA176">
            <v>0</v>
          </cell>
          <cell r="AB176">
            <v>2.6226549026042263</v>
          </cell>
          <cell r="AC176">
            <v>5</v>
          </cell>
          <cell r="AD176">
            <v>0</v>
          </cell>
          <cell r="AE176">
            <v>1.0022831050228298</v>
          </cell>
          <cell r="AF176">
            <v>8.6664602198264493</v>
          </cell>
          <cell r="AG176">
            <v>0</v>
          </cell>
          <cell r="AH176">
            <v>4.9312763635005243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27.070105157393552</v>
          </cell>
          <cell r="AP176">
            <v>0</v>
          </cell>
          <cell r="AQ176">
            <v>15.333539780173551</v>
          </cell>
          <cell r="AR176">
            <v>19.666460219826448</v>
          </cell>
          <cell r="AS176">
            <v>26.632229135722355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39.018471287022876</v>
          </cell>
          <cell r="BA176">
            <v>0</v>
          </cell>
          <cell r="BB176">
            <v>65.686047867118177</v>
          </cell>
          <cell r="BC176">
            <v>0</v>
          </cell>
          <cell r="BD176">
            <v>0</v>
          </cell>
          <cell r="BE176">
            <v>27.3224043715847</v>
          </cell>
          <cell r="BF176">
            <v>39.115951792798867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1.4617110284067536</v>
          </cell>
          <cell r="BO176">
            <v>0</v>
          </cell>
          <cell r="BP176">
            <v>0</v>
          </cell>
          <cell r="BQ176">
            <v>5.2742741817122294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H176">
            <v>0</v>
          </cell>
          <cell r="CJ176">
            <v>39925</v>
          </cell>
          <cell r="CK176">
            <v>13.695156466671245</v>
          </cell>
          <cell r="CL176">
            <v>9.6687433248492791</v>
          </cell>
          <cell r="CM176">
            <v>67.900067192790317</v>
          </cell>
          <cell r="CN176">
            <v>0</v>
          </cell>
          <cell r="CO176">
            <v>0</v>
          </cell>
          <cell r="CP176">
            <v>58.633610656616433</v>
          </cell>
          <cell r="CQ176">
            <v>0</v>
          </cell>
          <cell r="CR176">
            <v>35</v>
          </cell>
          <cell r="CS176">
            <v>0</v>
          </cell>
          <cell r="CU176">
            <v>39925</v>
          </cell>
          <cell r="CV176">
            <v>2.6226549026042263</v>
          </cell>
          <cell r="CW176">
            <v>5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72.328767123287676</v>
          </cell>
          <cell r="DD176">
            <v>0</v>
          </cell>
          <cell r="DE176">
            <v>11.835616438356164</v>
          </cell>
          <cell r="DF176">
            <v>24</v>
          </cell>
          <cell r="DG176">
            <v>58.684931506849324</v>
          </cell>
          <cell r="DH176">
            <v>65.686047867118177</v>
          </cell>
          <cell r="DI176">
            <v>0</v>
          </cell>
          <cell r="DJ176">
            <v>0</v>
          </cell>
          <cell r="DK176">
            <v>27.3224043715847</v>
          </cell>
          <cell r="DL176">
            <v>40.577662821205621</v>
          </cell>
          <cell r="DM176">
            <v>0</v>
          </cell>
          <cell r="DN176">
            <v>0</v>
          </cell>
          <cell r="DO176">
            <v>5.2742741817122294</v>
          </cell>
          <cell r="DP176">
            <v>0</v>
          </cell>
          <cell r="DR176">
            <v>67.900067192790317</v>
          </cell>
          <cell r="DS176">
            <v>0</v>
          </cell>
          <cell r="DT176">
            <v>0</v>
          </cell>
          <cell r="DV176">
            <v>39925</v>
          </cell>
          <cell r="DW176">
            <v>6.4458288832328527</v>
          </cell>
          <cell r="DY176">
            <v>49.7</v>
          </cell>
          <cell r="DZ176">
            <v>44.7</v>
          </cell>
          <cell r="EA176">
            <v>35</v>
          </cell>
          <cell r="EB176">
            <v>35</v>
          </cell>
          <cell r="ED176">
            <v>60</v>
          </cell>
          <cell r="EE176">
            <v>20</v>
          </cell>
          <cell r="EF176">
            <v>60.095321685023187</v>
          </cell>
          <cell r="EG176">
            <v>9.5321685023186831E-2</v>
          </cell>
          <cell r="EH176">
            <v>60</v>
          </cell>
          <cell r="EJ176">
            <v>35</v>
          </cell>
          <cell r="EK176">
            <v>95</v>
          </cell>
          <cell r="EL176">
            <v>115</v>
          </cell>
          <cell r="EN176">
            <v>0</v>
          </cell>
          <cell r="EO176">
            <v>60</v>
          </cell>
          <cell r="EP176">
            <v>80</v>
          </cell>
          <cell r="ER176">
            <v>200</v>
          </cell>
          <cell r="ET176">
            <v>15</v>
          </cell>
          <cell r="EU176">
            <v>0</v>
          </cell>
          <cell r="EV176">
            <v>0</v>
          </cell>
          <cell r="EW176">
            <v>52.900067192790317</v>
          </cell>
          <cell r="EX176">
            <v>15</v>
          </cell>
          <cell r="EZ176">
            <v>52.900067192790317</v>
          </cell>
          <cell r="FA176">
            <v>67.900067192790317</v>
          </cell>
          <cell r="FB176">
            <v>59</v>
          </cell>
          <cell r="FC176">
            <v>68.350684931506848</v>
          </cell>
          <cell r="FE176">
            <v>38271.593255324071</v>
          </cell>
        </row>
        <row r="177">
          <cell r="A177">
            <v>39926</v>
          </cell>
          <cell r="B177">
            <v>23</v>
          </cell>
          <cell r="C177">
            <v>4</v>
          </cell>
          <cell r="D177">
            <v>4</v>
          </cell>
          <cell r="E177">
            <v>2009</v>
          </cell>
          <cell r="G177">
            <v>0</v>
          </cell>
          <cell r="H177">
            <v>0.48662893063895796</v>
          </cell>
          <cell r="I177">
            <v>10.242535830928443</v>
          </cell>
          <cell r="J177">
            <v>66.438356164383563</v>
          </cell>
          <cell r="K177">
            <v>10.833333333333334</v>
          </cell>
          <cell r="L177">
            <v>0.2918415534210565</v>
          </cell>
          <cell r="M177">
            <v>6.5950544126762276</v>
          </cell>
          <cell r="N177">
            <v>0</v>
          </cell>
          <cell r="O177">
            <v>19.109121091451716</v>
          </cell>
          <cell r="P177">
            <v>14.799266324655477</v>
          </cell>
          <cell r="Q177">
            <v>27.730320380838798</v>
          </cell>
          <cell r="R177">
            <v>22.176382085731959</v>
          </cell>
          <cell r="S177">
            <v>105.35902796253394</v>
          </cell>
          <cell r="T177">
            <v>21.787429377169129</v>
          </cell>
          <cell r="U177">
            <v>24.600527379974398</v>
          </cell>
          <cell r="W177">
            <v>0</v>
          </cell>
          <cell r="X177">
            <v>10.7291647615674</v>
          </cell>
          <cell r="Y177">
            <v>10.833333333333334</v>
          </cell>
          <cell r="Z177">
            <v>0</v>
          </cell>
          <cell r="AA177">
            <v>0</v>
          </cell>
          <cell r="AB177">
            <v>0</v>
          </cell>
          <cell r="AC177">
            <v>5</v>
          </cell>
          <cell r="AD177">
            <v>0</v>
          </cell>
          <cell r="AE177">
            <v>1.0022831050228298</v>
          </cell>
          <cell r="AF177">
            <v>0.88461286107445414</v>
          </cell>
          <cell r="AG177">
            <v>0</v>
          </cell>
          <cell r="AH177">
            <v>4.978109586758773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29.95040534309058</v>
          </cell>
          <cell r="AP177">
            <v>0</v>
          </cell>
          <cell r="AQ177">
            <v>23.115387138925545</v>
          </cell>
          <cell r="AR177">
            <v>11.884612861074455</v>
          </cell>
          <cell r="AS177">
            <v>17.3351698052046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46.800318645774865</v>
          </cell>
          <cell r="BA177">
            <v>0</v>
          </cell>
          <cell r="BB177">
            <v>104.94666607390261</v>
          </cell>
          <cell r="BC177">
            <v>0</v>
          </cell>
          <cell r="BD177">
            <v>0</v>
          </cell>
          <cell r="BE177">
            <v>27.3224043715847</v>
          </cell>
          <cell r="BF177">
            <v>29.780034166132541</v>
          </cell>
          <cell r="BG177">
            <v>0</v>
          </cell>
          <cell r="BH177">
            <v>9.3359176266663226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-3.4485948523760186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H177">
            <v>0</v>
          </cell>
          <cell r="CJ177">
            <v>39926</v>
          </cell>
          <cell r="CK177">
            <v>10.7291647615674</v>
          </cell>
          <cell r="CL177">
            <v>1.8868959660972839</v>
          </cell>
          <cell r="CM177">
            <v>57.102438537717241</v>
          </cell>
          <cell r="CN177">
            <v>0</v>
          </cell>
          <cell r="CO177">
            <v>0</v>
          </cell>
          <cell r="CP177">
            <v>52.263684735053957</v>
          </cell>
          <cell r="CQ177">
            <v>0</v>
          </cell>
          <cell r="CR177">
            <v>35</v>
          </cell>
          <cell r="CS177">
            <v>0</v>
          </cell>
          <cell r="CU177">
            <v>39926</v>
          </cell>
          <cell r="CV177">
            <v>0</v>
          </cell>
          <cell r="CW177">
            <v>5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72.328767123287676</v>
          </cell>
          <cell r="DD177">
            <v>0</v>
          </cell>
          <cell r="DE177">
            <v>11.835616438356164</v>
          </cell>
          <cell r="DF177">
            <v>24</v>
          </cell>
          <cell r="DG177">
            <v>58.684931506849324</v>
          </cell>
          <cell r="DH177">
            <v>104.94666607390261</v>
          </cell>
          <cell r="DI177">
            <v>0</v>
          </cell>
          <cell r="DJ177">
            <v>0</v>
          </cell>
          <cell r="DK177">
            <v>27.3224043715847</v>
          </cell>
          <cell r="DL177">
            <v>29.780034166132541</v>
          </cell>
          <cell r="DM177">
            <v>0</v>
          </cell>
          <cell r="DN177">
            <v>0</v>
          </cell>
          <cell r="DO177">
            <v>-3.4485948523760186</v>
          </cell>
          <cell r="DP177">
            <v>0</v>
          </cell>
          <cell r="DR177">
            <v>57.102438537717241</v>
          </cell>
          <cell r="DS177">
            <v>0</v>
          </cell>
          <cell r="DT177">
            <v>0</v>
          </cell>
          <cell r="DV177">
            <v>39926</v>
          </cell>
          <cell r="DW177">
            <v>1.2579306440648559</v>
          </cell>
          <cell r="DY177">
            <v>49.7</v>
          </cell>
          <cell r="DZ177">
            <v>44.7</v>
          </cell>
          <cell r="EA177">
            <v>35</v>
          </cell>
          <cell r="EB177">
            <v>35</v>
          </cell>
          <cell r="ED177">
            <v>60</v>
          </cell>
          <cell r="EE177">
            <v>20</v>
          </cell>
          <cell r="EF177">
            <v>52.263684735053957</v>
          </cell>
          <cell r="EG177">
            <v>0</v>
          </cell>
          <cell r="EH177">
            <v>52.263684735053957</v>
          </cell>
          <cell r="EJ177">
            <v>35</v>
          </cell>
          <cell r="EK177">
            <v>95</v>
          </cell>
          <cell r="EL177">
            <v>115</v>
          </cell>
          <cell r="EN177">
            <v>0</v>
          </cell>
          <cell r="EO177">
            <v>60</v>
          </cell>
          <cell r="EP177">
            <v>80</v>
          </cell>
          <cell r="ER177">
            <v>200</v>
          </cell>
          <cell r="ET177">
            <v>15</v>
          </cell>
          <cell r="EU177">
            <v>0</v>
          </cell>
          <cell r="EV177">
            <v>0</v>
          </cell>
          <cell r="EW177">
            <v>42.102438537717241</v>
          </cell>
          <cell r="EX177">
            <v>15</v>
          </cell>
          <cell r="EZ177">
            <v>42.102438537717241</v>
          </cell>
          <cell r="FA177">
            <v>57.102438537717241</v>
          </cell>
          <cell r="FB177">
            <v>59</v>
          </cell>
          <cell r="FC177">
            <v>68.350684931506848</v>
          </cell>
          <cell r="FE177">
            <v>38271.593255555556</v>
          </cell>
        </row>
        <row r="178">
          <cell r="A178">
            <v>39927</v>
          </cell>
          <cell r="B178">
            <v>24</v>
          </cell>
          <cell r="C178">
            <v>5</v>
          </cell>
          <cell r="D178">
            <v>4</v>
          </cell>
          <cell r="E178">
            <v>2009</v>
          </cell>
          <cell r="G178">
            <v>0</v>
          </cell>
          <cell r="H178">
            <v>0.43113153848358704</v>
          </cell>
          <cell r="I178">
            <v>10.240099497881319</v>
          </cell>
          <cell r="J178">
            <v>66.438356164383563</v>
          </cell>
          <cell r="K178">
            <v>10.833333333333334</v>
          </cell>
          <cell r="L178">
            <v>0.25855860594776386</v>
          </cell>
          <cell r="M178">
            <v>6.5934856850409629</v>
          </cell>
          <cell r="N178">
            <v>0</v>
          </cell>
          <cell r="O178">
            <v>16.929829396721832</v>
          </cell>
          <cell r="P178">
            <v>14.795746108352107</v>
          </cell>
          <cell r="Q178">
            <v>27.4690710389334</v>
          </cell>
          <cell r="R178">
            <v>22.176382085731959</v>
          </cell>
          <cell r="S178">
            <v>73.750871435232554</v>
          </cell>
          <cell r="T178">
            <v>21.725174943517558</v>
          </cell>
          <cell r="U178">
            <v>26.194395098484229</v>
          </cell>
          <cell r="W178">
            <v>0</v>
          </cell>
          <cell r="X178">
            <v>10.671231036364906</v>
          </cell>
          <cell r="Y178">
            <v>10.833333333333334</v>
          </cell>
          <cell r="Z178">
            <v>0</v>
          </cell>
          <cell r="AA178">
            <v>0</v>
          </cell>
          <cell r="AB178">
            <v>0</v>
          </cell>
          <cell r="AC178">
            <v>5</v>
          </cell>
          <cell r="AD178">
            <v>0</v>
          </cell>
          <cell r="AE178">
            <v>1.0022831050228298</v>
          </cell>
          <cell r="AF178">
            <v>0.84976118596589689</v>
          </cell>
          <cell r="AG178">
            <v>0</v>
          </cell>
          <cell r="AH178">
            <v>4.9835789640830761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29.954602379346113</v>
          </cell>
          <cell r="AP178">
            <v>0</v>
          </cell>
          <cell r="AQ178">
            <v>23.150238814034104</v>
          </cell>
          <cell r="AR178">
            <v>11.849761185965896</v>
          </cell>
          <cell r="AS178">
            <v>17.069835200608566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46.835170320883428</v>
          </cell>
          <cell r="BA178">
            <v>0</v>
          </cell>
          <cell r="BB178">
            <v>74.835271156350899</v>
          </cell>
          <cell r="BC178">
            <v>0</v>
          </cell>
          <cell r="BD178">
            <v>0</v>
          </cell>
          <cell r="BE178">
            <v>27.3224043715847</v>
          </cell>
          <cell r="BF178">
            <v>29.770019501398441</v>
          </cell>
          <cell r="BG178">
            <v>0</v>
          </cell>
          <cell r="BH178">
            <v>9.3459322914004233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-5.6369879142984587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H178">
            <v>0</v>
          </cell>
          <cell r="CJ178">
            <v>39927</v>
          </cell>
          <cell r="CK178">
            <v>10.671231036364906</v>
          </cell>
          <cell r="CL178">
            <v>1.8520442909887267</v>
          </cell>
          <cell r="CM178">
            <v>57.09242387298314</v>
          </cell>
          <cell r="CN178">
            <v>0</v>
          </cell>
          <cell r="CO178">
            <v>0</v>
          </cell>
          <cell r="CP178">
            <v>52.008016544037758</v>
          </cell>
          <cell r="CQ178">
            <v>0</v>
          </cell>
          <cell r="CR178">
            <v>35</v>
          </cell>
          <cell r="CS178">
            <v>0</v>
          </cell>
          <cell r="CU178">
            <v>39927</v>
          </cell>
          <cell r="CV178">
            <v>0</v>
          </cell>
          <cell r="CW178">
            <v>5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72.02517987180309</v>
          </cell>
          <cell r="DD178">
            <v>0</v>
          </cell>
          <cell r="DE178">
            <v>11.835616438356164</v>
          </cell>
          <cell r="DF178">
            <v>24</v>
          </cell>
          <cell r="DG178">
            <v>58.684931506849324</v>
          </cell>
          <cell r="DH178">
            <v>74.835271156350899</v>
          </cell>
          <cell r="DI178">
            <v>0</v>
          </cell>
          <cell r="DJ178">
            <v>0</v>
          </cell>
          <cell r="DK178">
            <v>27.3224043715847</v>
          </cell>
          <cell r="DL178">
            <v>29.770019501398441</v>
          </cell>
          <cell r="DM178">
            <v>0</v>
          </cell>
          <cell r="DN178">
            <v>0</v>
          </cell>
          <cell r="DO178">
            <v>-5.6369879142984587</v>
          </cell>
          <cell r="DP178">
            <v>0</v>
          </cell>
          <cell r="DR178">
            <v>57.09242387298314</v>
          </cell>
          <cell r="DS178">
            <v>0</v>
          </cell>
          <cell r="DT178">
            <v>0</v>
          </cell>
          <cell r="DV178">
            <v>39927</v>
          </cell>
          <cell r="DW178">
            <v>1.2346961939924845</v>
          </cell>
          <cell r="DY178">
            <v>49.7</v>
          </cell>
          <cell r="DZ178">
            <v>44.7</v>
          </cell>
          <cell r="EA178">
            <v>35</v>
          </cell>
          <cell r="EB178">
            <v>35</v>
          </cell>
          <cell r="ED178">
            <v>60</v>
          </cell>
          <cell r="EE178">
            <v>20</v>
          </cell>
          <cell r="EF178">
            <v>52.008016544037758</v>
          </cell>
          <cell r="EG178">
            <v>0</v>
          </cell>
          <cell r="EH178">
            <v>52.008016544037758</v>
          </cell>
          <cell r="EJ178">
            <v>35</v>
          </cell>
          <cell r="EK178">
            <v>95</v>
          </cell>
          <cell r="EL178">
            <v>115</v>
          </cell>
          <cell r="EN178">
            <v>0</v>
          </cell>
          <cell r="EO178">
            <v>60</v>
          </cell>
          <cell r="EP178">
            <v>80</v>
          </cell>
          <cell r="ER178">
            <v>200</v>
          </cell>
          <cell r="ET178">
            <v>15</v>
          </cell>
          <cell r="EU178">
            <v>0</v>
          </cell>
          <cell r="EV178">
            <v>0</v>
          </cell>
          <cell r="EW178">
            <v>42.09242387298314</v>
          </cell>
          <cell r="EX178">
            <v>15</v>
          </cell>
          <cell r="EZ178">
            <v>42.09242387298314</v>
          </cell>
          <cell r="FA178">
            <v>57.09242387298314</v>
          </cell>
          <cell r="FB178">
            <v>59</v>
          </cell>
          <cell r="FC178">
            <v>68.350684931506848</v>
          </cell>
          <cell r="FE178">
            <v>38271.593255671294</v>
          </cell>
        </row>
        <row r="179">
          <cell r="A179">
            <v>39928</v>
          </cell>
          <cell r="B179">
            <v>25</v>
          </cell>
          <cell r="C179">
            <v>6</v>
          </cell>
          <cell r="D179">
            <v>4</v>
          </cell>
          <cell r="E179">
            <v>2009</v>
          </cell>
          <cell r="G179">
            <v>0</v>
          </cell>
          <cell r="H179">
            <v>0.46535869224586202</v>
          </cell>
          <cell r="I179">
            <v>10.296032243275114</v>
          </cell>
          <cell r="J179">
            <v>66.438356164383563</v>
          </cell>
          <cell r="K179">
            <v>10.833333333333334</v>
          </cell>
          <cell r="L179">
            <v>0.27908534633298498</v>
          </cell>
          <cell r="M179">
            <v>6.6295001550327166</v>
          </cell>
          <cell r="N179">
            <v>8.5097142857142849</v>
          </cell>
          <cell r="O179">
            <v>18.273873666757854</v>
          </cell>
          <cell r="P179">
            <v>14.876562383639362</v>
          </cell>
          <cell r="Q179">
            <v>27.519518080826533</v>
          </cell>
          <cell r="R179">
            <v>22.176382085731959</v>
          </cell>
          <cell r="S179">
            <v>55.729622935022064</v>
          </cell>
          <cell r="T179">
            <v>21.599051838930368</v>
          </cell>
          <cell r="U179">
            <v>25.625639169615646</v>
          </cell>
          <cell r="W179">
            <v>0</v>
          </cell>
          <cell r="X179">
            <v>10.761390935520977</v>
          </cell>
          <cell r="Y179">
            <v>10.833333333333334</v>
          </cell>
          <cell r="Z179">
            <v>0</v>
          </cell>
          <cell r="AA179">
            <v>0</v>
          </cell>
          <cell r="AB179">
            <v>2.6213245704072534</v>
          </cell>
          <cell r="AC179">
            <v>5</v>
          </cell>
          <cell r="AD179">
            <v>0</v>
          </cell>
          <cell r="AE179">
            <v>1.0022831050228298</v>
          </cell>
          <cell r="AF179">
            <v>6.7946921116499031</v>
          </cell>
          <cell r="AG179">
            <v>0</v>
          </cell>
          <cell r="AH179">
            <v>5.1239325745936029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29.675502645275593</v>
          </cell>
          <cell r="AP179">
            <v>0</v>
          </cell>
          <cell r="AQ179">
            <v>17.205307888350099</v>
          </cell>
          <cell r="AR179">
            <v>17.794692111649901</v>
          </cell>
          <cell r="AS179">
            <v>13.04690099708651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40.890239395199423</v>
          </cell>
          <cell r="BA179">
            <v>0</v>
          </cell>
          <cell r="BB179">
            <v>62.064074548368659</v>
          </cell>
          <cell r="BC179">
            <v>0</v>
          </cell>
          <cell r="BD179">
            <v>0</v>
          </cell>
          <cell r="BE179">
            <v>27.3224043715847</v>
          </cell>
          <cell r="BF179">
            <v>29.999933754475993</v>
          </cell>
          <cell r="BG179">
            <v>0</v>
          </cell>
          <cell r="BH179">
            <v>9.1160180383228706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H179">
            <v>0</v>
          </cell>
          <cell r="CJ179">
            <v>39928</v>
          </cell>
          <cell r="CK179">
            <v>10.761390935520977</v>
          </cell>
          <cell r="CL179">
            <v>7.7969752166727329</v>
          </cell>
          <cell r="CM179">
            <v>57.322338126060693</v>
          </cell>
          <cell r="CN179">
            <v>0</v>
          </cell>
          <cell r="CO179">
            <v>0</v>
          </cell>
          <cell r="CP179">
            <v>47.846336216955706</v>
          </cell>
          <cell r="CQ179">
            <v>0</v>
          </cell>
          <cell r="CR179">
            <v>35</v>
          </cell>
          <cell r="CS179">
            <v>0</v>
          </cell>
          <cell r="CU179">
            <v>39928</v>
          </cell>
          <cell r="CV179">
            <v>2.6213245704072534</v>
          </cell>
          <cell r="CW179">
            <v>5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67.723745190799548</v>
          </cell>
          <cell r="DD179">
            <v>0</v>
          </cell>
          <cell r="DE179">
            <v>11.835616438356164</v>
          </cell>
          <cell r="DF179">
            <v>24</v>
          </cell>
          <cell r="DG179">
            <v>58.684931506849324</v>
          </cell>
          <cell r="DH179">
            <v>62.064074548368659</v>
          </cell>
          <cell r="DI179">
            <v>0</v>
          </cell>
          <cell r="DJ179">
            <v>0</v>
          </cell>
          <cell r="DK179">
            <v>27.3224043715847</v>
          </cell>
          <cell r="DL179">
            <v>29.999933754475993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R179">
            <v>57.322338126060693</v>
          </cell>
          <cell r="DS179">
            <v>0</v>
          </cell>
          <cell r="DT179">
            <v>0</v>
          </cell>
          <cell r="DV179">
            <v>39928</v>
          </cell>
          <cell r="DW179">
            <v>5.1979834777818219</v>
          </cell>
          <cell r="DY179">
            <v>49.7</v>
          </cell>
          <cell r="DZ179">
            <v>44.7</v>
          </cell>
          <cell r="EA179">
            <v>35</v>
          </cell>
          <cell r="EB179">
            <v>35</v>
          </cell>
          <cell r="ED179">
            <v>60</v>
          </cell>
          <cell r="EE179">
            <v>20</v>
          </cell>
          <cell r="EF179">
            <v>47.846336216955706</v>
          </cell>
          <cell r="EG179">
            <v>0</v>
          </cell>
          <cell r="EH179">
            <v>47.846336216955706</v>
          </cell>
          <cell r="EJ179">
            <v>35</v>
          </cell>
          <cell r="EK179">
            <v>95</v>
          </cell>
          <cell r="EL179">
            <v>115</v>
          </cell>
          <cell r="EN179">
            <v>0</v>
          </cell>
          <cell r="EO179">
            <v>60</v>
          </cell>
          <cell r="EP179">
            <v>80</v>
          </cell>
          <cell r="ER179">
            <v>200</v>
          </cell>
          <cell r="ET179">
            <v>15</v>
          </cell>
          <cell r="EU179">
            <v>0</v>
          </cell>
          <cell r="EV179">
            <v>0</v>
          </cell>
          <cell r="EW179">
            <v>42.322338126060693</v>
          </cell>
          <cell r="EX179">
            <v>15</v>
          </cell>
          <cell r="EZ179">
            <v>42.322338126060693</v>
          </cell>
          <cell r="FA179">
            <v>57.322338126060693</v>
          </cell>
          <cell r="FB179">
            <v>59</v>
          </cell>
          <cell r="FC179">
            <v>68.350684931506848</v>
          </cell>
          <cell r="FE179">
            <v>38271.593256134256</v>
          </cell>
        </row>
        <row r="180">
          <cell r="A180">
            <v>39929</v>
          </cell>
          <cell r="B180">
            <v>26</v>
          </cell>
          <cell r="C180">
            <v>7</v>
          </cell>
          <cell r="D180">
            <v>4</v>
          </cell>
          <cell r="E180">
            <v>2009</v>
          </cell>
          <cell r="G180">
            <v>0</v>
          </cell>
          <cell r="H180">
            <v>0.56898184842095789</v>
          </cell>
          <cell r="I180">
            <v>12.968952278725384</v>
          </cell>
          <cell r="J180">
            <v>66.438356164383563</v>
          </cell>
          <cell r="K180">
            <v>10.833333333333334</v>
          </cell>
          <cell r="L180">
            <v>0.3412303216200579</v>
          </cell>
          <cell r="M180">
            <v>8.3505635094119324</v>
          </cell>
          <cell r="N180">
            <v>8.5097142857142849</v>
          </cell>
          <cell r="O180">
            <v>22.342985292793589</v>
          </cell>
          <cell r="P180">
            <v>18.738619214301231</v>
          </cell>
          <cell r="Q180">
            <v>27.496264984604228</v>
          </cell>
          <cell r="R180">
            <v>22.176382085731959</v>
          </cell>
          <cell r="S180">
            <v>131.58090857330899</v>
          </cell>
          <cell r="T180">
            <v>22.356255946817868</v>
          </cell>
          <cell r="U180">
            <v>38.57726049770865</v>
          </cell>
          <cell r="W180">
            <v>0</v>
          </cell>
          <cell r="X180">
            <v>13.537934127146341</v>
          </cell>
          <cell r="Y180">
            <v>10.833333333333334</v>
          </cell>
          <cell r="Z180">
            <v>0</v>
          </cell>
          <cell r="AA180">
            <v>0</v>
          </cell>
          <cell r="AB180">
            <v>2.6199949130164661</v>
          </cell>
          <cell r="AC180">
            <v>5</v>
          </cell>
          <cell r="AD180">
            <v>0</v>
          </cell>
          <cell r="AE180">
            <v>1.0022831050228298</v>
          </cell>
          <cell r="AF180">
            <v>8.5792300987069794</v>
          </cell>
          <cell r="AG180">
            <v>0</v>
          </cell>
          <cell r="AH180">
            <v>4.8891688969489397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27.091116756861162</v>
          </cell>
          <cell r="AP180">
            <v>0</v>
          </cell>
          <cell r="AQ180">
            <v>15.420769901293021</v>
          </cell>
          <cell r="AR180">
            <v>19.579230098706979</v>
          </cell>
          <cell r="AS180">
            <v>23.773965923620906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39.105701408142345</v>
          </cell>
          <cell r="BA180">
            <v>0</v>
          </cell>
          <cell r="BB180">
            <v>153.40872360969314</v>
          </cell>
          <cell r="BC180">
            <v>0</v>
          </cell>
          <cell r="BD180">
            <v>0</v>
          </cell>
          <cell r="BE180">
            <v>27.3224043715847</v>
          </cell>
          <cell r="BF180">
            <v>39.115951792798867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H180">
            <v>0</v>
          </cell>
          <cell r="CJ180">
            <v>39929</v>
          </cell>
          <cell r="CK180">
            <v>13.537934127146341</v>
          </cell>
          <cell r="CL180">
            <v>9.5815132037298092</v>
          </cell>
          <cell r="CM180">
            <v>66.438356164383563</v>
          </cell>
          <cell r="CN180">
            <v>0</v>
          </cell>
          <cell r="CO180">
            <v>0</v>
          </cell>
          <cell r="CP180">
            <v>55.754251577431006</v>
          </cell>
          <cell r="CQ180">
            <v>0</v>
          </cell>
          <cell r="CR180">
            <v>35</v>
          </cell>
          <cell r="CS180">
            <v>0</v>
          </cell>
          <cell r="CU180">
            <v>39929</v>
          </cell>
          <cell r="CV180">
            <v>2.6199949130164661</v>
          </cell>
          <cell r="CW180">
            <v>5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69.292185704577349</v>
          </cell>
          <cell r="DD180">
            <v>0</v>
          </cell>
          <cell r="DE180">
            <v>11.835616438356164</v>
          </cell>
          <cell r="DF180">
            <v>24</v>
          </cell>
          <cell r="DG180">
            <v>58.684931506849324</v>
          </cell>
          <cell r="DH180">
            <v>153.40872360969314</v>
          </cell>
          <cell r="DI180">
            <v>0</v>
          </cell>
          <cell r="DJ180">
            <v>0</v>
          </cell>
          <cell r="DK180">
            <v>27.3224043715847</v>
          </cell>
          <cell r="DL180">
            <v>39.115951792798867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R180">
            <v>66.438356164383563</v>
          </cell>
          <cell r="DS180">
            <v>0</v>
          </cell>
          <cell r="DT180">
            <v>0</v>
          </cell>
          <cell r="DV180">
            <v>39929</v>
          </cell>
          <cell r="DW180">
            <v>6.3876754691532058</v>
          </cell>
          <cell r="DY180">
            <v>49.7</v>
          </cell>
          <cell r="DZ180">
            <v>44.7</v>
          </cell>
          <cell r="EA180">
            <v>35</v>
          </cell>
          <cell r="EB180">
            <v>35</v>
          </cell>
          <cell r="ED180">
            <v>60</v>
          </cell>
          <cell r="EE180">
            <v>20</v>
          </cell>
          <cell r="EF180">
            <v>55.754251577431006</v>
          </cell>
          <cell r="EG180">
            <v>0</v>
          </cell>
          <cell r="EH180">
            <v>55.754251577431006</v>
          </cell>
          <cell r="EJ180">
            <v>35</v>
          </cell>
          <cell r="EK180">
            <v>95</v>
          </cell>
          <cell r="EL180">
            <v>115</v>
          </cell>
          <cell r="EN180">
            <v>0</v>
          </cell>
          <cell r="EO180">
            <v>60</v>
          </cell>
          <cell r="EP180">
            <v>80</v>
          </cell>
          <cell r="ER180">
            <v>200</v>
          </cell>
          <cell r="ET180">
            <v>15</v>
          </cell>
          <cell r="EU180">
            <v>0</v>
          </cell>
          <cell r="EV180">
            <v>0</v>
          </cell>
          <cell r="EW180">
            <v>53.309505109549491</v>
          </cell>
          <cell r="EX180">
            <v>13.128851054834072</v>
          </cell>
          <cell r="EZ180">
            <v>53.309505109549491</v>
          </cell>
          <cell r="FA180">
            <v>68.309505109549491</v>
          </cell>
          <cell r="FB180">
            <v>59</v>
          </cell>
          <cell r="FC180">
            <v>68.350684931506848</v>
          </cell>
          <cell r="FE180">
            <v>38271.593256250002</v>
          </cell>
        </row>
        <row r="181">
          <cell r="A181">
            <v>39930</v>
          </cell>
          <cell r="B181">
            <v>27</v>
          </cell>
          <cell r="C181">
            <v>1</v>
          </cell>
          <cell r="D181">
            <v>4</v>
          </cell>
          <cell r="E181">
            <v>2009</v>
          </cell>
          <cell r="G181">
            <v>0</v>
          </cell>
          <cell r="H181">
            <v>0.81593133431511466</v>
          </cell>
          <cell r="I181">
            <v>13.363185813043046</v>
          </cell>
          <cell r="J181">
            <v>66.438356164383563</v>
          </cell>
          <cell r="K181">
            <v>10.833333333333334</v>
          </cell>
          <cell r="L181">
            <v>0.48933109623954429</v>
          </cell>
          <cell r="M181">
            <v>8.604406078580757</v>
          </cell>
          <cell r="N181">
            <v>8.5097142857142849</v>
          </cell>
          <cell r="O181">
            <v>32.040287142946681</v>
          </cell>
          <cell r="P181">
            <v>19.30824056245017</v>
          </cell>
          <cell r="Q181">
            <v>27.535290609447856</v>
          </cell>
          <cell r="R181">
            <v>22.176382085731959</v>
          </cell>
          <cell r="S181">
            <v>89.205721377043247</v>
          </cell>
          <cell r="T181">
            <v>22.059689914414836</v>
          </cell>
          <cell r="U181">
            <v>37.239887065756321</v>
          </cell>
          <cell r="W181">
            <v>0</v>
          </cell>
          <cell r="X181">
            <v>14.179117147358161</v>
          </cell>
          <cell r="Y181">
            <v>10.833333333333334</v>
          </cell>
          <cell r="Z181">
            <v>0</v>
          </cell>
          <cell r="AA181">
            <v>0</v>
          </cell>
          <cell r="AB181">
            <v>2.6186659300895743</v>
          </cell>
          <cell r="AC181">
            <v>5</v>
          </cell>
          <cell r="AD181">
            <v>0</v>
          </cell>
          <cell r="AE181">
            <v>1.0022831050228298</v>
          </cell>
          <cell r="AF181">
            <v>8.982502425422183</v>
          </cell>
          <cell r="AG181">
            <v>0</v>
          </cell>
          <cell r="AH181">
            <v>5.0633469670709896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26.233314631768355</v>
          </cell>
          <cell r="AP181">
            <v>0</v>
          </cell>
          <cell r="AQ181">
            <v>15.017497574577817</v>
          </cell>
          <cell r="AR181">
            <v>19.982502425422183</v>
          </cell>
          <cell r="AS181">
            <v>26.852988377090171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38.702429081427141</v>
          </cell>
          <cell r="BA181">
            <v>0</v>
          </cell>
          <cell r="BB181">
            <v>109.80286927578726</v>
          </cell>
          <cell r="BC181">
            <v>0</v>
          </cell>
          <cell r="BD181">
            <v>0</v>
          </cell>
          <cell r="BE181">
            <v>27.3224043715847</v>
          </cell>
          <cell r="BF181">
            <v>39.115951792798867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1.9123287671232845</v>
          </cell>
          <cell r="BO181">
            <v>0</v>
          </cell>
          <cell r="BP181">
            <v>0</v>
          </cell>
          <cell r="BQ181">
            <v>5.9982216575238709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H181">
            <v>0</v>
          </cell>
          <cell r="CJ181">
            <v>39930</v>
          </cell>
          <cell r="CK181">
            <v>14.179117147358161</v>
          </cell>
          <cell r="CL181">
            <v>9.9847855304450128</v>
          </cell>
          <cell r="CM181">
            <v>68.350684931506848</v>
          </cell>
          <cell r="CN181">
            <v>0</v>
          </cell>
          <cell r="CO181">
            <v>0</v>
          </cell>
          <cell r="CP181">
            <v>58.149649975929513</v>
          </cell>
          <cell r="CQ181">
            <v>0</v>
          </cell>
          <cell r="CR181">
            <v>35</v>
          </cell>
          <cell r="CS181">
            <v>0</v>
          </cell>
          <cell r="CU181">
            <v>39930</v>
          </cell>
          <cell r="CV181">
            <v>2.6186659300895743</v>
          </cell>
          <cell r="CW181">
            <v>5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72.328767123287676</v>
          </cell>
          <cell r="DD181">
            <v>0</v>
          </cell>
          <cell r="DE181">
            <v>11.835616438356164</v>
          </cell>
          <cell r="DF181">
            <v>24</v>
          </cell>
          <cell r="DG181">
            <v>58.684931506849324</v>
          </cell>
          <cell r="DH181">
            <v>109.80286927578726</v>
          </cell>
          <cell r="DI181">
            <v>0</v>
          </cell>
          <cell r="DJ181">
            <v>0</v>
          </cell>
          <cell r="DK181">
            <v>27.3224043715847</v>
          </cell>
          <cell r="DL181">
            <v>41.028280559922152</v>
          </cell>
          <cell r="DM181">
            <v>0</v>
          </cell>
          <cell r="DN181">
            <v>0</v>
          </cell>
          <cell r="DO181">
            <v>5.9982216575238709</v>
          </cell>
          <cell r="DP181">
            <v>0</v>
          </cell>
          <cell r="DR181">
            <v>68.350684931506848</v>
          </cell>
          <cell r="DS181">
            <v>0</v>
          </cell>
          <cell r="DT181">
            <v>0</v>
          </cell>
          <cell r="DV181">
            <v>39930</v>
          </cell>
          <cell r="DW181">
            <v>6.6565236869633422</v>
          </cell>
          <cell r="DY181">
            <v>49.7</v>
          </cell>
          <cell r="DZ181">
            <v>44.7</v>
          </cell>
          <cell r="EA181">
            <v>35</v>
          </cell>
          <cell r="EB181">
            <v>35</v>
          </cell>
          <cell r="ED181">
            <v>60</v>
          </cell>
          <cell r="EE181">
            <v>20</v>
          </cell>
          <cell r="EF181">
            <v>60.061978743052798</v>
          </cell>
          <cell r="EG181">
            <v>6.1978743052797824E-2</v>
          </cell>
          <cell r="EH181">
            <v>60</v>
          </cell>
          <cell r="EJ181">
            <v>35</v>
          </cell>
          <cell r="EK181">
            <v>95</v>
          </cell>
          <cell r="EL181">
            <v>115</v>
          </cell>
          <cell r="EN181">
            <v>0</v>
          </cell>
          <cell r="EO181">
            <v>60</v>
          </cell>
          <cell r="EP181">
            <v>80</v>
          </cell>
          <cell r="ER181">
            <v>200</v>
          </cell>
          <cell r="ET181">
            <v>15</v>
          </cell>
          <cell r="EU181">
            <v>0</v>
          </cell>
          <cell r="EV181">
            <v>0</v>
          </cell>
          <cell r="EW181">
            <v>54.930021105011896</v>
          </cell>
          <cell r="EX181">
            <v>13.420663826494952</v>
          </cell>
          <cell r="EZ181">
            <v>54.930021105011896</v>
          </cell>
          <cell r="FA181">
            <v>69.930021105011889</v>
          </cell>
          <cell r="FB181">
            <v>59</v>
          </cell>
          <cell r="FC181">
            <v>68.350684931506848</v>
          </cell>
          <cell r="FE181">
            <v>38271.593256481479</v>
          </cell>
        </row>
        <row r="182">
          <cell r="A182">
            <v>39931</v>
          </cell>
          <cell r="B182">
            <v>28</v>
          </cell>
          <cell r="C182">
            <v>2</v>
          </cell>
          <cell r="D182">
            <v>4</v>
          </cell>
          <cell r="E182">
            <v>2009</v>
          </cell>
          <cell r="G182">
            <v>0</v>
          </cell>
          <cell r="H182">
            <v>0.73079052484007734</v>
          </cell>
          <cell r="I182">
            <v>13.224483872861681</v>
          </cell>
          <cell r="J182">
            <v>66.438356164383563</v>
          </cell>
          <cell r="K182">
            <v>10.833333333333334</v>
          </cell>
          <cell r="L182">
            <v>0.43827037104982847</v>
          </cell>
          <cell r="M182">
            <v>8.5150974485950393</v>
          </cell>
          <cell r="N182">
            <v>8.5097142857142849</v>
          </cell>
          <cell r="O182">
            <v>28.696947000907745</v>
          </cell>
          <cell r="P182">
            <v>19.107832481250966</v>
          </cell>
          <cell r="Q182">
            <v>27.42486153210486</v>
          </cell>
          <cell r="R182">
            <v>22.176382085731959</v>
          </cell>
          <cell r="S182">
            <v>132.67414834251716</v>
          </cell>
          <cell r="T182">
            <v>22.363907070087667</v>
          </cell>
          <cell r="U182">
            <v>38.611763467933201</v>
          </cell>
          <cell r="W182">
            <v>0</v>
          </cell>
          <cell r="X182">
            <v>13.955274397701759</v>
          </cell>
          <cell r="Y182">
            <v>10.833333333333334</v>
          </cell>
          <cell r="Z182">
            <v>0</v>
          </cell>
          <cell r="AA182">
            <v>0</v>
          </cell>
          <cell r="AB182">
            <v>2.6173376212844564</v>
          </cell>
          <cell r="AC182">
            <v>5</v>
          </cell>
          <cell r="AD182">
            <v>0</v>
          </cell>
          <cell r="AE182">
            <v>1.0022831050228298</v>
          </cell>
          <cell r="AF182">
            <v>8.8434613790518668</v>
          </cell>
          <cell r="AG182">
            <v>0</v>
          </cell>
          <cell r="AH182">
            <v>4.753071388161759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26.719207394650201</v>
          </cell>
          <cell r="AP182">
            <v>0</v>
          </cell>
          <cell r="AQ182">
            <v>15.156538620948133</v>
          </cell>
          <cell r="AR182">
            <v>19.843461379051867</v>
          </cell>
          <cell r="AS182">
            <v>26.901213942773957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38.841470127797457</v>
          </cell>
          <cell r="BA182">
            <v>0</v>
          </cell>
          <cell r="BB182">
            <v>154.80834875274056</v>
          </cell>
          <cell r="BC182">
            <v>0</v>
          </cell>
          <cell r="BD182">
            <v>0</v>
          </cell>
          <cell r="BE182">
            <v>27.3224043715847</v>
          </cell>
          <cell r="BF182">
            <v>39.115951792798867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1.9123287671232845</v>
          </cell>
          <cell r="BO182">
            <v>0</v>
          </cell>
          <cell r="BP182">
            <v>0</v>
          </cell>
          <cell r="BQ182">
            <v>2.1202016072863188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H182">
            <v>0</v>
          </cell>
          <cell r="CJ182">
            <v>39931</v>
          </cell>
          <cell r="CK182">
            <v>13.955274397701759</v>
          </cell>
          <cell r="CL182">
            <v>9.8457444840746966</v>
          </cell>
          <cell r="CM182">
            <v>68.350684931506848</v>
          </cell>
          <cell r="CN182">
            <v>0</v>
          </cell>
          <cell r="CO182">
            <v>0</v>
          </cell>
          <cell r="CP182">
            <v>58.373492725585919</v>
          </cell>
          <cell r="CQ182">
            <v>0</v>
          </cell>
          <cell r="CR182">
            <v>35</v>
          </cell>
          <cell r="CS182">
            <v>0</v>
          </cell>
          <cell r="CU182">
            <v>39931</v>
          </cell>
          <cell r="CV182">
            <v>2.6173376212844564</v>
          </cell>
          <cell r="CW182">
            <v>5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72.328767123287676</v>
          </cell>
          <cell r="DD182">
            <v>0</v>
          </cell>
          <cell r="DE182">
            <v>11.835616438356164</v>
          </cell>
          <cell r="DF182">
            <v>24</v>
          </cell>
          <cell r="DG182">
            <v>58.684931506849324</v>
          </cell>
          <cell r="DH182">
            <v>154.80834875274056</v>
          </cell>
          <cell r="DI182">
            <v>0</v>
          </cell>
          <cell r="DJ182">
            <v>0</v>
          </cell>
          <cell r="DK182">
            <v>27.3224043715847</v>
          </cell>
          <cell r="DL182">
            <v>41.028280559922152</v>
          </cell>
          <cell r="DM182">
            <v>0</v>
          </cell>
          <cell r="DN182">
            <v>0</v>
          </cell>
          <cell r="DO182">
            <v>2.1202016072863188</v>
          </cell>
          <cell r="DP182">
            <v>0</v>
          </cell>
          <cell r="DR182">
            <v>68.350684931506848</v>
          </cell>
          <cell r="DS182">
            <v>0</v>
          </cell>
          <cell r="DT182">
            <v>0</v>
          </cell>
          <cell r="DV182">
            <v>39931</v>
          </cell>
          <cell r="DW182">
            <v>6.5638296560497977</v>
          </cell>
          <cell r="DY182">
            <v>49.7</v>
          </cell>
          <cell r="DZ182">
            <v>44.7</v>
          </cell>
          <cell r="EA182">
            <v>35</v>
          </cell>
          <cell r="EB182">
            <v>35</v>
          </cell>
          <cell r="ED182">
            <v>60</v>
          </cell>
          <cell r="EE182">
            <v>20</v>
          </cell>
          <cell r="EF182">
            <v>60.285821492709204</v>
          </cell>
          <cell r="EG182">
            <v>0.28582149270920354</v>
          </cell>
          <cell r="EH182">
            <v>60</v>
          </cell>
          <cell r="EJ182">
            <v>35</v>
          </cell>
          <cell r="EK182">
            <v>95</v>
          </cell>
          <cell r="EL182">
            <v>115</v>
          </cell>
          <cell r="EN182">
            <v>0</v>
          </cell>
          <cell r="EO182">
            <v>60</v>
          </cell>
          <cell r="EP182">
            <v>80</v>
          </cell>
          <cell r="ER182">
            <v>200</v>
          </cell>
          <cell r="ET182">
            <v>15</v>
          </cell>
          <cell r="EU182">
            <v>0</v>
          </cell>
          <cell r="EV182">
            <v>0</v>
          </cell>
          <cell r="EW182">
            <v>54.359880076662805</v>
          </cell>
          <cell r="EX182">
            <v>13.990804854844043</v>
          </cell>
          <cell r="EZ182">
            <v>54.359880076662805</v>
          </cell>
          <cell r="FA182">
            <v>69.359880076662805</v>
          </cell>
          <cell r="FB182">
            <v>59</v>
          </cell>
          <cell r="FC182">
            <v>68.350684931506848</v>
          </cell>
          <cell r="FE182">
            <v>38271.593256597225</v>
          </cell>
        </row>
        <row r="183">
          <cell r="A183">
            <v>39932</v>
          </cell>
          <cell r="B183">
            <v>29</v>
          </cell>
          <cell r="C183">
            <v>3</v>
          </cell>
          <cell r="D183">
            <v>4</v>
          </cell>
          <cell r="E183">
            <v>2009</v>
          </cell>
          <cell r="G183">
            <v>0</v>
          </cell>
          <cell r="H183">
            <v>0.76186144884952367</v>
          </cell>
          <cell r="I183">
            <v>12.767304287552113</v>
          </cell>
          <cell r="J183">
            <v>66.438356164383563</v>
          </cell>
          <cell r="K183">
            <v>10.833333333333334</v>
          </cell>
          <cell r="L183">
            <v>0.45690425440164262</v>
          </cell>
          <cell r="M183">
            <v>8.2207246202982756</v>
          </cell>
          <cell r="N183">
            <v>8.5097142857142849</v>
          </cell>
          <cell r="O183">
            <v>29.917051297913286</v>
          </cell>
          <cell r="P183">
            <v>18.447261451490796</v>
          </cell>
          <cell r="Q183">
            <v>27.161854021015561</v>
          </cell>
          <cell r="R183">
            <v>22.176382085731959</v>
          </cell>
          <cell r="S183">
            <v>148.11487752303964</v>
          </cell>
          <cell r="T183">
            <v>22.722796437202184</v>
          </cell>
          <cell r="U183">
            <v>35.354356006728452</v>
          </cell>
          <cell r="W183">
            <v>0</v>
          </cell>
          <cell r="X183">
            <v>13.529165736401637</v>
          </cell>
          <cell r="Y183">
            <v>10.833333333333334</v>
          </cell>
          <cell r="Z183">
            <v>0</v>
          </cell>
          <cell r="AA183">
            <v>0</v>
          </cell>
          <cell r="AB183">
            <v>2.6160099862591668</v>
          </cell>
          <cell r="AC183">
            <v>5</v>
          </cell>
          <cell r="AD183">
            <v>0</v>
          </cell>
          <cell r="AE183">
            <v>1.0022831050228298</v>
          </cell>
          <cell r="AF183">
            <v>8.5690500691322047</v>
          </cell>
          <cell r="AG183">
            <v>0</v>
          </cell>
          <cell r="AH183">
            <v>4.8905175547335737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26.958458834632228</v>
          </cell>
          <cell r="AP183">
            <v>0</v>
          </cell>
          <cell r="AQ183">
            <v>15.430949930867795</v>
          </cell>
          <cell r="AR183">
            <v>19.569050069132203</v>
          </cell>
          <cell r="AS183">
            <v>26.950624997520237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39.115881437717121</v>
          </cell>
          <cell r="BA183">
            <v>0</v>
          </cell>
          <cell r="BB183">
            <v>167.07614852925315</v>
          </cell>
          <cell r="BC183">
            <v>0</v>
          </cell>
          <cell r="BD183">
            <v>0</v>
          </cell>
          <cell r="BE183">
            <v>27.3224043715847</v>
          </cell>
          <cell r="BF183">
            <v>39.115951792798867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1.0422651321368619</v>
          </cell>
          <cell r="BO183">
            <v>0</v>
          </cell>
          <cell r="BP183">
            <v>0</v>
          </cell>
          <cell r="BQ183">
            <v>2.8606823371286936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H183">
            <v>0</v>
          </cell>
          <cell r="CJ183">
            <v>39932</v>
          </cell>
          <cell r="CK183">
            <v>13.529165736401637</v>
          </cell>
          <cell r="CL183">
            <v>9.5713331741550345</v>
          </cell>
          <cell r="CM183">
            <v>67.480621296520425</v>
          </cell>
          <cell r="CN183">
            <v>0</v>
          </cell>
          <cell r="CO183">
            <v>0</v>
          </cell>
          <cell r="CP183">
            <v>58.799601386886039</v>
          </cell>
          <cell r="CQ183">
            <v>0</v>
          </cell>
          <cell r="CR183">
            <v>35</v>
          </cell>
          <cell r="CS183">
            <v>0</v>
          </cell>
          <cell r="CU183">
            <v>39932</v>
          </cell>
          <cell r="CV183">
            <v>2.6160099862591668</v>
          </cell>
          <cell r="CW183">
            <v>5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72.328767123287676</v>
          </cell>
          <cell r="DD183">
            <v>0</v>
          </cell>
          <cell r="DE183">
            <v>11.835616438356164</v>
          </cell>
          <cell r="DF183">
            <v>24</v>
          </cell>
          <cell r="DG183">
            <v>58.684931506849324</v>
          </cell>
          <cell r="DH183">
            <v>167.07614852925315</v>
          </cell>
          <cell r="DI183">
            <v>0</v>
          </cell>
          <cell r="DJ183">
            <v>0</v>
          </cell>
          <cell r="DK183">
            <v>27.3224043715847</v>
          </cell>
          <cell r="DL183">
            <v>40.158216924935729</v>
          </cell>
          <cell r="DM183">
            <v>0</v>
          </cell>
          <cell r="DN183">
            <v>0</v>
          </cell>
          <cell r="DO183">
            <v>2.8606823371286936</v>
          </cell>
          <cell r="DP183">
            <v>0</v>
          </cell>
          <cell r="DR183">
            <v>67.480621296520425</v>
          </cell>
          <cell r="DS183">
            <v>0</v>
          </cell>
          <cell r="DT183">
            <v>0</v>
          </cell>
          <cell r="DV183">
            <v>39932</v>
          </cell>
          <cell r="DW183">
            <v>6.3808887827700227</v>
          </cell>
          <cell r="DY183">
            <v>49.7</v>
          </cell>
          <cell r="DZ183">
            <v>44.7</v>
          </cell>
          <cell r="EA183">
            <v>35</v>
          </cell>
          <cell r="EB183">
            <v>35</v>
          </cell>
          <cell r="ED183">
            <v>60</v>
          </cell>
          <cell r="EE183">
            <v>20</v>
          </cell>
          <cell r="EF183">
            <v>59.841866519022901</v>
          </cell>
          <cell r="EG183">
            <v>0</v>
          </cell>
          <cell r="EH183">
            <v>59.841866519022901</v>
          </cell>
          <cell r="EJ183">
            <v>35</v>
          </cell>
          <cell r="EK183">
            <v>95</v>
          </cell>
          <cell r="EL183">
            <v>115</v>
          </cell>
          <cell r="EN183">
            <v>0</v>
          </cell>
          <cell r="EO183">
            <v>60</v>
          </cell>
          <cell r="EP183">
            <v>80</v>
          </cell>
          <cell r="ER183">
            <v>200</v>
          </cell>
          <cell r="ET183">
            <v>15</v>
          </cell>
          <cell r="EU183">
            <v>0</v>
          </cell>
          <cell r="EV183">
            <v>0</v>
          </cell>
          <cell r="EW183">
            <v>52.480621296520425</v>
          </cell>
          <cell r="EX183">
            <v>15</v>
          </cell>
          <cell r="EZ183">
            <v>52.480621296520425</v>
          </cell>
          <cell r="FA183">
            <v>67.480621296520425</v>
          </cell>
          <cell r="FB183">
            <v>59</v>
          </cell>
          <cell r="FC183">
            <v>68.350684931506848</v>
          </cell>
          <cell r="FE183">
            <v>38271.593256944441</v>
          </cell>
        </row>
        <row r="184">
          <cell r="A184">
            <v>39933</v>
          </cell>
          <cell r="B184">
            <v>30</v>
          </cell>
          <cell r="C184">
            <v>4</v>
          </cell>
          <cell r="D184">
            <v>4</v>
          </cell>
          <cell r="E184">
            <v>2009</v>
          </cell>
          <cell r="G184">
            <v>0</v>
          </cell>
          <cell r="H184">
            <v>0.50204395358441678</v>
          </cell>
          <cell r="I184">
            <v>10.266787921563733</v>
          </cell>
          <cell r="J184">
            <v>66.438356164383563</v>
          </cell>
          <cell r="K184">
            <v>10.833333333333334</v>
          </cell>
          <cell r="L184">
            <v>0.30108626527268628</v>
          </cell>
          <cell r="M184">
            <v>6.6106700629410717</v>
          </cell>
          <cell r="N184">
            <v>0</v>
          </cell>
          <cell r="O184">
            <v>19.714443795355695</v>
          </cell>
          <cell r="P184">
            <v>14.834307759136731</v>
          </cell>
          <cell r="Q184">
            <v>27.720323925709707</v>
          </cell>
          <cell r="R184">
            <v>22.176382085731959</v>
          </cell>
          <cell r="S184">
            <v>70.422290173970424</v>
          </cell>
          <cell r="T184">
            <v>21.542921909554394</v>
          </cell>
          <cell r="U184">
            <v>23.497913609771938</v>
          </cell>
          <cell r="W184">
            <v>0</v>
          </cell>
          <cell r="X184">
            <v>10.76883187514815</v>
          </cell>
          <cell r="Y184">
            <v>10.833333333333334</v>
          </cell>
          <cell r="Z184">
            <v>0</v>
          </cell>
          <cell r="AA184">
            <v>0</v>
          </cell>
          <cell r="AB184">
            <v>0</v>
          </cell>
          <cell r="AC184">
            <v>5</v>
          </cell>
          <cell r="AD184">
            <v>0</v>
          </cell>
          <cell r="AE184">
            <v>1.0022831050228298</v>
          </cell>
          <cell r="AF184">
            <v>0.90947322319092816</v>
          </cell>
          <cell r="AG184">
            <v>0</v>
          </cell>
          <cell r="AH184">
            <v>4.9569022910406044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29.610417259282318</v>
          </cell>
          <cell r="AP184">
            <v>0</v>
          </cell>
          <cell r="AQ184">
            <v>23.090526776809071</v>
          </cell>
          <cell r="AR184">
            <v>11.909473223190929</v>
          </cell>
          <cell r="AS184">
            <v>17.756387461769776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46.775458283658395</v>
          </cell>
          <cell r="BA184">
            <v>0</v>
          </cell>
          <cell r="BB184">
            <v>68.687667409638365</v>
          </cell>
          <cell r="BC184">
            <v>0</v>
          </cell>
          <cell r="BD184">
            <v>0</v>
          </cell>
          <cell r="BE184">
            <v>27.3224043715847</v>
          </cell>
          <cell r="BF184">
            <v>29.879723556752037</v>
          </cell>
          <cell r="BG184">
            <v>0</v>
          </cell>
          <cell r="BH184">
            <v>9.2362282360468271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-2.8782494461586055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H184">
            <v>0</v>
          </cell>
          <cell r="CJ184">
            <v>39933</v>
          </cell>
          <cell r="CK184">
            <v>10.76883187514815</v>
          </cell>
          <cell r="CL184">
            <v>1.911756328213758</v>
          </cell>
          <cell r="CM184">
            <v>57.202127928336736</v>
          </cell>
          <cell r="CN184">
            <v>0</v>
          </cell>
          <cell r="CO184">
            <v>0</v>
          </cell>
          <cell r="CP184">
            <v>52.323707012092697</v>
          </cell>
          <cell r="CQ184">
            <v>0</v>
          </cell>
          <cell r="CR184">
            <v>35</v>
          </cell>
          <cell r="CS184">
            <v>0</v>
          </cell>
          <cell r="CU184">
            <v>39933</v>
          </cell>
          <cell r="CV184">
            <v>0</v>
          </cell>
          <cell r="CW184">
            <v>5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72.328767123287676</v>
          </cell>
          <cell r="DD184">
            <v>0</v>
          </cell>
          <cell r="DE184">
            <v>11.835616438356164</v>
          </cell>
          <cell r="DF184">
            <v>24</v>
          </cell>
          <cell r="DG184">
            <v>58.684931506849324</v>
          </cell>
          <cell r="DH184">
            <v>68.687667409638365</v>
          </cell>
          <cell r="DI184">
            <v>0</v>
          </cell>
          <cell r="DJ184">
            <v>0</v>
          </cell>
          <cell r="DK184">
            <v>27.3224043715847</v>
          </cell>
          <cell r="DL184">
            <v>29.879723556752037</v>
          </cell>
          <cell r="DM184">
            <v>0</v>
          </cell>
          <cell r="DN184">
            <v>0</v>
          </cell>
          <cell r="DO184">
            <v>-2.8782494461586055</v>
          </cell>
          <cell r="DP184">
            <v>0</v>
          </cell>
          <cell r="DR184">
            <v>57.202127928336736</v>
          </cell>
          <cell r="DS184">
            <v>0</v>
          </cell>
          <cell r="DT184">
            <v>0</v>
          </cell>
          <cell r="DV184">
            <v>39933</v>
          </cell>
          <cell r="DW184">
            <v>1.274504218809172</v>
          </cell>
          <cell r="DY184">
            <v>49.7</v>
          </cell>
          <cell r="DZ184">
            <v>44.7</v>
          </cell>
          <cell r="EA184">
            <v>35</v>
          </cell>
          <cell r="EB184">
            <v>35</v>
          </cell>
          <cell r="ED184">
            <v>60</v>
          </cell>
          <cell r="EE184">
            <v>20</v>
          </cell>
          <cell r="EF184">
            <v>52.323707012092697</v>
          </cell>
          <cell r="EG184">
            <v>0</v>
          </cell>
          <cell r="EH184">
            <v>52.323707012092697</v>
          </cell>
          <cell r="EJ184">
            <v>35</v>
          </cell>
          <cell r="EK184">
            <v>95</v>
          </cell>
          <cell r="EL184">
            <v>115</v>
          </cell>
          <cell r="EN184">
            <v>0</v>
          </cell>
          <cell r="EO184">
            <v>60</v>
          </cell>
          <cell r="EP184">
            <v>80</v>
          </cell>
          <cell r="ER184">
            <v>200</v>
          </cell>
          <cell r="ET184">
            <v>15</v>
          </cell>
          <cell r="EU184">
            <v>0</v>
          </cell>
          <cell r="EV184">
            <v>0</v>
          </cell>
          <cell r="EW184">
            <v>42.202127928336736</v>
          </cell>
          <cell r="EX184">
            <v>15</v>
          </cell>
          <cell r="EZ184">
            <v>42.202127928336736</v>
          </cell>
          <cell r="FA184">
            <v>57.202127928336736</v>
          </cell>
          <cell r="FB184">
            <v>59</v>
          </cell>
          <cell r="FC184">
            <v>68.350684931506848</v>
          </cell>
          <cell r="FE184">
            <v>38271.593257175926</v>
          </cell>
        </row>
        <row r="185">
          <cell r="A185">
            <v>39934</v>
          </cell>
          <cell r="B185">
            <v>1</v>
          </cell>
          <cell r="C185">
            <v>5</v>
          </cell>
          <cell r="D185">
            <v>5</v>
          </cell>
          <cell r="E185">
            <v>2009</v>
          </cell>
          <cell r="G185">
            <v>0</v>
          </cell>
          <cell r="H185">
            <v>1.4940047333845954</v>
          </cell>
          <cell r="I185">
            <v>9.9045503464406366</v>
          </cell>
          <cell r="J185">
            <v>76.027397260273986</v>
          </cell>
          <cell r="K185">
            <v>10.483870967741936</v>
          </cell>
          <cell r="L185">
            <v>0.34573249927560845</v>
          </cell>
          <cell r="M185">
            <v>6.344371222834746</v>
          </cell>
          <cell r="N185">
            <v>0</v>
          </cell>
          <cell r="O185">
            <v>22.507916921828656</v>
          </cell>
          <cell r="P185">
            <v>14.569052228312614</v>
          </cell>
          <cell r="Q185">
            <v>26.686157199689166</v>
          </cell>
          <cell r="R185">
            <v>17.724886817902519</v>
          </cell>
          <cell r="S185">
            <v>123.47247329470871</v>
          </cell>
          <cell r="T185">
            <v>20.836464960912544</v>
          </cell>
          <cell r="U185">
            <v>25.565954476057524</v>
          </cell>
          <cell r="W185">
            <v>0</v>
          </cell>
          <cell r="X185">
            <v>11.398555079825233</v>
          </cell>
          <cell r="Y185">
            <v>10.483870967741936</v>
          </cell>
          <cell r="Z185">
            <v>0</v>
          </cell>
          <cell r="AA185">
            <v>0</v>
          </cell>
          <cell r="AB185">
            <v>0</v>
          </cell>
          <cell r="AC185">
            <v>5</v>
          </cell>
          <cell r="AD185">
            <v>0</v>
          </cell>
          <cell r="AE185">
            <v>1.3517454706142278</v>
          </cell>
          <cell r="AF185">
            <v>0.33835825149612653</v>
          </cell>
          <cell r="AG185">
            <v>0</v>
          </cell>
          <cell r="AH185">
            <v>3.7451053209338436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30.14326162364744</v>
          </cell>
          <cell r="AP185">
            <v>0</v>
          </cell>
          <cell r="AQ185">
            <v>23.661641748503875</v>
          </cell>
          <cell r="AR185">
            <v>16.338358251496125</v>
          </cell>
          <cell r="AS185">
            <v>10.587703730810858</v>
          </cell>
          <cell r="AT185">
            <v>0</v>
          </cell>
          <cell r="AU185">
            <v>0</v>
          </cell>
          <cell r="AV185">
            <v>0</v>
          </cell>
          <cell r="AW185">
            <v>67</v>
          </cell>
          <cell r="AX185">
            <v>0</v>
          </cell>
          <cell r="AY185">
            <v>0</v>
          </cell>
          <cell r="AZ185">
            <v>42.346573255353199</v>
          </cell>
          <cell r="BA185">
            <v>0</v>
          </cell>
          <cell r="BB185">
            <v>60.528319476325578</v>
          </cell>
          <cell r="BC185">
            <v>0</v>
          </cell>
          <cell r="BD185">
            <v>0</v>
          </cell>
          <cell r="BE185">
            <v>27.3224043715847</v>
          </cell>
          <cell r="BF185">
            <v>32.250851520618994</v>
          </cell>
          <cell r="BG185">
            <v>0</v>
          </cell>
          <cell r="BH185">
            <v>16.454141368070296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-2.9880575076592066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H185">
            <v>0</v>
          </cell>
          <cell r="CJ185">
            <v>39934</v>
          </cell>
          <cell r="CK185">
            <v>11.398555079825233</v>
          </cell>
          <cell r="CL185">
            <v>1.6901037221103543</v>
          </cell>
          <cell r="CM185">
            <v>59.57325589220369</v>
          </cell>
          <cell r="CN185">
            <v>0</v>
          </cell>
          <cell r="CO185">
            <v>0</v>
          </cell>
          <cell r="CP185">
            <v>44.476070675392144</v>
          </cell>
          <cell r="CQ185">
            <v>0</v>
          </cell>
          <cell r="CR185">
            <v>40</v>
          </cell>
          <cell r="CS185">
            <v>0</v>
          </cell>
          <cell r="CU185">
            <v>39934</v>
          </cell>
          <cell r="CV185">
            <v>0</v>
          </cell>
          <cell r="CW185">
            <v>5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72.328767123287662</v>
          </cell>
          <cell r="DD185">
            <v>67</v>
          </cell>
          <cell r="DE185">
            <v>11.835616438356164</v>
          </cell>
          <cell r="DF185">
            <v>24</v>
          </cell>
          <cell r="DG185">
            <v>58.684931506849324</v>
          </cell>
          <cell r="DH185">
            <v>60.528319476325578</v>
          </cell>
          <cell r="DI185">
            <v>0</v>
          </cell>
          <cell r="DJ185">
            <v>0</v>
          </cell>
          <cell r="DK185">
            <v>27.3224043715847</v>
          </cell>
          <cell r="DL185">
            <v>32.250851520618994</v>
          </cell>
          <cell r="DM185">
            <v>0</v>
          </cell>
          <cell r="DN185">
            <v>0</v>
          </cell>
          <cell r="DO185">
            <v>-2.9880575076592066</v>
          </cell>
          <cell r="DP185">
            <v>0</v>
          </cell>
          <cell r="DR185">
            <v>59.57325589220369</v>
          </cell>
          <cell r="DS185">
            <v>0</v>
          </cell>
          <cell r="DT185">
            <v>0</v>
          </cell>
          <cell r="DV185">
            <v>39934</v>
          </cell>
          <cell r="DW185">
            <v>1.1267358147402362</v>
          </cell>
          <cell r="DY185">
            <v>49.7</v>
          </cell>
          <cell r="DZ185">
            <v>44.7</v>
          </cell>
          <cell r="EA185">
            <v>40</v>
          </cell>
          <cell r="EB185">
            <v>40</v>
          </cell>
          <cell r="ED185">
            <v>60</v>
          </cell>
          <cell r="EE185">
            <v>20</v>
          </cell>
          <cell r="EF185">
            <v>44.476070675392144</v>
          </cell>
          <cell r="EG185">
            <v>0</v>
          </cell>
          <cell r="EH185">
            <v>44.476070675392144</v>
          </cell>
          <cell r="EJ185">
            <v>40</v>
          </cell>
          <cell r="EK185">
            <v>100</v>
          </cell>
          <cell r="EL185">
            <v>120</v>
          </cell>
          <cell r="EN185">
            <v>0</v>
          </cell>
          <cell r="EO185">
            <v>60</v>
          </cell>
          <cell r="EP185">
            <v>80</v>
          </cell>
          <cell r="ER185">
            <v>200</v>
          </cell>
          <cell r="ET185">
            <v>15</v>
          </cell>
          <cell r="EU185">
            <v>0</v>
          </cell>
          <cell r="EV185">
            <v>0</v>
          </cell>
          <cell r="EW185">
            <v>44.57325589220369</v>
          </cell>
          <cell r="EX185">
            <v>15</v>
          </cell>
          <cell r="EZ185">
            <v>44.57325589220369</v>
          </cell>
          <cell r="FA185">
            <v>59.57325589220369</v>
          </cell>
          <cell r="FB185">
            <v>59</v>
          </cell>
          <cell r="FC185">
            <v>68.350684931506848</v>
          </cell>
          <cell r="FE185">
            <v>38271.59325740741</v>
          </cell>
        </row>
        <row r="186">
          <cell r="A186">
            <v>39935</v>
          </cell>
          <cell r="B186">
            <v>2</v>
          </cell>
          <cell r="C186">
            <v>6</v>
          </cell>
          <cell r="D186">
            <v>5</v>
          </cell>
          <cell r="E186">
            <v>2009</v>
          </cell>
          <cell r="G186">
            <v>0</v>
          </cell>
          <cell r="H186">
            <v>1.4168054212684809</v>
          </cell>
          <cell r="I186">
            <v>12.216988704374653</v>
          </cell>
          <cell r="J186">
            <v>76.027397260273986</v>
          </cell>
          <cell r="K186">
            <v>10.483870967741936</v>
          </cell>
          <cell r="L186">
            <v>0.32786755512660543</v>
          </cell>
          <cell r="M186">
            <v>7.8256062975726985</v>
          </cell>
          <cell r="N186">
            <v>8.1229090909090917</v>
          </cell>
          <cell r="O186">
            <v>21.344871273642934</v>
          </cell>
          <cell r="P186">
            <v>17.970522666958143</v>
          </cell>
          <cell r="Q186">
            <v>26.568585633754122</v>
          </cell>
          <cell r="R186">
            <v>17.724886817902519</v>
          </cell>
          <cell r="S186">
            <v>83.138734962177011</v>
          </cell>
          <cell r="T186">
            <v>21.201119918057497</v>
          </cell>
          <cell r="U186">
            <v>34.166717949162951</v>
          </cell>
          <cell r="W186">
            <v>0</v>
          </cell>
          <cell r="X186">
            <v>13.633794125643135</v>
          </cell>
          <cell r="Y186">
            <v>10.483870967741936</v>
          </cell>
          <cell r="Z186">
            <v>0</v>
          </cell>
          <cell r="AA186">
            <v>0</v>
          </cell>
          <cell r="AB186">
            <v>2.6146830246719341</v>
          </cell>
          <cell r="AC186">
            <v>5</v>
          </cell>
          <cell r="AD186">
            <v>0</v>
          </cell>
          <cell r="AE186">
            <v>1.3517454706142278</v>
          </cell>
          <cell r="AF186">
            <v>7.3099544483222338</v>
          </cell>
          <cell r="AG186">
            <v>0</v>
          </cell>
          <cell r="AH186">
            <v>3.196320389532282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28.399736792158329</v>
          </cell>
          <cell r="AP186">
            <v>0</v>
          </cell>
          <cell r="AQ186">
            <v>16.690045551677766</v>
          </cell>
          <cell r="AR186">
            <v>22.235487835697928</v>
          </cell>
          <cell r="AS186">
            <v>18.200074471312476</v>
          </cell>
          <cell r="AT186">
            <v>0</v>
          </cell>
          <cell r="AU186">
            <v>0</v>
          </cell>
          <cell r="AV186">
            <v>0</v>
          </cell>
          <cell r="AW186">
            <v>67</v>
          </cell>
          <cell r="AX186">
            <v>0</v>
          </cell>
          <cell r="AY186">
            <v>0</v>
          </cell>
          <cell r="AZ186">
            <v>36.4494436711514</v>
          </cell>
          <cell r="BA186">
            <v>0</v>
          </cell>
          <cell r="BB186">
            <v>35.05712915824607</v>
          </cell>
          <cell r="BC186">
            <v>0</v>
          </cell>
          <cell r="BD186">
            <v>0</v>
          </cell>
          <cell r="BE186">
            <v>27.3224043715847</v>
          </cell>
          <cell r="BF186">
            <v>41.028280559922152</v>
          </cell>
          <cell r="BG186">
            <v>0</v>
          </cell>
          <cell r="BH186">
            <v>7.6767123287671382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-5.1127986481210712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0</v>
          </cell>
          <cell r="CJ186">
            <v>39935</v>
          </cell>
          <cell r="CK186">
            <v>13.633794125643135</v>
          </cell>
          <cell r="CL186">
            <v>8.6616999189364616</v>
          </cell>
          <cell r="CM186">
            <v>68.350684931506848</v>
          </cell>
          <cell r="CN186">
            <v>0</v>
          </cell>
          <cell r="CO186">
            <v>0</v>
          </cell>
          <cell r="CP186">
            <v>49.796131653003087</v>
          </cell>
          <cell r="CQ186">
            <v>0</v>
          </cell>
          <cell r="CR186">
            <v>38.925533387375694</v>
          </cell>
          <cell r="CS186">
            <v>0</v>
          </cell>
          <cell r="CU186">
            <v>39935</v>
          </cell>
          <cell r="CV186">
            <v>2.6146830246719341</v>
          </cell>
          <cell r="CW186">
            <v>5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71.10663810741336</v>
          </cell>
          <cell r="DD186">
            <v>67</v>
          </cell>
          <cell r="DE186">
            <v>11.835616438356164</v>
          </cell>
          <cell r="DF186">
            <v>24</v>
          </cell>
          <cell r="DG186">
            <v>58.684931506849324</v>
          </cell>
          <cell r="DH186">
            <v>35.05712915824607</v>
          </cell>
          <cell r="DI186">
            <v>0</v>
          </cell>
          <cell r="DJ186">
            <v>0</v>
          </cell>
          <cell r="DK186">
            <v>27.3224043715847</v>
          </cell>
          <cell r="DL186">
            <v>41.028280559922152</v>
          </cell>
          <cell r="DM186">
            <v>0</v>
          </cell>
          <cell r="DN186">
            <v>0</v>
          </cell>
          <cell r="DO186">
            <v>-5.1127986481210712</v>
          </cell>
          <cell r="DP186">
            <v>0</v>
          </cell>
          <cell r="DR186">
            <v>68.350684931506848</v>
          </cell>
          <cell r="DS186">
            <v>0</v>
          </cell>
          <cell r="DT186">
            <v>0</v>
          </cell>
          <cell r="DV186">
            <v>39935</v>
          </cell>
          <cell r="DW186">
            <v>5.774466612624308</v>
          </cell>
          <cell r="DY186">
            <v>49.7</v>
          </cell>
          <cell r="DZ186">
            <v>44.7</v>
          </cell>
          <cell r="EA186">
            <v>40</v>
          </cell>
          <cell r="EB186">
            <v>38.925533387375694</v>
          </cell>
          <cell r="ED186">
            <v>60</v>
          </cell>
          <cell r="EE186">
            <v>20</v>
          </cell>
          <cell r="EF186">
            <v>49.796131653003087</v>
          </cell>
          <cell r="EG186">
            <v>0</v>
          </cell>
          <cell r="EH186">
            <v>49.796131653003087</v>
          </cell>
          <cell r="EJ186">
            <v>38.925533387375694</v>
          </cell>
          <cell r="EK186">
            <v>98.925533387375694</v>
          </cell>
          <cell r="EL186">
            <v>118.92553338737569</v>
          </cell>
          <cell r="EN186">
            <v>0</v>
          </cell>
          <cell r="EO186">
            <v>60</v>
          </cell>
          <cell r="EP186">
            <v>80</v>
          </cell>
          <cell r="ER186">
            <v>200</v>
          </cell>
          <cell r="ET186">
            <v>15</v>
          </cell>
          <cell r="EU186">
            <v>0</v>
          </cell>
          <cell r="EV186">
            <v>0</v>
          </cell>
          <cell r="EW186">
            <v>54.979877400284693</v>
          </cell>
          <cell r="EX186">
            <v>13.370807531222155</v>
          </cell>
          <cell r="EZ186">
            <v>54.979877400284693</v>
          </cell>
          <cell r="FA186">
            <v>69.979877400284693</v>
          </cell>
          <cell r="FB186">
            <v>59</v>
          </cell>
          <cell r="FC186">
            <v>68.350684931506848</v>
          </cell>
          <cell r="FE186">
            <v>38271.593257754626</v>
          </cell>
        </row>
        <row r="187">
          <cell r="A187">
            <v>39936</v>
          </cell>
          <cell r="B187">
            <v>3</v>
          </cell>
          <cell r="C187">
            <v>7</v>
          </cell>
          <cell r="D187">
            <v>5</v>
          </cell>
          <cell r="E187">
            <v>2009</v>
          </cell>
          <cell r="G187">
            <v>0</v>
          </cell>
          <cell r="H187">
            <v>1.2871755860920078</v>
          </cell>
          <cell r="I187">
            <v>12.139330614441993</v>
          </cell>
          <cell r="J187">
            <v>76.027397260273986</v>
          </cell>
          <cell r="K187">
            <v>10.483870967741936</v>
          </cell>
          <cell r="L187">
            <v>0.29786949294194559</v>
          </cell>
          <cell r="M187">
            <v>7.7758623179112547</v>
          </cell>
          <cell r="N187">
            <v>8.1229090909090917</v>
          </cell>
          <cell r="O187">
            <v>19.391933979975533</v>
          </cell>
          <cell r="P187">
            <v>17.856291861055226</v>
          </cell>
          <cell r="Q187">
            <v>26.601964830736762</v>
          </cell>
          <cell r="R187">
            <v>17.724886817902519</v>
          </cell>
          <cell r="S187">
            <v>58.936042118615561</v>
          </cell>
          <cell r="T187">
            <v>21.091238326437725</v>
          </cell>
          <cell r="U187">
            <v>33.456687788142695</v>
          </cell>
          <cell r="W187">
            <v>0</v>
          </cell>
          <cell r="X187">
            <v>13.426506200534002</v>
          </cell>
          <cell r="Y187">
            <v>10.483870967741936</v>
          </cell>
          <cell r="Z187">
            <v>0</v>
          </cell>
          <cell r="AA187">
            <v>0</v>
          </cell>
          <cell r="AB187">
            <v>2.6133567361811592</v>
          </cell>
          <cell r="AC187">
            <v>5</v>
          </cell>
          <cell r="AD187">
            <v>0</v>
          </cell>
          <cell r="AE187">
            <v>1.3517454706142278</v>
          </cell>
          <cell r="AF187">
            <v>7.2315386949669076</v>
          </cell>
          <cell r="AG187">
            <v>0</v>
          </cell>
          <cell r="AH187">
            <v>3.3520862689757553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28.403463605140598</v>
          </cell>
          <cell r="AP187">
            <v>0</v>
          </cell>
          <cell r="AQ187">
            <v>16.768461305033092</v>
          </cell>
          <cell r="AR187">
            <v>22.209349251246152</v>
          </cell>
          <cell r="AS187">
            <v>10.84171705927443</v>
          </cell>
          <cell r="AT187">
            <v>0</v>
          </cell>
          <cell r="AU187">
            <v>0</v>
          </cell>
          <cell r="AV187">
            <v>0</v>
          </cell>
          <cell r="AW187">
            <v>67</v>
          </cell>
          <cell r="AX187">
            <v>0</v>
          </cell>
          <cell r="AY187">
            <v>0</v>
          </cell>
          <cell r="AZ187">
            <v>36.475582255603172</v>
          </cell>
          <cell r="BA187">
            <v>0</v>
          </cell>
          <cell r="BB187">
            <v>10.008385977592809</v>
          </cell>
          <cell r="BC187">
            <v>0</v>
          </cell>
          <cell r="BD187">
            <v>0</v>
          </cell>
          <cell r="BE187">
            <v>27.3224043715847</v>
          </cell>
          <cell r="BF187">
            <v>41.028280559922152</v>
          </cell>
          <cell r="BG187">
            <v>0</v>
          </cell>
          <cell r="BH187">
            <v>7.6767123287671382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H187">
            <v>0</v>
          </cell>
          <cell r="CJ187">
            <v>39936</v>
          </cell>
          <cell r="CK187">
            <v>13.426506200534002</v>
          </cell>
          <cell r="CL187">
            <v>8.5832841655811354</v>
          </cell>
          <cell r="CM187">
            <v>68.350684931506848</v>
          </cell>
          <cell r="CN187">
            <v>0</v>
          </cell>
          <cell r="CO187">
            <v>0</v>
          </cell>
          <cell r="CP187">
            <v>42.597266933390785</v>
          </cell>
          <cell r="CQ187">
            <v>0</v>
          </cell>
          <cell r="CR187">
            <v>38.977810556279245</v>
          </cell>
          <cell r="CS187">
            <v>0</v>
          </cell>
          <cell r="CU187">
            <v>39936</v>
          </cell>
          <cell r="CV187">
            <v>2.6133567361811592</v>
          </cell>
          <cell r="CW187">
            <v>5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63.700485462691923</v>
          </cell>
          <cell r="DD187">
            <v>67</v>
          </cell>
          <cell r="DE187">
            <v>11.835616438356164</v>
          </cell>
          <cell r="DF187">
            <v>24</v>
          </cell>
          <cell r="DG187">
            <v>58.684931506849324</v>
          </cell>
          <cell r="DH187">
            <v>10.008385977592809</v>
          </cell>
          <cell r="DI187">
            <v>0</v>
          </cell>
          <cell r="DJ187">
            <v>0</v>
          </cell>
          <cell r="DK187">
            <v>27.3224043715847</v>
          </cell>
          <cell r="DL187">
            <v>41.028280559922152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R187">
            <v>68.350684931506848</v>
          </cell>
          <cell r="DS187">
            <v>0</v>
          </cell>
          <cell r="DT187">
            <v>0</v>
          </cell>
          <cell r="DV187">
            <v>39936</v>
          </cell>
          <cell r="DW187">
            <v>5.7221894437207572</v>
          </cell>
          <cell r="DY187">
            <v>49.7</v>
          </cell>
          <cell r="DZ187">
            <v>44.7</v>
          </cell>
          <cell r="EA187">
            <v>40</v>
          </cell>
          <cell r="EB187">
            <v>38.977810556279245</v>
          </cell>
          <cell r="ED187">
            <v>60</v>
          </cell>
          <cell r="EE187">
            <v>20</v>
          </cell>
          <cell r="EF187">
            <v>42.597266933390785</v>
          </cell>
          <cell r="EG187">
            <v>0</v>
          </cell>
          <cell r="EH187">
            <v>42.597266933390785</v>
          </cell>
          <cell r="EJ187">
            <v>38.977810556279245</v>
          </cell>
          <cell r="EK187">
            <v>98.977810556279252</v>
          </cell>
          <cell r="EL187">
            <v>118.97781055627925</v>
          </cell>
          <cell r="EN187">
            <v>0</v>
          </cell>
          <cell r="EO187">
            <v>60</v>
          </cell>
          <cell r="EP187">
            <v>80</v>
          </cell>
          <cell r="ER187">
            <v>200</v>
          </cell>
          <cell r="ET187">
            <v>15</v>
          </cell>
          <cell r="EU187">
            <v>0</v>
          </cell>
          <cell r="EV187">
            <v>0</v>
          </cell>
          <cell r="EW187">
            <v>54.630394203815086</v>
          </cell>
          <cell r="EX187">
            <v>13.720290727691761</v>
          </cell>
          <cell r="EZ187">
            <v>54.630394203815086</v>
          </cell>
          <cell r="FA187">
            <v>69.630394203815086</v>
          </cell>
          <cell r="FB187">
            <v>59</v>
          </cell>
          <cell r="FC187">
            <v>68.350684931506848</v>
          </cell>
          <cell r="FE187">
            <v>38271.593257870372</v>
          </cell>
        </row>
        <row r="188">
          <cell r="A188">
            <v>39937</v>
          </cell>
          <cell r="B188">
            <v>4</v>
          </cell>
          <cell r="C188">
            <v>1</v>
          </cell>
          <cell r="D188">
            <v>5</v>
          </cell>
          <cell r="E188">
            <v>2009</v>
          </cell>
          <cell r="G188">
            <v>0</v>
          </cell>
          <cell r="H188">
            <v>1.499312747130499</v>
          </cell>
          <cell r="I188">
            <v>12.268519580110562</v>
          </cell>
          <cell r="J188">
            <v>76.027397260273986</v>
          </cell>
          <cell r="K188">
            <v>10.483870967741936</v>
          </cell>
          <cell r="L188">
            <v>0.34696084401746424</v>
          </cell>
          <cell r="M188">
            <v>7.8586144598487229</v>
          </cell>
          <cell r="N188">
            <v>8.1229090909090917</v>
          </cell>
          <cell r="O188">
            <v>22.587884762453946</v>
          </cell>
          <cell r="P188">
            <v>18.046321768755522</v>
          </cell>
          <cell r="Q188">
            <v>26.623998111911412</v>
          </cell>
          <cell r="R188">
            <v>17.724886817902519</v>
          </cell>
          <cell r="S188">
            <v>70.21656882622456</v>
          </cell>
          <cell r="T188">
            <v>21.142452554414479</v>
          </cell>
          <cell r="U188">
            <v>33.787622624458962</v>
          </cell>
          <cell r="W188">
            <v>0</v>
          </cell>
          <cell r="X188">
            <v>13.767832327241061</v>
          </cell>
          <cell r="Y188">
            <v>10.483870967741936</v>
          </cell>
          <cell r="Z188">
            <v>0</v>
          </cell>
          <cell r="AA188">
            <v>0</v>
          </cell>
          <cell r="AB188">
            <v>2.6120311204454145</v>
          </cell>
          <cell r="AC188">
            <v>5</v>
          </cell>
          <cell r="AD188">
            <v>0</v>
          </cell>
          <cell r="AE188">
            <v>1.3517454706142278</v>
          </cell>
          <cell r="AF188">
            <v>7.364707803715639</v>
          </cell>
          <cell r="AG188">
            <v>0</v>
          </cell>
          <cell r="AH188">
            <v>3.2928676802542842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28.096546074072808</v>
          </cell>
          <cell r="AP188">
            <v>0</v>
          </cell>
          <cell r="AQ188">
            <v>16.635292196284361</v>
          </cell>
          <cell r="AR188">
            <v>22.253738954162401</v>
          </cell>
          <cell r="AS188">
            <v>14.704646556249529</v>
          </cell>
          <cell r="AT188">
            <v>0</v>
          </cell>
          <cell r="AU188">
            <v>0</v>
          </cell>
          <cell r="AV188">
            <v>0</v>
          </cell>
          <cell r="AW188">
            <v>67</v>
          </cell>
          <cell r="AX188">
            <v>0</v>
          </cell>
          <cell r="AY188">
            <v>0</v>
          </cell>
          <cell r="AZ188">
            <v>36.431192552686923</v>
          </cell>
          <cell r="BA188">
            <v>0</v>
          </cell>
          <cell r="BB188">
            <v>21.715451452411074</v>
          </cell>
          <cell r="BC188">
            <v>0</v>
          </cell>
          <cell r="BD188">
            <v>0</v>
          </cell>
          <cell r="BE188">
            <v>27.3224043715847</v>
          </cell>
          <cell r="BF188">
            <v>41.028280559922152</v>
          </cell>
          <cell r="BG188">
            <v>0</v>
          </cell>
          <cell r="BH188">
            <v>7.6767123287671382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H188">
            <v>0</v>
          </cell>
          <cell r="CJ188">
            <v>39937</v>
          </cell>
          <cell r="CK188">
            <v>13.767832327241061</v>
          </cell>
          <cell r="CL188">
            <v>8.7164532743298668</v>
          </cell>
          <cell r="CM188">
            <v>68.350684931506848</v>
          </cell>
          <cell r="CN188">
            <v>0</v>
          </cell>
          <cell r="CO188">
            <v>0</v>
          </cell>
          <cell r="CP188">
            <v>46.094060310576623</v>
          </cell>
          <cell r="CQ188">
            <v>0</v>
          </cell>
          <cell r="CR188">
            <v>38.889031150446762</v>
          </cell>
          <cell r="CS188">
            <v>0</v>
          </cell>
          <cell r="CU188">
            <v>39937</v>
          </cell>
          <cell r="CV188">
            <v>2.6120311204454145</v>
          </cell>
          <cell r="CW188">
            <v>5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67.538604966584813</v>
          </cell>
          <cell r="DD188">
            <v>67</v>
          </cell>
          <cell r="DE188">
            <v>11.835616438356164</v>
          </cell>
          <cell r="DF188">
            <v>24</v>
          </cell>
          <cell r="DG188">
            <v>58.684931506849324</v>
          </cell>
          <cell r="DH188">
            <v>21.715451452411074</v>
          </cell>
          <cell r="DI188">
            <v>0</v>
          </cell>
          <cell r="DJ188">
            <v>0</v>
          </cell>
          <cell r="DK188">
            <v>27.3224043715847</v>
          </cell>
          <cell r="DL188">
            <v>41.028280559922152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R188">
            <v>68.350684931506848</v>
          </cell>
          <cell r="DS188">
            <v>0</v>
          </cell>
          <cell r="DT188">
            <v>0</v>
          </cell>
          <cell r="DV188">
            <v>39937</v>
          </cell>
          <cell r="DW188">
            <v>5.8109688495532446</v>
          </cell>
          <cell r="DY188">
            <v>49.7</v>
          </cell>
          <cell r="DZ188">
            <v>44.7</v>
          </cell>
          <cell r="EA188">
            <v>40</v>
          </cell>
          <cell r="EB188">
            <v>38.889031150446762</v>
          </cell>
          <cell r="ED188">
            <v>60</v>
          </cell>
          <cell r="EE188">
            <v>20</v>
          </cell>
          <cell r="EF188">
            <v>46.094060310576623</v>
          </cell>
          <cell r="EG188">
            <v>0</v>
          </cell>
          <cell r="EH188">
            <v>46.094060310576623</v>
          </cell>
          <cell r="EJ188">
            <v>38.889031150446762</v>
          </cell>
          <cell r="EK188">
            <v>98.889031150446755</v>
          </cell>
          <cell r="EL188">
            <v>118.88903115044675</v>
          </cell>
          <cell r="EN188">
            <v>0</v>
          </cell>
          <cell r="EO188">
            <v>60</v>
          </cell>
          <cell r="EP188">
            <v>80</v>
          </cell>
          <cell r="ER188">
            <v>200</v>
          </cell>
          <cell r="ET188">
            <v>15</v>
          </cell>
          <cell r="EU188">
            <v>0</v>
          </cell>
          <cell r="EV188">
            <v>0</v>
          </cell>
          <cell r="EW188">
            <v>55.211780801265576</v>
          </cell>
          <cell r="EX188">
            <v>13.138904130241272</v>
          </cell>
          <cell r="EZ188">
            <v>55.211780801265576</v>
          </cell>
          <cell r="FA188">
            <v>70.211780801265576</v>
          </cell>
          <cell r="FB188">
            <v>59</v>
          </cell>
          <cell r="FC188">
            <v>68.350684931506848</v>
          </cell>
          <cell r="FE188">
            <v>38271.59325810185</v>
          </cell>
        </row>
        <row r="189">
          <cell r="A189">
            <v>39938</v>
          </cell>
          <cell r="B189">
            <v>5</v>
          </cell>
          <cell r="C189">
            <v>2</v>
          </cell>
          <cell r="D189">
            <v>5</v>
          </cell>
          <cell r="E189">
            <v>2009</v>
          </cell>
          <cell r="G189">
            <v>0</v>
          </cell>
          <cell r="H189">
            <v>2.0755771351566827</v>
          </cell>
          <cell r="I189">
            <v>12.620323393196202</v>
          </cell>
          <cell r="J189">
            <v>76.027397260273986</v>
          </cell>
          <cell r="K189">
            <v>10.483870967741936</v>
          </cell>
          <cell r="L189">
            <v>0.48031606215286343</v>
          </cell>
          <cell r="M189">
            <v>8.083962800737936</v>
          </cell>
          <cell r="N189">
            <v>8.1229090909090917</v>
          </cell>
          <cell r="O189">
            <v>31.269591507329991</v>
          </cell>
          <cell r="P189">
            <v>18.563805950034499</v>
          </cell>
          <cell r="Q189">
            <v>26.715413530901024</v>
          </cell>
          <cell r="R189">
            <v>17.724886817902519</v>
          </cell>
          <cell r="S189">
            <v>84.737324599273663</v>
          </cell>
          <cell r="T189">
            <v>21.208377605241584</v>
          </cell>
          <cell r="U189">
            <v>34.213615493364735</v>
          </cell>
          <cell r="W189">
            <v>0</v>
          </cell>
          <cell r="X189">
            <v>14.695900528352885</v>
          </cell>
          <cell r="Y189">
            <v>10.483870967741936</v>
          </cell>
          <cell r="Z189">
            <v>0</v>
          </cell>
          <cell r="AA189">
            <v>0</v>
          </cell>
          <cell r="AB189">
            <v>2.6107061771234492</v>
          </cell>
          <cell r="AC189">
            <v>5</v>
          </cell>
          <cell r="AD189">
            <v>0</v>
          </cell>
          <cell r="AE189">
            <v>1.3517454706142278</v>
          </cell>
          <cell r="AF189">
            <v>7.7247363060622156</v>
          </cell>
          <cell r="AG189">
            <v>0</v>
          </cell>
          <cell r="AH189">
            <v>3.2125743371161501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27.209136951459794</v>
          </cell>
          <cell r="AP189">
            <v>0</v>
          </cell>
          <cell r="AQ189">
            <v>16.275263693937784</v>
          </cell>
          <cell r="AR189">
            <v>22.373748454944593</v>
          </cell>
          <cell r="AS189">
            <v>25.202974368709718</v>
          </cell>
          <cell r="AT189">
            <v>0</v>
          </cell>
          <cell r="AU189">
            <v>0</v>
          </cell>
          <cell r="AV189">
            <v>0</v>
          </cell>
          <cell r="AW189">
            <v>67</v>
          </cell>
          <cell r="AX189">
            <v>0</v>
          </cell>
          <cell r="AY189">
            <v>0</v>
          </cell>
          <cell r="AZ189">
            <v>36.311183051904734</v>
          </cell>
          <cell r="BA189">
            <v>0</v>
          </cell>
          <cell r="BB189">
            <v>36.848134645975236</v>
          </cell>
          <cell r="BC189">
            <v>0</v>
          </cell>
          <cell r="BD189">
            <v>0</v>
          </cell>
          <cell r="BE189">
            <v>27.3224043715847</v>
          </cell>
          <cell r="BF189">
            <v>41.028280559922152</v>
          </cell>
          <cell r="BG189">
            <v>0</v>
          </cell>
          <cell r="BH189">
            <v>2.0081809376491293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CA189">
            <v>0</v>
          </cell>
          <cell r="CB189">
            <v>5.6685313911180089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H189">
            <v>5.6685313911180089</v>
          </cell>
          <cell r="CJ189">
            <v>39938</v>
          </cell>
          <cell r="CK189">
            <v>14.695900528352885</v>
          </cell>
          <cell r="CL189">
            <v>9.0764817766764434</v>
          </cell>
          <cell r="CM189">
            <v>68.350684931506848</v>
          </cell>
          <cell r="CN189">
            <v>0</v>
          </cell>
          <cell r="CO189">
            <v>0</v>
          </cell>
          <cell r="CP189">
            <v>55.62468565728566</v>
          </cell>
          <cell r="CQ189">
            <v>0</v>
          </cell>
          <cell r="CR189">
            <v>38.649012148882377</v>
          </cell>
          <cell r="CS189">
            <v>0</v>
          </cell>
          <cell r="CU189">
            <v>39938</v>
          </cell>
          <cell r="CV189">
            <v>2.6107061771234492</v>
          </cell>
          <cell r="CW189">
            <v>5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72.328767123287676</v>
          </cell>
          <cell r="DD189">
            <v>67</v>
          </cell>
          <cell r="DE189">
            <v>11.835616438356164</v>
          </cell>
          <cell r="DF189">
            <v>24</v>
          </cell>
          <cell r="DG189">
            <v>58.684931506849324</v>
          </cell>
          <cell r="DH189">
            <v>36.848134645975236</v>
          </cell>
          <cell r="DI189">
            <v>0</v>
          </cell>
          <cell r="DJ189">
            <v>0</v>
          </cell>
          <cell r="DK189">
            <v>27.3224043715847</v>
          </cell>
          <cell r="DL189">
            <v>41.028280559922152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R189">
            <v>68.350684931506848</v>
          </cell>
          <cell r="DS189">
            <v>5.6685313911180089</v>
          </cell>
          <cell r="DT189">
            <v>0</v>
          </cell>
          <cell r="DV189">
            <v>39938</v>
          </cell>
          <cell r="DW189">
            <v>6.0509878511176289</v>
          </cell>
          <cell r="DY189">
            <v>49.7</v>
          </cell>
          <cell r="DZ189">
            <v>44.7</v>
          </cell>
          <cell r="EA189">
            <v>40</v>
          </cell>
          <cell r="EB189">
            <v>38.649012148882377</v>
          </cell>
          <cell r="ED189">
            <v>60</v>
          </cell>
          <cell r="EE189">
            <v>20</v>
          </cell>
          <cell r="EF189">
            <v>55.62468565728566</v>
          </cell>
          <cell r="EG189">
            <v>0</v>
          </cell>
          <cell r="EH189">
            <v>55.62468565728566</v>
          </cell>
          <cell r="EJ189">
            <v>38.649012148882377</v>
          </cell>
          <cell r="EK189">
            <v>98.649012148882377</v>
          </cell>
          <cell r="EL189">
            <v>118.64901214888238</v>
          </cell>
          <cell r="EN189">
            <v>0</v>
          </cell>
          <cell r="EO189">
            <v>60</v>
          </cell>
          <cell r="EP189">
            <v>80</v>
          </cell>
          <cell r="ER189">
            <v>200</v>
          </cell>
          <cell r="ET189">
            <v>15</v>
          </cell>
          <cell r="EU189">
            <v>0</v>
          </cell>
          <cell r="EV189">
            <v>0</v>
          </cell>
          <cell r="EW189">
            <v>56.79499668043514</v>
          </cell>
          <cell r="EX189">
            <v>11.555688251071707</v>
          </cell>
          <cell r="EZ189">
            <v>56.79499668043514</v>
          </cell>
          <cell r="FA189">
            <v>71.794996680435133</v>
          </cell>
          <cell r="FB189">
            <v>59</v>
          </cell>
          <cell r="FC189">
            <v>68.350684931506848</v>
          </cell>
          <cell r="FE189">
            <v>38271.593258217596</v>
          </cell>
        </row>
        <row r="190">
          <cell r="A190">
            <v>39939</v>
          </cell>
          <cell r="B190">
            <v>6</v>
          </cell>
          <cell r="C190">
            <v>3</v>
          </cell>
          <cell r="D190">
            <v>5</v>
          </cell>
          <cell r="E190">
            <v>2009</v>
          </cell>
          <cell r="G190">
            <v>0</v>
          </cell>
          <cell r="H190">
            <v>1.8349859281521939</v>
          </cell>
          <cell r="I190">
            <v>11.99403821427113</v>
          </cell>
          <cell r="J190">
            <v>76.027397260273986</v>
          </cell>
          <cell r="K190">
            <v>10.483870967741936</v>
          </cell>
          <cell r="L190">
            <v>0.42464006766457518</v>
          </cell>
          <cell r="M190">
            <v>7.6827951023084911</v>
          </cell>
          <cell r="N190">
            <v>8.1229090909090917</v>
          </cell>
          <cell r="O190">
            <v>27.644966512259437</v>
          </cell>
          <cell r="P190">
            <v>17.642574681332178</v>
          </cell>
          <cell r="Q190">
            <v>26.340150405817909</v>
          </cell>
          <cell r="R190">
            <v>17.724886817902519</v>
          </cell>
          <cell r="S190">
            <v>156.18294992086444</v>
          </cell>
          <cell r="T190">
            <v>21.6043437409527</v>
          </cell>
          <cell r="U190">
            <v>32.839196946674214</v>
          </cell>
          <cell r="W190">
            <v>0</v>
          </cell>
          <cell r="X190">
            <v>13.829024142423325</v>
          </cell>
          <cell r="Y190">
            <v>10.483870967741936</v>
          </cell>
          <cell r="Z190">
            <v>0</v>
          </cell>
          <cell r="AA190">
            <v>0</v>
          </cell>
          <cell r="AB190">
            <v>2.6093819058741832</v>
          </cell>
          <cell r="AC190">
            <v>5</v>
          </cell>
          <cell r="AD190">
            <v>0</v>
          </cell>
          <cell r="AE190">
            <v>1.3517454706142278</v>
          </cell>
          <cell r="AF190">
            <v>7.2692168843937441</v>
          </cell>
          <cell r="AG190">
            <v>0</v>
          </cell>
          <cell r="AH190">
            <v>3.1768599176511856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28.061630551698538</v>
          </cell>
          <cell r="AP190">
            <v>0</v>
          </cell>
          <cell r="AQ190">
            <v>16.730783115606258</v>
          </cell>
          <cell r="AR190">
            <v>22.221908647721762</v>
          </cell>
          <cell r="AS190">
            <v>19.161396184634299</v>
          </cell>
          <cell r="AT190">
            <v>0</v>
          </cell>
          <cell r="AU190">
            <v>0</v>
          </cell>
          <cell r="AV190">
            <v>0</v>
          </cell>
          <cell r="AW190">
            <v>67</v>
          </cell>
          <cell r="AX190">
            <v>0</v>
          </cell>
          <cell r="AY190">
            <v>0</v>
          </cell>
          <cell r="AZ190">
            <v>36.463022859127562</v>
          </cell>
          <cell r="BA190">
            <v>0</v>
          </cell>
          <cell r="BB190">
            <v>107.1634677493638</v>
          </cell>
          <cell r="BC190">
            <v>0</v>
          </cell>
          <cell r="BD190">
            <v>0</v>
          </cell>
          <cell r="BE190">
            <v>27.3224043715847</v>
          </cell>
          <cell r="BF190">
            <v>41.028280559922152</v>
          </cell>
          <cell r="BG190">
            <v>0</v>
          </cell>
          <cell r="BH190">
            <v>7.6767123287671382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H190">
            <v>0</v>
          </cell>
          <cell r="CJ190">
            <v>39939</v>
          </cell>
          <cell r="CK190">
            <v>13.829024142423325</v>
          </cell>
          <cell r="CL190">
            <v>8.6209623550079719</v>
          </cell>
          <cell r="CM190">
            <v>68.350684931506848</v>
          </cell>
          <cell r="CN190">
            <v>0</v>
          </cell>
          <cell r="CO190">
            <v>0</v>
          </cell>
          <cell r="CP190">
            <v>50.399886653984026</v>
          </cell>
          <cell r="CQ190">
            <v>0</v>
          </cell>
          <cell r="CR190">
            <v>38.952691763328019</v>
          </cell>
          <cell r="CS190">
            <v>0</v>
          </cell>
          <cell r="CU190">
            <v>39939</v>
          </cell>
          <cell r="CV190">
            <v>2.6093819058741832</v>
          </cell>
          <cell r="CW190">
            <v>5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71.905623125174486</v>
          </cell>
          <cell r="DD190">
            <v>67</v>
          </cell>
          <cell r="DE190">
            <v>11.835616438356164</v>
          </cell>
          <cell r="DF190">
            <v>24</v>
          </cell>
          <cell r="DG190">
            <v>58.684931506849324</v>
          </cell>
          <cell r="DH190">
            <v>107.1634677493638</v>
          </cell>
          <cell r="DI190">
            <v>0</v>
          </cell>
          <cell r="DJ190">
            <v>0</v>
          </cell>
          <cell r="DK190">
            <v>27.3224043715847</v>
          </cell>
          <cell r="DL190">
            <v>41.028280559922152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R190">
            <v>68.350684931506848</v>
          </cell>
          <cell r="DS190">
            <v>0</v>
          </cell>
          <cell r="DT190">
            <v>0</v>
          </cell>
          <cell r="DV190">
            <v>39939</v>
          </cell>
          <cell r="DW190">
            <v>5.747308236671981</v>
          </cell>
          <cell r="DY190">
            <v>49.7</v>
          </cell>
          <cell r="DZ190">
            <v>44.7</v>
          </cell>
          <cell r="EA190">
            <v>40</v>
          </cell>
          <cell r="EB190">
            <v>38.952691763328019</v>
          </cell>
          <cell r="ED190">
            <v>60</v>
          </cell>
          <cell r="EE190">
            <v>20</v>
          </cell>
          <cell r="EF190">
            <v>50.399886653984026</v>
          </cell>
          <cell r="EG190">
            <v>0</v>
          </cell>
          <cell r="EH190">
            <v>50.399886653984026</v>
          </cell>
          <cell r="EJ190">
            <v>38.952691763328019</v>
          </cell>
          <cell r="EK190">
            <v>98.952691763328019</v>
          </cell>
          <cell r="EL190">
            <v>118.95269176332802</v>
          </cell>
          <cell r="EN190">
            <v>0</v>
          </cell>
          <cell r="EO190">
            <v>60</v>
          </cell>
          <cell r="EP190">
            <v>80</v>
          </cell>
          <cell r="ER190">
            <v>200</v>
          </cell>
          <cell r="ET190">
            <v>15</v>
          </cell>
          <cell r="EU190">
            <v>0</v>
          </cell>
          <cell r="EV190">
            <v>0</v>
          </cell>
          <cell r="EW190">
            <v>53.97653763229129</v>
          </cell>
          <cell r="EX190">
            <v>14.374147299215558</v>
          </cell>
          <cell r="EZ190">
            <v>53.97653763229129</v>
          </cell>
          <cell r="FA190">
            <v>68.976537632291297</v>
          </cell>
          <cell r="FB190">
            <v>59</v>
          </cell>
          <cell r="FC190">
            <v>68.350684931506848</v>
          </cell>
          <cell r="FE190">
            <v>38271.593258564812</v>
          </cell>
        </row>
        <row r="191">
          <cell r="A191">
            <v>39940</v>
          </cell>
          <cell r="B191">
            <v>7</v>
          </cell>
          <cell r="C191">
            <v>4</v>
          </cell>
          <cell r="D191">
            <v>5</v>
          </cell>
          <cell r="E191">
            <v>2009</v>
          </cell>
          <cell r="G191">
            <v>0</v>
          </cell>
          <cell r="H191">
            <v>1.5174233202065412</v>
          </cell>
          <cell r="I191">
            <v>9.8364380584268343</v>
          </cell>
          <cell r="J191">
            <v>76.027397260273986</v>
          </cell>
          <cell r="K191">
            <v>10.483870967741936</v>
          </cell>
          <cell r="L191">
            <v>0.35115187069427323</v>
          </cell>
          <cell r="M191">
            <v>6.3007418176743695</v>
          </cell>
          <cell r="N191">
            <v>0</v>
          </cell>
          <cell r="O191">
            <v>22.860729463071994</v>
          </cell>
          <cell r="P191">
            <v>14.468862775308363</v>
          </cell>
          <cell r="Q191">
            <v>26.887843614088094</v>
          </cell>
          <cell r="R191">
            <v>17.724886817902519</v>
          </cell>
          <cell r="S191">
            <v>61.018044920846563</v>
          </cell>
          <cell r="T191">
            <v>20.330310485807789</v>
          </cell>
          <cell r="U191">
            <v>21.332149238017319</v>
          </cell>
          <cell r="W191">
            <v>0</v>
          </cell>
          <cell r="X191">
            <v>11.353861378633376</v>
          </cell>
          <cell r="Y191">
            <v>10.483870967741936</v>
          </cell>
          <cell r="Z191">
            <v>0</v>
          </cell>
          <cell r="AA191">
            <v>0</v>
          </cell>
          <cell r="AB191">
            <v>0</v>
          </cell>
          <cell r="AC191">
            <v>5</v>
          </cell>
          <cell r="AD191">
            <v>0</v>
          </cell>
          <cell r="AE191">
            <v>1.3517454706142278</v>
          </cell>
          <cell r="AF191">
            <v>0.30014821775441458</v>
          </cell>
          <cell r="AG191">
            <v>0</v>
          </cell>
          <cell r="AH191">
            <v>3.5834693022519879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30.084986687435741</v>
          </cell>
          <cell r="AP191">
            <v>0</v>
          </cell>
          <cell r="AQ191">
            <v>23.699851782245585</v>
          </cell>
          <cell r="AR191">
            <v>16.300148217754415</v>
          </cell>
          <cell r="AS191">
            <v>8.2738666806832413</v>
          </cell>
          <cell r="AT191">
            <v>0</v>
          </cell>
          <cell r="AU191">
            <v>0</v>
          </cell>
          <cell r="AV191">
            <v>0</v>
          </cell>
          <cell r="AW191">
            <v>67</v>
          </cell>
          <cell r="AX191">
            <v>0</v>
          </cell>
          <cell r="AY191">
            <v>0</v>
          </cell>
          <cell r="AZ191">
            <v>35.680504644671672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27.3224043715847</v>
          </cell>
          <cell r="BF191">
            <v>31.944327111448441</v>
          </cell>
          <cell r="BG191">
            <v>0</v>
          </cell>
          <cell r="BH191">
            <v>16.760665777240845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H191">
            <v>0</v>
          </cell>
          <cell r="CJ191">
            <v>39940</v>
          </cell>
          <cell r="CK191">
            <v>11.353861378633376</v>
          </cell>
          <cell r="CL191">
            <v>1.6518936883686424</v>
          </cell>
          <cell r="CM191">
            <v>59.266731483033141</v>
          </cell>
          <cell r="CN191">
            <v>0</v>
          </cell>
          <cell r="CO191">
            <v>0</v>
          </cell>
          <cell r="CP191">
            <v>41.94232267037097</v>
          </cell>
          <cell r="CQ191">
            <v>0</v>
          </cell>
          <cell r="CR191">
            <v>40</v>
          </cell>
          <cell r="CS191">
            <v>0</v>
          </cell>
          <cell r="CU191">
            <v>39940</v>
          </cell>
          <cell r="CV191">
            <v>0</v>
          </cell>
          <cell r="CW191">
            <v>5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70.056849826245184</v>
          </cell>
          <cell r="DD191">
            <v>67</v>
          </cell>
          <cell r="DE191">
            <v>11.835616438356164</v>
          </cell>
          <cell r="DF191">
            <v>24</v>
          </cell>
          <cell r="DG191">
            <v>51.980652862426084</v>
          </cell>
          <cell r="DH191">
            <v>0</v>
          </cell>
          <cell r="DI191">
            <v>0</v>
          </cell>
          <cell r="DJ191">
            <v>0</v>
          </cell>
          <cell r="DK191">
            <v>27.3224043715847</v>
          </cell>
          <cell r="DL191">
            <v>31.944327111448441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R191">
            <v>59.266731483033141</v>
          </cell>
          <cell r="DS191">
            <v>0</v>
          </cell>
          <cell r="DT191">
            <v>0</v>
          </cell>
          <cell r="DV191">
            <v>39940</v>
          </cell>
          <cell r="DW191">
            <v>1.1012624589124282</v>
          </cell>
          <cell r="DY191">
            <v>49.7</v>
          </cell>
          <cell r="DZ191">
            <v>44.7</v>
          </cell>
          <cell r="EA191">
            <v>40</v>
          </cell>
          <cell r="EB191">
            <v>40</v>
          </cell>
          <cell r="ED191">
            <v>60</v>
          </cell>
          <cell r="EE191">
            <v>20</v>
          </cell>
          <cell r="EF191">
            <v>41.94232267037097</v>
          </cell>
          <cell r="EG191">
            <v>0</v>
          </cell>
          <cell r="EH191">
            <v>41.94232267037097</v>
          </cell>
          <cell r="EJ191">
            <v>40</v>
          </cell>
          <cell r="EK191">
            <v>100</v>
          </cell>
          <cell r="EL191">
            <v>120</v>
          </cell>
          <cell r="EN191">
            <v>0</v>
          </cell>
          <cell r="EO191">
            <v>60</v>
          </cell>
          <cell r="EP191">
            <v>80</v>
          </cell>
          <cell r="ER191">
            <v>200</v>
          </cell>
          <cell r="ET191">
            <v>15</v>
          </cell>
          <cell r="EU191">
            <v>0</v>
          </cell>
          <cell r="EV191">
            <v>0</v>
          </cell>
          <cell r="EW191">
            <v>44.266731483033141</v>
          </cell>
          <cell r="EX191">
            <v>15</v>
          </cell>
          <cell r="EZ191">
            <v>44.266731483033141</v>
          </cell>
          <cell r="FA191">
            <v>59.266731483033141</v>
          </cell>
          <cell r="FB191">
            <v>59</v>
          </cell>
          <cell r="FC191">
            <v>68.350684931506848</v>
          </cell>
          <cell r="FE191">
            <v>38271.593258796296</v>
          </cell>
        </row>
        <row r="192">
          <cell r="A192">
            <v>39941</v>
          </cell>
          <cell r="B192">
            <v>8</v>
          </cell>
          <cell r="C192">
            <v>5</v>
          </cell>
          <cell r="D192">
            <v>5</v>
          </cell>
          <cell r="E192">
            <v>2009</v>
          </cell>
          <cell r="G192">
            <v>0</v>
          </cell>
          <cell r="H192">
            <v>1.814841085448321</v>
          </cell>
          <cell r="I192">
            <v>10.097273219781588</v>
          </cell>
          <cell r="J192">
            <v>76.027397260273986</v>
          </cell>
          <cell r="K192">
            <v>10.483870967741936</v>
          </cell>
          <cell r="L192">
            <v>0.41997828403036563</v>
          </cell>
          <cell r="M192">
            <v>6.4678200830897437</v>
          </cell>
          <cell r="N192">
            <v>0</v>
          </cell>
          <cell r="O192">
            <v>27.341474538070798</v>
          </cell>
          <cell r="P192">
            <v>14.852537041765434</v>
          </cell>
          <cell r="Q192">
            <v>26.622412654504</v>
          </cell>
          <cell r="R192">
            <v>17.724886817902519</v>
          </cell>
          <cell r="S192">
            <v>151.29796612309394</v>
          </cell>
          <cell r="T192">
            <v>20.962794268950709</v>
          </cell>
          <cell r="U192">
            <v>26.382266085724634</v>
          </cell>
          <cell r="W192">
            <v>0</v>
          </cell>
          <cell r="X192">
            <v>11.91211430522991</v>
          </cell>
          <cell r="Y192">
            <v>10.483870967741936</v>
          </cell>
          <cell r="Z192">
            <v>0</v>
          </cell>
          <cell r="AA192">
            <v>0</v>
          </cell>
          <cell r="AB192">
            <v>0</v>
          </cell>
          <cell r="AC192">
            <v>5</v>
          </cell>
          <cell r="AD192">
            <v>0</v>
          </cell>
          <cell r="AE192">
            <v>1.3517454706142278</v>
          </cell>
          <cell r="AF192">
            <v>0.53605289650588173</v>
          </cell>
          <cell r="AG192">
            <v>0</v>
          </cell>
          <cell r="AH192">
            <v>3.4077515483351419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29.654849873450086</v>
          </cell>
          <cell r="AP192">
            <v>0</v>
          </cell>
          <cell r="AQ192">
            <v>23.463947103494117</v>
          </cell>
          <cell r="AR192">
            <v>16.536052896505883</v>
          </cell>
          <cell r="AS192">
            <v>13.478709630457516</v>
          </cell>
          <cell r="AT192">
            <v>0</v>
          </cell>
          <cell r="AU192">
            <v>0</v>
          </cell>
          <cell r="AV192">
            <v>0</v>
          </cell>
          <cell r="AW192">
            <v>67</v>
          </cell>
          <cell r="AX192">
            <v>0</v>
          </cell>
          <cell r="AY192">
            <v>0</v>
          </cell>
          <cell r="AZ192">
            <v>42.148878610343445</v>
          </cell>
          <cell r="BA192">
            <v>0</v>
          </cell>
          <cell r="BB192">
            <v>89.494147867425852</v>
          </cell>
          <cell r="BC192">
            <v>0</v>
          </cell>
          <cell r="BD192">
            <v>0</v>
          </cell>
          <cell r="BE192">
            <v>27.3224043715847</v>
          </cell>
          <cell r="BF192">
            <v>33.118158530956322</v>
          </cell>
          <cell r="BG192">
            <v>0</v>
          </cell>
          <cell r="BH192">
            <v>13.875341765815023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1.7114925919179456</v>
          </cell>
          <cell r="BX192">
            <v>0</v>
          </cell>
          <cell r="BY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H192">
            <v>0</v>
          </cell>
          <cell r="CJ192">
            <v>39941</v>
          </cell>
          <cell r="CK192">
            <v>11.91211430522991</v>
          </cell>
          <cell r="CL192">
            <v>1.8877983671201095</v>
          </cell>
          <cell r="CM192">
            <v>60.440562902541018</v>
          </cell>
          <cell r="CN192">
            <v>1.7114925919179456</v>
          </cell>
          <cell r="CO192">
            <v>0</v>
          </cell>
          <cell r="CP192">
            <v>46.541311052242747</v>
          </cell>
          <cell r="CQ192">
            <v>0</v>
          </cell>
          <cell r="CR192">
            <v>40</v>
          </cell>
          <cell r="CS192">
            <v>0</v>
          </cell>
          <cell r="CU192">
            <v>39941</v>
          </cell>
          <cell r="CV192">
            <v>0</v>
          </cell>
          <cell r="CW192">
            <v>5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72.328767123287676</v>
          </cell>
          <cell r="DD192">
            <v>67</v>
          </cell>
          <cell r="DE192">
            <v>11.835616438356164</v>
          </cell>
          <cell r="DF192">
            <v>24</v>
          </cell>
          <cell r="DG192">
            <v>58.684931506849324</v>
          </cell>
          <cell r="DH192">
            <v>89.494147867425852</v>
          </cell>
          <cell r="DI192">
            <v>0</v>
          </cell>
          <cell r="DJ192">
            <v>0</v>
          </cell>
          <cell r="DK192">
            <v>27.3224043715847</v>
          </cell>
          <cell r="DL192">
            <v>33.118158530956322</v>
          </cell>
          <cell r="DM192">
            <v>0</v>
          </cell>
          <cell r="DN192">
            <v>0</v>
          </cell>
          <cell r="DO192">
            <v>0</v>
          </cell>
          <cell r="DP192">
            <v>1.7114925919179456</v>
          </cell>
          <cell r="DR192">
            <v>62.152055494458963</v>
          </cell>
          <cell r="DS192">
            <v>0</v>
          </cell>
          <cell r="DT192">
            <v>0</v>
          </cell>
          <cell r="DV192">
            <v>39941</v>
          </cell>
          <cell r="DW192">
            <v>1.2585322447467397</v>
          </cell>
          <cell r="DY192">
            <v>49.7</v>
          </cell>
          <cell r="DZ192">
            <v>44.7</v>
          </cell>
          <cell r="EA192">
            <v>40</v>
          </cell>
          <cell r="EB192">
            <v>40</v>
          </cell>
          <cell r="ED192">
            <v>60</v>
          </cell>
          <cell r="EE192">
            <v>20</v>
          </cell>
          <cell r="EF192">
            <v>46.541311052242747</v>
          </cell>
          <cell r="EG192">
            <v>0</v>
          </cell>
          <cell r="EH192">
            <v>46.541311052242747</v>
          </cell>
          <cell r="EJ192">
            <v>40</v>
          </cell>
          <cell r="EK192">
            <v>100</v>
          </cell>
          <cell r="EL192">
            <v>120</v>
          </cell>
          <cell r="EN192">
            <v>0</v>
          </cell>
          <cell r="EO192">
            <v>60</v>
          </cell>
          <cell r="EP192">
            <v>80</v>
          </cell>
          <cell r="ER192">
            <v>200</v>
          </cell>
          <cell r="ET192">
            <v>15</v>
          </cell>
          <cell r="EU192">
            <v>0</v>
          </cell>
          <cell r="EV192">
            <v>1.7114925919179456</v>
          </cell>
          <cell r="EW192">
            <v>47.152055494458963</v>
          </cell>
          <cell r="EX192">
            <v>15</v>
          </cell>
          <cell r="EZ192">
            <v>45.440562902541018</v>
          </cell>
          <cell r="FA192">
            <v>60.440562902541018</v>
          </cell>
          <cell r="FB192">
            <v>59</v>
          </cell>
          <cell r="FC192">
            <v>68.350684931506848</v>
          </cell>
          <cell r="FE192">
            <v>38271.593259027781</v>
          </cell>
        </row>
        <row r="193">
          <cell r="A193">
            <v>39942</v>
          </cell>
          <cell r="B193">
            <v>9</v>
          </cell>
          <cell r="C193">
            <v>6</v>
          </cell>
          <cell r="D193">
            <v>5</v>
          </cell>
          <cell r="E193">
            <v>2009</v>
          </cell>
          <cell r="G193">
            <v>0</v>
          </cell>
          <cell r="H193">
            <v>2.0760015150133748</v>
          </cell>
          <cell r="I193">
            <v>12.617407346782029</v>
          </cell>
          <cell r="J193">
            <v>76.027397260273986</v>
          </cell>
          <cell r="K193">
            <v>10.483870967741936</v>
          </cell>
          <cell r="L193">
            <v>0.48041426927712338</v>
          </cell>
          <cell r="M193">
            <v>8.0820949238220301</v>
          </cell>
          <cell r="N193">
            <v>8.1229090909090917</v>
          </cell>
          <cell r="O193">
            <v>31.275984998825891</v>
          </cell>
          <cell r="P193">
            <v>18.559516605135205</v>
          </cell>
          <cell r="Q193">
            <v>26.599727870991906</v>
          </cell>
          <cell r="R193">
            <v>17.724886817902519</v>
          </cell>
          <cell r="S193">
            <v>72.380765269677653</v>
          </cell>
          <cell r="T193">
            <v>21.152278128424836</v>
          </cell>
          <cell r="U193">
            <v>33.851113276476767</v>
          </cell>
          <cell r="W193">
            <v>0</v>
          </cell>
          <cell r="X193">
            <v>14.693408861795405</v>
          </cell>
          <cell r="Y193">
            <v>10.483870967741936</v>
          </cell>
          <cell r="Z193">
            <v>0</v>
          </cell>
          <cell r="AA193">
            <v>0</v>
          </cell>
          <cell r="AB193">
            <v>2.6080583063567113</v>
          </cell>
          <cell r="AC193">
            <v>5</v>
          </cell>
          <cell r="AD193">
            <v>0</v>
          </cell>
          <cell r="AE193">
            <v>1.3517454706142278</v>
          </cell>
          <cell r="AF193">
            <v>7.725614507037303</v>
          </cell>
          <cell r="AG193">
            <v>0</v>
          </cell>
          <cell r="AH193">
            <v>2.9170243985906126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27.302169589426292</v>
          </cell>
          <cell r="AP193">
            <v>0</v>
          </cell>
          <cell r="AQ193">
            <v>16.274385492962697</v>
          </cell>
          <cell r="AR193">
            <v>22.374041188602948</v>
          </cell>
          <cell r="AS193">
            <v>25.292495623272956</v>
          </cell>
          <cell r="AT193">
            <v>0</v>
          </cell>
          <cell r="AU193">
            <v>0</v>
          </cell>
          <cell r="AV193">
            <v>0</v>
          </cell>
          <cell r="AW193">
            <v>67</v>
          </cell>
          <cell r="AX193">
            <v>0</v>
          </cell>
          <cell r="AY193">
            <v>0</v>
          </cell>
          <cell r="AZ193">
            <v>36.310890318246379</v>
          </cell>
          <cell r="BA193">
            <v>0</v>
          </cell>
          <cell r="BB193">
            <v>24.07326635633288</v>
          </cell>
          <cell r="BC193">
            <v>0</v>
          </cell>
          <cell r="BD193">
            <v>0</v>
          </cell>
          <cell r="BE193">
            <v>27.3224043715847</v>
          </cell>
          <cell r="BF193">
            <v>41.028280559922152</v>
          </cell>
          <cell r="BG193">
            <v>0</v>
          </cell>
          <cell r="BH193">
            <v>2.1236686502024185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CA193">
            <v>0</v>
          </cell>
          <cell r="CB193">
            <v>5.5530436785647197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H193">
            <v>5.5530436785647197</v>
          </cell>
          <cell r="CJ193">
            <v>39942</v>
          </cell>
          <cell r="CK193">
            <v>14.693408861795405</v>
          </cell>
          <cell r="CL193">
            <v>9.0773599776515308</v>
          </cell>
          <cell r="CM193">
            <v>68.350684931506848</v>
          </cell>
          <cell r="CN193">
            <v>0</v>
          </cell>
          <cell r="CO193">
            <v>0</v>
          </cell>
          <cell r="CP193">
            <v>55.51168961128986</v>
          </cell>
          <cell r="CQ193">
            <v>0</v>
          </cell>
          <cell r="CR193">
            <v>38.648426681565645</v>
          </cell>
          <cell r="CS193">
            <v>0</v>
          </cell>
          <cell r="CU193">
            <v>39942</v>
          </cell>
          <cell r="CV193">
            <v>2.6080583063567113</v>
          </cell>
          <cell r="CW193">
            <v>5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72.328767123287676</v>
          </cell>
          <cell r="DD193">
            <v>67</v>
          </cell>
          <cell r="DE193">
            <v>11.835616438356164</v>
          </cell>
          <cell r="DF193">
            <v>24</v>
          </cell>
          <cell r="DG193">
            <v>58.684931506849324</v>
          </cell>
          <cell r="DH193">
            <v>24.07326635633288</v>
          </cell>
          <cell r="DI193">
            <v>0</v>
          </cell>
          <cell r="DJ193">
            <v>0</v>
          </cell>
          <cell r="DK193">
            <v>27.3224043715847</v>
          </cell>
          <cell r="DL193">
            <v>41.028280559922152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R193">
            <v>68.350684931506848</v>
          </cell>
          <cell r="DS193">
            <v>5.5530436785647197</v>
          </cell>
          <cell r="DT193">
            <v>0</v>
          </cell>
          <cell r="DV193">
            <v>39942</v>
          </cell>
          <cell r="DW193">
            <v>6.0515733184343539</v>
          </cell>
          <cell r="DY193">
            <v>49.7</v>
          </cell>
          <cell r="DZ193">
            <v>44.7</v>
          </cell>
          <cell r="EA193">
            <v>40</v>
          </cell>
          <cell r="EB193">
            <v>38.648426681565645</v>
          </cell>
          <cell r="ED193">
            <v>60</v>
          </cell>
          <cell r="EE193">
            <v>20</v>
          </cell>
          <cell r="EF193">
            <v>55.51168961128986</v>
          </cell>
          <cell r="EG193">
            <v>0</v>
          </cell>
          <cell r="EH193">
            <v>55.51168961128986</v>
          </cell>
          <cell r="EJ193">
            <v>38.648426681565645</v>
          </cell>
          <cell r="EK193">
            <v>98.648426681565638</v>
          </cell>
          <cell r="EL193">
            <v>118.64842668156564</v>
          </cell>
          <cell r="EN193">
            <v>0</v>
          </cell>
          <cell r="EO193">
            <v>60</v>
          </cell>
          <cell r="EP193">
            <v>80</v>
          </cell>
          <cell r="ER193">
            <v>200</v>
          </cell>
          <cell r="ET193">
            <v>15</v>
          </cell>
          <cell r="EU193">
            <v>0</v>
          </cell>
          <cell r="EV193">
            <v>0</v>
          </cell>
          <cell r="EW193">
            <v>56.781873653294468</v>
          </cell>
          <cell r="EX193">
            <v>11.56881127821238</v>
          </cell>
          <cell r="EZ193">
            <v>56.781873653294468</v>
          </cell>
          <cell r="FA193">
            <v>71.781873653294468</v>
          </cell>
          <cell r="FB193">
            <v>59</v>
          </cell>
          <cell r="FC193">
            <v>68.350684931506848</v>
          </cell>
          <cell r="FE193">
            <v>38271.593259143519</v>
          </cell>
        </row>
        <row r="194">
          <cell r="A194">
            <v>39943</v>
          </cell>
          <cell r="B194">
            <v>10</v>
          </cell>
          <cell r="C194">
            <v>7</v>
          </cell>
          <cell r="D194">
            <v>5</v>
          </cell>
          <cell r="E194">
            <v>2009</v>
          </cell>
          <cell r="G194">
            <v>0</v>
          </cell>
          <cell r="H194">
            <v>1.6670662502749012</v>
          </cell>
          <cell r="I194">
            <v>12.367927524274386</v>
          </cell>
          <cell r="J194">
            <v>76.027397260273986</v>
          </cell>
          <cell r="K194">
            <v>10.483870967741936</v>
          </cell>
          <cell r="L194">
            <v>0.38578122832304912</v>
          </cell>
          <cell r="M194">
            <v>7.9222903338878483</v>
          </cell>
          <cell r="N194">
            <v>8.1229090909090917</v>
          </cell>
          <cell r="O194">
            <v>25.115173885270895</v>
          </cell>
          <cell r="P194">
            <v>18.19254542149837</v>
          </cell>
          <cell r="Q194">
            <v>26.541097401150484</v>
          </cell>
          <cell r="R194">
            <v>17.724886817902519</v>
          </cell>
          <cell r="S194">
            <v>99.864460653793486</v>
          </cell>
          <cell r="T194">
            <v>21.277055656773427</v>
          </cell>
          <cell r="U194">
            <v>34.657397634384765</v>
          </cell>
          <cell r="W194">
            <v>0</v>
          </cell>
          <cell r="X194">
            <v>14.034993774549287</v>
          </cell>
          <cell r="Y194">
            <v>10.483870967741936</v>
          </cell>
          <cell r="Z194">
            <v>0</v>
          </cell>
          <cell r="AA194">
            <v>0</v>
          </cell>
          <cell r="AB194">
            <v>2.6067353782302978</v>
          </cell>
          <cell r="AC194">
            <v>5</v>
          </cell>
          <cell r="AD194">
            <v>0</v>
          </cell>
          <cell r="AE194">
            <v>1.3517454706142278</v>
          </cell>
          <cell r="AF194">
            <v>7.4724998042754631</v>
          </cell>
          <cell r="AG194">
            <v>0</v>
          </cell>
          <cell r="AH194">
            <v>2.9899343391147166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27.834784877116775</v>
          </cell>
          <cell r="AP194">
            <v>0</v>
          </cell>
          <cell r="AQ194">
            <v>16.527500195724535</v>
          </cell>
          <cell r="AR194">
            <v>22.289669621015669</v>
          </cell>
          <cell r="AS194">
            <v>17.931814492850563</v>
          </cell>
          <cell r="AT194">
            <v>0</v>
          </cell>
          <cell r="AU194">
            <v>0</v>
          </cell>
          <cell r="AV194">
            <v>0</v>
          </cell>
          <cell r="AW194">
            <v>67</v>
          </cell>
          <cell r="AX194">
            <v>0</v>
          </cell>
          <cell r="AY194">
            <v>0</v>
          </cell>
          <cell r="AZ194">
            <v>36.395261885833655</v>
          </cell>
          <cell r="BA194">
            <v>0</v>
          </cell>
          <cell r="BB194">
            <v>52.403652059118002</v>
          </cell>
          <cell r="BC194">
            <v>0</v>
          </cell>
          <cell r="BD194">
            <v>0</v>
          </cell>
          <cell r="BE194">
            <v>27.3224043715847</v>
          </cell>
          <cell r="BF194">
            <v>41.028280559922152</v>
          </cell>
          <cell r="BG194">
            <v>0</v>
          </cell>
          <cell r="BH194">
            <v>7.6767123287671382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H194">
            <v>0</v>
          </cell>
          <cell r="CJ194">
            <v>39943</v>
          </cell>
          <cell r="CK194">
            <v>14.034993774549287</v>
          </cell>
          <cell r="CL194">
            <v>8.8242452748896909</v>
          </cell>
          <cell r="CM194">
            <v>68.350684931506848</v>
          </cell>
          <cell r="CN194">
            <v>0</v>
          </cell>
          <cell r="CO194">
            <v>0</v>
          </cell>
          <cell r="CP194">
            <v>48.756533709082056</v>
          </cell>
          <cell r="CQ194">
            <v>0</v>
          </cell>
          <cell r="CR194">
            <v>38.817169816740204</v>
          </cell>
          <cell r="CS194">
            <v>0</v>
          </cell>
          <cell r="CU194">
            <v>39943</v>
          </cell>
          <cell r="CV194">
            <v>2.6067353782302978</v>
          </cell>
          <cell r="CW194">
            <v>5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70.46823981239848</v>
          </cell>
          <cell r="DD194">
            <v>67</v>
          </cell>
          <cell r="DE194">
            <v>11.835616438356164</v>
          </cell>
          <cell r="DF194">
            <v>24</v>
          </cell>
          <cell r="DG194">
            <v>58.684931506849324</v>
          </cell>
          <cell r="DH194">
            <v>52.403652059118002</v>
          </cell>
          <cell r="DI194">
            <v>0</v>
          </cell>
          <cell r="DJ194">
            <v>0</v>
          </cell>
          <cell r="DK194">
            <v>27.3224043715847</v>
          </cell>
          <cell r="DL194">
            <v>41.028280559922152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R194">
            <v>68.350684931506848</v>
          </cell>
          <cell r="DS194">
            <v>0</v>
          </cell>
          <cell r="DT194">
            <v>0</v>
          </cell>
          <cell r="DV194">
            <v>39943</v>
          </cell>
          <cell r="DW194">
            <v>5.8828301832597942</v>
          </cell>
          <cell r="DY194">
            <v>49.7</v>
          </cell>
          <cell r="DZ194">
            <v>44.7</v>
          </cell>
          <cell r="EA194">
            <v>40</v>
          </cell>
          <cell r="EB194">
            <v>38.817169816740204</v>
          </cell>
          <cell r="ED194">
            <v>60</v>
          </cell>
          <cell r="EE194">
            <v>20</v>
          </cell>
          <cell r="EF194">
            <v>48.756533709082056</v>
          </cell>
          <cell r="EG194">
            <v>0</v>
          </cell>
          <cell r="EH194">
            <v>48.756533709082056</v>
          </cell>
          <cell r="EJ194">
            <v>38.817169816740204</v>
          </cell>
          <cell r="EK194">
            <v>98.817169816740204</v>
          </cell>
          <cell r="EL194">
            <v>118.8171698167402</v>
          </cell>
          <cell r="EN194">
            <v>0</v>
          </cell>
          <cell r="EO194">
            <v>60</v>
          </cell>
          <cell r="EP194">
            <v>80</v>
          </cell>
          <cell r="ER194">
            <v>200</v>
          </cell>
          <cell r="ET194">
            <v>15</v>
          </cell>
          <cell r="EU194">
            <v>0</v>
          </cell>
          <cell r="EV194">
            <v>0</v>
          </cell>
          <cell r="EW194">
            <v>55.659144445040113</v>
          </cell>
          <cell r="EX194">
            <v>12.691540486466735</v>
          </cell>
          <cell r="EZ194">
            <v>55.659144445040113</v>
          </cell>
          <cell r="FA194">
            <v>70.659144445040113</v>
          </cell>
          <cell r="FB194">
            <v>59</v>
          </cell>
          <cell r="FC194">
            <v>68.350684931506848</v>
          </cell>
          <cell r="FE194">
            <v>38271.593259490743</v>
          </cell>
        </row>
        <row r="195">
          <cell r="A195">
            <v>39944</v>
          </cell>
          <cell r="B195">
            <v>11</v>
          </cell>
          <cell r="C195">
            <v>1</v>
          </cell>
          <cell r="D195">
            <v>5</v>
          </cell>
          <cell r="E195">
            <v>2009</v>
          </cell>
          <cell r="G195">
            <v>0</v>
          </cell>
          <cell r="H195">
            <v>1.6636357289374055</v>
          </cell>
          <cell r="I195">
            <v>12.366346846138986</v>
          </cell>
          <cell r="J195">
            <v>76.027397260273986</v>
          </cell>
          <cell r="K195">
            <v>10.483870967741936</v>
          </cell>
          <cell r="L195">
            <v>0.38498736021183921</v>
          </cell>
          <cell r="M195">
            <v>7.9212778286731709</v>
          </cell>
          <cell r="N195">
            <v>8.1229090909090917</v>
          </cell>
          <cell r="O195">
            <v>25.063491392212136</v>
          </cell>
          <cell r="P195">
            <v>18.190220330352851</v>
          </cell>
          <cell r="Q195">
            <v>26.55927789340236</v>
          </cell>
          <cell r="R195">
            <v>17.724886817902519</v>
          </cell>
          <cell r="S195">
            <v>169.04233048548633</v>
          </cell>
          <cell r="T195">
            <v>21.591127090522754</v>
          </cell>
          <cell r="U195">
            <v>36.686856685620128</v>
          </cell>
          <cell r="W195">
            <v>0</v>
          </cell>
          <cell r="X195">
            <v>14.029982575076392</v>
          </cell>
          <cell r="Y195">
            <v>10.483870967741936</v>
          </cell>
          <cell r="Z195">
            <v>0</v>
          </cell>
          <cell r="AA195">
            <v>0</v>
          </cell>
          <cell r="AB195">
            <v>2.6054131211543852</v>
          </cell>
          <cell r="AC195">
            <v>5</v>
          </cell>
          <cell r="AD195">
            <v>0</v>
          </cell>
          <cell r="AE195">
            <v>1.3517454706142278</v>
          </cell>
          <cell r="AF195">
            <v>7.4720156880254915</v>
          </cell>
          <cell r="AG195">
            <v>0</v>
          </cell>
          <cell r="AH195">
            <v>3.0382121697020992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27.742371470836201</v>
          </cell>
          <cell r="AP195">
            <v>0</v>
          </cell>
          <cell r="AQ195">
            <v>16.527984311974507</v>
          </cell>
          <cell r="AR195">
            <v>22.28950824893235</v>
          </cell>
          <cell r="AS195">
            <v>17.939800232424716</v>
          </cell>
          <cell r="AT195">
            <v>0</v>
          </cell>
          <cell r="AU195">
            <v>0</v>
          </cell>
          <cell r="AV195">
            <v>0</v>
          </cell>
          <cell r="AW195">
            <v>67</v>
          </cell>
          <cell r="AX195">
            <v>0</v>
          </cell>
          <cell r="AY195">
            <v>0</v>
          </cell>
          <cell r="AZ195">
            <v>36.395423257916974</v>
          </cell>
          <cell r="BA195">
            <v>0</v>
          </cell>
          <cell r="BB195">
            <v>123.92489100371225</v>
          </cell>
          <cell r="BC195">
            <v>0</v>
          </cell>
          <cell r="BD195">
            <v>0</v>
          </cell>
          <cell r="BE195">
            <v>27.3224043715847</v>
          </cell>
          <cell r="BF195">
            <v>41.028280559922152</v>
          </cell>
          <cell r="BG195">
            <v>0</v>
          </cell>
          <cell r="BH195">
            <v>7.6767123287671382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H195">
            <v>0</v>
          </cell>
          <cell r="CJ195">
            <v>39944</v>
          </cell>
          <cell r="CK195">
            <v>14.029982575076392</v>
          </cell>
          <cell r="CL195">
            <v>8.8237611586397193</v>
          </cell>
          <cell r="CM195">
            <v>68.350684931506848</v>
          </cell>
          <cell r="CN195">
            <v>0</v>
          </cell>
          <cell r="CO195">
            <v>0</v>
          </cell>
          <cell r="CP195">
            <v>48.720383872963012</v>
          </cell>
          <cell r="CQ195">
            <v>0</v>
          </cell>
          <cell r="CR195">
            <v>38.817492560906857</v>
          </cell>
          <cell r="CS195">
            <v>0</v>
          </cell>
          <cell r="CU195">
            <v>39944</v>
          </cell>
          <cell r="CV195">
            <v>2.6054131211543852</v>
          </cell>
          <cell r="CW195">
            <v>5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70.427078776806553</v>
          </cell>
          <cell r="DD195">
            <v>67</v>
          </cell>
          <cell r="DE195">
            <v>11.835616438356164</v>
          </cell>
          <cell r="DF195">
            <v>24</v>
          </cell>
          <cell r="DG195">
            <v>58.684931506849324</v>
          </cell>
          <cell r="DH195">
            <v>123.92489100371225</v>
          </cell>
          <cell r="DI195">
            <v>0</v>
          </cell>
          <cell r="DJ195">
            <v>0</v>
          </cell>
          <cell r="DK195">
            <v>27.3224043715847</v>
          </cell>
          <cell r="DL195">
            <v>41.028280559922152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R195">
            <v>68.350684931506848</v>
          </cell>
          <cell r="DS195">
            <v>0</v>
          </cell>
          <cell r="DT195">
            <v>0</v>
          </cell>
          <cell r="DV195">
            <v>39944</v>
          </cell>
          <cell r="DW195">
            <v>5.8825074390931462</v>
          </cell>
          <cell r="DY195">
            <v>49.7</v>
          </cell>
          <cell r="DZ195">
            <v>44.7</v>
          </cell>
          <cell r="EA195">
            <v>40</v>
          </cell>
          <cell r="EB195">
            <v>38.817492560906857</v>
          </cell>
          <cell r="ED195">
            <v>60</v>
          </cell>
          <cell r="EE195">
            <v>20</v>
          </cell>
          <cell r="EF195">
            <v>48.720383872963012</v>
          </cell>
          <cell r="EG195">
            <v>0</v>
          </cell>
          <cell r="EH195">
            <v>48.720383872963012</v>
          </cell>
          <cell r="EJ195">
            <v>38.817492560906857</v>
          </cell>
          <cell r="EK195">
            <v>98.817492560906857</v>
          </cell>
          <cell r="EL195">
            <v>118.81749256090686</v>
          </cell>
          <cell r="EN195">
            <v>0</v>
          </cell>
          <cell r="EO195">
            <v>60</v>
          </cell>
          <cell r="EP195">
            <v>80</v>
          </cell>
          <cell r="ER195">
            <v>200</v>
          </cell>
          <cell r="ET195">
            <v>15</v>
          </cell>
          <cell r="EU195">
            <v>0</v>
          </cell>
          <cell r="EV195">
            <v>0</v>
          </cell>
          <cell r="EW195">
            <v>55.652030949873946</v>
          </cell>
          <cell r="EX195">
            <v>12.698653981632901</v>
          </cell>
          <cell r="EZ195">
            <v>55.652030949873946</v>
          </cell>
          <cell r="FA195">
            <v>70.652030949873946</v>
          </cell>
          <cell r="FB195">
            <v>59</v>
          </cell>
          <cell r="FC195">
            <v>68.350684931506848</v>
          </cell>
          <cell r="FE195">
            <v>38271.59325972222</v>
          </cell>
        </row>
        <row r="196">
          <cell r="A196">
            <v>39945</v>
          </cell>
          <cell r="B196">
            <v>12</v>
          </cell>
          <cell r="C196">
            <v>2</v>
          </cell>
          <cell r="D196">
            <v>5</v>
          </cell>
          <cell r="E196">
            <v>2009</v>
          </cell>
          <cell r="G196">
            <v>0</v>
          </cell>
          <cell r="H196">
            <v>1.3897703219536015</v>
          </cell>
          <cell r="I196">
            <v>12.200792632142711</v>
          </cell>
          <cell r="J196">
            <v>76.027397260273986</v>
          </cell>
          <cell r="K196">
            <v>10.483870967741936</v>
          </cell>
          <cell r="L196">
            <v>0.32161127477793311</v>
          </cell>
          <cell r="M196">
            <v>7.8152318847021318</v>
          </cell>
          <cell r="N196">
            <v>8.1229090909090917</v>
          </cell>
          <cell r="O196">
            <v>20.937574191006419</v>
          </cell>
          <cell r="P196">
            <v>17.946699129898182</v>
          </cell>
          <cell r="Q196">
            <v>26.575547070557988</v>
          </cell>
          <cell r="R196">
            <v>17.724886817902519</v>
          </cell>
          <cell r="S196">
            <v>116.29565996121019</v>
          </cell>
          <cell r="T196">
            <v>21.351654229080676</v>
          </cell>
          <cell r="U196">
            <v>35.139436850657539</v>
          </cell>
          <cell r="W196">
            <v>0</v>
          </cell>
          <cell r="X196">
            <v>13.590562954096313</v>
          </cell>
          <cell r="Y196">
            <v>10.483870967741936</v>
          </cell>
          <cell r="Z196">
            <v>0</v>
          </cell>
          <cell r="AA196">
            <v>0</v>
          </cell>
          <cell r="AB196">
            <v>2.6040915347885818</v>
          </cell>
          <cell r="AC196">
            <v>5</v>
          </cell>
          <cell r="AD196">
            <v>0</v>
          </cell>
          <cell r="AE196">
            <v>1.3517454706142278</v>
          </cell>
          <cell r="AF196">
            <v>7.3039152449863458</v>
          </cell>
          <cell r="AG196">
            <v>0</v>
          </cell>
          <cell r="AH196">
            <v>3.2288063216087295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27.942769433796094</v>
          </cell>
          <cell r="AP196">
            <v>0</v>
          </cell>
          <cell r="AQ196">
            <v>16.696084755013654</v>
          </cell>
          <cell r="AR196">
            <v>22.233474767919301</v>
          </cell>
          <cell r="AS196">
            <v>13.083571931027322</v>
          </cell>
          <cell r="AT196">
            <v>0</v>
          </cell>
          <cell r="AU196">
            <v>0</v>
          </cell>
          <cell r="AV196">
            <v>0</v>
          </cell>
          <cell r="AW196">
            <v>67</v>
          </cell>
          <cell r="AX196">
            <v>0</v>
          </cell>
          <cell r="AY196">
            <v>0</v>
          </cell>
          <cell r="AZ196">
            <v>36.45145673893002</v>
          </cell>
          <cell r="BA196">
            <v>0</v>
          </cell>
          <cell r="BB196">
            <v>69.335294302018397</v>
          </cell>
          <cell r="BC196">
            <v>0</v>
          </cell>
          <cell r="BD196">
            <v>0</v>
          </cell>
          <cell r="BE196">
            <v>27.3224043715847</v>
          </cell>
          <cell r="BF196">
            <v>41.028280559922152</v>
          </cell>
          <cell r="BG196">
            <v>0</v>
          </cell>
          <cell r="BH196">
            <v>7.6767123287671382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H196">
            <v>0</v>
          </cell>
          <cell r="CJ196">
            <v>39945</v>
          </cell>
          <cell r="CK196">
            <v>13.590562954096313</v>
          </cell>
          <cell r="CL196">
            <v>8.6556607156005736</v>
          </cell>
          <cell r="CM196">
            <v>68.350684931506848</v>
          </cell>
          <cell r="CN196">
            <v>0</v>
          </cell>
          <cell r="CO196">
            <v>0</v>
          </cell>
          <cell r="CP196">
            <v>44.255147686432146</v>
          </cell>
          <cell r="CQ196">
            <v>0</v>
          </cell>
          <cell r="CR196">
            <v>38.929559522932955</v>
          </cell>
          <cell r="CS196">
            <v>0</v>
          </cell>
          <cell r="CU196">
            <v>39945</v>
          </cell>
          <cell r="CV196">
            <v>2.6040915347885818</v>
          </cell>
          <cell r="CW196">
            <v>5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65.522422969295604</v>
          </cell>
          <cell r="DD196">
            <v>67</v>
          </cell>
          <cell r="DE196">
            <v>11.835616438356164</v>
          </cell>
          <cell r="DF196">
            <v>24</v>
          </cell>
          <cell r="DG196">
            <v>58.684931506849324</v>
          </cell>
          <cell r="DH196">
            <v>69.335294302018397</v>
          </cell>
          <cell r="DI196">
            <v>0</v>
          </cell>
          <cell r="DJ196">
            <v>0</v>
          </cell>
          <cell r="DK196">
            <v>27.3224043715847</v>
          </cell>
          <cell r="DL196">
            <v>41.028280559922152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R196">
            <v>68.350684931506848</v>
          </cell>
          <cell r="DS196">
            <v>0</v>
          </cell>
          <cell r="DT196">
            <v>0</v>
          </cell>
          <cell r="DV196">
            <v>39945</v>
          </cell>
          <cell r="DW196">
            <v>5.7704404770670488</v>
          </cell>
          <cell r="DY196">
            <v>49.7</v>
          </cell>
          <cell r="DZ196">
            <v>44.7</v>
          </cell>
          <cell r="EA196">
            <v>40</v>
          </cell>
          <cell r="EB196">
            <v>38.929559522932955</v>
          </cell>
          <cell r="ED196">
            <v>60</v>
          </cell>
          <cell r="EE196">
            <v>20</v>
          </cell>
          <cell r="EF196">
            <v>44.255147686432146</v>
          </cell>
          <cell r="EG196">
            <v>0</v>
          </cell>
          <cell r="EH196">
            <v>44.255147686432146</v>
          </cell>
          <cell r="EJ196">
            <v>38.929559522932955</v>
          </cell>
          <cell r="EK196">
            <v>98.929559522932948</v>
          </cell>
          <cell r="EL196">
            <v>118.92955952293295</v>
          </cell>
          <cell r="EN196">
            <v>0</v>
          </cell>
          <cell r="EO196">
            <v>60</v>
          </cell>
          <cell r="EP196">
            <v>80</v>
          </cell>
          <cell r="ER196">
            <v>200</v>
          </cell>
          <cell r="ET196">
            <v>15</v>
          </cell>
          <cell r="EU196">
            <v>0</v>
          </cell>
          <cell r="EV196">
            <v>0</v>
          </cell>
          <cell r="EW196">
            <v>54.906990530432758</v>
          </cell>
          <cell r="EX196">
            <v>13.44369440107409</v>
          </cell>
          <cell r="EZ196">
            <v>54.906990530432758</v>
          </cell>
          <cell r="FA196">
            <v>69.906990530432751</v>
          </cell>
          <cell r="FB196">
            <v>59</v>
          </cell>
          <cell r="FC196">
            <v>68.350684931506848</v>
          </cell>
          <cell r="FE196">
            <v>38271.593259837966</v>
          </cell>
        </row>
        <row r="197">
          <cell r="A197">
            <v>39946</v>
          </cell>
          <cell r="B197">
            <v>13</v>
          </cell>
          <cell r="C197">
            <v>3</v>
          </cell>
          <cell r="D197">
            <v>5</v>
          </cell>
          <cell r="E197">
            <v>2009</v>
          </cell>
          <cell r="G197">
            <v>0</v>
          </cell>
          <cell r="H197">
            <v>1.2206716603732914</v>
          </cell>
          <cell r="I197">
            <v>11.622566790172279</v>
          </cell>
          <cell r="J197">
            <v>76.027397260273986</v>
          </cell>
          <cell r="K197">
            <v>10.483870967741936</v>
          </cell>
          <cell r="L197">
            <v>0.28247960297935981</v>
          </cell>
          <cell r="M197">
            <v>7.4448486503521814</v>
          </cell>
          <cell r="N197">
            <v>8.1229090909090917</v>
          </cell>
          <cell r="O197">
            <v>18.390019594027599</v>
          </cell>
          <cell r="P197">
            <v>17.096160519182284</v>
          </cell>
          <cell r="Q197">
            <v>26.372536604215519</v>
          </cell>
          <cell r="R197">
            <v>17.724886817902519</v>
          </cell>
          <cell r="S197">
            <v>121.49735468258385</v>
          </cell>
          <cell r="T197">
            <v>21.446869180758242</v>
          </cell>
          <cell r="U197">
            <v>31.821631714106669</v>
          </cell>
          <cell r="W197">
            <v>0</v>
          </cell>
          <cell r="X197">
            <v>12.84323845054557</v>
          </cell>
          <cell r="Y197">
            <v>10.483870967741936</v>
          </cell>
          <cell r="Z197">
            <v>0</v>
          </cell>
          <cell r="AA197">
            <v>0</v>
          </cell>
          <cell r="AB197">
            <v>2.6027706187926754</v>
          </cell>
          <cell r="AC197">
            <v>5</v>
          </cell>
          <cell r="AD197">
            <v>0</v>
          </cell>
          <cell r="AE197">
            <v>1.3517454706142278</v>
          </cell>
          <cell r="AF197">
            <v>6.8957212548337292</v>
          </cell>
          <cell r="AG197">
            <v>0</v>
          </cell>
          <cell r="AH197">
            <v>3.5939006252288763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28.293454502799698</v>
          </cell>
          <cell r="AP197">
            <v>0</v>
          </cell>
          <cell r="AQ197">
            <v>17.104278745166269</v>
          </cell>
          <cell r="AR197">
            <v>22.097410104535093</v>
          </cell>
          <cell r="AS197">
            <v>8.4945595575979809</v>
          </cell>
          <cell r="AT197">
            <v>0</v>
          </cell>
          <cell r="AU197">
            <v>0</v>
          </cell>
          <cell r="AV197">
            <v>0</v>
          </cell>
          <cell r="AW197">
            <v>67</v>
          </cell>
          <cell r="AX197">
            <v>0</v>
          </cell>
          <cell r="AY197">
            <v>0</v>
          </cell>
          <cell r="AZ197">
            <v>36.587521402314231</v>
          </cell>
          <cell r="BA197">
            <v>0</v>
          </cell>
          <cell r="BB197">
            <v>71.178334175134523</v>
          </cell>
          <cell r="BC197">
            <v>0</v>
          </cell>
          <cell r="BD197">
            <v>0</v>
          </cell>
          <cell r="BE197">
            <v>27.3224043715847</v>
          </cell>
          <cell r="BF197">
            <v>39.982407613014814</v>
          </cell>
          <cell r="BG197">
            <v>0</v>
          </cell>
          <cell r="BH197">
            <v>8.7225852756744757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H197">
            <v>0</v>
          </cell>
          <cell r="CJ197">
            <v>39946</v>
          </cell>
          <cell r="CK197">
            <v>12.84323845054557</v>
          </cell>
          <cell r="CL197">
            <v>8.247466725447957</v>
          </cell>
          <cell r="CM197">
            <v>67.30481198459951</v>
          </cell>
          <cell r="CN197">
            <v>0</v>
          </cell>
          <cell r="CO197">
            <v>0</v>
          </cell>
          <cell r="CP197">
            <v>40.381914685626555</v>
          </cell>
          <cell r="CQ197">
            <v>0</v>
          </cell>
          <cell r="CR197">
            <v>39.201688849701362</v>
          </cell>
          <cell r="CS197">
            <v>0</v>
          </cell>
          <cell r="CU197">
            <v>39946</v>
          </cell>
          <cell r="CV197">
            <v>2.6027706187926754</v>
          </cell>
          <cell r="CW197">
            <v>5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61.947738411846601</v>
          </cell>
          <cell r="DD197">
            <v>67</v>
          </cell>
          <cell r="DE197">
            <v>11.835616438356164</v>
          </cell>
          <cell r="DF197">
            <v>24</v>
          </cell>
          <cell r="DG197">
            <v>58.684931506849324</v>
          </cell>
          <cell r="DH197">
            <v>71.178334175134523</v>
          </cell>
          <cell r="DI197">
            <v>0</v>
          </cell>
          <cell r="DJ197">
            <v>0</v>
          </cell>
          <cell r="DK197">
            <v>27.3224043715847</v>
          </cell>
          <cell r="DL197">
            <v>39.982407613014814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R197">
            <v>67.30481198459951</v>
          </cell>
          <cell r="DS197">
            <v>0</v>
          </cell>
          <cell r="DT197">
            <v>0</v>
          </cell>
          <cell r="DV197">
            <v>39946</v>
          </cell>
          <cell r="DW197">
            <v>5.4983111502986377</v>
          </cell>
          <cell r="DY197">
            <v>49.7</v>
          </cell>
          <cell r="DZ197">
            <v>44.7</v>
          </cell>
          <cell r="EA197">
            <v>40</v>
          </cell>
          <cell r="EB197">
            <v>39.201688849701362</v>
          </cell>
          <cell r="ED197">
            <v>60</v>
          </cell>
          <cell r="EE197">
            <v>20</v>
          </cell>
          <cell r="EF197">
            <v>40.381914685626555</v>
          </cell>
          <cell r="EG197">
            <v>0</v>
          </cell>
          <cell r="EH197">
            <v>40.381914685626555</v>
          </cell>
          <cell r="EJ197">
            <v>39.201688849701362</v>
          </cell>
          <cell r="EK197">
            <v>99.201688849701355</v>
          </cell>
          <cell r="EL197">
            <v>119.20168884970136</v>
          </cell>
          <cell r="EN197">
            <v>0</v>
          </cell>
          <cell r="EO197">
            <v>60</v>
          </cell>
          <cell r="EP197">
            <v>80</v>
          </cell>
          <cell r="ER197">
            <v>200</v>
          </cell>
          <cell r="ET197">
            <v>15</v>
          </cell>
          <cell r="EU197">
            <v>0</v>
          </cell>
          <cell r="EV197">
            <v>0</v>
          </cell>
          <cell r="EW197">
            <v>52.30481198459951</v>
          </cell>
          <cell r="EX197">
            <v>15</v>
          </cell>
          <cell r="EZ197">
            <v>52.30481198459951</v>
          </cell>
          <cell r="FA197">
            <v>67.30481198459951</v>
          </cell>
          <cell r="FB197">
            <v>59</v>
          </cell>
          <cell r="FC197">
            <v>68.350684931506848</v>
          </cell>
          <cell r="FE197">
            <v>38271.593260069443</v>
          </cell>
        </row>
        <row r="198">
          <cell r="A198">
            <v>39947</v>
          </cell>
          <cell r="B198">
            <v>14</v>
          </cell>
          <cell r="C198">
            <v>4</v>
          </cell>
          <cell r="D198">
            <v>5</v>
          </cell>
          <cell r="E198">
            <v>2009</v>
          </cell>
          <cell r="G198">
            <v>0</v>
          </cell>
          <cell r="H198">
            <v>1.3002928536852296</v>
          </cell>
          <cell r="I198">
            <v>9.7082691019034364</v>
          </cell>
          <cell r="J198">
            <v>76.027397260273986</v>
          </cell>
          <cell r="K198">
            <v>10.483870967741936</v>
          </cell>
          <cell r="L198">
            <v>0.30090500254063174</v>
          </cell>
          <cell r="M198">
            <v>6.2186430437789921</v>
          </cell>
          <cell r="N198">
            <v>0</v>
          </cell>
          <cell r="O198">
            <v>19.589552074906713</v>
          </cell>
          <cell r="P198">
            <v>14.280333245312205</v>
          </cell>
          <cell r="Q198">
            <v>27.013335596259061</v>
          </cell>
          <cell r="R198">
            <v>17.724886817902519</v>
          </cell>
          <cell r="S198">
            <v>51.768517591494884</v>
          </cell>
          <cell r="T198">
            <v>20.288317109647164</v>
          </cell>
          <cell r="U198">
            <v>21.060797474745733</v>
          </cell>
          <cell r="W198">
            <v>0</v>
          </cell>
          <cell r="X198">
            <v>11.008561955588666</v>
          </cell>
          <cell r="Y198">
            <v>10.483870967741936</v>
          </cell>
          <cell r="Z198">
            <v>0</v>
          </cell>
          <cell r="AA198">
            <v>0</v>
          </cell>
          <cell r="AB198">
            <v>0</v>
          </cell>
          <cell r="AC198">
            <v>5</v>
          </cell>
          <cell r="AD198">
            <v>0</v>
          </cell>
          <cell r="AE198">
            <v>1.3517454706142278</v>
          </cell>
          <cell r="AF198">
            <v>0.16780257570539625</v>
          </cell>
          <cell r="AG198">
            <v>0</v>
          </cell>
          <cell r="AH198">
            <v>4.0220038616478853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29.684069405544172</v>
          </cell>
          <cell r="AP198">
            <v>0</v>
          </cell>
          <cell r="AQ198">
            <v>23.832197424294606</v>
          </cell>
          <cell r="AR198">
            <v>16.167802575705394</v>
          </cell>
          <cell r="AS198">
            <v>4.902034467188443</v>
          </cell>
          <cell r="AT198">
            <v>0</v>
          </cell>
          <cell r="AU198">
            <v>0</v>
          </cell>
          <cell r="AV198">
            <v>0</v>
          </cell>
          <cell r="AW198">
            <v>67</v>
          </cell>
          <cell r="AX198">
            <v>0</v>
          </cell>
          <cell r="AY198">
            <v>0</v>
          </cell>
          <cell r="AZ198">
            <v>26.117632175887792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27.3224043715847</v>
          </cell>
          <cell r="BF198">
            <v>31.367530841377761</v>
          </cell>
          <cell r="BG198">
            <v>0</v>
          </cell>
          <cell r="BH198">
            <v>17.337462047311526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H198">
            <v>0</v>
          </cell>
          <cell r="CJ198">
            <v>39947</v>
          </cell>
          <cell r="CK198">
            <v>11.008561955588666</v>
          </cell>
          <cell r="CL198">
            <v>1.519548046319624</v>
          </cell>
          <cell r="CM198">
            <v>58.68993521296246</v>
          </cell>
          <cell r="CN198">
            <v>0</v>
          </cell>
          <cell r="CO198">
            <v>0</v>
          </cell>
          <cell r="CP198">
            <v>38.608107734380496</v>
          </cell>
          <cell r="CQ198">
            <v>0</v>
          </cell>
          <cell r="CR198">
            <v>40</v>
          </cell>
          <cell r="CS198">
            <v>0</v>
          </cell>
          <cell r="CU198">
            <v>39947</v>
          </cell>
          <cell r="CV198">
            <v>0</v>
          </cell>
          <cell r="CW198">
            <v>5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66.95413173728069</v>
          </cell>
          <cell r="DD198">
            <v>67</v>
          </cell>
          <cell r="DE198">
            <v>11.835616438356164</v>
          </cell>
          <cell r="DF198">
            <v>24</v>
          </cell>
          <cell r="DG198">
            <v>42.285434751593186</v>
          </cell>
          <cell r="DH198">
            <v>0</v>
          </cell>
          <cell r="DI198">
            <v>0</v>
          </cell>
          <cell r="DJ198">
            <v>0</v>
          </cell>
          <cell r="DK198">
            <v>27.3224043715847</v>
          </cell>
          <cell r="DL198">
            <v>31.367530841377761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R198">
            <v>58.68993521296246</v>
          </cell>
          <cell r="DS198">
            <v>0</v>
          </cell>
          <cell r="DT198">
            <v>0</v>
          </cell>
          <cell r="DV198">
            <v>39947</v>
          </cell>
          <cell r="DW198">
            <v>1.0130320308797494</v>
          </cell>
          <cell r="DY198">
            <v>49.7</v>
          </cell>
          <cell r="DZ198">
            <v>44.7</v>
          </cell>
          <cell r="EA198">
            <v>40</v>
          </cell>
          <cell r="EB198">
            <v>40</v>
          </cell>
          <cell r="ED198">
            <v>60</v>
          </cell>
          <cell r="EE198">
            <v>20</v>
          </cell>
          <cell r="EF198">
            <v>38.608107734380496</v>
          </cell>
          <cell r="EG198">
            <v>0</v>
          </cell>
          <cell r="EH198">
            <v>38.608107734380496</v>
          </cell>
          <cell r="EJ198">
            <v>40</v>
          </cell>
          <cell r="EK198">
            <v>100</v>
          </cell>
          <cell r="EL198">
            <v>120</v>
          </cell>
          <cell r="EN198">
            <v>0</v>
          </cell>
          <cell r="EO198">
            <v>60</v>
          </cell>
          <cell r="EP198">
            <v>80</v>
          </cell>
          <cell r="ER198">
            <v>200</v>
          </cell>
          <cell r="ET198">
            <v>15</v>
          </cell>
          <cell r="EU198">
            <v>0</v>
          </cell>
          <cell r="EV198">
            <v>0</v>
          </cell>
          <cell r="EW198">
            <v>43.68993521296246</v>
          </cell>
          <cell r="EX198">
            <v>15</v>
          </cell>
          <cell r="EZ198">
            <v>43.68993521296246</v>
          </cell>
          <cell r="FA198">
            <v>58.68993521296246</v>
          </cell>
          <cell r="FB198">
            <v>59</v>
          </cell>
          <cell r="FC198">
            <v>68.350684931506848</v>
          </cell>
          <cell r="FE198">
            <v>38271.593260416666</v>
          </cell>
        </row>
        <row r="199">
          <cell r="A199">
            <v>39948</v>
          </cell>
          <cell r="B199">
            <v>15</v>
          </cell>
          <cell r="C199">
            <v>5</v>
          </cell>
          <cell r="D199">
            <v>5</v>
          </cell>
          <cell r="E199">
            <v>2009</v>
          </cell>
          <cell r="G199">
            <v>0</v>
          </cell>
          <cell r="H199">
            <v>1.4427453325365052</v>
          </cell>
          <cell r="I199">
            <v>9.8739283489279792</v>
          </cell>
          <cell r="J199">
            <v>76.027397260273986</v>
          </cell>
          <cell r="K199">
            <v>10.483870967741936</v>
          </cell>
          <cell r="L199">
            <v>0.3338703944438306</v>
          </cell>
          <cell r="M199">
            <v>6.324756266778226</v>
          </cell>
          <cell r="N199">
            <v>0</v>
          </cell>
          <cell r="O199">
            <v>21.735668809108304</v>
          </cell>
          <cell r="P199">
            <v>14.524008943610903</v>
          </cell>
          <cell r="Q199">
            <v>26.702501239007471</v>
          </cell>
          <cell r="R199">
            <v>17.724886817902519</v>
          </cell>
          <cell r="S199">
            <v>155.30978229693426</v>
          </cell>
          <cell r="T199">
            <v>20.981008140825093</v>
          </cell>
          <cell r="U199">
            <v>26.499960034175221</v>
          </cell>
          <cell r="W199">
            <v>0</v>
          </cell>
          <cell r="X199">
            <v>11.316673681464485</v>
          </cell>
          <cell r="Y199">
            <v>10.483870967741936</v>
          </cell>
          <cell r="Z199">
            <v>0</v>
          </cell>
          <cell r="AA199">
            <v>0</v>
          </cell>
          <cell r="AB199">
            <v>0</v>
          </cell>
          <cell r="AC199">
            <v>5</v>
          </cell>
          <cell r="AD199">
            <v>0</v>
          </cell>
          <cell r="AE199">
            <v>1.3517454706142278</v>
          </cell>
          <cell r="AF199">
            <v>0.30688119060782881</v>
          </cell>
          <cell r="AG199">
            <v>0</v>
          </cell>
          <cell r="AH199">
            <v>3.8147279717712372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29.544578423069503</v>
          </cell>
          <cell r="AP199">
            <v>0</v>
          </cell>
          <cell r="AQ199">
            <v>23.693118809392171</v>
          </cell>
          <cell r="AR199">
            <v>16.306881190607829</v>
          </cell>
          <cell r="AS199">
            <v>7.3277594147884457</v>
          </cell>
          <cell r="AT199">
            <v>0</v>
          </cell>
          <cell r="AU199">
            <v>0</v>
          </cell>
          <cell r="AV199">
            <v>0</v>
          </cell>
          <cell r="AW199">
            <v>67</v>
          </cell>
          <cell r="AX199">
            <v>0</v>
          </cell>
          <cell r="AY199">
            <v>0</v>
          </cell>
          <cell r="AZ199">
            <v>42.378050316241499</v>
          </cell>
          <cell r="BA199">
            <v>0</v>
          </cell>
          <cell r="BB199">
            <v>93.412700155693059</v>
          </cell>
          <cell r="BC199">
            <v>0</v>
          </cell>
          <cell r="BD199">
            <v>0</v>
          </cell>
          <cell r="BE199">
            <v>27.3224043715847</v>
          </cell>
          <cell r="BF199">
            <v>32.113043938919674</v>
          </cell>
          <cell r="BG199">
            <v>0</v>
          </cell>
          <cell r="BH199">
            <v>16.591948949769616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7.1054273576010019E-15</v>
          </cell>
          <cell r="BU199">
            <v>0</v>
          </cell>
          <cell r="BV199">
            <v>-7.1054273576010019E-15</v>
          </cell>
          <cell r="BW199">
            <v>0</v>
          </cell>
          <cell r="BX199">
            <v>0</v>
          </cell>
          <cell r="BY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H199">
            <v>0</v>
          </cell>
          <cell r="CJ199">
            <v>39948</v>
          </cell>
          <cell r="CK199">
            <v>11.316673681464485</v>
          </cell>
          <cell r="CL199">
            <v>1.6586266612220566</v>
          </cell>
          <cell r="CM199">
            <v>59.435448310504377</v>
          </cell>
          <cell r="CN199">
            <v>0</v>
          </cell>
          <cell r="CO199">
            <v>0</v>
          </cell>
          <cell r="CP199">
            <v>40.687065809629189</v>
          </cell>
          <cell r="CQ199">
            <v>0</v>
          </cell>
          <cell r="CR199">
            <v>40</v>
          </cell>
          <cell r="CS199">
            <v>0</v>
          </cell>
          <cell r="CU199">
            <v>39948</v>
          </cell>
          <cell r="CV199">
            <v>0</v>
          </cell>
          <cell r="CW199">
            <v>5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68.595688440863285</v>
          </cell>
          <cell r="DD199">
            <v>67</v>
          </cell>
          <cell r="DE199">
            <v>11.835616438356164</v>
          </cell>
          <cell r="DF199">
            <v>24</v>
          </cell>
          <cell r="DG199">
            <v>58.684931506849324</v>
          </cell>
          <cell r="DH199">
            <v>93.412700155693059</v>
          </cell>
          <cell r="DI199">
            <v>0</v>
          </cell>
          <cell r="DJ199">
            <v>0</v>
          </cell>
          <cell r="DK199">
            <v>27.3224043715847</v>
          </cell>
          <cell r="DL199">
            <v>32.113043938919681</v>
          </cell>
          <cell r="DM199">
            <v>0</v>
          </cell>
          <cell r="DN199">
            <v>0</v>
          </cell>
          <cell r="DO199">
            <v>0</v>
          </cell>
          <cell r="DP199">
            <v>-7.1054273576010019E-15</v>
          </cell>
          <cell r="DR199">
            <v>59.435448310504377</v>
          </cell>
          <cell r="DS199">
            <v>0</v>
          </cell>
          <cell r="DT199">
            <v>0</v>
          </cell>
          <cell r="DV199">
            <v>39948</v>
          </cell>
          <cell r="DW199">
            <v>1.1057511074813711</v>
          </cell>
          <cell r="DY199">
            <v>49.7</v>
          </cell>
          <cell r="DZ199">
            <v>44.7</v>
          </cell>
          <cell r="EA199">
            <v>40</v>
          </cell>
          <cell r="EB199">
            <v>40</v>
          </cell>
          <cell r="ED199">
            <v>60</v>
          </cell>
          <cell r="EE199">
            <v>20</v>
          </cell>
          <cell r="EF199">
            <v>40.687065809629189</v>
          </cell>
          <cell r="EG199">
            <v>0</v>
          </cell>
          <cell r="EH199">
            <v>40.687065809629189</v>
          </cell>
          <cell r="EJ199">
            <v>40</v>
          </cell>
          <cell r="EK199">
            <v>100</v>
          </cell>
          <cell r="EL199">
            <v>120</v>
          </cell>
          <cell r="EN199">
            <v>0</v>
          </cell>
          <cell r="EO199">
            <v>60</v>
          </cell>
          <cell r="EP199">
            <v>80</v>
          </cell>
          <cell r="ER199">
            <v>200</v>
          </cell>
          <cell r="ET199">
            <v>15</v>
          </cell>
          <cell r="EU199">
            <v>7.1054273576010019E-15</v>
          </cell>
          <cell r="EV199">
            <v>0</v>
          </cell>
          <cell r="EW199">
            <v>44.43544831050437</v>
          </cell>
          <cell r="EX199">
            <v>15</v>
          </cell>
          <cell r="EZ199">
            <v>44.435448310504377</v>
          </cell>
          <cell r="FA199">
            <v>59.435448310504377</v>
          </cell>
          <cell r="FB199">
            <v>59</v>
          </cell>
          <cell r="FC199">
            <v>68.350684931506848</v>
          </cell>
          <cell r="FE199">
            <v>38271.593260648151</v>
          </cell>
        </row>
        <row r="200">
          <cell r="A200">
            <v>39949</v>
          </cell>
          <cell r="B200">
            <v>16</v>
          </cell>
          <cell r="C200">
            <v>6</v>
          </cell>
          <cell r="D200">
            <v>5</v>
          </cell>
          <cell r="E200">
            <v>2009</v>
          </cell>
          <cell r="G200">
            <v>0</v>
          </cell>
          <cell r="H200">
            <v>1.5297376915271383</v>
          </cell>
          <cell r="I200">
            <v>9.9253424483914774</v>
          </cell>
          <cell r="J200">
            <v>76.027397260273986</v>
          </cell>
          <cell r="K200">
            <v>10.483870967741936</v>
          </cell>
          <cell r="L200">
            <v>0.35400157945258004</v>
          </cell>
          <cell r="M200">
            <v>6.3576896278773889</v>
          </cell>
          <cell r="N200">
            <v>8.1229090909090917</v>
          </cell>
          <cell r="O200">
            <v>23.046251530328526</v>
          </cell>
          <cell r="P200">
            <v>14.599636273893951</v>
          </cell>
          <cell r="Q200">
            <v>26.654548430593366</v>
          </cell>
          <cell r="R200">
            <v>17.724886817902519</v>
          </cell>
          <cell r="S200">
            <v>114.28049889579439</v>
          </cell>
          <cell r="T200">
            <v>21.342505284098838</v>
          </cell>
          <cell r="U200">
            <v>35.080318423422717</v>
          </cell>
          <cell r="W200">
            <v>0</v>
          </cell>
          <cell r="X200">
            <v>11.455080139918616</v>
          </cell>
          <cell r="Y200">
            <v>10.483870967741936</v>
          </cell>
          <cell r="Z200">
            <v>0</v>
          </cell>
          <cell r="AA200">
            <v>0</v>
          </cell>
          <cell r="AB200">
            <v>2.6014503728266201</v>
          </cell>
          <cell r="AC200">
            <v>5</v>
          </cell>
          <cell r="AD200">
            <v>0</v>
          </cell>
          <cell r="AE200">
            <v>1.3517454706142278</v>
          </cell>
          <cell r="AF200">
            <v>5.8814044547982114</v>
          </cell>
          <cell r="AG200">
            <v>0</v>
          </cell>
          <cell r="AH200">
            <v>3.6449662308991186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29.531692460050735</v>
          </cell>
          <cell r="AP200">
            <v>0</v>
          </cell>
          <cell r="AQ200">
            <v>18.118595545201789</v>
          </cell>
          <cell r="AR200">
            <v>21.759304504523254</v>
          </cell>
          <cell r="AS200">
            <v>8.9707643120434568</v>
          </cell>
          <cell r="AT200">
            <v>0</v>
          </cell>
          <cell r="AU200">
            <v>0</v>
          </cell>
          <cell r="AV200">
            <v>0</v>
          </cell>
          <cell r="AW200">
            <v>67</v>
          </cell>
          <cell r="AX200">
            <v>0</v>
          </cell>
          <cell r="AY200">
            <v>0</v>
          </cell>
          <cell r="AZ200">
            <v>36.925627002326067</v>
          </cell>
          <cell r="BA200">
            <v>0</v>
          </cell>
          <cell r="BB200">
            <v>66.777695600989873</v>
          </cell>
          <cell r="BC200">
            <v>0</v>
          </cell>
          <cell r="BD200">
            <v>0</v>
          </cell>
          <cell r="BE200">
            <v>27.3224043715847</v>
          </cell>
          <cell r="BF200">
            <v>32.34442181390591</v>
          </cell>
          <cell r="BG200">
            <v>0</v>
          </cell>
          <cell r="BH200">
            <v>16.36057107478338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7.1054273576010019E-15</v>
          </cell>
          <cell r="BU200">
            <v>0</v>
          </cell>
          <cell r="BV200">
            <v>-7.1054273576010019E-15</v>
          </cell>
          <cell r="BW200">
            <v>0</v>
          </cell>
          <cell r="BX200">
            <v>0</v>
          </cell>
          <cell r="BY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H200">
            <v>0</v>
          </cell>
          <cell r="CJ200">
            <v>39949</v>
          </cell>
          <cell r="CK200">
            <v>11.455080139918616</v>
          </cell>
          <cell r="CL200">
            <v>7.2331499254124392</v>
          </cell>
          <cell r="CM200">
            <v>59.666826185490613</v>
          </cell>
          <cell r="CN200">
            <v>0</v>
          </cell>
          <cell r="CO200">
            <v>0</v>
          </cell>
          <cell r="CP200">
            <v>42.147423002993307</v>
          </cell>
          <cell r="CQ200">
            <v>0</v>
          </cell>
          <cell r="CR200">
            <v>39.877900049725042</v>
          </cell>
          <cell r="CS200">
            <v>0</v>
          </cell>
          <cell r="CU200">
            <v>39949</v>
          </cell>
          <cell r="CV200">
            <v>2.6014503728266201</v>
          </cell>
          <cell r="CW200">
            <v>5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69.963074217695308</v>
          </cell>
          <cell r="DD200">
            <v>67</v>
          </cell>
          <cell r="DE200">
            <v>11.835616438356164</v>
          </cell>
          <cell r="DF200">
            <v>24</v>
          </cell>
          <cell r="DG200">
            <v>58.684931506849324</v>
          </cell>
          <cell r="DH200">
            <v>66.777695600989873</v>
          </cell>
          <cell r="DI200">
            <v>0</v>
          </cell>
          <cell r="DJ200">
            <v>0</v>
          </cell>
          <cell r="DK200">
            <v>27.3224043715847</v>
          </cell>
          <cell r="DL200">
            <v>32.344421813905917</v>
          </cell>
          <cell r="DM200">
            <v>0</v>
          </cell>
          <cell r="DN200">
            <v>0</v>
          </cell>
          <cell r="DO200">
            <v>0</v>
          </cell>
          <cell r="DP200">
            <v>-7.1054273576010019E-15</v>
          </cell>
          <cell r="DR200">
            <v>59.666826185490613</v>
          </cell>
          <cell r="DS200">
            <v>0</v>
          </cell>
          <cell r="DT200">
            <v>0</v>
          </cell>
          <cell r="DV200">
            <v>39949</v>
          </cell>
          <cell r="DW200">
            <v>4.8220999502749597</v>
          </cell>
          <cell r="DY200">
            <v>49.7</v>
          </cell>
          <cell r="DZ200">
            <v>44.7</v>
          </cell>
          <cell r="EA200">
            <v>40</v>
          </cell>
          <cell r="EB200">
            <v>39.877900049725042</v>
          </cell>
          <cell r="ED200">
            <v>60</v>
          </cell>
          <cell r="EE200">
            <v>20</v>
          </cell>
          <cell r="EF200">
            <v>42.147423002993307</v>
          </cell>
          <cell r="EG200">
            <v>0</v>
          </cell>
          <cell r="EH200">
            <v>42.147423002993307</v>
          </cell>
          <cell r="EJ200">
            <v>39.877900049725042</v>
          </cell>
          <cell r="EK200">
            <v>99.877900049725042</v>
          </cell>
          <cell r="EL200">
            <v>119.87790004972504</v>
          </cell>
          <cell r="EN200">
            <v>0</v>
          </cell>
          <cell r="EO200">
            <v>60</v>
          </cell>
          <cell r="EP200">
            <v>80</v>
          </cell>
          <cell r="ER200">
            <v>200</v>
          </cell>
          <cell r="ET200">
            <v>15</v>
          </cell>
          <cell r="EU200">
            <v>7.1054273576010019E-15</v>
          </cell>
          <cell r="EV200">
            <v>0</v>
          </cell>
          <cell r="EW200">
            <v>44.666826185490606</v>
          </cell>
          <cell r="EX200">
            <v>15</v>
          </cell>
          <cell r="EZ200">
            <v>44.666826185490613</v>
          </cell>
          <cell r="FA200">
            <v>59.666826185490613</v>
          </cell>
          <cell r="FB200">
            <v>59</v>
          </cell>
          <cell r="FC200">
            <v>68.350684931506848</v>
          </cell>
          <cell r="FE200">
            <v>38271.59326076389</v>
          </cell>
        </row>
        <row r="201">
          <cell r="A201">
            <v>39950</v>
          </cell>
          <cell r="B201">
            <v>17</v>
          </cell>
          <cell r="C201">
            <v>7</v>
          </cell>
          <cell r="D201">
            <v>5</v>
          </cell>
          <cell r="E201">
            <v>2009</v>
          </cell>
          <cell r="G201">
            <v>0</v>
          </cell>
          <cell r="H201">
            <v>1.7781365507535114</v>
          </cell>
          <cell r="I201">
            <v>12.43551302457761</v>
          </cell>
          <cell r="J201">
            <v>76.027397260273986</v>
          </cell>
          <cell r="K201">
            <v>10.483870967741936</v>
          </cell>
          <cell r="L201">
            <v>0.41148436816034262</v>
          </cell>
          <cell r="M201">
            <v>7.9655823045686525</v>
          </cell>
          <cell r="N201">
            <v>8.1229090909090917</v>
          </cell>
          <cell r="O201">
            <v>26.788502650429201</v>
          </cell>
          <cell r="P201">
            <v>18.291959998571837</v>
          </cell>
          <cell r="Q201">
            <v>26.550629559108362</v>
          </cell>
          <cell r="R201">
            <v>17.724886817902519</v>
          </cell>
          <cell r="S201">
            <v>160.00591623292959</v>
          </cell>
          <cell r="T201">
            <v>21.550101259759845</v>
          </cell>
          <cell r="U201">
            <v>36.421756983357227</v>
          </cell>
          <cell r="W201">
            <v>0</v>
          </cell>
          <cell r="X201">
            <v>14.213649575331122</v>
          </cell>
          <cell r="Y201">
            <v>10.483870967741936</v>
          </cell>
          <cell r="Z201">
            <v>0</v>
          </cell>
          <cell r="AA201">
            <v>0</v>
          </cell>
          <cell r="AB201">
            <v>2.6001307965505491</v>
          </cell>
          <cell r="AC201">
            <v>5</v>
          </cell>
          <cell r="AD201">
            <v>0</v>
          </cell>
          <cell r="AE201">
            <v>1.3517454706142278</v>
          </cell>
          <cell r="AF201">
            <v>7.5480994964733092</v>
          </cell>
          <cell r="AG201">
            <v>0</v>
          </cell>
          <cell r="AH201">
            <v>2.953813106350399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27.40753967061935</v>
          </cell>
          <cell r="AP201">
            <v>0</v>
          </cell>
          <cell r="AQ201">
            <v>16.451900503526691</v>
          </cell>
          <cell r="AR201">
            <v>22.314869518414955</v>
          </cell>
          <cell r="AS201">
            <v>20.227856227100517</v>
          </cell>
          <cell r="AT201">
            <v>0</v>
          </cell>
          <cell r="AU201">
            <v>0</v>
          </cell>
          <cell r="AV201">
            <v>0</v>
          </cell>
          <cell r="AW201">
            <v>67</v>
          </cell>
          <cell r="AX201">
            <v>0</v>
          </cell>
          <cell r="AY201">
            <v>0</v>
          </cell>
          <cell r="AZ201">
            <v>36.370061988434372</v>
          </cell>
          <cell r="BA201">
            <v>0</v>
          </cell>
          <cell r="BB201">
            <v>114.6077124876123</v>
          </cell>
          <cell r="BC201">
            <v>0</v>
          </cell>
          <cell r="BD201">
            <v>0</v>
          </cell>
          <cell r="BE201">
            <v>27.3224043715847</v>
          </cell>
          <cell r="BF201">
            <v>41.028280559922152</v>
          </cell>
          <cell r="BG201">
            <v>0</v>
          </cell>
          <cell r="BH201">
            <v>7.5259085438862883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CA201">
            <v>0</v>
          </cell>
          <cell r="CB201">
            <v>0.15080378488084989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H201">
            <v>0.15080378488084989</v>
          </cell>
          <cell r="CJ201">
            <v>39950</v>
          </cell>
          <cell r="CK201">
            <v>14.213649575331122</v>
          </cell>
          <cell r="CL201">
            <v>8.899844967087537</v>
          </cell>
          <cell r="CM201">
            <v>68.350684931506848</v>
          </cell>
          <cell r="CN201">
            <v>0</v>
          </cell>
          <cell r="CO201">
            <v>0</v>
          </cell>
          <cell r="CP201">
            <v>50.58920900407027</v>
          </cell>
          <cell r="CQ201">
            <v>0</v>
          </cell>
          <cell r="CR201">
            <v>38.766770021941646</v>
          </cell>
          <cell r="CS201">
            <v>0</v>
          </cell>
          <cell r="CU201">
            <v>39950</v>
          </cell>
          <cell r="CV201">
            <v>2.6001307965505491</v>
          </cell>
          <cell r="CW201">
            <v>5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72.328767123287676</v>
          </cell>
          <cell r="DD201">
            <v>67</v>
          </cell>
          <cell r="DE201">
            <v>11.835616438356164</v>
          </cell>
          <cell r="DF201">
            <v>24</v>
          </cell>
          <cell r="DG201">
            <v>58.684931506849324</v>
          </cell>
          <cell r="DH201">
            <v>114.6077124876123</v>
          </cell>
          <cell r="DI201">
            <v>0</v>
          </cell>
          <cell r="DJ201">
            <v>0</v>
          </cell>
          <cell r="DK201">
            <v>27.3224043715847</v>
          </cell>
          <cell r="DL201">
            <v>41.028280559922152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R201">
            <v>68.350684931506848</v>
          </cell>
          <cell r="DS201">
            <v>0.15080378488084989</v>
          </cell>
          <cell r="DT201">
            <v>0</v>
          </cell>
          <cell r="DV201">
            <v>39950</v>
          </cell>
          <cell r="DW201">
            <v>5.9332299780583577</v>
          </cell>
          <cell r="DY201">
            <v>49.7</v>
          </cell>
          <cell r="DZ201">
            <v>44.7</v>
          </cell>
          <cell r="EA201">
            <v>40</v>
          </cell>
          <cell r="EB201">
            <v>38.766770021941646</v>
          </cell>
          <cell r="ED201">
            <v>60</v>
          </cell>
          <cell r="EE201">
            <v>20</v>
          </cell>
          <cell r="EF201">
            <v>50.58920900407027</v>
          </cell>
          <cell r="EG201">
            <v>0</v>
          </cell>
          <cell r="EH201">
            <v>50.58920900407027</v>
          </cell>
          <cell r="EJ201">
            <v>38.766770021941646</v>
          </cell>
          <cell r="EK201">
            <v>98.766770021941653</v>
          </cell>
          <cell r="EL201">
            <v>118.76677002194165</v>
          </cell>
          <cell r="EN201">
            <v>0</v>
          </cell>
          <cell r="EO201">
            <v>60</v>
          </cell>
          <cell r="EP201">
            <v>80</v>
          </cell>
          <cell r="ER201">
            <v>200</v>
          </cell>
          <cell r="ET201">
            <v>15</v>
          </cell>
          <cell r="EU201">
            <v>0</v>
          </cell>
          <cell r="EV201">
            <v>0</v>
          </cell>
          <cell r="EW201">
            <v>55.963298161690233</v>
          </cell>
          <cell r="EX201">
            <v>12.387386769816615</v>
          </cell>
          <cell r="EZ201">
            <v>55.963298161690233</v>
          </cell>
          <cell r="FA201">
            <v>70.963298161690233</v>
          </cell>
          <cell r="FB201">
            <v>59</v>
          </cell>
          <cell r="FC201">
            <v>68.350684931506848</v>
          </cell>
          <cell r="FE201">
            <v>38271.593261111113</v>
          </cell>
        </row>
        <row r="202">
          <cell r="A202">
            <v>39951</v>
          </cell>
          <cell r="B202">
            <v>18</v>
          </cell>
          <cell r="C202">
            <v>1</v>
          </cell>
          <cell r="D202">
            <v>5</v>
          </cell>
          <cell r="E202">
            <v>2009</v>
          </cell>
          <cell r="G202">
            <v>0</v>
          </cell>
          <cell r="H202">
            <v>2.3257314130544851</v>
          </cell>
          <cell r="I202">
            <v>12.769774988951381</v>
          </cell>
          <cell r="J202">
            <v>76.027397260273986</v>
          </cell>
          <cell r="K202">
            <v>10.483870967741936</v>
          </cell>
          <cell r="L202">
            <v>0.53820507801037099</v>
          </cell>
          <cell r="M202">
            <v>8.1796941939007386</v>
          </cell>
          <cell r="N202">
            <v>8.1229090909090917</v>
          </cell>
          <cell r="O202">
            <v>35.038288874043317</v>
          </cell>
          <cell r="P202">
            <v>18.783641079142036</v>
          </cell>
          <cell r="Q202">
            <v>26.636061297235564</v>
          </cell>
          <cell r="R202">
            <v>17.724886817902519</v>
          </cell>
          <cell r="S202">
            <v>163.82820936804063</v>
          </cell>
          <cell r="T202">
            <v>21.567454686340845</v>
          </cell>
          <cell r="U202">
            <v>36.533890927614237</v>
          </cell>
          <cell r="W202">
            <v>0</v>
          </cell>
          <cell r="X202">
            <v>15.095506402005867</v>
          </cell>
          <cell r="Y202">
            <v>10.483870967741936</v>
          </cell>
          <cell r="Z202">
            <v>0</v>
          </cell>
          <cell r="AA202">
            <v>0</v>
          </cell>
          <cell r="AB202">
            <v>2.5988118896247618</v>
          </cell>
          <cell r="AC202">
            <v>5</v>
          </cell>
          <cell r="AD202">
            <v>0</v>
          </cell>
          <cell r="AE202">
            <v>1.3517454706142278</v>
          </cell>
          <cell r="AF202">
            <v>7.8902510025812127</v>
          </cell>
          <cell r="AG202">
            <v>0</v>
          </cell>
          <cell r="AH202">
            <v>2.8738493841965891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26.544552154563569</v>
          </cell>
          <cell r="AP202">
            <v>0</v>
          </cell>
          <cell r="AQ202">
            <v>16.109748997418787</v>
          </cell>
          <cell r="AR202">
            <v>22.428920020450921</v>
          </cell>
          <cell r="AS202">
            <v>27.814859182521651</v>
          </cell>
          <cell r="AT202">
            <v>0</v>
          </cell>
          <cell r="AU202">
            <v>0</v>
          </cell>
          <cell r="AV202">
            <v>0</v>
          </cell>
          <cell r="AW202">
            <v>67</v>
          </cell>
          <cell r="AX202">
            <v>0</v>
          </cell>
          <cell r="AY202">
            <v>0</v>
          </cell>
          <cell r="AZ202">
            <v>36.256011486398407</v>
          </cell>
          <cell r="BA202">
            <v>0</v>
          </cell>
          <cell r="BB202">
            <v>118.67354349559731</v>
          </cell>
          <cell r="BC202">
            <v>0</v>
          </cell>
          <cell r="BD202">
            <v>0</v>
          </cell>
          <cell r="BE202">
            <v>27.3224043715847</v>
          </cell>
          <cell r="BF202">
            <v>41.028280559922152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2.4109483291719158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CA202">
            <v>0</v>
          </cell>
          <cell r="CB202">
            <v>7.6767123287671382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H202">
            <v>7.6767123287671382</v>
          </cell>
          <cell r="CJ202">
            <v>39951</v>
          </cell>
          <cell r="CK202">
            <v>15.095506402005867</v>
          </cell>
          <cell r="CL202">
            <v>9.2419964731954405</v>
          </cell>
          <cell r="CM202">
            <v>68.350684931506848</v>
          </cell>
          <cell r="CN202">
            <v>0</v>
          </cell>
          <cell r="CO202">
            <v>0</v>
          </cell>
          <cell r="CP202">
            <v>57.233260721281809</v>
          </cell>
          <cell r="CQ202">
            <v>0</v>
          </cell>
          <cell r="CR202">
            <v>38.538669017869708</v>
          </cell>
          <cell r="CS202">
            <v>0</v>
          </cell>
          <cell r="CU202">
            <v>39951</v>
          </cell>
          <cell r="CV202">
            <v>2.5988118896247618</v>
          </cell>
          <cell r="CW202">
            <v>5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72.328767123287676</v>
          </cell>
          <cell r="DD202">
            <v>67</v>
          </cell>
          <cell r="DE202">
            <v>11.835616438356164</v>
          </cell>
          <cell r="DF202">
            <v>24</v>
          </cell>
          <cell r="DG202">
            <v>58.684931506849324</v>
          </cell>
          <cell r="DH202">
            <v>118.67354349559731</v>
          </cell>
          <cell r="DI202">
            <v>0</v>
          </cell>
          <cell r="DJ202">
            <v>0</v>
          </cell>
          <cell r="DK202">
            <v>27.3224043715847</v>
          </cell>
          <cell r="DL202">
            <v>41.028280559922152</v>
          </cell>
          <cell r="DM202">
            <v>0</v>
          </cell>
          <cell r="DN202">
            <v>0</v>
          </cell>
          <cell r="DO202">
            <v>2.4109483291719158</v>
          </cell>
          <cell r="DP202">
            <v>0</v>
          </cell>
          <cell r="DR202">
            <v>68.350684931506848</v>
          </cell>
          <cell r="DS202">
            <v>7.6767123287671382</v>
          </cell>
          <cell r="DT202">
            <v>0</v>
          </cell>
          <cell r="DV202">
            <v>39951</v>
          </cell>
          <cell r="DW202">
            <v>6.161330982130294</v>
          </cell>
          <cell r="DY202">
            <v>49.7</v>
          </cell>
          <cell r="DZ202">
            <v>44.7</v>
          </cell>
          <cell r="EA202">
            <v>40</v>
          </cell>
          <cell r="EB202">
            <v>38.538669017869708</v>
          </cell>
          <cell r="ED202">
            <v>60</v>
          </cell>
          <cell r="EE202">
            <v>20</v>
          </cell>
          <cell r="EF202">
            <v>57.233260721281809</v>
          </cell>
          <cell r="EG202">
            <v>0</v>
          </cell>
          <cell r="EH202">
            <v>57.233260721281809</v>
          </cell>
          <cell r="EJ202">
            <v>38.538669017869708</v>
          </cell>
          <cell r="EK202">
            <v>98.538669017869708</v>
          </cell>
          <cell r="EL202">
            <v>118.53866901786971</v>
          </cell>
          <cell r="EN202">
            <v>0</v>
          </cell>
          <cell r="EO202">
            <v>60</v>
          </cell>
          <cell r="EP202">
            <v>80</v>
          </cell>
          <cell r="ER202">
            <v>200</v>
          </cell>
          <cell r="ET202">
            <v>15</v>
          </cell>
          <cell r="EU202">
            <v>0</v>
          </cell>
          <cell r="EV202">
            <v>0</v>
          </cell>
          <cell r="EW202">
            <v>57.467570799207508</v>
          </cell>
          <cell r="EX202">
            <v>10.88311413229934</v>
          </cell>
          <cell r="EZ202">
            <v>57.467570799207508</v>
          </cell>
          <cell r="FA202">
            <v>72.467570799207508</v>
          </cell>
          <cell r="FB202">
            <v>59</v>
          </cell>
          <cell r="FC202">
            <v>68.350684931506848</v>
          </cell>
          <cell r="FE202">
            <v>38271.59326134259</v>
          </cell>
        </row>
        <row r="203">
          <cell r="A203">
            <v>39952</v>
          </cell>
          <cell r="B203">
            <v>19</v>
          </cell>
          <cell r="C203">
            <v>2</v>
          </cell>
          <cell r="D203">
            <v>5</v>
          </cell>
          <cell r="E203">
            <v>2009</v>
          </cell>
          <cell r="G203">
            <v>0</v>
          </cell>
          <cell r="H203">
            <v>2.2630741986060885</v>
          </cell>
          <cell r="I203">
            <v>12.73054559782806</v>
          </cell>
          <cell r="J203">
            <v>76.027397260273986</v>
          </cell>
          <cell r="K203">
            <v>10.483870967741936</v>
          </cell>
          <cell r="L203">
            <v>0.5237053680263094</v>
          </cell>
          <cell r="M203">
            <v>8.1545657618743856</v>
          </cell>
          <cell r="N203">
            <v>8.1229090909090917</v>
          </cell>
          <cell r="O203">
            <v>34.094327087414442</v>
          </cell>
          <cell r="P203">
            <v>18.725936788874488</v>
          </cell>
          <cell r="Q203">
            <v>26.590475933894865</v>
          </cell>
          <cell r="R203">
            <v>17.724886817902519</v>
          </cell>
          <cell r="S203">
            <v>168.35904334950149</v>
          </cell>
          <cell r="T203">
            <v>21.588024928357552</v>
          </cell>
          <cell r="U203">
            <v>36.666811210584676</v>
          </cell>
          <cell r="W203">
            <v>0</v>
          </cell>
          <cell r="X203">
            <v>14.99361979643415</v>
          </cell>
          <cell r="Y203">
            <v>10.483870967741936</v>
          </cell>
          <cell r="Z203">
            <v>0</v>
          </cell>
          <cell r="AA203">
            <v>0</v>
          </cell>
          <cell r="AB203">
            <v>2.597493651709736</v>
          </cell>
          <cell r="AC203">
            <v>5</v>
          </cell>
          <cell r="AD203">
            <v>0</v>
          </cell>
          <cell r="AE203">
            <v>1.3517454706142278</v>
          </cell>
          <cell r="AF203">
            <v>7.851941098485824</v>
          </cell>
          <cell r="AG203">
            <v>0</v>
          </cell>
          <cell r="AH203">
            <v>2.7915842119383463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26.670546292148593</v>
          </cell>
          <cell r="AP203">
            <v>0</v>
          </cell>
          <cell r="AQ203">
            <v>16.148058901514176</v>
          </cell>
          <cell r="AR203">
            <v>22.416150052419127</v>
          </cell>
          <cell r="AS203">
            <v>27.873016822766587</v>
          </cell>
          <cell r="AT203">
            <v>0</v>
          </cell>
          <cell r="AU203">
            <v>0</v>
          </cell>
          <cell r="AV203">
            <v>0</v>
          </cell>
          <cell r="AW203">
            <v>67</v>
          </cell>
          <cell r="AX203">
            <v>0</v>
          </cell>
          <cell r="AY203">
            <v>0</v>
          </cell>
          <cell r="AZ203">
            <v>36.268781454430197</v>
          </cell>
          <cell r="BA203">
            <v>0</v>
          </cell>
          <cell r="BB203">
            <v>123.34509803401353</v>
          </cell>
          <cell r="BC203">
            <v>0</v>
          </cell>
          <cell r="BD203">
            <v>0</v>
          </cell>
          <cell r="BE203">
            <v>27.3224043715847</v>
          </cell>
          <cell r="BF203">
            <v>41.028280559922152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1.2362703472994809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CA203">
            <v>0</v>
          </cell>
          <cell r="CB203">
            <v>7.6767123287671382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H203">
            <v>7.6767123287671382</v>
          </cell>
          <cell r="CJ203">
            <v>39952</v>
          </cell>
          <cell r="CK203">
            <v>14.99361979643415</v>
          </cell>
          <cell r="CL203">
            <v>9.2036865691000518</v>
          </cell>
          <cell r="CM203">
            <v>68.350684931506848</v>
          </cell>
          <cell r="CN203">
            <v>0</v>
          </cell>
          <cell r="CO203">
            <v>0</v>
          </cell>
          <cell r="CP203">
            <v>57.33514732685353</v>
          </cell>
          <cell r="CQ203">
            <v>0</v>
          </cell>
          <cell r="CR203">
            <v>38.564208953933303</v>
          </cell>
          <cell r="CS203">
            <v>0</v>
          </cell>
          <cell r="CU203">
            <v>39952</v>
          </cell>
          <cell r="CV203">
            <v>2.597493651709736</v>
          </cell>
          <cell r="CW203">
            <v>5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72.328767123287676</v>
          </cell>
          <cell r="DD203">
            <v>67</v>
          </cell>
          <cell r="DE203">
            <v>11.835616438356164</v>
          </cell>
          <cell r="DF203">
            <v>24</v>
          </cell>
          <cell r="DG203">
            <v>58.684931506849324</v>
          </cell>
          <cell r="DH203">
            <v>123.34509803401353</v>
          </cell>
          <cell r="DI203">
            <v>0</v>
          </cell>
          <cell r="DJ203">
            <v>0</v>
          </cell>
          <cell r="DK203">
            <v>27.3224043715847</v>
          </cell>
          <cell r="DL203">
            <v>41.028280559922152</v>
          </cell>
          <cell r="DM203">
            <v>0</v>
          </cell>
          <cell r="DN203">
            <v>0</v>
          </cell>
          <cell r="DO203">
            <v>1.2362703472994809</v>
          </cell>
          <cell r="DP203">
            <v>0</v>
          </cell>
          <cell r="DR203">
            <v>68.350684931506848</v>
          </cell>
          <cell r="DS203">
            <v>7.6767123287671382</v>
          </cell>
          <cell r="DT203">
            <v>0</v>
          </cell>
          <cell r="DV203">
            <v>39952</v>
          </cell>
          <cell r="DW203">
            <v>6.1357910460667009</v>
          </cell>
          <cell r="DY203">
            <v>49.7</v>
          </cell>
          <cell r="DZ203">
            <v>44.7</v>
          </cell>
          <cell r="EA203">
            <v>40</v>
          </cell>
          <cell r="EB203">
            <v>38.564208953933303</v>
          </cell>
          <cell r="ED203">
            <v>60</v>
          </cell>
          <cell r="EE203">
            <v>20</v>
          </cell>
          <cell r="EF203">
            <v>57.33514732685353</v>
          </cell>
          <cell r="EG203">
            <v>0</v>
          </cell>
          <cell r="EH203">
            <v>57.33514732685353</v>
          </cell>
          <cell r="EJ203">
            <v>38.564208953933303</v>
          </cell>
          <cell r="EK203">
            <v>98.564208953933303</v>
          </cell>
          <cell r="EL203">
            <v>118.5642089539333</v>
          </cell>
          <cell r="EN203">
            <v>0</v>
          </cell>
          <cell r="EO203">
            <v>60</v>
          </cell>
          <cell r="EP203">
            <v>80</v>
          </cell>
          <cell r="ER203">
            <v>200</v>
          </cell>
          <cell r="ET203">
            <v>15</v>
          </cell>
          <cell r="EU203">
            <v>0</v>
          </cell>
          <cell r="EV203">
            <v>0</v>
          </cell>
          <cell r="EW203">
            <v>57.291027530924403</v>
          </cell>
          <cell r="EX203">
            <v>11.059657400582445</v>
          </cell>
          <cell r="EZ203">
            <v>57.291027530924403</v>
          </cell>
          <cell r="FA203">
            <v>72.291027530924396</v>
          </cell>
          <cell r="FB203">
            <v>59</v>
          </cell>
          <cell r="FC203">
            <v>68.350684931506848</v>
          </cell>
          <cell r="FE203">
            <v>38271.593261574075</v>
          </cell>
        </row>
        <row r="204">
          <cell r="A204">
            <v>39953</v>
          </cell>
          <cell r="B204">
            <v>20</v>
          </cell>
          <cell r="C204">
            <v>3</v>
          </cell>
          <cell r="D204">
            <v>5</v>
          </cell>
          <cell r="E204">
            <v>2009</v>
          </cell>
          <cell r="G204">
            <v>0</v>
          </cell>
          <cell r="H204">
            <v>2.1765453304355176</v>
          </cell>
          <cell r="I204">
            <v>12.200092342493093</v>
          </cell>
          <cell r="J204">
            <v>76.027397260273986</v>
          </cell>
          <cell r="K204">
            <v>10.483870967741936</v>
          </cell>
          <cell r="L204">
            <v>0.50368144093718414</v>
          </cell>
          <cell r="M204">
            <v>7.814783313354086</v>
          </cell>
          <cell r="N204">
            <v>8.1229090909090917</v>
          </cell>
          <cell r="O204">
            <v>32.790727083610626</v>
          </cell>
          <cell r="P204">
            <v>17.945669042097791</v>
          </cell>
          <cell r="Q204">
            <v>26.304484693688359</v>
          </cell>
          <cell r="R204">
            <v>17.724886817902519</v>
          </cell>
          <cell r="S204">
            <v>211.22227496834697</v>
          </cell>
          <cell r="T204">
            <v>21.854225383337972</v>
          </cell>
          <cell r="U204">
            <v>34.453875985841819</v>
          </cell>
          <cell r="W204">
            <v>0</v>
          </cell>
          <cell r="X204">
            <v>14.376637672928611</v>
          </cell>
          <cell r="Y204">
            <v>10.483870967741936</v>
          </cell>
          <cell r="Z204">
            <v>0</v>
          </cell>
          <cell r="AA204">
            <v>0</v>
          </cell>
          <cell r="AB204">
            <v>2.5961760824661142</v>
          </cell>
          <cell r="AC204">
            <v>5</v>
          </cell>
          <cell r="AD204">
            <v>0</v>
          </cell>
          <cell r="AE204">
            <v>1.3517454706142278</v>
          </cell>
          <cell r="AF204">
            <v>7.4934522921200184</v>
          </cell>
          <cell r="AG204">
            <v>0</v>
          </cell>
          <cell r="AH204">
            <v>2.8999055799665161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27.121683442343983</v>
          </cell>
          <cell r="AP204">
            <v>0</v>
          </cell>
          <cell r="AQ204">
            <v>16.506547707879982</v>
          </cell>
          <cell r="AR204">
            <v>22.296653783630525</v>
          </cell>
          <cell r="AS204">
            <v>25.940977123478291</v>
          </cell>
          <cell r="AT204">
            <v>0</v>
          </cell>
          <cell r="AU204">
            <v>0</v>
          </cell>
          <cell r="AV204">
            <v>0</v>
          </cell>
          <cell r="AW204">
            <v>67</v>
          </cell>
          <cell r="AX204">
            <v>0</v>
          </cell>
          <cell r="AY204">
            <v>0</v>
          </cell>
          <cell r="AZ204">
            <v>36.388277723218799</v>
          </cell>
          <cell r="BA204">
            <v>0</v>
          </cell>
          <cell r="BB204">
            <v>164.14209861430791</v>
          </cell>
          <cell r="BC204">
            <v>0</v>
          </cell>
          <cell r="BD204">
            <v>0</v>
          </cell>
          <cell r="BE204">
            <v>27.3224043715847</v>
          </cell>
          <cell r="BF204">
            <v>41.028280559922152</v>
          </cell>
          <cell r="BG204">
            <v>0</v>
          </cell>
          <cell r="BH204">
            <v>1.9895633045702681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CA204">
            <v>0</v>
          </cell>
          <cell r="CB204">
            <v>5.6871490241968701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H204">
            <v>5.6871490241968701</v>
          </cell>
          <cell r="CJ204">
            <v>39953</v>
          </cell>
          <cell r="CK204">
            <v>14.376637672928611</v>
          </cell>
          <cell r="CL204">
            <v>8.8451977627342462</v>
          </cell>
          <cell r="CM204">
            <v>68.350684931506848</v>
          </cell>
          <cell r="CN204">
            <v>0</v>
          </cell>
          <cell r="CO204">
            <v>0</v>
          </cell>
          <cell r="CP204">
            <v>55.962566145788792</v>
          </cell>
          <cell r="CQ204">
            <v>0</v>
          </cell>
          <cell r="CR204">
            <v>38.803201491510507</v>
          </cell>
          <cell r="CS204">
            <v>0</v>
          </cell>
          <cell r="CU204">
            <v>39953</v>
          </cell>
          <cell r="CV204">
            <v>2.5961760824661142</v>
          </cell>
          <cell r="CW204">
            <v>5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72.328767123287676</v>
          </cell>
          <cell r="DD204">
            <v>67</v>
          </cell>
          <cell r="DE204">
            <v>11.835616438356164</v>
          </cell>
          <cell r="DF204">
            <v>24</v>
          </cell>
          <cell r="DG204">
            <v>58.684931506849324</v>
          </cell>
          <cell r="DH204">
            <v>164.14209861430791</v>
          </cell>
          <cell r="DI204">
            <v>0</v>
          </cell>
          <cell r="DJ204">
            <v>0</v>
          </cell>
          <cell r="DK204">
            <v>27.3224043715847</v>
          </cell>
          <cell r="DL204">
            <v>41.028280559922152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R204">
            <v>68.350684931506848</v>
          </cell>
          <cell r="DS204">
            <v>5.6871490241968701</v>
          </cell>
          <cell r="DT204">
            <v>0</v>
          </cell>
          <cell r="DV204">
            <v>39953</v>
          </cell>
          <cell r="DW204">
            <v>5.8967985084894972</v>
          </cell>
          <cell r="DY204">
            <v>49.7</v>
          </cell>
          <cell r="DZ204">
            <v>44.7</v>
          </cell>
          <cell r="EA204">
            <v>40</v>
          </cell>
          <cell r="EB204">
            <v>38.803201491510507</v>
          </cell>
          <cell r="ED204">
            <v>60</v>
          </cell>
          <cell r="EE204">
            <v>20</v>
          </cell>
          <cell r="EF204">
            <v>55.962566145788792</v>
          </cell>
          <cell r="EG204">
            <v>0</v>
          </cell>
          <cell r="EH204">
            <v>55.962566145788792</v>
          </cell>
          <cell r="EJ204">
            <v>38.803201491510507</v>
          </cell>
          <cell r="EK204">
            <v>98.803201491510507</v>
          </cell>
          <cell r="EL204">
            <v>118.80320149151051</v>
          </cell>
          <cell r="EN204">
            <v>0</v>
          </cell>
          <cell r="EO204">
            <v>60</v>
          </cell>
          <cell r="EP204">
            <v>80</v>
          </cell>
          <cell r="ER204">
            <v>200</v>
          </cell>
          <cell r="ET204">
            <v>15</v>
          </cell>
          <cell r="EU204">
            <v>0</v>
          </cell>
          <cell r="EV204">
            <v>0</v>
          </cell>
          <cell r="EW204">
            <v>54.90383903049996</v>
          </cell>
          <cell r="EX204">
            <v>13.446845901006888</v>
          </cell>
          <cell r="EZ204">
            <v>54.90383903049996</v>
          </cell>
          <cell r="FA204">
            <v>69.903839030499967</v>
          </cell>
          <cell r="FB204">
            <v>59</v>
          </cell>
          <cell r="FC204">
            <v>68.350684931506848</v>
          </cell>
          <cell r="FE204">
            <v>38271.593261689814</v>
          </cell>
        </row>
        <row r="205">
          <cell r="A205">
            <v>39954</v>
          </cell>
          <cell r="B205">
            <v>21</v>
          </cell>
          <cell r="C205">
            <v>4</v>
          </cell>
          <cell r="D205">
            <v>5</v>
          </cell>
          <cell r="E205">
            <v>2009</v>
          </cell>
          <cell r="G205">
            <v>0</v>
          </cell>
          <cell r="H205">
            <v>2.2446600130883265</v>
          </cell>
          <cell r="I205">
            <v>10.277564257011578</v>
          </cell>
          <cell r="J205">
            <v>76.027397260273986</v>
          </cell>
          <cell r="K205">
            <v>10.483870967741936</v>
          </cell>
          <cell r="L205">
            <v>0.51944408140591314</v>
          </cell>
          <cell r="M205">
            <v>6.583305716291461</v>
          </cell>
          <cell r="N205">
            <v>0</v>
          </cell>
          <cell r="O205">
            <v>33.816908315870144</v>
          </cell>
          <cell r="P205">
            <v>15.117735303758652</v>
          </cell>
          <cell r="Q205">
            <v>26.899500067162169</v>
          </cell>
          <cell r="R205">
            <v>17.724886817902519</v>
          </cell>
          <cell r="S205">
            <v>170.0298162341463</v>
          </cell>
          <cell r="T205">
            <v>20.825230080690083</v>
          </cell>
          <cell r="U205">
            <v>24.530208480391092</v>
          </cell>
          <cell r="W205">
            <v>0</v>
          </cell>
          <cell r="X205">
            <v>12.522224270099905</v>
          </cell>
          <cell r="Y205">
            <v>10.483870967741936</v>
          </cell>
          <cell r="Z205">
            <v>0</v>
          </cell>
          <cell r="AA205">
            <v>0</v>
          </cell>
          <cell r="AB205">
            <v>0</v>
          </cell>
          <cell r="AC205">
            <v>5</v>
          </cell>
          <cell r="AD205">
            <v>0</v>
          </cell>
          <cell r="AE205">
            <v>1.3517454706142278</v>
          </cell>
          <cell r="AF205">
            <v>0.75100432708314635</v>
          </cell>
          <cell r="AG205">
            <v>0</v>
          </cell>
          <cell r="AH205">
            <v>3.2173966392236011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28.604226900899896</v>
          </cell>
          <cell r="AP205">
            <v>0</v>
          </cell>
          <cell r="AQ205">
            <v>23.248995672916855</v>
          </cell>
          <cell r="AR205">
            <v>16.751004327083145</v>
          </cell>
          <cell r="AS205">
            <v>21.737406964569985</v>
          </cell>
          <cell r="AT205">
            <v>0</v>
          </cell>
          <cell r="AU205">
            <v>0</v>
          </cell>
          <cell r="AV205">
            <v>0</v>
          </cell>
          <cell r="AW205">
            <v>67</v>
          </cell>
          <cell r="AX205">
            <v>0</v>
          </cell>
          <cell r="AY205">
            <v>0</v>
          </cell>
          <cell r="AZ205">
            <v>41.933927179766179</v>
          </cell>
          <cell r="BA205">
            <v>0</v>
          </cell>
          <cell r="BB205">
            <v>106.45132761546128</v>
          </cell>
          <cell r="BC205">
            <v>0</v>
          </cell>
          <cell r="BD205">
            <v>0</v>
          </cell>
          <cell r="BE205">
            <v>27.3224043715847</v>
          </cell>
          <cell r="BF205">
            <v>33.929518790275011</v>
          </cell>
          <cell r="BG205">
            <v>0</v>
          </cell>
          <cell r="BH205">
            <v>6.2475123484942827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7.1054273576010019E-15</v>
          </cell>
          <cell r="BO205">
            <v>0</v>
          </cell>
          <cell r="BP205">
            <v>0</v>
          </cell>
          <cell r="BQ205">
            <v>-7.1054273576010019E-15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7.0987617696471332</v>
          </cell>
          <cell r="BX205">
            <v>0</v>
          </cell>
          <cell r="BY205">
            <v>0</v>
          </cell>
          <cell r="CA205">
            <v>0</v>
          </cell>
          <cell r="CB205">
            <v>1.4291999802728554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H205">
            <v>1.4291999802728554</v>
          </cell>
          <cell r="CJ205">
            <v>39954</v>
          </cell>
          <cell r="CK205">
            <v>12.522224270099905</v>
          </cell>
          <cell r="CL205">
            <v>2.1027497976973741</v>
          </cell>
          <cell r="CM205">
            <v>61.251923161859715</v>
          </cell>
          <cell r="CN205">
            <v>7.0987617696471332</v>
          </cell>
          <cell r="CO205">
            <v>0</v>
          </cell>
          <cell r="CP205">
            <v>53.559030504693482</v>
          </cell>
          <cell r="CQ205">
            <v>0</v>
          </cell>
          <cell r="CR205">
            <v>40</v>
          </cell>
          <cell r="CS205">
            <v>0</v>
          </cell>
          <cell r="CU205">
            <v>39954</v>
          </cell>
          <cell r="CV205">
            <v>0</v>
          </cell>
          <cell r="CW205">
            <v>5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72.328767123287676</v>
          </cell>
          <cell r="DD205">
            <v>67</v>
          </cell>
          <cell r="DE205">
            <v>11.835616438356164</v>
          </cell>
          <cell r="DF205">
            <v>24</v>
          </cell>
          <cell r="DG205">
            <v>58.684931506849324</v>
          </cell>
          <cell r="DH205">
            <v>106.45132761546128</v>
          </cell>
          <cell r="DI205">
            <v>0</v>
          </cell>
          <cell r="DJ205">
            <v>0</v>
          </cell>
          <cell r="DK205">
            <v>27.3224043715847</v>
          </cell>
          <cell r="DL205">
            <v>33.929518790275019</v>
          </cell>
          <cell r="DM205">
            <v>0</v>
          </cell>
          <cell r="DN205">
            <v>0</v>
          </cell>
          <cell r="DO205">
            <v>-7.1054273576010019E-15</v>
          </cell>
          <cell r="DP205">
            <v>7.0987617696471332</v>
          </cell>
          <cell r="DR205">
            <v>68.350684931506848</v>
          </cell>
          <cell r="DS205">
            <v>1.4291999802728554</v>
          </cell>
          <cell r="DT205">
            <v>0</v>
          </cell>
          <cell r="DV205">
            <v>39954</v>
          </cell>
          <cell r="DW205">
            <v>1.4018331984649162</v>
          </cell>
          <cell r="DY205">
            <v>49.7</v>
          </cell>
          <cell r="DZ205">
            <v>44.7</v>
          </cell>
          <cell r="EA205">
            <v>40</v>
          </cell>
          <cell r="EB205">
            <v>40</v>
          </cell>
          <cell r="ED205">
            <v>60</v>
          </cell>
          <cell r="EE205">
            <v>20</v>
          </cell>
          <cell r="EF205">
            <v>53.559030504693489</v>
          </cell>
          <cell r="EG205">
            <v>0</v>
          </cell>
          <cell r="EH205">
            <v>53.559030504693489</v>
          </cell>
          <cell r="EJ205">
            <v>40</v>
          </cell>
          <cell r="EK205">
            <v>100</v>
          </cell>
          <cell r="EL205">
            <v>120</v>
          </cell>
          <cell r="EN205">
            <v>0</v>
          </cell>
          <cell r="EO205">
            <v>60</v>
          </cell>
          <cell r="EP205">
            <v>80</v>
          </cell>
          <cell r="ER205">
            <v>200</v>
          </cell>
          <cell r="ET205">
            <v>15</v>
          </cell>
          <cell r="EU205">
            <v>0</v>
          </cell>
          <cell r="EV205">
            <v>7.0987617696471332</v>
          </cell>
          <cell r="EW205">
            <v>53.350684931506848</v>
          </cell>
          <cell r="EX205">
            <v>15</v>
          </cell>
          <cell r="EZ205">
            <v>46.251923161859715</v>
          </cell>
          <cell r="FA205">
            <v>61.251923161859715</v>
          </cell>
          <cell r="FB205">
            <v>59</v>
          </cell>
          <cell r="FC205">
            <v>68.350684931506848</v>
          </cell>
          <cell r="FE205">
            <v>38271.593262037037</v>
          </cell>
        </row>
        <row r="206">
          <cell r="A206">
            <v>39955</v>
          </cell>
          <cell r="B206">
            <v>22</v>
          </cell>
          <cell r="C206">
            <v>5</v>
          </cell>
          <cell r="D206">
            <v>5</v>
          </cell>
          <cell r="E206">
            <v>2009</v>
          </cell>
          <cell r="G206">
            <v>0</v>
          </cell>
          <cell r="H206">
            <v>1.8545054871430622</v>
          </cell>
          <cell r="I206">
            <v>10.119902957126513</v>
          </cell>
          <cell r="J206">
            <v>76.027397260273986</v>
          </cell>
          <cell r="K206">
            <v>10.483870967741936</v>
          </cell>
          <cell r="L206">
            <v>0.42915715235906748</v>
          </cell>
          <cell r="M206">
            <v>6.4823155876174239</v>
          </cell>
          <cell r="N206">
            <v>0</v>
          </cell>
          <cell r="O206">
            <v>27.939038279436431</v>
          </cell>
          <cell r="P206">
            <v>14.88582414857586</v>
          </cell>
          <cell r="Q206">
            <v>26.570921939757181</v>
          </cell>
          <cell r="R206">
            <v>17.724886817902519</v>
          </cell>
          <cell r="S206">
            <v>190.22895152161101</v>
          </cell>
          <cell r="T206">
            <v>21.139543140101768</v>
          </cell>
          <cell r="U206">
            <v>27.524377585872845</v>
          </cell>
          <cell r="W206">
            <v>0</v>
          </cell>
          <cell r="X206">
            <v>11.974408444269574</v>
          </cell>
          <cell r="Y206">
            <v>10.483870967741936</v>
          </cell>
          <cell r="Z206">
            <v>0</v>
          </cell>
          <cell r="AA206">
            <v>0</v>
          </cell>
          <cell r="AB206">
            <v>0</v>
          </cell>
          <cell r="AC206">
            <v>5</v>
          </cell>
          <cell r="AD206">
            <v>0</v>
          </cell>
          <cell r="AE206">
            <v>1.3517454706142278</v>
          </cell>
          <cell r="AF206">
            <v>0.55972726936226369</v>
          </cell>
          <cell r="AG206">
            <v>0</v>
          </cell>
          <cell r="AH206">
            <v>3.2547185596730817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29.056190579655301</v>
          </cell>
          <cell r="AP206">
            <v>0</v>
          </cell>
          <cell r="AQ206">
            <v>23.440272730637737</v>
          </cell>
          <cell r="AR206">
            <v>16.559727269362263</v>
          </cell>
          <cell r="AS206">
            <v>14.809762046343621</v>
          </cell>
          <cell r="AT206">
            <v>0</v>
          </cell>
          <cell r="AU206">
            <v>0</v>
          </cell>
          <cell r="AV206">
            <v>0</v>
          </cell>
          <cell r="AW206">
            <v>67</v>
          </cell>
          <cell r="AX206">
            <v>0</v>
          </cell>
          <cell r="AY206">
            <v>0</v>
          </cell>
          <cell r="AZ206">
            <v>42.125204237487061</v>
          </cell>
          <cell r="BA206">
            <v>0</v>
          </cell>
          <cell r="BB206">
            <v>129.76766801009859</v>
          </cell>
          <cell r="BC206">
            <v>0</v>
          </cell>
          <cell r="BD206">
            <v>0</v>
          </cell>
          <cell r="BE206">
            <v>27.3224043715847</v>
          </cell>
          <cell r="BF206">
            <v>33.219998699178717</v>
          </cell>
          <cell r="BG206">
            <v>0</v>
          </cell>
          <cell r="BH206">
            <v>13.233687493346096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2.2513066961644768</v>
          </cell>
          <cell r="BX206">
            <v>0</v>
          </cell>
          <cell r="BY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H206">
            <v>0</v>
          </cell>
          <cell r="CJ206">
            <v>39955</v>
          </cell>
          <cell r="CK206">
            <v>11.974408444269574</v>
          </cell>
          <cell r="CL206">
            <v>1.9114727399764915</v>
          </cell>
          <cell r="CM206">
            <v>60.542403070763413</v>
          </cell>
          <cell r="CN206">
            <v>2.2513066961644768</v>
          </cell>
          <cell r="CO206">
            <v>0</v>
          </cell>
          <cell r="CP206">
            <v>47.120671185672002</v>
          </cell>
          <cell r="CQ206">
            <v>0</v>
          </cell>
          <cell r="CR206">
            <v>40</v>
          </cell>
          <cell r="CS206">
            <v>0</v>
          </cell>
          <cell r="CU206">
            <v>39955</v>
          </cell>
          <cell r="CV206">
            <v>0</v>
          </cell>
          <cell r="CW206">
            <v>5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72.328767123287676</v>
          </cell>
          <cell r="DD206">
            <v>67</v>
          </cell>
          <cell r="DE206">
            <v>11.835616438356164</v>
          </cell>
          <cell r="DF206">
            <v>24</v>
          </cell>
          <cell r="DG206">
            <v>58.684931506849324</v>
          </cell>
          <cell r="DH206">
            <v>129.76766801009859</v>
          </cell>
          <cell r="DI206">
            <v>0</v>
          </cell>
          <cell r="DJ206">
            <v>0</v>
          </cell>
          <cell r="DK206">
            <v>27.3224043715847</v>
          </cell>
          <cell r="DL206">
            <v>33.219998699178717</v>
          </cell>
          <cell r="DM206">
            <v>0</v>
          </cell>
          <cell r="DN206">
            <v>0</v>
          </cell>
          <cell r="DO206">
            <v>0</v>
          </cell>
          <cell r="DP206">
            <v>2.2513066961644768</v>
          </cell>
          <cell r="DR206">
            <v>62.79370976692789</v>
          </cell>
          <cell r="DS206">
            <v>0</v>
          </cell>
          <cell r="DT206">
            <v>0</v>
          </cell>
          <cell r="DV206">
            <v>39955</v>
          </cell>
          <cell r="DW206">
            <v>1.2743151599843277</v>
          </cell>
          <cell r="DY206">
            <v>49.7</v>
          </cell>
          <cell r="DZ206">
            <v>44.7</v>
          </cell>
          <cell r="EA206">
            <v>40</v>
          </cell>
          <cell r="EB206">
            <v>40</v>
          </cell>
          <cell r="ED206">
            <v>60</v>
          </cell>
          <cell r="EE206">
            <v>20</v>
          </cell>
          <cell r="EF206">
            <v>47.120671185672002</v>
          </cell>
          <cell r="EG206">
            <v>0</v>
          </cell>
          <cell r="EH206">
            <v>47.120671185672002</v>
          </cell>
          <cell r="EJ206">
            <v>40</v>
          </cell>
          <cell r="EK206">
            <v>100</v>
          </cell>
          <cell r="EL206">
            <v>120</v>
          </cell>
          <cell r="EN206">
            <v>0</v>
          </cell>
          <cell r="EO206">
            <v>60</v>
          </cell>
          <cell r="EP206">
            <v>80</v>
          </cell>
          <cell r="ER206">
            <v>200</v>
          </cell>
          <cell r="ET206">
            <v>15</v>
          </cell>
          <cell r="EU206">
            <v>0</v>
          </cell>
          <cell r="EV206">
            <v>2.2513066961644768</v>
          </cell>
          <cell r="EW206">
            <v>47.79370976692789</v>
          </cell>
          <cell r="EX206">
            <v>15</v>
          </cell>
          <cell r="EZ206">
            <v>45.542403070763413</v>
          </cell>
          <cell r="FA206">
            <v>60.542403070763413</v>
          </cell>
          <cell r="FB206">
            <v>59</v>
          </cell>
          <cell r="FC206">
            <v>68.350684931506848</v>
          </cell>
          <cell r="FE206">
            <v>38271.593262268521</v>
          </cell>
        </row>
        <row r="207">
          <cell r="A207">
            <v>39956</v>
          </cell>
          <cell r="B207">
            <v>23</v>
          </cell>
          <cell r="C207">
            <v>6</v>
          </cell>
          <cell r="D207">
            <v>5</v>
          </cell>
          <cell r="E207">
            <v>2009</v>
          </cell>
          <cell r="G207">
            <v>0</v>
          </cell>
          <cell r="H207">
            <v>2.537410214957688</v>
          </cell>
          <cell r="I207">
            <v>12.896565058112605</v>
          </cell>
          <cell r="J207">
            <v>76.027397260273986</v>
          </cell>
          <cell r="K207">
            <v>10.483870967741936</v>
          </cell>
          <cell r="L207">
            <v>0.58719035870614589</v>
          </cell>
          <cell r="M207">
            <v>8.2609097198954906</v>
          </cell>
          <cell r="N207">
            <v>8.1229090909090917</v>
          </cell>
          <cell r="O207">
            <v>38.227334250463166</v>
          </cell>
          <cell r="P207">
            <v>18.970142341191256</v>
          </cell>
          <cell r="Q207">
            <v>26.580768564762163</v>
          </cell>
          <cell r="R207">
            <v>17.724886817902519</v>
          </cell>
          <cell r="S207">
            <v>173.39128750685035</v>
          </cell>
          <cell r="T207">
            <v>21.610871600874646</v>
          </cell>
          <cell r="U207">
            <v>36.814441276066674</v>
          </cell>
          <cell r="W207">
            <v>0</v>
          </cell>
          <cell r="X207">
            <v>15.433975273070294</v>
          </cell>
          <cell r="Y207">
            <v>10.483870967741936</v>
          </cell>
          <cell r="Z207">
            <v>0</v>
          </cell>
          <cell r="AA207">
            <v>0</v>
          </cell>
          <cell r="AB207">
            <v>2.594859181554718</v>
          </cell>
          <cell r="AC207">
            <v>5</v>
          </cell>
          <cell r="AD207">
            <v>0</v>
          </cell>
          <cell r="AE207">
            <v>1.3517454706142278</v>
          </cell>
          <cell r="AF207">
            <v>8.0244045173417842</v>
          </cell>
          <cell r="AG207">
            <v>0</v>
          </cell>
          <cell r="AH207">
            <v>2.6174847018864522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26.162846117646399</v>
          </cell>
          <cell r="AP207">
            <v>0</v>
          </cell>
          <cell r="AQ207">
            <v>15.975595482658216</v>
          </cell>
          <cell r="AR207">
            <v>22.47363785870445</v>
          </cell>
          <cell r="AS207">
            <v>28.114461030684531</v>
          </cell>
          <cell r="AT207">
            <v>0</v>
          </cell>
          <cell r="AU207">
            <v>0</v>
          </cell>
          <cell r="AV207">
            <v>0</v>
          </cell>
          <cell r="AW207">
            <v>67</v>
          </cell>
          <cell r="AX207">
            <v>0</v>
          </cell>
          <cell r="AY207">
            <v>0</v>
          </cell>
          <cell r="AZ207">
            <v>36.211293648144874</v>
          </cell>
          <cell r="BA207">
            <v>0</v>
          </cell>
          <cell r="BB207">
            <v>128.60530673564679</v>
          </cell>
          <cell r="BC207">
            <v>0</v>
          </cell>
          <cell r="BD207">
            <v>0</v>
          </cell>
          <cell r="BE207">
            <v>27.3224043715847</v>
          </cell>
          <cell r="BF207">
            <v>41.028280559922152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6.1591067827390589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CA207">
            <v>0</v>
          </cell>
          <cell r="CB207">
            <v>7.6767123287671382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H207">
            <v>7.6767123287671382</v>
          </cell>
          <cell r="CJ207">
            <v>39956</v>
          </cell>
          <cell r="CK207">
            <v>15.433975273070294</v>
          </cell>
          <cell r="CL207">
            <v>9.376149987956012</v>
          </cell>
          <cell r="CM207">
            <v>68.350684931506848</v>
          </cell>
          <cell r="CN207">
            <v>0</v>
          </cell>
          <cell r="CO207">
            <v>0</v>
          </cell>
          <cell r="CP207">
            <v>56.894791850217381</v>
          </cell>
          <cell r="CQ207">
            <v>0</v>
          </cell>
          <cell r="CR207">
            <v>38.449233341362664</v>
          </cell>
          <cell r="CS207">
            <v>0</v>
          </cell>
          <cell r="CU207">
            <v>39956</v>
          </cell>
          <cell r="CV207">
            <v>2.594859181554718</v>
          </cell>
          <cell r="CW207">
            <v>5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72.328767123287676</v>
          </cell>
          <cell r="DD207">
            <v>67</v>
          </cell>
          <cell r="DE207">
            <v>11.835616438356164</v>
          </cell>
          <cell r="DF207">
            <v>24</v>
          </cell>
          <cell r="DG207">
            <v>58.684931506849324</v>
          </cell>
          <cell r="DH207">
            <v>128.60530673564679</v>
          </cell>
          <cell r="DI207">
            <v>0</v>
          </cell>
          <cell r="DJ207">
            <v>0</v>
          </cell>
          <cell r="DK207">
            <v>27.3224043715847</v>
          </cell>
          <cell r="DL207">
            <v>41.028280559922152</v>
          </cell>
          <cell r="DM207">
            <v>0</v>
          </cell>
          <cell r="DN207">
            <v>0</v>
          </cell>
          <cell r="DO207">
            <v>6.1591067827390589</v>
          </cell>
          <cell r="DP207">
            <v>0</v>
          </cell>
          <cell r="DR207">
            <v>68.350684931506848</v>
          </cell>
          <cell r="DS207">
            <v>7.6767123287671382</v>
          </cell>
          <cell r="DT207">
            <v>0</v>
          </cell>
          <cell r="DV207">
            <v>39956</v>
          </cell>
          <cell r="DW207">
            <v>6.2507666586373416</v>
          </cell>
          <cell r="DY207">
            <v>49.7</v>
          </cell>
          <cell r="DZ207">
            <v>44.7</v>
          </cell>
          <cell r="EA207">
            <v>40</v>
          </cell>
          <cell r="EB207">
            <v>38.449233341362664</v>
          </cell>
          <cell r="ED207">
            <v>60</v>
          </cell>
          <cell r="EE207">
            <v>20</v>
          </cell>
          <cell r="EF207">
            <v>56.894791850217381</v>
          </cell>
          <cell r="EG207">
            <v>0</v>
          </cell>
          <cell r="EH207">
            <v>56.894791850217381</v>
          </cell>
          <cell r="EJ207">
            <v>38.449233341362664</v>
          </cell>
          <cell r="EK207">
            <v>98.449233341362657</v>
          </cell>
          <cell r="EL207">
            <v>118.44923334136266</v>
          </cell>
          <cell r="EN207">
            <v>0</v>
          </cell>
          <cell r="EO207">
            <v>60</v>
          </cell>
          <cell r="EP207">
            <v>80</v>
          </cell>
          <cell r="ER207">
            <v>200</v>
          </cell>
          <cell r="ET207">
            <v>15</v>
          </cell>
          <cell r="EU207">
            <v>0</v>
          </cell>
          <cell r="EV207">
            <v>0</v>
          </cell>
          <cell r="EW207">
            <v>58.038161689216388</v>
          </cell>
          <cell r="EX207">
            <v>10.31252324229046</v>
          </cell>
          <cell r="EZ207">
            <v>58.038161689216388</v>
          </cell>
          <cell r="FA207">
            <v>73.038161689216395</v>
          </cell>
          <cell r="FB207">
            <v>59</v>
          </cell>
          <cell r="FC207">
            <v>68.350684931506848</v>
          </cell>
          <cell r="FE207">
            <v>38271.59326238426</v>
          </cell>
        </row>
        <row r="208">
          <cell r="A208">
            <v>39957</v>
          </cell>
          <cell r="B208">
            <v>24</v>
          </cell>
          <cell r="C208">
            <v>7</v>
          </cell>
          <cell r="D208">
            <v>5</v>
          </cell>
          <cell r="E208">
            <v>2009</v>
          </cell>
          <cell r="G208">
            <v>0</v>
          </cell>
          <cell r="H208">
            <v>2.2433021673080855</v>
          </cell>
          <cell r="I208">
            <v>12.716597915348341</v>
          </cell>
          <cell r="J208">
            <v>76.027397260273986</v>
          </cell>
          <cell r="K208">
            <v>10.483870967741936</v>
          </cell>
          <cell r="L208">
            <v>0.51912985789326738</v>
          </cell>
          <cell r="M208">
            <v>8.1456315576698142</v>
          </cell>
          <cell r="N208">
            <v>8.1229090909090917</v>
          </cell>
          <cell r="O208">
            <v>33.79645170061896</v>
          </cell>
          <cell r="P208">
            <v>18.705420510254733</v>
          </cell>
          <cell r="Q208">
            <v>26.518909352385009</v>
          </cell>
          <cell r="R208">
            <v>17.724886817902519</v>
          </cell>
          <cell r="S208">
            <v>176.58235530119248</v>
          </cell>
          <cell r="T208">
            <v>21.625359228779331</v>
          </cell>
          <cell r="U208">
            <v>36.90805707305622</v>
          </cell>
          <cell r="W208">
            <v>0</v>
          </cell>
          <cell r="X208">
            <v>14.959900082656427</v>
          </cell>
          <cell r="Y208">
            <v>10.483870967741936</v>
          </cell>
          <cell r="Z208">
            <v>0</v>
          </cell>
          <cell r="AA208">
            <v>0</v>
          </cell>
          <cell r="AB208">
            <v>2.5935429486365393</v>
          </cell>
          <cell r="AC208">
            <v>5</v>
          </cell>
          <cell r="AD208">
            <v>0</v>
          </cell>
          <cell r="AE208">
            <v>1.3517454706142278</v>
          </cell>
          <cell r="AF208">
            <v>7.8423820872214076</v>
          </cell>
          <cell r="AG208">
            <v>0</v>
          </cell>
          <cell r="AH208">
            <v>2.6196528993466384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26.574973011448442</v>
          </cell>
          <cell r="AP208">
            <v>0</v>
          </cell>
          <cell r="AQ208">
            <v>16.157617912778591</v>
          </cell>
          <cell r="AR208">
            <v>22.412963715330989</v>
          </cell>
          <cell r="AS208">
            <v>28.174241129836169</v>
          </cell>
          <cell r="AT208">
            <v>0</v>
          </cell>
          <cell r="AU208">
            <v>0</v>
          </cell>
          <cell r="AV208">
            <v>0</v>
          </cell>
          <cell r="AW208">
            <v>67</v>
          </cell>
          <cell r="AX208">
            <v>0</v>
          </cell>
          <cell r="AY208">
            <v>0</v>
          </cell>
          <cell r="AZ208">
            <v>36.271967791518335</v>
          </cell>
          <cell r="BA208">
            <v>0</v>
          </cell>
          <cell r="BB208">
            <v>131.8438038115097</v>
          </cell>
          <cell r="BC208">
            <v>0</v>
          </cell>
          <cell r="BD208">
            <v>0</v>
          </cell>
          <cell r="BE208">
            <v>27.3224043715847</v>
          </cell>
          <cell r="BF208">
            <v>41.028280559922152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0.80621971242040047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CA208">
            <v>0</v>
          </cell>
          <cell r="CB208">
            <v>7.6767123287671382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H208">
            <v>7.6767123287671382</v>
          </cell>
          <cell r="CJ208">
            <v>39957</v>
          </cell>
          <cell r="CK208">
            <v>14.959900082656427</v>
          </cell>
          <cell r="CL208">
            <v>9.1941275578356354</v>
          </cell>
          <cell r="CM208">
            <v>68.350684931506848</v>
          </cell>
          <cell r="CN208">
            <v>0</v>
          </cell>
          <cell r="CO208">
            <v>0</v>
          </cell>
          <cell r="CP208">
            <v>57.368867040631251</v>
          </cell>
          <cell r="CQ208">
            <v>0</v>
          </cell>
          <cell r="CR208">
            <v>38.570581628109579</v>
          </cell>
          <cell r="CS208">
            <v>0</v>
          </cell>
          <cell r="CU208">
            <v>39957</v>
          </cell>
          <cell r="CV208">
            <v>2.5935429486365393</v>
          </cell>
          <cell r="CW208">
            <v>5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72.328767123287676</v>
          </cell>
          <cell r="DD208">
            <v>67</v>
          </cell>
          <cell r="DE208">
            <v>11.835616438356164</v>
          </cell>
          <cell r="DF208">
            <v>24</v>
          </cell>
          <cell r="DG208">
            <v>58.684931506849324</v>
          </cell>
          <cell r="DH208">
            <v>131.8438038115097</v>
          </cell>
          <cell r="DI208">
            <v>0</v>
          </cell>
          <cell r="DJ208">
            <v>0</v>
          </cell>
          <cell r="DK208">
            <v>27.3224043715847</v>
          </cell>
          <cell r="DL208">
            <v>41.028280559922152</v>
          </cell>
          <cell r="DM208">
            <v>0</v>
          </cell>
          <cell r="DN208">
            <v>0</v>
          </cell>
          <cell r="DO208">
            <v>0.80621971242040047</v>
          </cell>
          <cell r="DP208">
            <v>0</v>
          </cell>
          <cell r="DR208">
            <v>68.350684931506848</v>
          </cell>
          <cell r="DS208">
            <v>7.6767123287671382</v>
          </cell>
          <cell r="DT208">
            <v>0</v>
          </cell>
          <cell r="DV208">
            <v>39957</v>
          </cell>
          <cell r="DW208">
            <v>6.1294183718904236</v>
          </cell>
          <cell r="DY208">
            <v>49.7</v>
          </cell>
          <cell r="DZ208">
            <v>44.7</v>
          </cell>
          <cell r="EA208">
            <v>40</v>
          </cell>
          <cell r="EB208">
            <v>38.570581628109579</v>
          </cell>
          <cell r="ED208">
            <v>60</v>
          </cell>
          <cell r="EE208">
            <v>20</v>
          </cell>
          <cell r="EF208">
            <v>57.368867040631251</v>
          </cell>
          <cell r="EG208">
            <v>0</v>
          </cell>
          <cell r="EH208">
            <v>57.368867040631251</v>
          </cell>
          <cell r="EJ208">
            <v>38.570581628109579</v>
          </cell>
          <cell r="EK208">
            <v>98.570581628109579</v>
          </cell>
          <cell r="EL208">
            <v>118.57058162810958</v>
          </cell>
          <cell r="EN208">
            <v>0</v>
          </cell>
          <cell r="EO208">
            <v>60</v>
          </cell>
          <cell r="EP208">
            <v>80</v>
          </cell>
          <cell r="ER208">
            <v>200</v>
          </cell>
          <cell r="ET208">
            <v>15</v>
          </cell>
          <cell r="EU208">
            <v>0</v>
          </cell>
          <cell r="EV208">
            <v>0</v>
          </cell>
          <cell r="EW208">
            <v>57.228259045882055</v>
          </cell>
          <cell r="EX208">
            <v>11.122425885624793</v>
          </cell>
          <cell r="EZ208">
            <v>57.228259045882055</v>
          </cell>
          <cell r="FA208">
            <v>72.228259045882055</v>
          </cell>
          <cell r="FB208">
            <v>59</v>
          </cell>
          <cell r="FC208">
            <v>68.350684931506848</v>
          </cell>
          <cell r="FE208">
            <v>38271.593262615737</v>
          </cell>
        </row>
        <row r="209">
          <cell r="A209">
            <v>39958</v>
          </cell>
          <cell r="B209">
            <v>25</v>
          </cell>
          <cell r="C209">
            <v>1</v>
          </cell>
          <cell r="D209">
            <v>5</v>
          </cell>
          <cell r="E209">
            <v>2009</v>
          </cell>
          <cell r="G209">
            <v>0</v>
          </cell>
          <cell r="H209">
            <v>2.1202679093239492</v>
          </cell>
          <cell r="I209">
            <v>12.64281559282129</v>
          </cell>
          <cell r="J209">
            <v>76.027397260273986</v>
          </cell>
          <cell r="K209">
            <v>10.483870967741936</v>
          </cell>
          <cell r="L209">
            <v>0.49065809969942936</v>
          </cell>
          <cell r="M209">
            <v>8.098370205319501</v>
          </cell>
          <cell r="N209">
            <v>8.1229090909090917</v>
          </cell>
          <cell r="O209">
            <v>31.942880024863818</v>
          </cell>
          <cell r="P209">
            <v>18.596890746376143</v>
          </cell>
          <cell r="Q209">
            <v>26.547838394287556</v>
          </cell>
          <cell r="R209">
            <v>17.724886817902519</v>
          </cell>
          <cell r="S209">
            <v>156.84005748109462</v>
          </cell>
          <cell r="T209">
            <v>21.535728082331055</v>
          </cell>
          <cell r="U209">
            <v>36.328880739632531</v>
          </cell>
          <cell r="W209">
            <v>0</v>
          </cell>
          <cell r="X209">
            <v>14.763083502145239</v>
          </cell>
          <cell r="Y209">
            <v>10.483870967741936</v>
          </cell>
          <cell r="Z209">
            <v>0</v>
          </cell>
          <cell r="AA209">
            <v>0</v>
          </cell>
          <cell r="AB209">
            <v>2.5922273833727383</v>
          </cell>
          <cell r="AC209">
            <v>5</v>
          </cell>
          <cell r="AD209">
            <v>0</v>
          </cell>
          <cell r="AE209">
            <v>1.3517454706142278</v>
          </cell>
          <cell r="AF209">
            <v>7.7679645419410548</v>
          </cell>
          <cell r="AG209">
            <v>0</v>
          </cell>
          <cell r="AH209">
            <v>2.7604686356271131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26.569147217535292</v>
          </cell>
          <cell r="AP209">
            <v>0</v>
          </cell>
          <cell r="AQ209">
            <v>16.232035458058945</v>
          </cell>
          <cell r="AR209">
            <v>22.388157866904201</v>
          </cell>
          <cell r="AS209">
            <v>26.862686805304477</v>
          </cell>
          <cell r="AT209">
            <v>0</v>
          </cell>
          <cell r="AU209">
            <v>0</v>
          </cell>
          <cell r="AV209">
            <v>0</v>
          </cell>
          <cell r="AW209">
            <v>67</v>
          </cell>
          <cell r="AX209">
            <v>0</v>
          </cell>
          <cell r="AY209">
            <v>0</v>
          </cell>
          <cell r="AZ209">
            <v>36.296773639945123</v>
          </cell>
          <cell r="BA209">
            <v>0</v>
          </cell>
          <cell r="BB209">
            <v>111.40789266311307</v>
          </cell>
          <cell r="BC209">
            <v>0</v>
          </cell>
          <cell r="BD209">
            <v>0</v>
          </cell>
          <cell r="BE209">
            <v>27.3224043715847</v>
          </cell>
          <cell r="BF209">
            <v>41.028280559922152</v>
          </cell>
          <cell r="BG209">
            <v>0</v>
          </cell>
          <cell r="BH209">
            <v>1.3733809626755544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CA209">
            <v>0</v>
          </cell>
          <cell r="CB209">
            <v>6.3033313660915837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H209">
            <v>6.3033313660915837</v>
          </cell>
          <cell r="CJ209">
            <v>39958</v>
          </cell>
          <cell r="CK209">
            <v>14.763083502145239</v>
          </cell>
          <cell r="CL209">
            <v>9.1197100125552826</v>
          </cell>
          <cell r="CM209">
            <v>68.350684931506848</v>
          </cell>
          <cell r="CN209">
            <v>0</v>
          </cell>
          <cell r="CO209">
            <v>0</v>
          </cell>
          <cell r="CP209">
            <v>56.192302658466886</v>
          </cell>
          <cell r="CQ209">
            <v>0</v>
          </cell>
          <cell r="CR209">
            <v>38.620193324963147</v>
          </cell>
          <cell r="CS209">
            <v>0</v>
          </cell>
          <cell r="CU209">
            <v>39958</v>
          </cell>
          <cell r="CV209">
            <v>2.5922273833727383</v>
          </cell>
          <cell r="CW209">
            <v>5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72.328767123287676</v>
          </cell>
          <cell r="DD209">
            <v>67</v>
          </cell>
          <cell r="DE209">
            <v>11.835616438356164</v>
          </cell>
          <cell r="DF209">
            <v>24</v>
          </cell>
          <cell r="DG209">
            <v>58.684931506849324</v>
          </cell>
          <cell r="DH209">
            <v>111.40789266311307</v>
          </cell>
          <cell r="DI209">
            <v>0</v>
          </cell>
          <cell r="DJ209">
            <v>0</v>
          </cell>
          <cell r="DK209">
            <v>27.3224043715847</v>
          </cell>
          <cell r="DL209">
            <v>41.028280559922152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R209">
            <v>68.350684931506848</v>
          </cell>
          <cell r="DS209">
            <v>6.3033313660915837</v>
          </cell>
          <cell r="DT209">
            <v>0</v>
          </cell>
          <cell r="DV209">
            <v>39958</v>
          </cell>
          <cell r="DW209">
            <v>6.0798066750368553</v>
          </cell>
          <cell r="DY209">
            <v>49.7</v>
          </cell>
          <cell r="DZ209">
            <v>44.7</v>
          </cell>
          <cell r="EA209">
            <v>40</v>
          </cell>
          <cell r="EB209">
            <v>38.620193324963147</v>
          </cell>
          <cell r="ED209">
            <v>60</v>
          </cell>
          <cell r="EE209">
            <v>20</v>
          </cell>
          <cell r="EF209">
            <v>56.192302658466886</v>
          </cell>
          <cell r="EG209">
            <v>0</v>
          </cell>
          <cell r="EH209">
            <v>56.192302658466886</v>
          </cell>
          <cell r="EJ209">
            <v>38.620193324963147</v>
          </cell>
          <cell r="EK209">
            <v>98.62019332496314</v>
          </cell>
          <cell r="EL209">
            <v>118.62019332496314</v>
          </cell>
          <cell r="EN209">
            <v>0</v>
          </cell>
          <cell r="EO209">
            <v>60</v>
          </cell>
          <cell r="EP209">
            <v>80</v>
          </cell>
          <cell r="ER209">
            <v>200</v>
          </cell>
          <cell r="ET209">
            <v>15</v>
          </cell>
          <cell r="EU209">
            <v>0</v>
          </cell>
          <cell r="EV209">
            <v>0</v>
          </cell>
          <cell r="EW209">
            <v>56.89621789032357</v>
          </cell>
          <cell r="EX209">
            <v>11.454467041183278</v>
          </cell>
          <cell r="EZ209">
            <v>56.89621789032357</v>
          </cell>
          <cell r="FA209">
            <v>71.89621789032357</v>
          </cell>
          <cell r="FB209">
            <v>59</v>
          </cell>
          <cell r="FC209">
            <v>68.350684931506848</v>
          </cell>
          <cell r="FE209">
            <v>38271.593262962961</v>
          </cell>
        </row>
        <row r="210">
          <cell r="A210">
            <v>39959</v>
          </cell>
          <cell r="B210">
            <v>26</v>
          </cell>
          <cell r="C210">
            <v>2</v>
          </cell>
          <cell r="D210">
            <v>5</v>
          </cell>
          <cell r="E210">
            <v>2009</v>
          </cell>
          <cell r="G210">
            <v>0</v>
          </cell>
          <cell r="H210">
            <v>2.4474322271471523</v>
          </cell>
          <cell r="I210">
            <v>12.84199286524521</v>
          </cell>
          <cell r="J210">
            <v>76.027397260273986</v>
          </cell>
          <cell r="K210">
            <v>10.483870967741936</v>
          </cell>
          <cell r="L210">
            <v>0.56636825961208725</v>
          </cell>
          <cell r="M210">
            <v>8.2259534384001576</v>
          </cell>
          <cell r="N210">
            <v>8.1229090909090917</v>
          </cell>
          <cell r="O210">
            <v>36.871771561016516</v>
          </cell>
          <cell r="P210">
            <v>18.889869628116067</v>
          </cell>
          <cell r="Q210">
            <v>26.579564308597032</v>
          </cell>
          <cell r="R210">
            <v>17.724886817902519</v>
          </cell>
          <cell r="S210">
            <v>80.534606218023086</v>
          </cell>
          <cell r="T210">
            <v>21.189297026570173</v>
          </cell>
          <cell r="U210">
            <v>34.090321080290522</v>
          </cell>
          <cell r="W210">
            <v>0</v>
          </cell>
          <cell r="X210">
            <v>15.289425092392362</v>
          </cell>
          <cell r="Y210">
            <v>10.483870967741936</v>
          </cell>
          <cell r="Z210">
            <v>0</v>
          </cell>
          <cell r="AA210">
            <v>0</v>
          </cell>
          <cell r="AB210">
            <v>2.5909124854246497</v>
          </cell>
          <cell r="AC210">
            <v>5</v>
          </cell>
          <cell r="AD210">
            <v>0</v>
          </cell>
          <cell r="AE210">
            <v>1.3517454706142278</v>
          </cell>
          <cell r="AF210">
            <v>7.9725728328824577</v>
          </cell>
          <cell r="AG210">
            <v>0</v>
          </cell>
          <cell r="AH210">
            <v>2.6633847863128874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26.075736201438442</v>
          </cell>
          <cell r="AP210">
            <v>0</v>
          </cell>
          <cell r="AQ210">
            <v>16.027427167117544</v>
          </cell>
          <cell r="AR210">
            <v>22.456360630551337</v>
          </cell>
          <cell r="AS210">
            <v>28.300221043143985</v>
          </cell>
          <cell r="AT210">
            <v>0</v>
          </cell>
          <cell r="AU210">
            <v>0</v>
          </cell>
          <cell r="AV210">
            <v>0</v>
          </cell>
          <cell r="AW210">
            <v>67</v>
          </cell>
          <cell r="AX210">
            <v>0</v>
          </cell>
          <cell r="AY210">
            <v>0</v>
          </cell>
          <cell r="AZ210">
            <v>36.228570876297987</v>
          </cell>
          <cell r="BA210">
            <v>0</v>
          </cell>
          <cell r="BB210">
            <v>32.585653448585788</v>
          </cell>
          <cell r="BC210">
            <v>0</v>
          </cell>
          <cell r="BD210">
            <v>0</v>
          </cell>
          <cell r="BE210">
            <v>27.3224043715847</v>
          </cell>
          <cell r="BF210">
            <v>41.028280559922152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4.5429624870679532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CA210">
            <v>0</v>
          </cell>
          <cell r="CB210">
            <v>7.6767123287671382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H210">
            <v>7.6767123287671382</v>
          </cell>
          <cell r="CJ210">
            <v>39959</v>
          </cell>
          <cell r="CK210">
            <v>15.289425092392362</v>
          </cell>
          <cell r="CL210">
            <v>9.3243183034966854</v>
          </cell>
          <cell r="CM210">
            <v>68.350684931506848</v>
          </cell>
          <cell r="CN210">
            <v>0</v>
          </cell>
          <cell r="CO210">
            <v>0</v>
          </cell>
          <cell r="CP210">
            <v>57.039342030895313</v>
          </cell>
          <cell r="CQ210">
            <v>0</v>
          </cell>
          <cell r="CR210">
            <v>38.483787797668882</v>
          </cell>
          <cell r="CS210">
            <v>0</v>
          </cell>
          <cell r="CU210">
            <v>39959</v>
          </cell>
          <cell r="CV210">
            <v>2.5909124854246497</v>
          </cell>
          <cell r="CW210">
            <v>5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72.328767123287676</v>
          </cell>
          <cell r="DD210">
            <v>67</v>
          </cell>
          <cell r="DE210">
            <v>11.835616438356164</v>
          </cell>
          <cell r="DF210">
            <v>24</v>
          </cell>
          <cell r="DG210">
            <v>58.684931506849324</v>
          </cell>
          <cell r="DH210">
            <v>32.585653448585788</v>
          </cell>
          <cell r="DI210">
            <v>0</v>
          </cell>
          <cell r="DJ210">
            <v>0</v>
          </cell>
          <cell r="DK210">
            <v>27.3224043715847</v>
          </cell>
          <cell r="DL210">
            <v>41.028280559922152</v>
          </cell>
          <cell r="DM210">
            <v>0</v>
          </cell>
          <cell r="DN210">
            <v>0</v>
          </cell>
          <cell r="DO210">
            <v>4.5429624870679532</v>
          </cell>
          <cell r="DP210">
            <v>0</v>
          </cell>
          <cell r="DR210">
            <v>68.350684931506848</v>
          </cell>
          <cell r="DS210">
            <v>7.6767123287671382</v>
          </cell>
          <cell r="DT210">
            <v>0</v>
          </cell>
          <cell r="DV210">
            <v>39959</v>
          </cell>
          <cell r="DW210">
            <v>6.2162122023311239</v>
          </cell>
          <cell r="DY210">
            <v>49.7</v>
          </cell>
          <cell r="DZ210">
            <v>44.7</v>
          </cell>
          <cell r="EA210">
            <v>40</v>
          </cell>
          <cell r="EB210">
            <v>38.483787797668882</v>
          </cell>
          <cell r="ED210">
            <v>60</v>
          </cell>
          <cell r="EE210">
            <v>20</v>
          </cell>
          <cell r="EF210">
            <v>57.039342030895313</v>
          </cell>
          <cell r="EG210">
            <v>0</v>
          </cell>
          <cell r="EH210">
            <v>57.039342030895313</v>
          </cell>
          <cell r="EJ210">
            <v>38.483787797668882</v>
          </cell>
          <cell r="EK210">
            <v>98.483787797668882</v>
          </cell>
          <cell r="EL210">
            <v>118.48378779766888</v>
          </cell>
          <cell r="EN210">
            <v>0</v>
          </cell>
          <cell r="EO210">
            <v>60</v>
          </cell>
          <cell r="EP210">
            <v>80</v>
          </cell>
          <cell r="ER210">
            <v>200</v>
          </cell>
          <cell r="ET210">
            <v>15</v>
          </cell>
          <cell r="EU210">
            <v>0</v>
          </cell>
          <cell r="EV210">
            <v>0</v>
          </cell>
          <cell r="EW210">
            <v>57.792571507714491</v>
          </cell>
          <cell r="EX210">
            <v>10.558113423792356</v>
          </cell>
          <cell r="EZ210">
            <v>57.792571507714491</v>
          </cell>
          <cell r="FA210">
            <v>72.792571507714484</v>
          </cell>
          <cell r="FB210">
            <v>59</v>
          </cell>
          <cell r="FC210">
            <v>68.350684931506848</v>
          </cell>
          <cell r="FE210">
            <v>38271.593263194445</v>
          </cell>
        </row>
        <row r="211">
          <cell r="A211">
            <v>39960</v>
          </cell>
          <cell r="B211">
            <v>27</v>
          </cell>
          <cell r="C211">
            <v>3</v>
          </cell>
          <cell r="D211">
            <v>5</v>
          </cell>
          <cell r="E211">
            <v>2009</v>
          </cell>
          <cell r="G211">
            <v>0</v>
          </cell>
          <cell r="H211">
            <v>2.6624140927413822</v>
          </cell>
          <cell r="I211">
            <v>12.496124837996616</v>
          </cell>
          <cell r="J211">
            <v>76.027397260273986</v>
          </cell>
          <cell r="K211">
            <v>10.483870967741936</v>
          </cell>
          <cell r="L211">
            <v>0.61611791303014818</v>
          </cell>
          <cell r="M211">
            <v>8.004407272019856</v>
          </cell>
          <cell r="N211">
            <v>8.1229090909090917</v>
          </cell>
          <cell r="O211">
            <v>40.110579218293893</v>
          </cell>
          <cell r="P211">
            <v>18.381116663384145</v>
          </cell>
          <cell r="Q211">
            <v>26.360209104994759</v>
          </cell>
          <cell r="R211">
            <v>17.724886817902519</v>
          </cell>
          <cell r="S211">
            <v>192.66628389142045</v>
          </cell>
          <cell r="T211">
            <v>21.769980136464234</v>
          </cell>
          <cell r="U211">
            <v>33.909502125569254</v>
          </cell>
          <cell r="W211">
            <v>0</v>
          </cell>
          <cell r="X211">
            <v>15.158538930737999</v>
          </cell>
          <cell r="Y211">
            <v>10.483870967741936</v>
          </cell>
          <cell r="Z211">
            <v>0</v>
          </cell>
          <cell r="AA211">
            <v>0</v>
          </cell>
          <cell r="AB211">
            <v>2.5895982544537826</v>
          </cell>
          <cell r="AC211">
            <v>5</v>
          </cell>
          <cell r="AD211">
            <v>0</v>
          </cell>
          <cell r="AE211">
            <v>1.3517454706142278</v>
          </cell>
          <cell r="AF211">
            <v>7.8020905508910854</v>
          </cell>
          <cell r="AG211">
            <v>0</v>
          </cell>
          <cell r="AH211">
            <v>2.7777028725621538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26.029193714477497</v>
          </cell>
          <cell r="AP211">
            <v>0</v>
          </cell>
          <cell r="AQ211">
            <v>16.197909449108913</v>
          </cell>
          <cell r="AR211">
            <v>22.399533203220884</v>
          </cell>
          <cell r="AS211">
            <v>28.363331605510027</v>
          </cell>
          <cell r="AT211">
            <v>0</v>
          </cell>
          <cell r="AU211">
            <v>0</v>
          </cell>
          <cell r="AV211">
            <v>0</v>
          </cell>
          <cell r="AW211">
            <v>67</v>
          </cell>
          <cell r="AX211">
            <v>0</v>
          </cell>
          <cell r="AY211">
            <v>0</v>
          </cell>
          <cell r="AZ211">
            <v>36.28539830362844</v>
          </cell>
          <cell r="BA211">
            <v>0</v>
          </cell>
          <cell r="BB211">
            <v>145.06036784982547</v>
          </cell>
          <cell r="BC211">
            <v>0</v>
          </cell>
          <cell r="BD211">
            <v>0</v>
          </cell>
          <cell r="BE211">
            <v>27.3224043715847</v>
          </cell>
          <cell r="BF211">
            <v>41.028280559922152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6.8091209596958322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CA211">
            <v>0</v>
          </cell>
          <cell r="CB211">
            <v>7.6767123287671382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H211">
            <v>7.6767123287671382</v>
          </cell>
          <cell r="CJ211">
            <v>39960</v>
          </cell>
          <cell r="CK211">
            <v>15.158538930737999</v>
          </cell>
          <cell r="CL211">
            <v>9.1538360215053132</v>
          </cell>
          <cell r="CM211">
            <v>68.350684931506848</v>
          </cell>
          <cell r="CN211">
            <v>0</v>
          </cell>
          <cell r="CO211">
            <v>0</v>
          </cell>
          <cell r="CP211">
            <v>57.170228192549679</v>
          </cell>
          <cell r="CQ211">
            <v>0</v>
          </cell>
          <cell r="CR211">
            <v>38.597442652329796</v>
          </cell>
          <cell r="CS211">
            <v>0</v>
          </cell>
          <cell r="CU211">
            <v>39960</v>
          </cell>
          <cell r="CV211">
            <v>2.5895982544537826</v>
          </cell>
          <cell r="CW211">
            <v>5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72.328767123287676</v>
          </cell>
          <cell r="DD211">
            <v>67</v>
          </cell>
          <cell r="DE211">
            <v>11.835616438356164</v>
          </cell>
          <cell r="DF211">
            <v>24</v>
          </cell>
          <cell r="DG211">
            <v>58.684931506849324</v>
          </cell>
          <cell r="DH211">
            <v>145.06036784982547</v>
          </cell>
          <cell r="DI211">
            <v>0</v>
          </cell>
          <cell r="DJ211">
            <v>0</v>
          </cell>
          <cell r="DK211">
            <v>27.3224043715847</v>
          </cell>
          <cell r="DL211">
            <v>41.028280559922152</v>
          </cell>
          <cell r="DM211">
            <v>0</v>
          </cell>
          <cell r="DN211">
            <v>0</v>
          </cell>
          <cell r="DO211">
            <v>6.8091209596958322</v>
          </cell>
          <cell r="DP211">
            <v>0</v>
          </cell>
          <cell r="DR211">
            <v>68.350684931506848</v>
          </cell>
          <cell r="DS211">
            <v>7.6767123287671382</v>
          </cell>
          <cell r="DT211">
            <v>0</v>
          </cell>
          <cell r="DV211">
            <v>39960</v>
          </cell>
          <cell r="DW211">
            <v>6.1025573476702091</v>
          </cell>
          <cell r="DY211">
            <v>49.7</v>
          </cell>
          <cell r="DZ211">
            <v>44.7</v>
          </cell>
          <cell r="EA211">
            <v>40</v>
          </cell>
          <cell r="EB211">
            <v>38.597442652329796</v>
          </cell>
          <cell r="ED211">
            <v>60</v>
          </cell>
          <cell r="EE211">
            <v>20</v>
          </cell>
          <cell r="EF211">
            <v>57.170228192549679</v>
          </cell>
          <cell r="EG211">
            <v>0</v>
          </cell>
          <cell r="EH211">
            <v>57.170228192549679</v>
          </cell>
          <cell r="EJ211">
            <v>38.597442652329796</v>
          </cell>
          <cell r="EK211">
            <v>98.597442652329789</v>
          </cell>
          <cell r="EL211">
            <v>118.59744265232979</v>
          </cell>
          <cell r="EN211">
            <v>0</v>
          </cell>
          <cell r="EO211">
            <v>60</v>
          </cell>
          <cell r="EP211">
            <v>80</v>
          </cell>
          <cell r="ER211">
            <v>200</v>
          </cell>
          <cell r="ET211">
            <v>15</v>
          </cell>
          <cell r="EU211">
            <v>0</v>
          </cell>
          <cell r="EV211">
            <v>0</v>
          </cell>
          <cell r="EW211">
            <v>56.236068330462892</v>
          </cell>
          <cell r="EX211">
            <v>12.114616601043956</v>
          </cell>
          <cell r="EZ211">
            <v>56.236068330462892</v>
          </cell>
          <cell r="FA211">
            <v>71.236068330462899</v>
          </cell>
          <cell r="FB211">
            <v>59</v>
          </cell>
          <cell r="FC211">
            <v>68.350684931506848</v>
          </cell>
          <cell r="FE211">
            <v>38271.593263310184</v>
          </cell>
        </row>
        <row r="212">
          <cell r="A212">
            <v>39961</v>
          </cell>
          <cell r="B212">
            <v>28</v>
          </cell>
          <cell r="C212">
            <v>4</v>
          </cell>
          <cell r="D212">
            <v>5</v>
          </cell>
          <cell r="E212">
            <v>2009</v>
          </cell>
          <cell r="G212">
            <v>0</v>
          </cell>
          <cell r="H212">
            <v>2.1867946266693008</v>
          </cell>
          <cell r="I212">
            <v>10.241658431271107</v>
          </cell>
          <cell r="J212">
            <v>76.027397260273986</v>
          </cell>
          <cell r="K212">
            <v>10.483870967741936</v>
          </cell>
          <cell r="L212">
            <v>0.50605326394653583</v>
          </cell>
          <cell r="M212">
            <v>6.5603061979294974</v>
          </cell>
          <cell r="N212">
            <v>0</v>
          </cell>
          <cell r="O212">
            <v>32.94513777788908</v>
          </cell>
          <cell r="P212">
            <v>15.064919796520448</v>
          </cell>
          <cell r="Q212">
            <v>26.869191738008528</v>
          </cell>
          <cell r="R212">
            <v>17.724886817902519</v>
          </cell>
          <cell r="S212">
            <v>116.90430775953922</v>
          </cell>
          <cell r="T212">
            <v>20.584037273570175</v>
          </cell>
          <cell r="U212">
            <v>22.971674742830441</v>
          </cell>
          <cell r="W212">
            <v>0</v>
          </cell>
          <cell r="X212">
            <v>12.428453057940407</v>
          </cell>
          <cell r="Y212">
            <v>10.483870967741936</v>
          </cell>
          <cell r="Z212">
            <v>0</v>
          </cell>
          <cell r="AA212">
            <v>0</v>
          </cell>
          <cell r="AB212">
            <v>0</v>
          </cell>
          <cell r="AC212">
            <v>5</v>
          </cell>
          <cell r="AD212">
            <v>0</v>
          </cell>
          <cell r="AE212">
            <v>1.3517454706142278</v>
          </cell>
          <cell r="AF212">
            <v>0.71461399126180503</v>
          </cell>
          <cell r="AG212">
            <v>0</v>
          </cell>
          <cell r="AH212">
            <v>3.1715220784333109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28.310283478434616</v>
          </cell>
          <cell r="AP212">
            <v>0</v>
          </cell>
          <cell r="AQ212">
            <v>23.285386008738193</v>
          </cell>
          <cell r="AR212">
            <v>16.714613991261807</v>
          </cell>
          <cell r="AS212">
            <v>21.122330573452643</v>
          </cell>
          <cell r="AT212">
            <v>0</v>
          </cell>
          <cell r="AU212">
            <v>0</v>
          </cell>
          <cell r="AV212">
            <v>0</v>
          </cell>
          <cell r="AW212">
            <v>67</v>
          </cell>
          <cell r="AX212">
            <v>0</v>
          </cell>
          <cell r="AY212">
            <v>0</v>
          </cell>
          <cell r="AZ212">
            <v>41.970317515587517</v>
          </cell>
          <cell r="BA212">
            <v>0</v>
          </cell>
          <cell r="BB212">
            <v>51.489702260352317</v>
          </cell>
          <cell r="BC212">
            <v>0</v>
          </cell>
          <cell r="BD212">
            <v>0</v>
          </cell>
          <cell r="BE212">
            <v>27.3224043715847</v>
          </cell>
          <cell r="BF212">
            <v>33.76793249884625</v>
          </cell>
          <cell r="BG212">
            <v>0</v>
          </cell>
          <cell r="BH212">
            <v>7.2961779350267051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7.2603480610759021</v>
          </cell>
          <cell r="BX212">
            <v>0</v>
          </cell>
          <cell r="BY212">
            <v>0</v>
          </cell>
          <cell r="CA212">
            <v>0</v>
          </cell>
          <cell r="CB212">
            <v>0.38053439374043307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H212">
            <v>0.38053439374043307</v>
          </cell>
          <cell r="CJ212">
            <v>39961</v>
          </cell>
          <cell r="CK212">
            <v>12.428453057940407</v>
          </cell>
          <cell r="CL212">
            <v>2.0663594618760328</v>
          </cell>
          <cell r="CM212">
            <v>61.090336870430946</v>
          </cell>
          <cell r="CN212">
            <v>7.2603480610759021</v>
          </cell>
          <cell r="CO212">
            <v>0</v>
          </cell>
          <cell r="CP212">
            <v>52.604136130320569</v>
          </cell>
          <cell r="CQ212">
            <v>0</v>
          </cell>
          <cell r="CR212">
            <v>40</v>
          </cell>
          <cell r="CS212">
            <v>0</v>
          </cell>
          <cell r="CU212">
            <v>39961</v>
          </cell>
          <cell r="CV212">
            <v>0</v>
          </cell>
          <cell r="CW212">
            <v>5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72.328767123287676</v>
          </cell>
          <cell r="DD212">
            <v>67</v>
          </cell>
          <cell r="DE212">
            <v>11.835616438356164</v>
          </cell>
          <cell r="DF212">
            <v>24</v>
          </cell>
          <cell r="DG212">
            <v>58.684931506849324</v>
          </cell>
          <cell r="DH212">
            <v>51.489702260352317</v>
          </cell>
          <cell r="DI212">
            <v>0</v>
          </cell>
          <cell r="DJ212">
            <v>0</v>
          </cell>
          <cell r="DK212">
            <v>27.3224043715847</v>
          </cell>
          <cell r="DL212">
            <v>33.76793249884625</v>
          </cell>
          <cell r="DM212">
            <v>0</v>
          </cell>
          <cell r="DN212">
            <v>0</v>
          </cell>
          <cell r="DO212">
            <v>0</v>
          </cell>
          <cell r="DP212">
            <v>7.2603480610759021</v>
          </cell>
          <cell r="DR212">
            <v>68.350684931506848</v>
          </cell>
          <cell r="DS212">
            <v>0.38053439374043307</v>
          </cell>
          <cell r="DT212">
            <v>0</v>
          </cell>
          <cell r="DV212">
            <v>39961</v>
          </cell>
          <cell r="DW212">
            <v>1.3775729745840219</v>
          </cell>
          <cell r="DY212">
            <v>49.7</v>
          </cell>
          <cell r="DZ212">
            <v>44.7</v>
          </cell>
          <cell r="EA212">
            <v>40</v>
          </cell>
          <cell r="EB212">
            <v>40</v>
          </cell>
          <cell r="ED212">
            <v>60</v>
          </cell>
          <cell r="EE212">
            <v>20</v>
          </cell>
          <cell r="EF212">
            <v>52.604136130320569</v>
          </cell>
          <cell r="EG212">
            <v>0</v>
          </cell>
          <cell r="EH212">
            <v>52.604136130320569</v>
          </cell>
          <cell r="EJ212">
            <v>40</v>
          </cell>
          <cell r="EK212">
            <v>100</v>
          </cell>
          <cell r="EL212">
            <v>120</v>
          </cell>
          <cell r="EN212">
            <v>0</v>
          </cell>
          <cell r="EO212">
            <v>60</v>
          </cell>
          <cell r="EP212">
            <v>80</v>
          </cell>
          <cell r="ER212">
            <v>200</v>
          </cell>
          <cell r="ET212">
            <v>15</v>
          </cell>
          <cell r="EU212">
            <v>0</v>
          </cell>
          <cell r="EV212">
            <v>7.2603480610759021</v>
          </cell>
          <cell r="EW212">
            <v>53.350684931506848</v>
          </cell>
          <cell r="EX212">
            <v>15</v>
          </cell>
          <cell r="EZ212">
            <v>46.090336870430946</v>
          </cell>
          <cell r="FA212">
            <v>61.090336870430946</v>
          </cell>
          <cell r="FB212">
            <v>59</v>
          </cell>
          <cell r="FC212">
            <v>68.350684931506848</v>
          </cell>
          <cell r="FE212">
            <v>38271.593263541668</v>
          </cell>
        </row>
        <row r="213">
          <cell r="A213">
            <v>39962</v>
          </cell>
          <cell r="B213">
            <v>29</v>
          </cell>
          <cell r="C213">
            <v>5</v>
          </cell>
          <cell r="D213">
            <v>5</v>
          </cell>
          <cell r="E213">
            <v>2009</v>
          </cell>
          <cell r="G213">
            <v>0</v>
          </cell>
          <cell r="H213">
            <v>1.9225509863729553</v>
          </cell>
          <cell r="I213">
            <v>10.159837053216259</v>
          </cell>
          <cell r="J213">
            <v>76.027397260273986</v>
          </cell>
          <cell r="K213">
            <v>10.483870967741936</v>
          </cell>
          <cell r="L213">
            <v>0.44490378286666393</v>
          </cell>
          <cell r="M213">
            <v>6.5078954192281291</v>
          </cell>
          <cell r="N213">
            <v>0</v>
          </cell>
          <cell r="O213">
            <v>28.964177229365397</v>
          </cell>
          <cell r="P213">
            <v>14.944565021333506</v>
          </cell>
          <cell r="Q213">
            <v>26.523130473343425</v>
          </cell>
          <cell r="R213">
            <v>17.724886817902519</v>
          </cell>
          <cell r="S213">
            <v>175.59714612974338</v>
          </cell>
          <cell r="T213">
            <v>21.073113917737079</v>
          </cell>
          <cell r="U213">
            <v>27.095126873749351</v>
          </cell>
          <cell r="W213">
            <v>0</v>
          </cell>
          <cell r="X213">
            <v>12.082388039589215</v>
          </cell>
          <cell r="Y213">
            <v>10.483870967741936</v>
          </cell>
          <cell r="Z213">
            <v>0</v>
          </cell>
          <cell r="AA213">
            <v>0</v>
          </cell>
          <cell r="AB213">
            <v>0</v>
          </cell>
          <cell r="AC213">
            <v>5</v>
          </cell>
          <cell r="AD213">
            <v>0</v>
          </cell>
          <cell r="AE213">
            <v>1.3517454706142278</v>
          </cell>
          <cell r="AF213">
            <v>0.60105373148056529</v>
          </cell>
          <cell r="AG213">
            <v>0</v>
          </cell>
          <cell r="AH213">
            <v>3.0956813068927946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28.669446270852085</v>
          </cell>
          <cell r="AP213">
            <v>0</v>
          </cell>
          <cell r="AQ213">
            <v>23.398946268519435</v>
          </cell>
          <cell r="AR213">
            <v>16.601053731480565</v>
          </cell>
          <cell r="AS213">
            <v>16.391631964199973</v>
          </cell>
          <cell r="AT213">
            <v>0</v>
          </cell>
          <cell r="AU213">
            <v>0</v>
          </cell>
          <cell r="AV213">
            <v>0</v>
          </cell>
          <cell r="AW213">
            <v>67</v>
          </cell>
          <cell r="AX213">
            <v>0</v>
          </cell>
          <cell r="AY213">
            <v>0</v>
          </cell>
          <cell r="AZ213">
            <v>42.083877775368762</v>
          </cell>
          <cell r="BA213">
            <v>0</v>
          </cell>
          <cell r="BB213">
            <v>114.68150914586107</v>
          </cell>
          <cell r="BC213">
            <v>0</v>
          </cell>
          <cell r="BD213">
            <v>0</v>
          </cell>
          <cell r="BE213">
            <v>27.3224043715847</v>
          </cell>
          <cell r="BF213">
            <v>33.39971333755922</v>
          </cell>
          <cell r="BG213">
            <v>0</v>
          </cell>
          <cell r="BH213">
            <v>12.089619541753606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7.1054273576010019E-15</v>
          </cell>
          <cell r="BO213">
            <v>0</v>
          </cell>
          <cell r="BP213">
            <v>0</v>
          </cell>
          <cell r="BQ213">
            <v>-7.1054273576010019E-15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3.2156600093764638</v>
          </cell>
          <cell r="BX213">
            <v>0</v>
          </cell>
          <cell r="BY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H213">
            <v>0</v>
          </cell>
          <cell r="CJ213">
            <v>39962</v>
          </cell>
          <cell r="CK213">
            <v>12.082388039589215</v>
          </cell>
          <cell r="CL213">
            <v>1.9527992020947931</v>
          </cell>
          <cell r="CM213">
            <v>60.722117709143923</v>
          </cell>
          <cell r="CN213">
            <v>3.2156600093764638</v>
          </cell>
          <cell r="CO213">
            <v>0</v>
          </cell>
          <cell r="CP213">
            <v>48.156759541944851</v>
          </cell>
          <cell r="CQ213">
            <v>0</v>
          </cell>
          <cell r="CR213">
            <v>40</v>
          </cell>
          <cell r="CS213">
            <v>0</v>
          </cell>
          <cell r="CU213">
            <v>39962</v>
          </cell>
          <cell r="CV213">
            <v>0</v>
          </cell>
          <cell r="CW213">
            <v>5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72.328767123287676</v>
          </cell>
          <cell r="DD213">
            <v>67</v>
          </cell>
          <cell r="DE213">
            <v>11.835616438356164</v>
          </cell>
          <cell r="DF213">
            <v>24</v>
          </cell>
          <cell r="DG213">
            <v>58.684931506849324</v>
          </cell>
          <cell r="DH213">
            <v>114.68150914586107</v>
          </cell>
          <cell r="DI213">
            <v>0</v>
          </cell>
          <cell r="DJ213">
            <v>0</v>
          </cell>
          <cell r="DK213">
            <v>27.3224043715847</v>
          </cell>
          <cell r="DL213">
            <v>33.399713337559227</v>
          </cell>
          <cell r="DM213">
            <v>0</v>
          </cell>
          <cell r="DN213">
            <v>0</v>
          </cell>
          <cell r="DO213">
            <v>-7.1054273576010019E-15</v>
          </cell>
          <cell r="DP213">
            <v>3.2156600093764638</v>
          </cell>
          <cell r="DR213">
            <v>63.937777718520387</v>
          </cell>
          <cell r="DS213">
            <v>0</v>
          </cell>
          <cell r="DT213">
            <v>0</v>
          </cell>
          <cell r="DV213">
            <v>39962</v>
          </cell>
          <cell r="DW213">
            <v>1.3018661347298621</v>
          </cell>
          <cell r="DY213">
            <v>49.7</v>
          </cell>
          <cell r="DZ213">
            <v>44.7</v>
          </cell>
          <cell r="EA213">
            <v>40</v>
          </cell>
          <cell r="EB213">
            <v>40</v>
          </cell>
          <cell r="ED213">
            <v>60</v>
          </cell>
          <cell r="EE213">
            <v>20</v>
          </cell>
          <cell r="EF213">
            <v>48.156759541944858</v>
          </cell>
          <cell r="EG213">
            <v>0</v>
          </cell>
          <cell r="EH213">
            <v>48.156759541944858</v>
          </cell>
          <cell r="EJ213">
            <v>40</v>
          </cell>
          <cell r="EK213">
            <v>100</v>
          </cell>
          <cell r="EL213">
            <v>120</v>
          </cell>
          <cell r="EN213">
            <v>0</v>
          </cell>
          <cell r="EO213">
            <v>60</v>
          </cell>
          <cell r="EP213">
            <v>80</v>
          </cell>
          <cell r="ER213">
            <v>200</v>
          </cell>
          <cell r="ET213">
            <v>15</v>
          </cell>
          <cell r="EU213">
            <v>0</v>
          </cell>
          <cell r="EV213">
            <v>3.2156600093764638</v>
          </cell>
          <cell r="EW213">
            <v>48.937777718520387</v>
          </cell>
          <cell r="EX213">
            <v>15</v>
          </cell>
          <cell r="EZ213">
            <v>45.722117709143923</v>
          </cell>
          <cell r="FA213">
            <v>60.722117709143923</v>
          </cell>
          <cell r="FB213">
            <v>59</v>
          </cell>
          <cell r="FC213">
            <v>68.350684931506848</v>
          </cell>
          <cell r="FE213">
            <v>38271.593263888892</v>
          </cell>
        </row>
        <row r="214">
          <cell r="A214">
            <v>39963</v>
          </cell>
          <cell r="B214">
            <v>30</v>
          </cell>
          <cell r="C214">
            <v>6</v>
          </cell>
          <cell r="D214">
            <v>5</v>
          </cell>
          <cell r="E214">
            <v>2009</v>
          </cell>
          <cell r="G214">
            <v>0</v>
          </cell>
          <cell r="H214">
            <v>2.6161575659703482</v>
          </cell>
          <cell r="I214">
            <v>12.94360050345472</v>
          </cell>
          <cell r="J214">
            <v>76.027397260273986</v>
          </cell>
          <cell r="K214">
            <v>10.483870967741936</v>
          </cell>
          <cell r="L214">
            <v>0.60541353957603683</v>
          </cell>
          <cell r="M214">
            <v>8.291038329013924</v>
          </cell>
          <cell r="N214">
            <v>8.1229090909090917</v>
          </cell>
          <cell r="O214">
            <v>39.413701866843915</v>
          </cell>
          <cell r="P214">
            <v>19.039328910576252</v>
          </cell>
          <cell r="Q214">
            <v>26.555380896485953</v>
          </cell>
          <cell r="R214">
            <v>17.724886817902519</v>
          </cell>
          <cell r="S214">
            <v>190.82628781572114</v>
          </cell>
          <cell r="T214">
            <v>21.690027486387592</v>
          </cell>
          <cell r="U214">
            <v>37.32592882651042</v>
          </cell>
          <cell r="W214">
            <v>0</v>
          </cell>
          <cell r="X214">
            <v>15.559758069425069</v>
          </cell>
          <cell r="Y214">
            <v>10.483870967741936</v>
          </cell>
          <cell r="Z214">
            <v>0</v>
          </cell>
          <cell r="AA214">
            <v>0</v>
          </cell>
          <cell r="AB214">
            <v>2.5882846901218119</v>
          </cell>
          <cell r="AC214">
            <v>5</v>
          </cell>
          <cell r="AD214">
            <v>0</v>
          </cell>
          <cell r="AE214">
            <v>1.3517454706142278</v>
          </cell>
          <cell r="AF214">
            <v>8.0793307987630136</v>
          </cell>
          <cell r="AG214">
            <v>0</v>
          </cell>
          <cell r="AH214">
            <v>2.509814277077016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25.702347435270376</v>
          </cell>
          <cell r="AP214">
            <v>0</v>
          </cell>
          <cell r="AQ214">
            <v>15.920669201236986</v>
          </cell>
          <cell r="AR214">
            <v>22.49194661917819</v>
          </cell>
          <cell r="AS214">
            <v>28.556847341515216</v>
          </cell>
          <cell r="AT214">
            <v>0</v>
          </cell>
          <cell r="AU214">
            <v>0</v>
          </cell>
          <cell r="AV214">
            <v>0</v>
          </cell>
          <cell r="AW214">
            <v>67</v>
          </cell>
          <cell r="AX214">
            <v>0</v>
          </cell>
          <cell r="AY214">
            <v>0</v>
          </cell>
          <cell r="AZ214">
            <v>36.19298488767113</v>
          </cell>
          <cell r="BA214">
            <v>0</v>
          </cell>
          <cell r="BB214">
            <v>146.64925924094803</v>
          </cell>
          <cell r="BC214">
            <v>0</v>
          </cell>
          <cell r="BD214">
            <v>0</v>
          </cell>
          <cell r="BE214">
            <v>27.3224043715847</v>
          </cell>
          <cell r="BF214">
            <v>41.028280559922152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3.1873713816053737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CA214">
            <v>0</v>
          </cell>
          <cell r="CB214">
            <v>7.6767123287671382</v>
          </cell>
          <cell r="CC214">
            <v>0</v>
          </cell>
          <cell r="CD214">
            <v>0</v>
          </cell>
          <cell r="CE214">
            <v>4.3643022359254786</v>
          </cell>
          <cell r="CF214">
            <v>0</v>
          </cell>
          <cell r="CH214">
            <v>12.041014564692617</v>
          </cell>
          <cell r="CJ214">
            <v>39963</v>
          </cell>
          <cell r="CK214">
            <v>15.559758069425069</v>
          </cell>
          <cell r="CL214">
            <v>9.4310762693772414</v>
          </cell>
          <cell r="CM214">
            <v>68.350684931506848</v>
          </cell>
          <cell r="CN214">
            <v>0</v>
          </cell>
          <cell r="CO214">
            <v>0</v>
          </cell>
          <cell r="CP214">
            <v>56.769009053862604</v>
          </cell>
          <cell r="CQ214">
            <v>0</v>
          </cell>
          <cell r="CR214">
            <v>38.412615820415176</v>
          </cell>
          <cell r="CS214">
            <v>0</v>
          </cell>
          <cell r="CU214">
            <v>39963</v>
          </cell>
          <cell r="CV214">
            <v>2.5882846901218119</v>
          </cell>
          <cell r="CW214">
            <v>5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72.328767123287676</v>
          </cell>
          <cell r="DD214">
            <v>67</v>
          </cell>
          <cell r="DE214">
            <v>11.835616438356164</v>
          </cell>
          <cell r="DF214">
            <v>24</v>
          </cell>
          <cell r="DG214">
            <v>58.684931506849324</v>
          </cell>
          <cell r="DH214">
            <v>146.64925924094803</v>
          </cell>
          <cell r="DI214">
            <v>0</v>
          </cell>
          <cell r="DJ214">
            <v>0</v>
          </cell>
          <cell r="DK214">
            <v>27.3224043715847</v>
          </cell>
          <cell r="DL214">
            <v>41.028280559922152</v>
          </cell>
          <cell r="DM214">
            <v>0</v>
          </cell>
          <cell r="DN214">
            <v>0</v>
          </cell>
          <cell r="DO214">
            <v>3.1873713816053737</v>
          </cell>
          <cell r="DP214">
            <v>0</v>
          </cell>
          <cell r="DR214">
            <v>68.350684931506848</v>
          </cell>
          <cell r="DS214">
            <v>12.041014564692617</v>
          </cell>
          <cell r="DT214">
            <v>0</v>
          </cell>
          <cell r="DV214">
            <v>39963</v>
          </cell>
          <cell r="DW214">
            <v>6.2873841795848273</v>
          </cell>
          <cell r="DY214">
            <v>49.7</v>
          </cell>
          <cell r="DZ214">
            <v>44.7</v>
          </cell>
          <cell r="EA214">
            <v>40</v>
          </cell>
          <cell r="EB214">
            <v>38.412615820415176</v>
          </cell>
          <cell r="ED214">
            <v>60</v>
          </cell>
          <cell r="EE214">
            <v>20</v>
          </cell>
          <cell r="EF214">
            <v>61.133311289788082</v>
          </cell>
          <cell r="EG214">
            <v>1.1333112897880824</v>
          </cell>
          <cell r="EH214">
            <v>60</v>
          </cell>
          <cell r="EJ214">
            <v>38.412615820415176</v>
          </cell>
          <cell r="EK214">
            <v>98.412615820415169</v>
          </cell>
          <cell r="EL214">
            <v>118.41261582041517</v>
          </cell>
          <cell r="EN214">
            <v>0</v>
          </cell>
          <cell r="EO214">
            <v>60</v>
          </cell>
          <cell r="EP214">
            <v>80</v>
          </cell>
          <cell r="ER214">
            <v>200</v>
          </cell>
          <cell r="ET214">
            <v>15</v>
          </cell>
          <cell r="EU214">
            <v>0</v>
          </cell>
          <cell r="EV214">
            <v>0</v>
          </cell>
          <cell r="EW214">
            <v>58.2498343919546</v>
          </cell>
          <cell r="EX214">
            <v>10.100850539552248</v>
          </cell>
          <cell r="EZ214">
            <v>58.2498343919546</v>
          </cell>
          <cell r="FA214">
            <v>73.249834391954607</v>
          </cell>
          <cell r="FB214">
            <v>59</v>
          </cell>
          <cell r="FC214">
            <v>68.350684931506848</v>
          </cell>
          <cell r="FE214">
            <v>38271.59326400463</v>
          </cell>
        </row>
        <row r="215">
          <cell r="A215">
            <v>39964</v>
          </cell>
          <cell r="B215">
            <v>31</v>
          </cell>
          <cell r="C215">
            <v>7</v>
          </cell>
          <cell r="D215">
            <v>5</v>
          </cell>
          <cell r="E215">
            <v>2009</v>
          </cell>
          <cell r="G215">
            <v>0</v>
          </cell>
          <cell r="H215">
            <v>2.4746798204866751</v>
          </cell>
          <cell r="I215">
            <v>12.858208404768797</v>
          </cell>
          <cell r="J215">
            <v>76.027397260273986</v>
          </cell>
          <cell r="K215">
            <v>10.483870967741936</v>
          </cell>
          <cell r="L215">
            <v>0.57267371389480382</v>
          </cell>
          <cell r="M215">
            <v>8.2363403210669883</v>
          </cell>
          <cell r="N215">
            <v>8.1229090909090917</v>
          </cell>
          <cell r="O215">
            <v>37.28226997076144</v>
          </cell>
          <cell r="P215">
            <v>18.913721800498053</v>
          </cell>
          <cell r="Q215">
            <v>26.568616985864676</v>
          </cell>
          <cell r="R215">
            <v>17.724886817902519</v>
          </cell>
          <cell r="S215">
            <v>172.59485546673329</v>
          </cell>
          <cell r="T215">
            <v>21.607255754458272</v>
          </cell>
          <cell r="U215">
            <v>36.791076488795227</v>
          </cell>
          <cell r="W215">
            <v>0</v>
          </cell>
          <cell r="X215">
            <v>15.332888225255473</v>
          </cell>
          <cell r="Y215">
            <v>10.483870967741936</v>
          </cell>
          <cell r="Z215">
            <v>0</v>
          </cell>
          <cell r="AA215">
            <v>0</v>
          </cell>
          <cell r="AB215">
            <v>2.5869717920905919</v>
          </cell>
          <cell r="AC215">
            <v>5</v>
          </cell>
          <cell r="AD215">
            <v>0</v>
          </cell>
          <cell r="AE215">
            <v>1.3517454706142278</v>
          </cell>
          <cell r="AF215">
            <v>7.9932058631660645</v>
          </cell>
          <cell r="AG215">
            <v>0</v>
          </cell>
          <cell r="AH215">
            <v>2.6206081430625829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25.753315352364595</v>
          </cell>
          <cell r="AP215">
            <v>0</v>
          </cell>
          <cell r="AQ215">
            <v>16.006794136833935</v>
          </cell>
          <cell r="AR215">
            <v>22.46323830731254</v>
          </cell>
          <cell r="AS215">
            <v>28.621955402605025</v>
          </cell>
          <cell r="AT215">
            <v>0</v>
          </cell>
          <cell r="AU215">
            <v>0</v>
          </cell>
          <cell r="AV215">
            <v>0</v>
          </cell>
          <cell r="AW215">
            <v>67</v>
          </cell>
          <cell r="AX215">
            <v>0</v>
          </cell>
          <cell r="AY215">
            <v>0</v>
          </cell>
          <cell r="AZ215">
            <v>36.221693199536787</v>
          </cell>
          <cell r="BA215">
            <v>0</v>
          </cell>
          <cell r="BB215">
            <v>127.77149451045</v>
          </cell>
          <cell r="BC215">
            <v>0</v>
          </cell>
          <cell r="BD215">
            <v>0</v>
          </cell>
          <cell r="BE215">
            <v>27.3224043715847</v>
          </cell>
          <cell r="BF215">
            <v>41.028280559922152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CA215">
            <v>0</v>
          </cell>
          <cell r="CB215">
            <v>7.6767123287671382</v>
          </cell>
          <cell r="CC215">
            <v>0</v>
          </cell>
          <cell r="CD215">
            <v>0</v>
          </cell>
          <cell r="CE215">
            <v>5.0235842328480089</v>
          </cell>
          <cell r="CF215">
            <v>0</v>
          </cell>
          <cell r="CH215">
            <v>12.700296561615147</v>
          </cell>
          <cell r="CJ215">
            <v>39964</v>
          </cell>
          <cell r="CK215">
            <v>15.332888225255473</v>
          </cell>
          <cell r="CL215">
            <v>9.3449513337802923</v>
          </cell>
          <cell r="CM215">
            <v>68.350684931506848</v>
          </cell>
          <cell r="CN215">
            <v>0</v>
          </cell>
          <cell r="CO215">
            <v>0</v>
          </cell>
          <cell r="CP215">
            <v>56.995878898032203</v>
          </cell>
          <cell r="CQ215">
            <v>0</v>
          </cell>
          <cell r="CR215">
            <v>38.470032444146476</v>
          </cell>
          <cell r="CS215">
            <v>0</v>
          </cell>
          <cell r="CU215">
            <v>39964</v>
          </cell>
          <cell r="CV215">
            <v>2.5869717920905919</v>
          </cell>
          <cell r="CW215">
            <v>5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72.328767123287676</v>
          </cell>
          <cell r="DD215">
            <v>67</v>
          </cell>
          <cell r="DE215">
            <v>11.835616438356164</v>
          </cell>
          <cell r="DF215">
            <v>24</v>
          </cell>
          <cell r="DG215">
            <v>58.684931506849324</v>
          </cell>
          <cell r="DH215">
            <v>127.77149451045</v>
          </cell>
          <cell r="DI215">
            <v>0</v>
          </cell>
          <cell r="DJ215">
            <v>0</v>
          </cell>
          <cell r="DK215">
            <v>27.3224043715847</v>
          </cell>
          <cell r="DL215">
            <v>41.028280559922152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R215">
            <v>68.350684931506848</v>
          </cell>
          <cell r="DS215">
            <v>12.700296561615147</v>
          </cell>
          <cell r="DT215">
            <v>0</v>
          </cell>
          <cell r="DV215">
            <v>39964</v>
          </cell>
          <cell r="DW215">
            <v>6.2299675558535279</v>
          </cell>
          <cell r="DY215">
            <v>49.7</v>
          </cell>
          <cell r="DZ215">
            <v>44.7</v>
          </cell>
          <cell r="EA215">
            <v>40</v>
          </cell>
          <cell r="EB215">
            <v>38.470032444146476</v>
          </cell>
          <cell r="ED215">
            <v>60</v>
          </cell>
          <cell r="EE215">
            <v>20</v>
          </cell>
          <cell r="EF215">
            <v>62.019463130880212</v>
          </cell>
          <cell r="EG215">
            <v>2.0194631308802116</v>
          </cell>
          <cell r="EH215">
            <v>60</v>
          </cell>
          <cell r="EJ215">
            <v>38.470032444146476</v>
          </cell>
          <cell r="EK215">
            <v>98.470032444146483</v>
          </cell>
          <cell r="EL215">
            <v>118.47003244414648</v>
          </cell>
          <cell r="EN215">
            <v>0</v>
          </cell>
          <cell r="EO215">
            <v>60</v>
          </cell>
          <cell r="EP215">
            <v>80</v>
          </cell>
          <cell r="ER215">
            <v>200</v>
          </cell>
          <cell r="ET215">
            <v>15</v>
          </cell>
          <cell r="EU215">
            <v>0</v>
          </cell>
          <cell r="EV215">
            <v>0</v>
          </cell>
          <cell r="EW215">
            <v>57.865545985841578</v>
          </cell>
          <cell r="EX215">
            <v>10.48513894566527</v>
          </cell>
          <cell r="EZ215">
            <v>57.865545985841578</v>
          </cell>
          <cell r="FA215">
            <v>72.865545985841578</v>
          </cell>
          <cell r="FB215">
            <v>59</v>
          </cell>
          <cell r="FC215">
            <v>68.350684931506848</v>
          </cell>
          <cell r="FE215">
            <v>38271.593264236108</v>
          </cell>
        </row>
        <row r="216">
          <cell r="A216">
            <v>39965</v>
          </cell>
          <cell r="B216">
            <v>1</v>
          </cell>
          <cell r="C216">
            <v>1</v>
          </cell>
          <cell r="D216">
            <v>6</v>
          </cell>
          <cell r="E216">
            <v>2009</v>
          </cell>
          <cell r="G216">
            <v>0</v>
          </cell>
          <cell r="H216">
            <v>2.1022261351580025</v>
          </cell>
          <cell r="I216">
            <v>12.950799423117681</v>
          </cell>
          <cell r="J216">
            <v>85.61643835616438</v>
          </cell>
          <cell r="K216">
            <v>10.833333333333334</v>
          </cell>
          <cell r="L216">
            <v>0.51757737357725653</v>
          </cell>
          <cell r="M216">
            <v>8.348626256152416</v>
          </cell>
          <cell r="N216">
            <v>8.1229090909090917</v>
          </cell>
          <cell r="O216">
            <v>33.252952505187345</v>
          </cell>
          <cell r="P216">
            <v>19.757128190870773</v>
          </cell>
          <cell r="Q216">
            <v>27.469408353538032</v>
          </cell>
          <cell r="R216">
            <v>19.976700461843564</v>
          </cell>
          <cell r="S216">
            <v>173.70391385184465</v>
          </cell>
          <cell r="T216">
            <v>22.057216686027349</v>
          </cell>
          <cell r="U216">
            <v>39.082951581329837</v>
          </cell>
          <cell r="W216">
            <v>0</v>
          </cell>
          <cell r="X216">
            <v>15.053025558275683</v>
          </cell>
          <cell r="Y216">
            <v>10.833333333333334</v>
          </cell>
          <cell r="Z216">
            <v>0</v>
          </cell>
          <cell r="AA216">
            <v>0</v>
          </cell>
          <cell r="AB216">
            <v>2.5856595600221408</v>
          </cell>
          <cell r="AC216">
            <v>5</v>
          </cell>
          <cell r="AD216">
            <v>0</v>
          </cell>
          <cell r="AE216">
            <v>1.0022831050228298</v>
          </cell>
          <cell r="AF216">
            <v>8.4011700555937949</v>
          </cell>
          <cell r="AG216">
            <v>0</v>
          </cell>
          <cell r="AH216">
            <v>2.0689260712755999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26.521818193061584</v>
          </cell>
          <cell r="AP216">
            <v>0</v>
          </cell>
          <cell r="AQ216">
            <v>15.598829944406205</v>
          </cell>
          <cell r="AR216">
            <v>22.832201281849379</v>
          </cell>
          <cell r="AS216">
            <v>28.684997300674809</v>
          </cell>
          <cell r="AT216">
            <v>0</v>
          </cell>
          <cell r="AU216">
            <v>0</v>
          </cell>
          <cell r="AV216">
            <v>0</v>
          </cell>
          <cell r="AW216">
            <v>67</v>
          </cell>
          <cell r="AX216">
            <v>0</v>
          </cell>
          <cell r="AY216">
            <v>0</v>
          </cell>
          <cell r="AZ216">
            <v>35.852730224999945</v>
          </cell>
          <cell r="BA216">
            <v>0</v>
          </cell>
          <cell r="BB216">
            <v>131.9913518942019</v>
          </cell>
          <cell r="BC216">
            <v>0</v>
          </cell>
          <cell r="BD216">
            <v>0</v>
          </cell>
          <cell r="BE216">
            <v>27.3224043715847</v>
          </cell>
          <cell r="BF216">
            <v>41.028280559922152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CA216">
            <v>0</v>
          </cell>
          <cell r="CB216">
            <v>17.265753424657532</v>
          </cell>
          <cell r="CC216">
            <v>0</v>
          </cell>
          <cell r="CD216">
            <v>0</v>
          </cell>
          <cell r="CE216">
            <v>4.7494167201721353</v>
          </cell>
          <cell r="CF216">
            <v>0</v>
          </cell>
          <cell r="CH216">
            <v>22.015170144829668</v>
          </cell>
          <cell r="CJ216">
            <v>39965</v>
          </cell>
          <cell r="CK216">
            <v>15.053025558275683</v>
          </cell>
          <cell r="CL216">
            <v>9.4034531606166247</v>
          </cell>
          <cell r="CM216">
            <v>68.350684931506848</v>
          </cell>
          <cell r="CN216">
            <v>0</v>
          </cell>
          <cell r="CO216">
            <v>0</v>
          </cell>
          <cell r="CP216">
            <v>57.275741565011991</v>
          </cell>
          <cell r="CQ216">
            <v>0</v>
          </cell>
          <cell r="CR216">
            <v>38.431031226255584</v>
          </cell>
          <cell r="CS216">
            <v>0</v>
          </cell>
          <cell r="CU216">
            <v>39965</v>
          </cell>
          <cell r="CV216">
            <v>2.5856595600221408</v>
          </cell>
          <cell r="CW216">
            <v>5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72.328767123287676</v>
          </cell>
          <cell r="DD216">
            <v>67</v>
          </cell>
          <cell r="DE216">
            <v>11.835616438356164</v>
          </cell>
          <cell r="DF216">
            <v>24</v>
          </cell>
          <cell r="DG216">
            <v>58.684931506849324</v>
          </cell>
          <cell r="DH216">
            <v>131.9913518942019</v>
          </cell>
          <cell r="DI216">
            <v>0</v>
          </cell>
          <cell r="DJ216">
            <v>0</v>
          </cell>
          <cell r="DK216">
            <v>27.3224043715847</v>
          </cell>
          <cell r="DL216">
            <v>41.028280559922152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R216">
            <v>68.350684931506848</v>
          </cell>
          <cell r="DS216">
            <v>22.015170144829668</v>
          </cell>
          <cell r="DT216">
            <v>0</v>
          </cell>
          <cell r="DV216">
            <v>39965</v>
          </cell>
          <cell r="DW216">
            <v>6.2689687737444162</v>
          </cell>
          <cell r="DY216">
            <v>49.7</v>
          </cell>
          <cell r="DZ216">
            <v>44.7</v>
          </cell>
          <cell r="EA216">
            <v>40</v>
          </cell>
          <cell r="EB216">
            <v>38.431031226255584</v>
          </cell>
          <cell r="ED216">
            <v>60</v>
          </cell>
          <cell r="EE216">
            <v>20</v>
          </cell>
          <cell r="EF216">
            <v>62.025158285184126</v>
          </cell>
          <cell r="EG216">
            <v>2.0251582851841263</v>
          </cell>
          <cell r="EH216">
            <v>60</v>
          </cell>
          <cell r="EJ216">
            <v>38.431031226255584</v>
          </cell>
          <cell r="EK216">
            <v>98.431031226255584</v>
          </cell>
          <cell r="EL216">
            <v>118.43103122625558</v>
          </cell>
          <cell r="EN216">
            <v>0</v>
          </cell>
          <cell r="EO216">
            <v>60</v>
          </cell>
          <cell r="EP216">
            <v>80</v>
          </cell>
          <cell r="ER216">
            <v>200</v>
          </cell>
          <cell r="ET216">
            <v>15</v>
          </cell>
          <cell r="EU216">
            <v>0</v>
          </cell>
          <cell r="EV216">
            <v>0</v>
          </cell>
          <cell r="EW216">
            <v>58.198682971319656</v>
          </cell>
          <cell r="EX216">
            <v>10.152001960187192</v>
          </cell>
          <cell r="EZ216">
            <v>58.198682971319656</v>
          </cell>
          <cell r="FA216">
            <v>73.198682971319656</v>
          </cell>
          <cell r="FB216">
            <v>59</v>
          </cell>
          <cell r="FC216">
            <v>68.350684931506848</v>
          </cell>
          <cell r="FE216">
            <v>38271.593264583331</v>
          </cell>
        </row>
        <row r="217">
          <cell r="A217">
            <v>39966</v>
          </cell>
          <cell r="B217">
            <v>2</v>
          </cell>
          <cell r="C217">
            <v>2</v>
          </cell>
          <cell r="D217">
            <v>6</v>
          </cell>
          <cell r="E217">
            <v>2009</v>
          </cell>
          <cell r="G217">
            <v>0</v>
          </cell>
          <cell r="H217">
            <v>1.6124466908800532</v>
          </cell>
          <cell r="I217">
            <v>12.604728811299871</v>
          </cell>
          <cell r="J217">
            <v>85.61643835616438</v>
          </cell>
          <cell r="K217">
            <v>10.833333333333334</v>
          </cell>
          <cell r="L217">
            <v>0.39699150787900883</v>
          </cell>
          <cell r="M217">
            <v>8.1255346845890788</v>
          </cell>
          <cell r="N217">
            <v>8.1229090909090917</v>
          </cell>
          <cell r="O217">
            <v>25.505635351142157</v>
          </cell>
          <cell r="P217">
            <v>19.22917920352312</v>
          </cell>
          <cell r="Q217">
            <v>27.368590406362216</v>
          </cell>
          <cell r="R217">
            <v>19.976700461843564</v>
          </cell>
          <cell r="S217">
            <v>161.91699185796236</v>
          </cell>
          <cell r="T217">
            <v>22.002098545195178</v>
          </cell>
          <cell r="U217">
            <v>38.721823586197118</v>
          </cell>
          <cell r="W217">
            <v>0</v>
          </cell>
          <cell r="X217">
            <v>14.217175502179925</v>
          </cell>
          <cell r="Y217">
            <v>10.833333333333334</v>
          </cell>
          <cell r="Z217">
            <v>0</v>
          </cell>
          <cell r="AA217">
            <v>0</v>
          </cell>
          <cell r="AB217">
            <v>2.5843479935786502</v>
          </cell>
          <cell r="AC217">
            <v>5</v>
          </cell>
          <cell r="AD217">
            <v>0</v>
          </cell>
          <cell r="AE217">
            <v>1.0022831050228298</v>
          </cell>
          <cell r="AF217">
            <v>8.058804184775699</v>
          </cell>
          <cell r="AG217">
            <v>0</v>
          </cell>
          <cell r="AH217">
            <v>2.0937810345688082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27.26910226332059</v>
          </cell>
          <cell r="AP217">
            <v>0</v>
          </cell>
          <cell r="AQ217">
            <v>15.941195815224301</v>
          </cell>
          <cell r="AR217">
            <v>22.718079324910018</v>
          </cell>
          <cell r="AS217">
            <v>24.057946984847334</v>
          </cell>
          <cell r="AT217">
            <v>0</v>
          </cell>
          <cell r="AU217">
            <v>0</v>
          </cell>
          <cell r="AV217">
            <v>0</v>
          </cell>
          <cell r="AW217">
            <v>67</v>
          </cell>
          <cell r="AX217">
            <v>0</v>
          </cell>
          <cell r="AY217">
            <v>0</v>
          </cell>
          <cell r="AZ217">
            <v>35.966852181939302</v>
          </cell>
          <cell r="BA217">
            <v>0</v>
          </cell>
          <cell r="BB217">
            <v>119.67406180741536</v>
          </cell>
          <cell r="BC217">
            <v>0</v>
          </cell>
          <cell r="BD217">
            <v>0</v>
          </cell>
          <cell r="BE217">
            <v>27.3224043715847</v>
          </cell>
          <cell r="BF217">
            <v>41.028280559922152</v>
          </cell>
          <cell r="BG217">
            <v>0</v>
          </cell>
          <cell r="BH217">
            <v>4.6907613383710185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CA217">
            <v>0</v>
          </cell>
          <cell r="CB217">
            <v>12.574992086286514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H217">
            <v>12.574992086286514</v>
          </cell>
          <cell r="CJ217">
            <v>39966</v>
          </cell>
          <cell r="CK217">
            <v>14.217175502179925</v>
          </cell>
          <cell r="CL217">
            <v>9.0610872897985288</v>
          </cell>
          <cell r="CM217">
            <v>68.350684931506848</v>
          </cell>
          <cell r="CN217">
            <v>0</v>
          </cell>
          <cell r="CO217">
            <v>0</v>
          </cell>
          <cell r="CP217">
            <v>53.420830282736731</v>
          </cell>
          <cell r="CQ217">
            <v>0</v>
          </cell>
          <cell r="CR217">
            <v>38.659275140134319</v>
          </cell>
          <cell r="CS217">
            <v>0</v>
          </cell>
          <cell r="CU217">
            <v>39966</v>
          </cell>
          <cell r="CV217">
            <v>2.5843479935786502</v>
          </cell>
          <cell r="CW217">
            <v>5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72.328767123287676</v>
          </cell>
          <cell r="DD217">
            <v>67</v>
          </cell>
          <cell r="DE217">
            <v>11.835616438356164</v>
          </cell>
          <cell r="DF217">
            <v>24</v>
          </cell>
          <cell r="DG217">
            <v>58.684931506849324</v>
          </cell>
          <cell r="DH217">
            <v>119.67406180741536</v>
          </cell>
          <cell r="DI217">
            <v>0</v>
          </cell>
          <cell r="DJ217">
            <v>0</v>
          </cell>
          <cell r="DK217">
            <v>27.3224043715847</v>
          </cell>
          <cell r="DL217">
            <v>41.028280559922152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R217">
            <v>68.350684931506848</v>
          </cell>
          <cell r="DS217">
            <v>12.574992086286514</v>
          </cell>
          <cell r="DT217">
            <v>0</v>
          </cell>
          <cell r="DV217">
            <v>39966</v>
          </cell>
          <cell r="DW217">
            <v>6.0407248598656862</v>
          </cell>
          <cell r="DY217">
            <v>49.7</v>
          </cell>
          <cell r="DZ217">
            <v>44.7</v>
          </cell>
          <cell r="EA217">
            <v>40</v>
          </cell>
          <cell r="EB217">
            <v>38.659275140134319</v>
          </cell>
          <cell r="ED217">
            <v>60</v>
          </cell>
          <cell r="EE217">
            <v>20</v>
          </cell>
          <cell r="EF217">
            <v>53.420830282736731</v>
          </cell>
          <cell r="EG217">
            <v>0</v>
          </cell>
          <cell r="EH217">
            <v>53.420830282736731</v>
          </cell>
          <cell r="EJ217">
            <v>38.659275140134319</v>
          </cell>
          <cell r="EK217">
            <v>98.659275140134326</v>
          </cell>
          <cell r="EL217">
            <v>118.65927514013433</v>
          </cell>
          <cell r="EN217">
            <v>0</v>
          </cell>
          <cell r="EO217">
            <v>60</v>
          </cell>
          <cell r="EP217">
            <v>80</v>
          </cell>
          <cell r="ER217">
            <v>200</v>
          </cell>
          <cell r="ET217">
            <v>15</v>
          </cell>
          <cell r="EU217">
            <v>0</v>
          </cell>
          <cell r="EV217">
            <v>0</v>
          </cell>
          <cell r="EW217">
            <v>56.643500687597225</v>
          </cell>
          <cell r="EX217">
            <v>11.707184243909623</v>
          </cell>
          <cell r="EZ217">
            <v>56.643500687597225</v>
          </cell>
          <cell r="FA217">
            <v>71.643500687597225</v>
          </cell>
          <cell r="FB217">
            <v>59</v>
          </cell>
          <cell r="FC217">
            <v>68.350684931506848</v>
          </cell>
          <cell r="FE217">
            <v>38271.593264814815</v>
          </cell>
        </row>
        <row r="218">
          <cell r="A218">
            <v>39967</v>
          </cell>
          <cell r="B218">
            <v>3</v>
          </cell>
          <cell r="C218">
            <v>3</v>
          </cell>
          <cell r="D218">
            <v>6</v>
          </cell>
          <cell r="E218">
            <v>2009</v>
          </cell>
          <cell r="G218">
            <v>0</v>
          </cell>
          <cell r="H218">
            <v>1.8621265877881692</v>
          </cell>
          <cell r="I218">
            <v>12.301236023619641</v>
          </cell>
          <cell r="J218">
            <v>85.61643835616438</v>
          </cell>
          <cell r="K218">
            <v>10.833333333333334</v>
          </cell>
          <cell r="L218">
            <v>0.45846380294541472</v>
          </cell>
          <cell r="M218">
            <v>7.9298905569179139</v>
          </cell>
          <cell r="N218">
            <v>8.1229090909090917</v>
          </cell>
          <cell r="O218">
            <v>29.455064774804821</v>
          </cell>
          <cell r="P218">
            <v>18.76618493457477</v>
          </cell>
          <cell r="Q218">
            <v>27.242294980473122</v>
          </cell>
          <cell r="R218">
            <v>19.976700461843564</v>
          </cell>
          <cell r="S218">
            <v>178.63284998626966</v>
          </cell>
          <cell r="T218">
            <v>22.155590047458979</v>
          </cell>
          <cell r="U218">
            <v>35.592063968417563</v>
          </cell>
          <cell r="W218">
            <v>0</v>
          </cell>
          <cell r="X218">
            <v>14.163362611407809</v>
          </cell>
          <cell r="Y218">
            <v>10.833333333333334</v>
          </cell>
          <cell r="Z218">
            <v>0</v>
          </cell>
          <cell r="AA218">
            <v>0</v>
          </cell>
          <cell r="AB218">
            <v>2.5830370924224875</v>
          </cell>
          <cell r="AC218">
            <v>5</v>
          </cell>
          <cell r="AD218">
            <v>0</v>
          </cell>
          <cell r="AE218">
            <v>1.0022831050228298</v>
          </cell>
          <cell r="AF218">
            <v>7.9259432533271017</v>
          </cell>
          <cell r="AG218">
            <v>0</v>
          </cell>
          <cell r="AH218">
            <v>2.476331164111226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26.871752077901341</v>
          </cell>
          <cell r="AP218">
            <v>0</v>
          </cell>
          <cell r="AQ218">
            <v>16.074056746672898</v>
          </cell>
          <cell r="AR218">
            <v>22.673792347760486</v>
          </cell>
          <cell r="AS218">
            <v>27.344312815250319</v>
          </cell>
          <cell r="AT218">
            <v>0</v>
          </cell>
          <cell r="AU218">
            <v>0</v>
          </cell>
          <cell r="AV218">
            <v>0</v>
          </cell>
          <cell r="AW218">
            <v>67</v>
          </cell>
          <cell r="AX218">
            <v>0</v>
          </cell>
          <cell r="AY218">
            <v>0</v>
          </cell>
          <cell r="AZ218">
            <v>36.011139159088842</v>
          </cell>
          <cell r="BA218">
            <v>0</v>
          </cell>
          <cell r="BB218">
            <v>133.36936484305738</v>
          </cell>
          <cell r="BC218">
            <v>0</v>
          </cell>
          <cell r="BD218">
            <v>0</v>
          </cell>
          <cell r="BE218">
            <v>27.3224043715847</v>
          </cell>
          <cell r="BF218">
            <v>41.028280559922152</v>
          </cell>
          <cell r="BG218">
            <v>0</v>
          </cell>
          <cell r="BH218">
            <v>1.4730084546169877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CA218">
            <v>0</v>
          </cell>
          <cell r="CB218">
            <v>15.792744970040545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H218">
            <v>15.792744970040545</v>
          </cell>
          <cell r="CJ218">
            <v>39967</v>
          </cell>
          <cell r="CK218">
            <v>14.163362611407809</v>
          </cell>
          <cell r="CL218">
            <v>8.9282263583499315</v>
          </cell>
          <cell r="CM218">
            <v>68.350684931506848</v>
          </cell>
          <cell r="CN218">
            <v>0</v>
          </cell>
          <cell r="CO218">
            <v>0</v>
          </cell>
          <cell r="CP218">
            <v>56.692396057262883</v>
          </cell>
          <cell r="CQ218">
            <v>0</v>
          </cell>
          <cell r="CR218">
            <v>38.747849094433384</v>
          </cell>
          <cell r="CS218">
            <v>0</v>
          </cell>
          <cell r="CU218">
            <v>39967</v>
          </cell>
          <cell r="CV218">
            <v>2.5830370924224875</v>
          </cell>
          <cell r="CW218">
            <v>5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72.328767123287676</v>
          </cell>
          <cell r="DD218">
            <v>67</v>
          </cell>
          <cell r="DE218">
            <v>11.835616438356164</v>
          </cell>
          <cell r="DF218">
            <v>24</v>
          </cell>
          <cell r="DG218">
            <v>58.684931506849324</v>
          </cell>
          <cell r="DH218">
            <v>133.36936484305738</v>
          </cell>
          <cell r="DI218">
            <v>0</v>
          </cell>
          <cell r="DJ218">
            <v>0</v>
          </cell>
          <cell r="DK218">
            <v>27.3224043715847</v>
          </cell>
          <cell r="DL218">
            <v>41.028280559922152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R218">
            <v>68.350684931506848</v>
          </cell>
          <cell r="DS218">
            <v>15.792744970040545</v>
          </cell>
          <cell r="DT218">
            <v>0</v>
          </cell>
          <cell r="DV218">
            <v>39967</v>
          </cell>
          <cell r="DW218">
            <v>5.9521509055666213</v>
          </cell>
          <cell r="DY218">
            <v>49.7</v>
          </cell>
          <cell r="DZ218">
            <v>44.7</v>
          </cell>
          <cell r="EA218">
            <v>40</v>
          </cell>
          <cell r="EB218">
            <v>38.747849094433384</v>
          </cell>
          <cell r="ED218">
            <v>60</v>
          </cell>
          <cell r="EE218">
            <v>20</v>
          </cell>
          <cell r="EF218">
            <v>56.692396057262883</v>
          </cell>
          <cell r="EG218">
            <v>0</v>
          </cell>
          <cell r="EH218">
            <v>56.692396057262883</v>
          </cell>
          <cell r="EJ218">
            <v>38.747849094433384</v>
          </cell>
          <cell r="EK218">
            <v>98.747849094433377</v>
          </cell>
          <cell r="EL218">
            <v>118.74784909443338</v>
          </cell>
          <cell r="EN218">
            <v>0</v>
          </cell>
          <cell r="EO218">
            <v>60</v>
          </cell>
          <cell r="EP218">
            <v>80</v>
          </cell>
          <cell r="ER218">
            <v>200</v>
          </cell>
          <cell r="ET218">
            <v>15</v>
          </cell>
          <cell r="EU218">
            <v>0</v>
          </cell>
          <cell r="EV218">
            <v>0</v>
          </cell>
          <cell r="EW218">
            <v>55.279655881016801</v>
          </cell>
          <cell r="EX218">
            <v>13.071029050490047</v>
          </cell>
          <cell r="EZ218">
            <v>55.279655881016801</v>
          </cell>
          <cell r="FA218">
            <v>70.279655881016794</v>
          </cell>
          <cell r="FB218">
            <v>59</v>
          </cell>
          <cell r="FC218">
            <v>68.350684931506848</v>
          </cell>
          <cell r="FE218">
            <v>38271.593264930554</v>
          </cell>
        </row>
        <row r="219">
          <cell r="A219">
            <v>39968</v>
          </cell>
          <cell r="B219">
            <v>4</v>
          </cell>
          <cell r="C219">
            <v>4</v>
          </cell>
          <cell r="D219">
            <v>6</v>
          </cell>
          <cell r="E219">
            <v>2009</v>
          </cell>
          <cell r="G219">
            <v>0</v>
          </cell>
          <cell r="H219">
            <v>1.4352794405883094</v>
          </cell>
          <cell r="I219">
            <v>10.017550839235215</v>
          </cell>
          <cell r="J219">
            <v>85.61643835616438</v>
          </cell>
          <cell r="K219">
            <v>10.833333333333334</v>
          </cell>
          <cell r="L219">
            <v>0.35337214716593635</v>
          </cell>
          <cell r="M219">
            <v>6.4577316987469517</v>
          </cell>
          <cell r="N219">
            <v>0</v>
          </cell>
          <cell r="O219">
            <v>22.703208884789053</v>
          </cell>
          <cell r="P219">
            <v>15.282302630372286</v>
          </cell>
          <cell r="Q219">
            <v>27.856532750702804</v>
          </cell>
          <cell r="R219">
            <v>19.976700461843564</v>
          </cell>
          <cell r="S219">
            <v>198.01886558729089</v>
          </cell>
          <cell r="T219">
            <v>21.464348112772765</v>
          </cell>
          <cell r="U219">
            <v>27.040385006283618</v>
          </cell>
          <cell r="W219">
            <v>0</v>
          </cell>
          <cell r="X219">
            <v>11.452830279823523</v>
          </cell>
          <cell r="Y219">
            <v>10.833333333333334</v>
          </cell>
          <cell r="Z219">
            <v>0</v>
          </cell>
          <cell r="AA219">
            <v>0</v>
          </cell>
          <cell r="AB219">
            <v>0</v>
          </cell>
          <cell r="AC219">
            <v>5</v>
          </cell>
          <cell r="AD219">
            <v>0</v>
          </cell>
          <cell r="AE219">
            <v>1.0022831050228298</v>
          </cell>
          <cell r="AF219">
            <v>0.80882074089005851</v>
          </cell>
          <cell r="AG219">
            <v>0</v>
          </cell>
          <cell r="AH219">
            <v>3.2290089858493687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28.769012823589506</v>
          </cell>
          <cell r="AP219">
            <v>0</v>
          </cell>
          <cell r="AQ219">
            <v>23.191179259109941</v>
          </cell>
          <cell r="AR219">
            <v>16.808820740890059</v>
          </cell>
          <cell r="AS219">
            <v>13.820722918268828</v>
          </cell>
          <cell r="AT219">
            <v>0</v>
          </cell>
          <cell r="AU219">
            <v>0</v>
          </cell>
          <cell r="AV219">
            <v>0</v>
          </cell>
          <cell r="AW219">
            <v>67</v>
          </cell>
          <cell r="AX219">
            <v>0</v>
          </cell>
          <cell r="AY219">
            <v>0</v>
          </cell>
          <cell r="AZ219">
            <v>41.876110765959268</v>
          </cell>
          <cell r="BA219">
            <v>0</v>
          </cell>
          <cell r="BB219">
            <v>137.64748794038803</v>
          </cell>
          <cell r="BC219">
            <v>0</v>
          </cell>
          <cell r="BD219">
            <v>0</v>
          </cell>
          <cell r="BE219">
            <v>27.3224043715847</v>
          </cell>
          <cell r="BF219">
            <v>32.694759928021</v>
          </cell>
          <cell r="BG219">
            <v>0</v>
          </cell>
          <cell r="BH219">
            <v>15.05719211575645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7.1054273576010019E-15</v>
          </cell>
          <cell r="BO219">
            <v>0</v>
          </cell>
          <cell r="BP219">
            <v>0</v>
          </cell>
          <cell r="BQ219">
            <v>-7.1054273576010019E-15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8.3335206319011448</v>
          </cell>
          <cell r="BX219">
            <v>0</v>
          </cell>
          <cell r="BY219">
            <v>0</v>
          </cell>
          <cell r="CA219">
            <v>0</v>
          </cell>
          <cell r="CB219">
            <v>2.208561308901082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H219">
            <v>2.208561308901082</v>
          </cell>
          <cell r="CJ219">
            <v>39968</v>
          </cell>
          <cell r="CK219">
            <v>11.452830279823523</v>
          </cell>
          <cell r="CL219">
            <v>1.8111038459128883</v>
          </cell>
          <cell r="CM219">
            <v>60.017164299605703</v>
          </cell>
          <cell r="CN219">
            <v>8.3335206319011448</v>
          </cell>
          <cell r="CO219">
            <v>0</v>
          </cell>
          <cell r="CP219">
            <v>45.818744727707703</v>
          </cell>
          <cell r="CQ219">
            <v>0</v>
          </cell>
          <cell r="CR219">
            <v>40</v>
          </cell>
          <cell r="CS219">
            <v>0</v>
          </cell>
          <cell r="CU219">
            <v>39968</v>
          </cell>
          <cell r="CV219">
            <v>0</v>
          </cell>
          <cell r="CW219">
            <v>5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72.328767123287676</v>
          </cell>
          <cell r="DD219">
            <v>67</v>
          </cell>
          <cell r="DE219">
            <v>11.835616438356164</v>
          </cell>
          <cell r="DF219">
            <v>24</v>
          </cell>
          <cell r="DG219">
            <v>58.684931506849324</v>
          </cell>
          <cell r="DH219">
            <v>137.64748794038803</v>
          </cell>
          <cell r="DI219">
            <v>0</v>
          </cell>
          <cell r="DJ219">
            <v>0</v>
          </cell>
          <cell r="DK219">
            <v>27.3224043715847</v>
          </cell>
          <cell r="DL219">
            <v>32.694759928021007</v>
          </cell>
          <cell r="DM219">
            <v>0</v>
          </cell>
          <cell r="DN219">
            <v>0</v>
          </cell>
          <cell r="DO219">
            <v>-7.1054273576010019E-15</v>
          </cell>
          <cell r="DP219">
            <v>8.3335206319011448</v>
          </cell>
          <cell r="DR219">
            <v>68.350684931506848</v>
          </cell>
          <cell r="DS219">
            <v>2.208561308901082</v>
          </cell>
          <cell r="DT219">
            <v>0</v>
          </cell>
          <cell r="DV219">
            <v>39968</v>
          </cell>
          <cell r="DW219">
            <v>1.2074025639419255</v>
          </cell>
          <cell r="DY219">
            <v>49.7</v>
          </cell>
          <cell r="DZ219">
            <v>44.7</v>
          </cell>
          <cell r="EA219">
            <v>40</v>
          </cell>
          <cell r="EB219">
            <v>40</v>
          </cell>
          <cell r="ED219">
            <v>60</v>
          </cell>
          <cell r="EE219">
            <v>20</v>
          </cell>
          <cell r="EF219">
            <v>45.81874472770771</v>
          </cell>
          <cell r="EG219">
            <v>0</v>
          </cell>
          <cell r="EH219">
            <v>45.81874472770771</v>
          </cell>
          <cell r="EJ219">
            <v>40</v>
          </cell>
          <cell r="EK219">
            <v>100</v>
          </cell>
          <cell r="EL219">
            <v>120</v>
          </cell>
          <cell r="EN219">
            <v>0</v>
          </cell>
          <cell r="EO219">
            <v>60</v>
          </cell>
          <cell r="EP219">
            <v>80</v>
          </cell>
          <cell r="ER219">
            <v>200</v>
          </cell>
          <cell r="ET219">
            <v>15</v>
          </cell>
          <cell r="EU219">
            <v>0</v>
          </cell>
          <cell r="EV219">
            <v>8.3335206319011448</v>
          </cell>
          <cell r="EW219">
            <v>53.350684931506848</v>
          </cell>
          <cell r="EX219">
            <v>15</v>
          </cell>
          <cell r="EZ219">
            <v>45.017164299605703</v>
          </cell>
          <cell r="FA219">
            <v>60.017164299605703</v>
          </cell>
          <cell r="FB219">
            <v>59</v>
          </cell>
          <cell r="FC219">
            <v>68.350684931506848</v>
          </cell>
          <cell r="FE219">
            <v>38271.593265162039</v>
          </cell>
        </row>
        <row r="220">
          <cell r="A220">
            <v>39969</v>
          </cell>
          <cell r="B220">
            <v>5</v>
          </cell>
          <cell r="C220">
            <v>5</v>
          </cell>
          <cell r="D220">
            <v>6</v>
          </cell>
          <cell r="E220">
            <v>2009</v>
          </cell>
          <cell r="G220">
            <v>0</v>
          </cell>
          <cell r="H220">
            <v>1.4747029658471231</v>
          </cell>
          <cell r="I220">
            <v>10.12667541854646</v>
          </cell>
          <cell r="J220">
            <v>85.61643835616438</v>
          </cell>
          <cell r="K220">
            <v>10.833333333333334</v>
          </cell>
          <cell r="L220">
            <v>0.36307839347282078</v>
          </cell>
          <cell r="M220">
            <v>6.5280779606466757</v>
          </cell>
          <cell r="N220">
            <v>0</v>
          </cell>
          <cell r="O220">
            <v>23.32680907274878</v>
          </cell>
          <cell r="P220">
            <v>15.44877793678299</v>
          </cell>
          <cell r="Q220">
            <v>27.585265718603274</v>
          </cell>
          <cell r="R220">
            <v>19.976700461843564</v>
          </cell>
          <cell r="S220">
            <v>150.39916185997356</v>
          </cell>
          <cell r="T220">
            <v>21.469133967931288</v>
          </cell>
          <cell r="U220">
            <v>28.101683932327862</v>
          </cell>
          <cell r="W220">
            <v>0</v>
          </cell>
          <cell r="X220">
            <v>11.601378384393584</v>
          </cell>
          <cell r="Y220">
            <v>10.833333333333334</v>
          </cell>
          <cell r="Z220">
            <v>0</v>
          </cell>
          <cell r="AA220">
            <v>0</v>
          </cell>
          <cell r="AB220">
            <v>0</v>
          </cell>
          <cell r="AC220">
            <v>5</v>
          </cell>
          <cell r="AD220">
            <v>0</v>
          </cell>
          <cell r="AE220">
            <v>1.0022831050228298</v>
          </cell>
          <cell r="AF220">
            <v>0.8888732490966671</v>
          </cell>
          <cell r="AG220">
            <v>0</v>
          </cell>
          <cell r="AH220">
            <v>3.1938779692788533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28.586534329495827</v>
          </cell>
          <cell r="AP220">
            <v>0</v>
          </cell>
          <cell r="AQ220">
            <v>23.111126750903331</v>
          </cell>
          <cell r="AR220">
            <v>16.888873249096669</v>
          </cell>
          <cell r="AS220">
            <v>14.557140891203929</v>
          </cell>
          <cell r="AT220">
            <v>0</v>
          </cell>
          <cell r="AU220">
            <v>0</v>
          </cell>
          <cell r="AV220">
            <v>0</v>
          </cell>
          <cell r="AW220">
            <v>67</v>
          </cell>
          <cell r="AX220">
            <v>0</v>
          </cell>
          <cell r="AY220">
            <v>0</v>
          </cell>
          <cell r="AZ220">
            <v>41.796058257752655</v>
          </cell>
          <cell r="BA220">
            <v>0</v>
          </cell>
          <cell r="BB220">
            <v>91.173921502480056</v>
          </cell>
          <cell r="BC220">
            <v>0</v>
          </cell>
          <cell r="BD220">
            <v>0</v>
          </cell>
          <cell r="BE220">
            <v>27.3224043715847</v>
          </cell>
          <cell r="BF220">
            <v>33.185147168856275</v>
          </cell>
          <cell r="BG220">
            <v>0</v>
          </cell>
          <cell r="BH220">
            <v>14.389835548915485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7.8431333910658765</v>
          </cell>
          <cell r="BX220">
            <v>0</v>
          </cell>
          <cell r="BY220">
            <v>0</v>
          </cell>
          <cell r="CA220">
            <v>0</v>
          </cell>
          <cell r="CB220">
            <v>2.8759178757420472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H220">
            <v>2.8759178757420472</v>
          </cell>
          <cell r="CJ220">
            <v>39969</v>
          </cell>
          <cell r="CK220">
            <v>11.601378384393584</v>
          </cell>
          <cell r="CL220">
            <v>1.8911563541194969</v>
          </cell>
          <cell r="CM220">
            <v>60.507551540440971</v>
          </cell>
          <cell r="CN220">
            <v>7.8431333910658765</v>
          </cell>
          <cell r="CO220">
            <v>0</v>
          </cell>
          <cell r="CP220">
            <v>46.337553189978607</v>
          </cell>
          <cell r="CQ220">
            <v>0</v>
          </cell>
          <cell r="CR220">
            <v>40</v>
          </cell>
          <cell r="CS220">
            <v>0</v>
          </cell>
          <cell r="CU220">
            <v>39969</v>
          </cell>
          <cell r="CV220">
            <v>0</v>
          </cell>
          <cell r="CW220">
            <v>5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72.328767123287676</v>
          </cell>
          <cell r="DD220">
            <v>67</v>
          </cell>
          <cell r="DE220">
            <v>11.835616438356164</v>
          </cell>
          <cell r="DF220">
            <v>24</v>
          </cell>
          <cell r="DG220">
            <v>58.684931506849324</v>
          </cell>
          <cell r="DH220">
            <v>91.173921502480056</v>
          </cell>
          <cell r="DI220">
            <v>0</v>
          </cell>
          <cell r="DJ220">
            <v>0</v>
          </cell>
          <cell r="DK220">
            <v>27.3224043715847</v>
          </cell>
          <cell r="DL220">
            <v>33.185147168856275</v>
          </cell>
          <cell r="DM220">
            <v>0</v>
          </cell>
          <cell r="DN220">
            <v>0</v>
          </cell>
          <cell r="DO220">
            <v>0</v>
          </cell>
          <cell r="DP220">
            <v>7.8431333910658765</v>
          </cell>
          <cell r="DR220">
            <v>68.350684931506848</v>
          </cell>
          <cell r="DS220">
            <v>2.8759178757420472</v>
          </cell>
          <cell r="DT220">
            <v>0</v>
          </cell>
          <cell r="DV220">
            <v>39969</v>
          </cell>
          <cell r="DW220">
            <v>1.2607709027463312</v>
          </cell>
          <cell r="DY220">
            <v>49.7</v>
          </cell>
          <cell r="DZ220">
            <v>44.7</v>
          </cell>
          <cell r="EA220">
            <v>40</v>
          </cell>
          <cell r="EB220">
            <v>40</v>
          </cell>
          <cell r="ED220">
            <v>60</v>
          </cell>
          <cell r="EE220">
            <v>20</v>
          </cell>
          <cell r="EF220">
            <v>46.337553189978607</v>
          </cell>
          <cell r="EG220">
            <v>0</v>
          </cell>
          <cell r="EH220">
            <v>46.337553189978607</v>
          </cell>
          <cell r="EJ220">
            <v>40</v>
          </cell>
          <cell r="EK220">
            <v>100</v>
          </cell>
          <cell r="EL220">
            <v>120</v>
          </cell>
          <cell r="EN220">
            <v>0</v>
          </cell>
          <cell r="EO220">
            <v>60</v>
          </cell>
          <cell r="EP220">
            <v>80</v>
          </cell>
          <cell r="ER220">
            <v>200</v>
          </cell>
          <cell r="ET220">
            <v>15</v>
          </cell>
          <cell r="EU220">
            <v>0</v>
          </cell>
          <cell r="EV220">
            <v>7.8431333910658765</v>
          </cell>
          <cell r="EW220">
            <v>53.350684931506848</v>
          </cell>
          <cell r="EX220">
            <v>15</v>
          </cell>
          <cell r="EZ220">
            <v>45.507551540440971</v>
          </cell>
          <cell r="FA220">
            <v>60.507551540440971</v>
          </cell>
          <cell r="FB220">
            <v>59</v>
          </cell>
          <cell r="FC220">
            <v>68.350684931506848</v>
          </cell>
          <cell r="FE220">
            <v>38271.593265509262</v>
          </cell>
        </row>
        <row r="221">
          <cell r="A221">
            <v>39970</v>
          </cell>
          <cell r="B221">
            <v>6</v>
          </cell>
          <cell r="C221">
            <v>6</v>
          </cell>
          <cell r="D221">
            <v>6</v>
          </cell>
          <cell r="E221">
            <v>2009</v>
          </cell>
          <cell r="G221">
            <v>0</v>
          </cell>
          <cell r="H221">
            <v>1.8840644664229529</v>
          </cell>
          <cell r="I221">
            <v>12.797997732822045</v>
          </cell>
          <cell r="J221">
            <v>85.61643835616438</v>
          </cell>
          <cell r="K221">
            <v>10.833333333333334</v>
          </cell>
          <cell r="L221">
            <v>0.46386500570650324</v>
          </cell>
          <cell r="M221">
            <v>8.2501239041424324</v>
          </cell>
          <cell r="N221">
            <v>8.1229090909090917</v>
          </cell>
          <cell r="O221">
            <v>29.802077507691525</v>
          </cell>
          <cell r="P221">
            <v>19.524021145944747</v>
          </cell>
          <cell r="Q221">
            <v>27.475648248487371</v>
          </cell>
          <cell r="R221">
            <v>19.976700461843564</v>
          </cell>
          <cell r="S221">
            <v>160.47792263064838</v>
          </cell>
          <cell r="T221">
            <v>21.995369153045171</v>
          </cell>
          <cell r="U221">
            <v>38.677733349137206</v>
          </cell>
          <cell r="W221">
            <v>0</v>
          </cell>
          <cell r="X221">
            <v>14.682062199244998</v>
          </cell>
          <cell r="Y221">
            <v>10.833333333333334</v>
          </cell>
          <cell r="Z221">
            <v>0</v>
          </cell>
          <cell r="AA221">
            <v>0</v>
          </cell>
          <cell r="AB221">
            <v>2.5817268562161861</v>
          </cell>
          <cell r="AC221">
            <v>5</v>
          </cell>
          <cell r="AD221">
            <v>0</v>
          </cell>
          <cell r="AE221">
            <v>1.0022831050228298</v>
          </cell>
          <cell r="AF221">
            <v>8.2528880395190107</v>
          </cell>
          <cell r="AG221">
            <v>0</v>
          </cell>
          <cell r="AH221">
            <v>2.2090606979705694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26.413357181884301</v>
          </cell>
          <cell r="AP221">
            <v>0</v>
          </cell>
          <cell r="AQ221">
            <v>15.747111960480989</v>
          </cell>
          <cell r="AR221">
            <v>22.782773943157782</v>
          </cell>
          <cell r="AS221">
            <v>29.024287044187808</v>
          </cell>
          <cell r="AT221">
            <v>0</v>
          </cell>
          <cell r="AU221">
            <v>0</v>
          </cell>
          <cell r="AV221">
            <v>0</v>
          </cell>
          <cell r="AW221">
            <v>67</v>
          </cell>
          <cell r="AX221">
            <v>0</v>
          </cell>
          <cell r="AY221">
            <v>0</v>
          </cell>
          <cell r="AZ221">
            <v>35.902157563691546</v>
          </cell>
          <cell r="BA221">
            <v>0</v>
          </cell>
          <cell r="BB221">
            <v>118.24886756913922</v>
          </cell>
          <cell r="BC221">
            <v>0</v>
          </cell>
          <cell r="BD221">
            <v>0</v>
          </cell>
          <cell r="BE221">
            <v>27.3224043715847</v>
          </cell>
          <cell r="BF221">
            <v>41.028280559922152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7.1054273576010019E-15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CA221">
            <v>0</v>
          </cell>
          <cell r="CB221">
            <v>17.265753424657532</v>
          </cell>
          <cell r="CC221">
            <v>0</v>
          </cell>
          <cell r="CD221">
            <v>0</v>
          </cell>
          <cell r="CE221">
            <v>0.60185653628575153</v>
          </cell>
          <cell r="CF221">
            <v>0</v>
          </cell>
          <cell r="CH221">
            <v>17.867609960943284</v>
          </cell>
          <cell r="CJ221">
            <v>39970</v>
          </cell>
          <cell r="CK221">
            <v>14.682062199244998</v>
          </cell>
          <cell r="CL221">
            <v>9.2551711445418405</v>
          </cell>
          <cell r="CM221">
            <v>68.350684931506848</v>
          </cell>
          <cell r="CN221">
            <v>0</v>
          </cell>
          <cell r="CO221">
            <v>0</v>
          </cell>
          <cell r="CP221">
            <v>57.64670492404268</v>
          </cell>
          <cell r="CQ221">
            <v>0</v>
          </cell>
          <cell r="CR221">
            <v>38.529885903638771</v>
          </cell>
          <cell r="CS221">
            <v>0</v>
          </cell>
          <cell r="CU221">
            <v>39970</v>
          </cell>
          <cell r="CV221">
            <v>2.5817268562161861</v>
          </cell>
          <cell r="CW221">
            <v>5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72.328767123287676</v>
          </cell>
          <cell r="DD221">
            <v>67</v>
          </cell>
          <cell r="DE221">
            <v>11.835616438356164</v>
          </cell>
          <cell r="DF221">
            <v>24</v>
          </cell>
          <cell r="DG221">
            <v>58.684931506849324</v>
          </cell>
          <cell r="DH221">
            <v>118.24886756913922</v>
          </cell>
          <cell r="DI221">
            <v>0</v>
          </cell>
          <cell r="DJ221">
            <v>0</v>
          </cell>
          <cell r="DK221">
            <v>27.3224043715847</v>
          </cell>
          <cell r="DL221">
            <v>41.028280559922152</v>
          </cell>
          <cell r="DM221">
            <v>0</v>
          </cell>
          <cell r="DN221">
            <v>0</v>
          </cell>
          <cell r="DO221">
            <v>7.1054273576010019E-15</v>
          </cell>
          <cell r="DP221">
            <v>0</v>
          </cell>
          <cell r="DR221">
            <v>68.350684931506848</v>
          </cell>
          <cell r="DS221">
            <v>17.867609960943284</v>
          </cell>
          <cell r="DT221">
            <v>0</v>
          </cell>
          <cell r="DV221">
            <v>39970</v>
          </cell>
          <cell r="DW221">
            <v>6.1701140963612273</v>
          </cell>
          <cell r="DY221">
            <v>49.7</v>
          </cell>
          <cell r="DZ221">
            <v>44.7</v>
          </cell>
          <cell r="EA221">
            <v>40</v>
          </cell>
          <cell r="EB221">
            <v>38.529885903638771</v>
          </cell>
          <cell r="ED221">
            <v>60</v>
          </cell>
          <cell r="EE221">
            <v>20</v>
          </cell>
          <cell r="EF221">
            <v>58.248561460328432</v>
          </cell>
          <cell r="EG221">
            <v>0</v>
          </cell>
          <cell r="EH221">
            <v>58.248561460328432</v>
          </cell>
          <cell r="EJ221">
            <v>38.529885903638771</v>
          </cell>
          <cell r="EK221">
            <v>98.529885903638771</v>
          </cell>
          <cell r="EL221">
            <v>118.52988590363877</v>
          </cell>
          <cell r="EN221">
            <v>0</v>
          </cell>
          <cell r="EO221">
            <v>60</v>
          </cell>
          <cell r="EP221">
            <v>80</v>
          </cell>
          <cell r="ER221">
            <v>200</v>
          </cell>
          <cell r="ET221">
            <v>15</v>
          </cell>
          <cell r="EU221">
            <v>0</v>
          </cell>
          <cell r="EV221">
            <v>0</v>
          </cell>
          <cell r="EW221">
            <v>57.51201824581063</v>
          </cell>
          <cell r="EX221">
            <v>10.838666685696218</v>
          </cell>
          <cell r="EZ221">
            <v>57.51201824581063</v>
          </cell>
          <cell r="FA221">
            <v>72.512018245810623</v>
          </cell>
          <cell r="FB221">
            <v>59</v>
          </cell>
          <cell r="FC221">
            <v>68.350684931506848</v>
          </cell>
          <cell r="FE221">
            <v>38271.593265625001</v>
          </cell>
        </row>
        <row r="222">
          <cell r="A222">
            <v>39971</v>
          </cell>
          <cell r="B222">
            <v>7</v>
          </cell>
          <cell r="C222">
            <v>7</v>
          </cell>
          <cell r="D222">
            <v>6</v>
          </cell>
          <cell r="E222">
            <v>2009</v>
          </cell>
          <cell r="G222">
            <v>0</v>
          </cell>
          <cell r="H222">
            <v>2.0064038159298221</v>
          </cell>
          <cell r="I222">
            <v>12.884513090183724</v>
          </cell>
          <cell r="J222">
            <v>85.61643835616438</v>
          </cell>
          <cell r="K222">
            <v>10.833333333333334</v>
          </cell>
          <cell r="L222">
            <v>0.4939854947176231</v>
          </cell>
          <cell r="M222">
            <v>8.3058953171982797</v>
          </cell>
          <cell r="N222">
            <v>8.1229090909090917</v>
          </cell>
          <cell r="O222">
            <v>31.737237817341885</v>
          </cell>
          <cell r="P222">
            <v>19.656004890733698</v>
          </cell>
          <cell r="Q222">
            <v>27.503572699367144</v>
          </cell>
          <cell r="R222">
            <v>19.976700461843564</v>
          </cell>
          <cell r="S222">
            <v>211.84527608129693</v>
          </cell>
          <cell r="T222">
            <v>22.235573764829169</v>
          </cell>
          <cell r="U222">
            <v>40.25152754040564</v>
          </cell>
          <cell r="W222">
            <v>0</v>
          </cell>
          <cell r="X222">
            <v>14.890916906113546</v>
          </cell>
          <cell r="Y222">
            <v>10.833333333333334</v>
          </cell>
          <cell r="Z222">
            <v>0</v>
          </cell>
          <cell r="AA222">
            <v>0</v>
          </cell>
          <cell r="AB222">
            <v>2.5804172846224529</v>
          </cell>
          <cell r="AC222">
            <v>5</v>
          </cell>
          <cell r="AD222">
            <v>0</v>
          </cell>
          <cell r="AE222">
            <v>1.0022831050228298</v>
          </cell>
          <cell r="AF222">
            <v>8.3400895131797128</v>
          </cell>
          <cell r="AG222">
            <v>0</v>
          </cell>
          <cell r="AH222">
            <v>2.2097706208691292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26.132993584216493</v>
          </cell>
          <cell r="AP222">
            <v>0</v>
          </cell>
          <cell r="AQ222">
            <v>15.659910486820287</v>
          </cell>
          <cell r="AR222">
            <v>22.811841101044685</v>
          </cell>
          <cell r="AS222">
            <v>29.095086012088508</v>
          </cell>
          <cell r="AT222">
            <v>0</v>
          </cell>
          <cell r="AU222">
            <v>0</v>
          </cell>
          <cell r="AV222">
            <v>0</v>
          </cell>
          <cell r="AW222">
            <v>67</v>
          </cell>
          <cell r="AX222">
            <v>0</v>
          </cell>
          <cell r="AY222">
            <v>0</v>
          </cell>
          <cell r="AZ222">
            <v>35.873090405804639</v>
          </cell>
          <cell r="BA222">
            <v>0</v>
          </cell>
          <cell r="BB222">
            <v>171.45928698072709</v>
          </cell>
          <cell r="BC222">
            <v>0</v>
          </cell>
          <cell r="BD222">
            <v>0</v>
          </cell>
          <cell r="BE222">
            <v>27.3224043715847</v>
          </cell>
          <cell r="BF222">
            <v>41.028280559922152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CA222">
            <v>0</v>
          </cell>
          <cell r="CB222">
            <v>17.265753424657532</v>
          </cell>
          <cell r="CC222">
            <v>0</v>
          </cell>
          <cell r="CD222">
            <v>0</v>
          </cell>
          <cell r="CE222">
            <v>2.9639140642471915</v>
          </cell>
          <cell r="CF222">
            <v>0</v>
          </cell>
          <cell r="CH222">
            <v>20.229667488904724</v>
          </cell>
          <cell r="CJ222">
            <v>39971</v>
          </cell>
          <cell r="CK222">
            <v>14.890916906113546</v>
          </cell>
          <cell r="CL222">
            <v>9.3423726182025426</v>
          </cell>
          <cell r="CM222">
            <v>68.350684931506848</v>
          </cell>
          <cell r="CN222">
            <v>0</v>
          </cell>
          <cell r="CO222">
            <v>0</v>
          </cell>
          <cell r="CP222">
            <v>57.43785021717413</v>
          </cell>
          <cell r="CQ222">
            <v>0</v>
          </cell>
          <cell r="CR222">
            <v>38.471751587864972</v>
          </cell>
          <cell r="CS222">
            <v>0</v>
          </cell>
          <cell r="CU222">
            <v>39971</v>
          </cell>
          <cell r="CV222">
            <v>2.5804172846224529</v>
          </cell>
          <cell r="CW222">
            <v>5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72.328767123287676</v>
          </cell>
          <cell r="DD222">
            <v>67</v>
          </cell>
          <cell r="DE222">
            <v>11.835616438356164</v>
          </cell>
          <cell r="DF222">
            <v>24</v>
          </cell>
          <cell r="DG222">
            <v>58.684931506849324</v>
          </cell>
          <cell r="DH222">
            <v>171.45928698072709</v>
          </cell>
          <cell r="DI222">
            <v>0</v>
          </cell>
          <cell r="DJ222">
            <v>0</v>
          </cell>
          <cell r="DK222">
            <v>27.3224043715847</v>
          </cell>
          <cell r="DL222">
            <v>41.028280559922152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R222">
            <v>68.350684931506848</v>
          </cell>
          <cell r="DS222">
            <v>20.229667488904724</v>
          </cell>
          <cell r="DT222">
            <v>0</v>
          </cell>
          <cell r="DV222">
            <v>39971</v>
          </cell>
          <cell r="DW222">
            <v>6.2282484121350281</v>
          </cell>
          <cell r="DY222">
            <v>49.7</v>
          </cell>
          <cell r="DZ222">
            <v>44.7</v>
          </cell>
          <cell r="EA222">
            <v>40</v>
          </cell>
          <cell r="EB222">
            <v>38.471751587864972</v>
          </cell>
          <cell r="ED222">
            <v>60</v>
          </cell>
          <cell r="EE222">
            <v>20</v>
          </cell>
          <cell r="EF222">
            <v>60.401764281421322</v>
          </cell>
          <cell r="EG222">
            <v>0.40176428142132181</v>
          </cell>
          <cell r="EH222">
            <v>60</v>
          </cell>
          <cell r="EJ222">
            <v>38.471751587864972</v>
          </cell>
          <cell r="EK222">
            <v>98.471751587864972</v>
          </cell>
          <cell r="EL222">
            <v>118.47175158786497</v>
          </cell>
          <cell r="EN222">
            <v>0</v>
          </cell>
          <cell r="EO222">
            <v>60</v>
          </cell>
          <cell r="EP222">
            <v>80</v>
          </cell>
          <cell r="ER222">
            <v>200</v>
          </cell>
          <cell r="ET222">
            <v>15</v>
          </cell>
          <cell r="EU222">
            <v>0</v>
          </cell>
          <cell r="EV222">
            <v>0</v>
          </cell>
          <cell r="EW222">
            <v>57.900803500738988</v>
          </cell>
          <cell r="EX222">
            <v>10.44988143076786</v>
          </cell>
          <cell r="EZ222">
            <v>57.900803500738988</v>
          </cell>
          <cell r="FA222">
            <v>72.900803500738988</v>
          </cell>
          <cell r="FB222">
            <v>59</v>
          </cell>
          <cell r="FC222">
            <v>68.350684931506848</v>
          </cell>
          <cell r="FE222">
            <v>38271.593265856478</v>
          </cell>
        </row>
        <row r="223">
          <cell r="A223">
            <v>39972</v>
          </cell>
          <cell r="B223">
            <v>8</v>
          </cell>
          <cell r="C223">
            <v>1</v>
          </cell>
          <cell r="D223">
            <v>6</v>
          </cell>
          <cell r="E223">
            <v>2009</v>
          </cell>
          <cell r="G223">
            <v>0</v>
          </cell>
          <cell r="H223">
            <v>1.6723094901771065</v>
          </cell>
          <cell r="I223">
            <v>12.648470074262281</v>
          </cell>
          <cell r="J223">
            <v>85.61643835616438</v>
          </cell>
          <cell r="K223">
            <v>10.833333333333334</v>
          </cell>
          <cell r="L223">
            <v>0.41172999386630371</v>
          </cell>
          <cell r="M223">
            <v>8.1537321297439593</v>
          </cell>
          <cell r="N223">
            <v>8.1229090909090917</v>
          </cell>
          <cell r="O223">
            <v>26.452543387609349</v>
          </cell>
          <cell r="P223">
            <v>19.295908809267477</v>
          </cell>
          <cell r="Q223">
            <v>27.435670017112258</v>
          </cell>
          <cell r="R223">
            <v>19.976700461843564</v>
          </cell>
          <cell r="S223">
            <v>163.43074334714208</v>
          </cell>
          <cell r="T223">
            <v>22.009177167401109</v>
          </cell>
          <cell r="U223">
            <v>38.768201940164374</v>
          </cell>
          <cell r="W223">
            <v>0</v>
          </cell>
          <cell r="X223">
            <v>14.320779564439388</v>
          </cell>
          <cell r="Y223">
            <v>10.833333333333334</v>
          </cell>
          <cell r="Z223">
            <v>0</v>
          </cell>
          <cell r="AA223">
            <v>0</v>
          </cell>
          <cell r="AB223">
            <v>2.5791083773041668</v>
          </cell>
          <cell r="AC223">
            <v>5</v>
          </cell>
          <cell r="AD223">
            <v>0</v>
          </cell>
          <cell r="AE223">
            <v>1.0022831050228298</v>
          </cell>
          <cell r="AF223">
            <v>8.1069797321923609</v>
          </cell>
          <cell r="AG223">
            <v>0</v>
          </cell>
          <cell r="AH223">
            <v>2.2289165095856056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26.615441368454057</v>
          </cell>
          <cell r="AP223">
            <v>0</v>
          </cell>
          <cell r="AQ223">
            <v>15.893020267807639</v>
          </cell>
          <cell r="AR223">
            <v>22.734137840715572</v>
          </cell>
          <cell r="AS223">
            <v>25.68930668926977</v>
          </cell>
          <cell r="AT223">
            <v>0</v>
          </cell>
          <cell r="AU223">
            <v>0</v>
          </cell>
          <cell r="AV223">
            <v>0</v>
          </cell>
          <cell r="AW223">
            <v>67</v>
          </cell>
          <cell r="AX223">
            <v>0</v>
          </cell>
          <cell r="AY223">
            <v>0</v>
          </cell>
          <cell r="AZ223">
            <v>35.950793666133748</v>
          </cell>
          <cell r="BA223">
            <v>0</v>
          </cell>
          <cell r="BB223">
            <v>121.25732878857382</v>
          </cell>
          <cell r="BC223">
            <v>0</v>
          </cell>
          <cell r="BD223">
            <v>0</v>
          </cell>
          <cell r="BE223">
            <v>27.3224043715847</v>
          </cell>
          <cell r="BF223">
            <v>41.028280559922152</v>
          </cell>
          <cell r="BG223">
            <v>0</v>
          </cell>
          <cell r="BH223">
            <v>3.4743229915388554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CA223">
            <v>0</v>
          </cell>
          <cell r="CB223">
            <v>13.791430433118677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H223">
            <v>13.791430433118677</v>
          </cell>
          <cell r="CJ223">
            <v>39972</v>
          </cell>
          <cell r="CK223">
            <v>14.320779564439388</v>
          </cell>
          <cell r="CL223">
            <v>9.1092628372151907</v>
          </cell>
          <cell r="CM223">
            <v>68.350684931506848</v>
          </cell>
          <cell r="CN223">
            <v>0</v>
          </cell>
          <cell r="CO223">
            <v>0</v>
          </cell>
          <cell r="CP223">
            <v>54.53366456730943</v>
          </cell>
          <cell r="CQ223">
            <v>0</v>
          </cell>
          <cell r="CR223">
            <v>38.627158108523211</v>
          </cell>
          <cell r="CS223">
            <v>0</v>
          </cell>
          <cell r="CU223">
            <v>39972</v>
          </cell>
          <cell r="CV223">
            <v>2.5791083773041668</v>
          </cell>
          <cell r="CW223">
            <v>5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72.328767123287676</v>
          </cell>
          <cell r="DD223">
            <v>67</v>
          </cell>
          <cell r="DE223">
            <v>11.835616438356164</v>
          </cell>
          <cell r="DF223">
            <v>24</v>
          </cell>
          <cell r="DG223">
            <v>58.684931506849324</v>
          </cell>
          <cell r="DH223">
            <v>121.25732878857382</v>
          </cell>
          <cell r="DI223">
            <v>0</v>
          </cell>
          <cell r="DJ223">
            <v>0</v>
          </cell>
          <cell r="DK223">
            <v>27.3224043715847</v>
          </cell>
          <cell r="DL223">
            <v>41.028280559922152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R223">
            <v>68.350684931506848</v>
          </cell>
          <cell r="DS223">
            <v>13.791430433118677</v>
          </cell>
          <cell r="DT223">
            <v>0</v>
          </cell>
          <cell r="DV223">
            <v>39972</v>
          </cell>
          <cell r="DW223">
            <v>6.0728418914767941</v>
          </cell>
          <cell r="DY223">
            <v>49.7</v>
          </cell>
          <cell r="DZ223">
            <v>44.7</v>
          </cell>
          <cell r="EA223">
            <v>40</v>
          </cell>
          <cell r="EB223">
            <v>38.627158108523211</v>
          </cell>
          <cell r="ED223">
            <v>60</v>
          </cell>
          <cell r="EE223">
            <v>20</v>
          </cell>
          <cell r="EF223">
            <v>54.53366456730943</v>
          </cell>
          <cell r="EG223">
            <v>0</v>
          </cell>
          <cell r="EH223">
            <v>54.53366456730943</v>
          </cell>
          <cell r="EJ223">
            <v>38.627158108523211</v>
          </cell>
          <cell r="EK223">
            <v>98.627158108523219</v>
          </cell>
          <cell r="EL223">
            <v>118.62715810852322</v>
          </cell>
          <cell r="EN223">
            <v>0</v>
          </cell>
          <cell r="EO223">
            <v>60</v>
          </cell>
          <cell r="EP223">
            <v>80</v>
          </cell>
          <cell r="ER223">
            <v>200</v>
          </cell>
          <cell r="ET223">
            <v>15</v>
          </cell>
          <cell r="EU223">
            <v>0</v>
          </cell>
          <cell r="EV223">
            <v>0</v>
          </cell>
          <cell r="EW223">
            <v>56.840066460314716</v>
          </cell>
          <cell r="EX223">
            <v>11.510618471192132</v>
          </cell>
          <cell r="EZ223">
            <v>56.840066460314716</v>
          </cell>
          <cell r="FA223">
            <v>71.840066460314716</v>
          </cell>
          <cell r="FB223">
            <v>59</v>
          </cell>
          <cell r="FC223">
            <v>68.350684931506848</v>
          </cell>
          <cell r="FE223">
            <v>38271.593266087963</v>
          </cell>
        </row>
        <row r="224">
          <cell r="A224">
            <v>39973</v>
          </cell>
          <cell r="B224">
            <v>9</v>
          </cell>
          <cell r="C224">
            <v>2</v>
          </cell>
          <cell r="D224">
            <v>6</v>
          </cell>
          <cell r="E224">
            <v>2009</v>
          </cell>
          <cell r="G224">
            <v>0</v>
          </cell>
          <cell r="H224">
            <v>2.1791021845911445</v>
          </cell>
          <cell r="I224">
            <v>13.006581716383979</v>
          </cell>
          <cell r="J224">
            <v>85.61643835616438</v>
          </cell>
          <cell r="K224">
            <v>10.833333333333334</v>
          </cell>
          <cell r="L224">
            <v>0.53650459700539188</v>
          </cell>
          <cell r="M224">
            <v>8.3845858523886214</v>
          </cell>
          <cell r="N224">
            <v>8.1229090909090917</v>
          </cell>
          <cell r="O224">
            <v>34.468975642676583</v>
          </cell>
          <cell r="P224">
            <v>19.842227023988031</v>
          </cell>
          <cell r="Q224">
            <v>27.540738647013047</v>
          </cell>
          <cell r="R224">
            <v>19.976700461843564</v>
          </cell>
          <cell r="S224">
            <v>164.70503120260918</v>
          </cell>
          <cell r="T224">
            <v>22.015136006995942</v>
          </cell>
          <cell r="U224">
            <v>38.807243601652054</v>
          </cell>
          <cell r="W224">
            <v>0</v>
          </cell>
          <cell r="X224">
            <v>15.185683900975123</v>
          </cell>
          <cell r="Y224">
            <v>10.833333333333334</v>
          </cell>
          <cell r="Z224">
            <v>0</v>
          </cell>
          <cell r="AA224">
            <v>0</v>
          </cell>
          <cell r="AB224">
            <v>2.5778001339243746</v>
          </cell>
          <cell r="AC224">
            <v>5</v>
          </cell>
          <cell r="AD224">
            <v>0</v>
          </cell>
          <cell r="AE224">
            <v>1.0022831050228298</v>
          </cell>
          <cell r="AF224">
            <v>8.4639163013559013</v>
          </cell>
          <cell r="AG224">
            <v>0</v>
          </cell>
          <cell r="AH224">
            <v>2.2050872101305767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25.699751106684928</v>
          </cell>
          <cell r="AP224">
            <v>0</v>
          </cell>
          <cell r="AQ224">
            <v>15.536083698644099</v>
          </cell>
          <cell r="AR224">
            <v>22.853116697103417</v>
          </cell>
          <cell r="AS224">
            <v>29.238244905497048</v>
          </cell>
          <cell r="AT224">
            <v>0</v>
          </cell>
          <cell r="AU224">
            <v>0</v>
          </cell>
          <cell r="AV224">
            <v>0</v>
          </cell>
          <cell r="AW224">
            <v>67</v>
          </cell>
          <cell r="AX224">
            <v>0</v>
          </cell>
          <cell r="AY224">
            <v>0</v>
          </cell>
          <cell r="AZ224">
            <v>35.831814809745907</v>
          </cell>
          <cell r="BA224">
            <v>0</v>
          </cell>
          <cell r="BB224">
            <v>122.69559600151126</v>
          </cell>
          <cell r="BC224">
            <v>0</v>
          </cell>
          <cell r="BD224">
            <v>0</v>
          </cell>
          <cell r="BE224">
            <v>27.3224043715847</v>
          </cell>
          <cell r="BF224">
            <v>41.028280559922152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CA224">
            <v>0</v>
          </cell>
          <cell r="CB224">
            <v>17.265753424657532</v>
          </cell>
          <cell r="CC224">
            <v>0</v>
          </cell>
          <cell r="CD224">
            <v>0</v>
          </cell>
          <cell r="CE224">
            <v>6.2963581574611567</v>
          </cell>
          <cell r="CF224">
            <v>0</v>
          </cell>
          <cell r="CH224">
            <v>23.562111582118689</v>
          </cell>
          <cell r="CJ224">
            <v>39973</v>
          </cell>
          <cell r="CK224">
            <v>15.185683900975123</v>
          </cell>
          <cell r="CL224">
            <v>9.4661994063787311</v>
          </cell>
          <cell r="CM224">
            <v>68.350684931506848</v>
          </cell>
          <cell r="CN224">
            <v>0</v>
          </cell>
          <cell r="CO224">
            <v>0</v>
          </cell>
          <cell r="CP224">
            <v>57.143083222312555</v>
          </cell>
          <cell r="CQ224">
            <v>0</v>
          </cell>
          <cell r="CR224">
            <v>38.389200395747515</v>
          </cell>
          <cell r="CS224">
            <v>0</v>
          </cell>
          <cell r="CU224">
            <v>39973</v>
          </cell>
          <cell r="CV224">
            <v>2.5778001339243746</v>
          </cell>
          <cell r="CW224">
            <v>5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72.328767123287676</v>
          </cell>
          <cell r="DD224">
            <v>67</v>
          </cell>
          <cell r="DE224">
            <v>11.835616438356164</v>
          </cell>
          <cell r="DF224">
            <v>24</v>
          </cell>
          <cell r="DG224">
            <v>58.684931506849324</v>
          </cell>
          <cell r="DH224">
            <v>122.69559600151126</v>
          </cell>
          <cell r="DI224">
            <v>0</v>
          </cell>
          <cell r="DJ224">
            <v>0</v>
          </cell>
          <cell r="DK224">
            <v>27.3224043715847</v>
          </cell>
          <cell r="DL224">
            <v>41.028280559922152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R224">
            <v>68.350684931506848</v>
          </cell>
          <cell r="DS224">
            <v>23.562111582118689</v>
          </cell>
          <cell r="DT224">
            <v>0</v>
          </cell>
          <cell r="DV224">
            <v>39973</v>
          </cell>
          <cell r="DW224">
            <v>6.3107996042524874</v>
          </cell>
          <cell r="DY224">
            <v>49.7</v>
          </cell>
          <cell r="DZ224">
            <v>44.7</v>
          </cell>
          <cell r="EA224">
            <v>40</v>
          </cell>
          <cell r="EB224">
            <v>38.389200395747515</v>
          </cell>
          <cell r="ED224">
            <v>60</v>
          </cell>
          <cell r="EE224">
            <v>20</v>
          </cell>
          <cell r="EF224">
            <v>63.439441379773712</v>
          </cell>
          <cell r="EG224">
            <v>3.4394413797737116</v>
          </cell>
          <cell r="EH224">
            <v>60</v>
          </cell>
          <cell r="EJ224">
            <v>38.389200395747515</v>
          </cell>
          <cell r="EK224">
            <v>98.389200395747508</v>
          </cell>
          <cell r="EL224">
            <v>118.38920039574751</v>
          </cell>
          <cell r="EN224">
            <v>0</v>
          </cell>
          <cell r="EO224">
            <v>60</v>
          </cell>
          <cell r="EP224">
            <v>80</v>
          </cell>
          <cell r="ER224">
            <v>200</v>
          </cell>
          <cell r="ET224">
            <v>15</v>
          </cell>
          <cell r="EU224">
            <v>0</v>
          </cell>
          <cell r="EV224">
            <v>0</v>
          </cell>
          <cell r="EW224">
            <v>58.449359079809398</v>
          </cell>
          <cell r="EX224">
            <v>9.9013258516974503</v>
          </cell>
          <cell r="EZ224">
            <v>58.449359079809398</v>
          </cell>
          <cell r="FA224">
            <v>73.449359079809398</v>
          </cell>
          <cell r="FB224">
            <v>59</v>
          </cell>
          <cell r="FC224">
            <v>68.350684931506848</v>
          </cell>
          <cell r="FE224">
            <v>38271.593266435186</v>
          </cell>
        </row>
        <row r="225">
          <cell r="A225">
            <v>39974</v>
          </cell>
          <cell r="B225">
            <v>10</v>
          </cell>
          <cell r="C225">
            <v>3</v>
          </cell>
          <cell r="D225">
            <v>6</v>
          </cell>
          <cell r="E225">
            <v>2009</v>
          </cell>
          <cell r="G225">
            <v>0</v>
          </cell>
          <cell r="H225">
            <v>1.74075941548158</v>
          </cell>
          <cell r="I225">
            <v>12.214468220470438</v>
          </cell>
          <cell r="J225">
            <v>85.61643835616438</v>
          </cell>
          <cell r="K225">
            <v>10.833333333333334</v>
          </cell>
          <cell r="L225">
            <v>0.4285826682613853</v>
          </cell>
          <cell r="M225">
            <v>7.8739564067629031</v>
          </cell>
          <cell r="N225">
            <v>8.1229090909090917</v>
          </cell>
          <cell r="O225">
            <v>27.535282336129843</v>
          </cell>
          <cell r="P225">
            <v>18.633816070410372</v>
          </cell>
          <cell r="Q225">
            <v>27.178927745159054</v>
          </cell>
          <cell r="R225">
            <v>19.976700461843564</v>
          </cell>
          <cell r="S225">
            <v>136.61533329831755</v>
          </cell>
          <cell r="T225">
            <v>21.95910725038722</v>
          </cell>
          <cell r="U225">
            <v>34.304730297264818</v>
          </cell>
          <cell r="W225">
            <v>0</v>
          </cell>
          <cell r="X225">
            <v>13.955227635952019</v>
          </cell>
          <cell r="Y225">
            <v>10.833333333333334</v>
          </cell>
          <cell r="Z225">
            <v>0</v>
          </cell>
          <cell r="AA225">
            <v>0</v>
          </cell>
          <cell r="AB225">
            <v>2.5764925541462973</v>
          </cell>
          <cell r="AC225">
            <v>5</v>
          </cell>
          <cell r="AD225">
            <v>0</v>
          </cell>
          <cell r="AE225">
            <v>1.0022831050228298</v>
          </cell>
          <cell r="AF225">
            <v>7.8466725067642553</v>
          </cell>
          <cell r="AG225">
            <v>0</v>
          </cell>
          <cell r="AH225">
            <v>2.3856313052190909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26.681699560790772</v>
          </cell>
          <cell r="AP225">
            <v>0</v>
          </cell>
          <cell r="AQ225">
            <v>16.153327493235743</v>
          </cell>
          <cell r="AR225">
            <v>22.647368765572871</v>
          </cell>
          <cell r="AS225">
            <v>25.456699488724368</v>
          </cell>
          <cell r="AT225">
            <v>0</v>
          </cell>
          <cell r="AU225">
            <v>0</v>
          </cell>
          <cell r="AV225">
            <v>0</v>
          </cell>
          <cell r="AW225">
            <v>67</v>
          </cell>
          <cell r="AX225">
            <v>0</v>
          </cell>
          <cell r="AY225">
            <v>0</v>
          </cell>
          <cell r="AZ225">
            <v>36.037562741276453</v>
          </cell>
          <cell r="BA225">
            <v>0</v>
          </cell>
          <cell r="BB225">
            <v>89.841608104693165</v>
          </cell>
          <cell r="BC225">
            <v>0</v>
          </cell>
          <cell r="BD225">
            <v>0</v>
          </cell>
          <cell r="BE225">
            <v>27.3224043715847</v>
          </cell>
          <cell r="BF225">
            <v>41.028280559922152</v>
          </cell>
          <cell r="BG225">
            <v>0</v>
          </cell>
          <cell r="BH225">
            <v>3.8495091326014261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CA225">
            <v>0</v>
          </cell>
          <cell r="CB225">
            <v>13.416244292056106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H225">
            <v>13.416244292056106</v>
          </cell>
          <cell r="CJ225">
            <v>39974</v>
          </cell>
          <cell r="CK225">
            <v>13.955227635952019</v>
          </cell>
          <cell r="CL225">
            <v>8.8489556117870851</v>
          </cell>
          <cell r="CM225">
            <v>68.350684931506848</v>
          </cell>
          <cell r="CN225">
            <v>0</v>
          </cell>
          <cell r="CO225">
            <v>0</v>
          </cell>
          <cell r="CP225">
            <v>54.524030354734229</v>
          </cell>
          <cell r="CQ225">
            <v>0</v>
          </cell>
          <cell r="CR225">
            <v>38.800696258808614</v>
          </cell>
          <cell r="CS225">
            <v>0</v>
          </cell>
          <cell r="CU225">
            <v>39974</v>
          </cell>
          <cell r="CV225">
            <v>2.5764925541462973</v>
          </cell>
          <cell r="CW225">
            <v>5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72.328767123287676</v>
          </cell>
          <cell r="DD225">
            <v>67</v>
          </cell>
          <cell r="DE225">
            <v>11.835616438356164</v>
          </cell>
          <cell r="DF225">
            <v>24</v>
          </cell>
          <cell r="DG225">
            <v>58.684931506849324</v>
          </cell>
          <cell r="DH225">
            <v>89.841608104693165</v>
          </cell>
          <cell r="DI225">
            <v>0</v>
          </cell>
          <cell r="DJ225">
            <v>0</v>
          </cell>
          <cell r="DK225">
            <v>27.3224043715847</v>
          </cell>
          <cell r="DL225">
            <v>41.028280559922152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R225">
            <v>68.350684931506848</v>
          </cell>
          <cell r="DS225">
            <v>13.416244292056106</v>
          </cell>
          <cell r="DT225">
            <v>0</v>
          </cell>
          <cell r="DV225">
            <v>39974</v>
          </cell>
          <cell r="DW225">
            <v>5.8993037411913898</v>
          </cell>
          <cell r="DY225">
            <v>49.7</v>
          </cell>
          <cell r="DZ225">
            <v>44.7</v>
          </cell>
          <cell r="EA225">
            <v>40</v>
          </cell>
          <cell r="EB225">
            <v>38.800696258808614</v>
          </cell>
          <cell r="ED225">
            <v>60</v>
          </cell>
          <cell r="EE225">
            <v>20</v>
          </cell>
          <cell r="EF225">
            <v>54.524030354734229</v>
          </cell>
          <cell r="EG225">
            <v>0</v>
          </cell>
          <cell r="EH225">
            <v>54.524030354734229</v>
          </cell>
          <cell r="EJ225">
            <v>38.800696258808614</v>
          </cell>
          <cell r="EK225">
            <v>98.800696258808614</v>
          </cell>
          <cell r="EL225">
            <v>118.80069625880861</v>
          </cell>
          <cell r="EN225">
            <v>0</v>
          </cell>
          <cell r="EO225">
            <v>60</v>
          </cell>
          <cell r="EP225">
            <v>80</v>
          </cell>
          <cell r="ER225">
            <v>200</v>
          </cell>
          <cell r="ET225">
            <v>15</v>
          </cell>
          <cell r="EU225">
            <v>0</v>
          </cell>
          <cell r="EV225">
            <v>0</v>
          </cell>
          <cell r="EW225">
            <v>54.88973617779105</v>
          </cell>
          <cell r="EX225">
            <v>13.460948753715797</v>
          </cell>
          <cell r="EZ225">
            <v>54.88973617779105</v>
          </cell>
          <cell r="FA225">
            <v>69.88973617779105</v>
          </cell>
          <cell r="FB225">
            <v>59</v>
          </cell>
          <cell r="FC225">
            <v>68.350684931506848</v>
          </cell>
          <cell r="FE225">
            <v>38271.593266550924</v>
          </cell>
        </row>
        <row r="226">
          <cell r="A226">
            <v>39975</v>
          </cell>
          <cell r="B226">
            <v>11</v>
          </cell>
          <cell r="C226">
            <v>4</v>
          </cell>
          <cell r="D226">
            <v>6</v>
          </cell>
          <cell r="E226">
            <v>2009</v>
          </cell>
          <cell r="G226">
            <v>0</v>
          </cell>
          <cell r="H226">
            <v>1.69138612026665</v>
          </cell>
          <cell r="I226">
            <v>10.197302719146464</v>
          </cell>
          <cell r="J226">
            <v>85.61643835616438</v>
          </cell>
          <cell r="K226">
            <v>10.833333333333334</v>
          </cell>
          <cell r="L226">
            <v>0.41642674457895179</v>
          </cell>
          <cell r="M226">
            <v>6.5736072686782592</v>
          </cell>
          <cell r="N226">
            <v>0</v>
          </cell>
          <cell r="O226">
            <v>26.754296973352371</v>
          </cell>
          <cell r="P226">
            <v>15.556523612253699</v>
          </cell>
          <cell r="Q226">
            <v>27.863371242504122</v>
          </cell>
          <cell r="R226">
            <v>19.976700461843564</v>
          </cell>
          <cell r="S226">
            <v>186.40038801119914</v>
          </cell>
          <cell r="T226">
            <v>21.410017653673535</v>
          </cell>
          <cell r="U226">
            <v>26.684417815211503</v>
          </cell>
          <cell r="W226">
            <v>0</v>
          </cell>
          <cell r="X226">
            <v>11.888688839413113</v>
          </cell>
          <cell r="Y226">
            <v>10.833333333333334</v>
          </cell>
          <cell r="Z226">
            <v>0</v>
          </cell>
          <cell r="AA226">
            <v>0</v>
          </cell>
          <cell r="AB226">
            <v>0</v>
          </cell>
          <cell r="AC226">
            <v>5</v>
          </cell>
          <cell r="AD226">
            <v>0</v>
          </cell>
          <cell r="AE226">
            <v>1.0022831050228298</v>
          </cell>
          <cell r="AF226">
            <v>0.98775090823438116</v>
          </cell>
          <cell r="AG226">
            <v>0</v>
          </cell>
          <cell r="AH226">
            <v>3.1002410401906655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27.966182975557047</v>
          </cell>
          <cell r="AP226">
            <v>0</v>
          </cell>
          <cell r="AQ226">
            <v>23.012249091765618</v>
          </cell>
          <cell r="AR226">
            <v>16.987750908234382</v>
          </cell>
          <cell r="AS226">
            <v>19.084468274206046</v>
          </cell>
          <cell r="AT226">
            <v>0</v>
          </cell>
          <cell r="AU226">
            <v>0</v>
          </cell>
          <cell r="AV226">
            <v>0</v>
          </cell>
          <cell r="AW226">
            <v>67</v>
          </cell>
          <cell r="AX226">
            <v>0</v>
          </cell>
          <cell r="AY226">
            <v>0</v>
          </cell>
          <cell r="AZ226">
            <v>41.697180598614942</v>
          </cell>
          <cell r="BA226">
            <v>0</v>
          </cell>
          <cell r="BB226">
            <v>125.79764288146924</v>
          </cell>
          <cell r="BC226">
            <v>0</v>
          </cell>
          <cell r="BD226">
            <v>0</v>
          </cell>
          <cell r="BE226">
            <v>27.3224043715847</v>
          </cell>
          <cell r="BF226">
            <v>33.502534207482057</v>
          </cell>
          <cell r="BG226">
            <v>0</v>
          </cell>
          <cell r="BH226">
            <v>10.289185993920803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7.1054273576010019E-15</v>
          </cell>
          <cell r="BO226">
            <v>0</v>
          </cell>
          <cell r="BP226">
            <v>0</v>
          </cell>
          <cell r="BQ226">
            <v>-7.1054273576010019E-15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7.5257463524400876</v>
          </cell>
          <cell r="BX226">
            <v>0</v>
          </cell>
          <cell r="BY226">
            <v>0</v>
          </cell>
          <cell r="CA226">
            <v>0</v>
          </cell>
          <cell r="CB226">
            <v>6.9765674307367505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H226">
            <v>6.9765674307367505</v>
          </cell>
          <cell r="CJ226">
            <v>39975</v>
          </cell>
          <cell r="CK226">
            <v>11.888688839413113</v>
          </cell>
          <cell r="CL226">
            <v>1.990034013257211</v>
          </cell>
          <cell r="CM226">
            <v>60.82493857906676</v>
          </cell>
          <cell r="CN226">
            <v>7.5257463524400876</v>
          </cell>
          <cell r="CO226">
            <v>0</v>
          </cell>
          <cell r="CP226">
            <v>50.150892289953759</v>
          </cell>
          <cell r="CQ226">
            <v>0</v>
          </cell>
          <cell r="CR226">
            <v>40</v>
          </cell>
          <cell r="CS226">
            <v>0</v>
          </cell>
          <cell r="CU226">
            <v>39975</v>
          </cell>
          <cell r="CV226">
            <v>0</v>
          </cell>
          <cell r="CW226">
            <v>5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72.328767123287676</v>
          </cell>
          <cell r="DD226">
            <v>67</v>
          </cell>
          <cell r="DE226">
            <v>11.835616438356164</v>
          </cell>
          <cell r="DF226">
            <v>24</v>
          </cell>
          <cell r="DG226">
            <v>58.684931506849324</v>
          </cell>
          <cell r="DH226">
            <v>125.79764288146924</v>
          </cell>
          <cell r="DI226">
            <v>0</v>
          </cell>
          <cell r="DJ226">
            <v>0</v>
          </cell>
          <cell r="DK226">
            <v>27.3224043715847</v>
          </cell>
          <cell r="DL226">
            <v>33.502534207482064</v>
          </cell>
          <cell r="DM226">
            <v>0</v>
          </cell>
          <cell r="DN226">
            <v>0</v>
          </cell>
          <cell r="DO226">
            <v>-7.1054273576010019E-15</v>
          </cell>
          <cell r="DP226">
            <v>7.5257463524400876</v>
          </cell>
          <cell r="DR226">
            <v>68.350684931506848</v>
          </cell>
          <cell r="DS226">
            <v>6.9765674307367505</v>
          </cell>
          <cell r="DT226">
            <v>0</v>
          </cell>
          <cell r="DV226">
            <v>39975</v>
          </cell>
          <cell r="DW226">
            <v>1.3266893421714741</v>
          </cell>
          <cell r="DY226">
            <v>49.7</v>
          </cell>
          <cell r="DZ226">
            <v>44.7</v>
          </cell>
          <cell r="EA226">
            <v>40</v>
          </cell>
          <cell r="EB226">
            <v>40</v>
          </cell>
          <cell r="ED226">
            <v>60</v>
          </cell>
          <cell r="EE226">
            <v>20</v>
          </cell>
          <cell r="EF226">
            <v>50.150892289953767</v>
          </cell>
          <cell r="EG226">
            <v>0</v>
          </cell>
          <cell r="EH226">
            <v>50.150892289953767</v>
          </cell>
          <cell r="EJ226">
            <v>40</v>
          </cell>
          <cell r="EK226">
            <v>100</v>
          </cell>
          <cell r="EL226">
            <v>120</v>
          </cell>
          <cell r="EN226">
            <v>0</v>
          </cell>
          <cell r="EO226">
            <v>60</v>
          </cell>
          <cell r="EP226">
            <v>80</v>
          </cell>
          <cell r="ER226">
            <v>200</v>
          </cell>
          <cell r="ET226">
            <v>15</v>
          </cell>
          <cell r="EU226">
            <v>0</v>
          </cell>
          <cell r="EV226">
            <v>7.5257463524400876</v>
          </cell>
          <cell r="EW226">
            <v>53.350684931506848</v>
          </cell>
          <cell r="EX226">
            <v>15</v>
          </cell>
          <cell r="EZ226">
            <v>45.82493857906676</v>
          </cell>
          <cell r="FA226">
            <v>60.82493857906676</v>
          </cell>
          <cell r="FB226">
            <v>59</v>
          </cell>
          <cell r="FC226">
            <v>68.350684931506848</v>
          </cell>
          <cell r="FE226">
            <v>38271.593266782409</v>
          </cell>
        </row>
        <row r="227">
          <cell r="A227">
            <v>39976</v>
          </cell>
          <cell r="B227">
            <v>12</v>
          </cell>
          <cell r="C227">
            <v>5</v>
          </cell>
          <cell r="D227">
            <v>6</v>
          </cell>
          <cell r="E227">
            <v>2009</v>
          </cell>
          <cell r="G227">
            <v>0</v>
          </cell>
          <cell r="H227">
            <v>1.8179239790724018</v>
          </cell>
          <cell r="I227">
            <v>10.365676425485939</v>
          </cell>
          <cell r="J227">
            <v>85.61643835616438</v>
          </cell>
          <cell r="K227">
            <v>10.833333333333334</v>
          </cell>
          <cell r="L227">
            <v>0.44758092515137071</v>
          </cell>
          <cell r="M227">
            <v>6.6821479926649365</v>
          </cell>
          <cell r="N227">
            <v>0</v>
          </cell>
          <cell r="O227">
            <v>28.755869182262007</v>
          </cell>
          <cell r="P227">
            <v>15.813386589699164</v>
          </cell>
          <cell r="Q227">
            <v>27.522594927895849</v>
          </cell>
          <cell r="R227">
            <v>19.976700461843564</v>
          </cell>
          <cell r="S227">
            <v>150.89256370471412</v>
          </cell>
          <cell r="T227">
            <v>21.471441219339191</v>
          </cell>
          <cell r="U227">
            <v>28.116800789729524</v>
          </cell>
          <cell r="W227">
            <v>0</v>
          </cell>
          <cell r="X227">
            <v>12.183600404558341</v>
          </cell>
          <cell r="Y227">
            <v>10.833333333333334</v>
          </cell>
          <cell r="Z227">
            <v>0</v>
          </cell>
          <cell r="AA227">
            <v>0</v>
          </cell>
          <cell r="AB227">
            <v>0</v>
          </cell>
          <cell r="AC227">
            <v>5</v>
          </cell>
          <cell r="AD227">
            <v>0</v>
          </cell>
          <cell r="AE227">
            <v>1.0022831050228298</v>
          </cell>
          <cell r="AF227">
            <v>1.1274458127934777</v>
          </cell>
          <cell r="AG227">
            <v>0</v>
          </cell>
          <cell r="AH227">
            <v>2.8400417729182426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27.857895945261753</v>
          </cell>
          <cell r="AP227">
            <v>0</v>
          </cell>
          <cell r="AQ227">
            <v>22.872554187206521</v>
          </cell>
          <cell r="AR227">
            <v>17.127445812793479</v>
          </cell>
          <cell r="AS227">
            <v>21.370613443520583</v>
          </cell>
          <cell r="AT227">
            <v>0</v>
          </cell>
          <cell r="AU227">
            <v>0</v>
          </cell>
          <cell r="AV227">
            <v>0</v>
          </cell>
          <cell r="AW227">
            <v>67</v>
          </cell>
          <cell r="AX227">
            <v>0</v>
          </cell>
          <cell r="AY227">
            <v>0</v>
          </cell>
          <cell r="AZ227">
            <v>41.557485694055842</v>
          </cell>
          <cell r="BA227">
            <v>0</v>
          </cell>
          <cell r="BB227">
            <v>91.923320019727001</v>
          </cell>
          <cell r="BC227">
            <v>0</v>
          </cell>
          <cell r="BD227">
            <v>0</v>
          </cell>
          <cell r="BE227">
            <v>27.3224043715847</v>
          </cell>
          <cell r="BF227">
            <v>34.259176916229862</v>
          </cell>
          <cell r="BG227">
            <v>0</v>
          </cell>
          <cell r="BH227">
            <v>8.0766155570287594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6.76910364369229</v>
          </cell>
          <cell r="BX227">
            <v>0</v>
          </cell>
          <cell r="BY227">
            <v>0</v>
          </cell>
          <cell r="CA227">
            <v>0</v>
          </cell>
          <cell r="CB227">
            <v>9.1891378676287729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H227">
            <v>9.1891378676287729</v>
          </cell>
          <cell r="CJ227">
            <v>39976</v>
          </cell>
          <cell r="CK227">
            <v>12.183600404558341</v>
          </cell>
          <cell r="CL227">
            <v>2.1297289178163075</v>
          </cell>
          <cell r="CM227">
            <v>61.581581287814558</v>
          </cell>
          <cell r="CN227">
            <v>6.76910364369229</v>
          </cell>
          <cell r="CO227">
            <v>0</v>
          </cell>
          <cell r="CP227">
            <v>52.068551161700576</v>
          </cell>
          <cell r="CQ227">
            <v>0</v>
          </cell>
          <cell r="CR227">
            <v>40</v>
          </cell>
          <cell r="CS227">
            <v>0</v>
          </cell>
          <cell r="CU227">
            <v>39976</v>
          </cell>
          <cell r="CV227">
            <v>0</v>
          </cell>
          <cell r="CW227">
            <v>5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72.328767123287676</v>
          </cell>
          <cell r="DD227">
            <v>67</v>
          </cell>
          <cell r="DE227">
            <v>11.835616438356164</v>
          </cell>
          <cell r="DF227">
            <v>24</v>
          </cell>
          <cell r="DG227">
            <v>58.684931506849324</v>
          </cell>
          <cell r="DH227">
            <v>91.923320019727001</v>
          </cell>
          <cell r="DI227">
            <v>0</v>
          </cell>
          <cell r="DJ227">
            <v>0</v>
          </cell>
          <cell r="DK227">
            <v>27.3224043715847</v>
          </cell>
          <cell r="DL227">
            <v>34.259176916229862</v>
          </cell>
          <cell r="DM227">
            <v>0</v>
          </cell>
          <cell r="DN227">
            <v>0</v>
          </cell>
          <cell r="DO227">
            <v>0</v>
          </cell>
          <cell r="DP227">
            <v>6.76910364369229</v>
          </cell>
          <cell r="DR227">
            <v>68.350684931506848</v>
          </cell>
          <cell r="DS227">
            <v>9.1891378676287729</v>
          </cell>
          <cell r="DT227">
            <v>0</v>
          </cell>
          <cell r="DV227">
            <v>39976</v>
          </cell>
          <cell r="DW227">
            <v>1.419819278544205</v>
          </cell>
          <cell r="DY227">
            <v>49.7</v>
          </cell>
          <cell r="DZ227">
            <v>44.7</v>
          </cell>
          <cell r="EA227">
            <v>40</v>
          </cell>
          <cell r="EB227">
            <v>40</v>
          </cell>
          <cell r="ED227">
            <v>60</v>
          </cell>
          <cell r="EE227">
            <v>20</v>
          </cell>
          <cell r="EF227">
            <v>52.068551161700576</v>
          </cell>
          <cell r="EG227">
            <v>0</v>
          </cell>
          <cell r="EH227">
            <v>52.068551161700576</v>
          </cell>
          <cell r="EJ227">
            <v>40</v>
          </cell>
          <cell r="EK227">
            <v>100</v>
          </cell>
          <cell r="EL227">
            <v>120</v>
          </cell>
          <cell r="EN227">
            <v>0</v>
          </cell>
          <cell r="EO227">
            <v>60</v>
          </cell>
          <cell r="EP227">
            <v>80</v>
          </cell>
          <cell r="ER227">
            <v>200</v>
          </cell>
          <cell r="ET227">
            <v>15</v>
          </cell>
          <cell r="EU227">
            <v>0</v>
          </cell>
          <cell r="EV227">
            <v>6.76910364369229</v>
          </cell>
          <cell r="EW227">
            <v>53.350684931506848</v>
          </cell>
          <cell r="EX227">
            <v>15</v>
          </cell>
          <cell r="EZ227">
            <v>46.581581287814558</v>
          </cell>
          <cell r="FA227">
            <v>61.581581287814558</v>
          </cell>
          <cell r="FB227">
            <v>59</v>
          </cell>
          <cell r="FC227">
            <v>68.350684931506848</v>
          </cell>
          <cell r="FE227">
            <v>38271.593266898148</v>
          </cell>
        </row>
        <row r="228">
          <cell r="A228">
            <v>39977</v>
          </cell>
          <cell r="B228">
            <v>13</v>
          </cell>
          <cell r="C228">
            <v>6</v>
          </cell>
          <cell r="D228">
            <v>6</v>
          </cell>
          <cell r="E228">
            <v>2009</v>
          </cell>
          <cell r="G228">
            <v>0</v>
          </cell>
          <cell r="H228">
            <v>1.5808152116878318</v>
          </cell>
          <cell r="I228">
            <v>10.199384559025269</v>
          </cell>
          <cell r="J228">
            <v>85.61643835616438</v>
          </cell>
          <cell r="K228">
            <v>10.833333333333334</v>
          </cell>
          <cell r="L228">
            <v>0.38920369778147951</v>
          </cell>
          <cell r="M228">
            <v>6.5749493096214824</v>
          </cell>
          <cell r="N228">
            <v>8.1229090909090917</v>
          </cell>
          <cell r="O228">
            <v>25.005289523613616</v>
          </cell>
          <cell r="P228">
            <v>15.559699568888854</v>
          </cell>
          <cell r="Q228">
            <v>27.521047460098139</v>
          </cell>
          <cell r="R228">
            <v>19.976700461843564</v>
          </cell>
          <cell r="S228">
            <v>242.05133305736314</v>
          </cell>
          <cell r="T228">
            <v>21.89771890997585</v>
          </cell>
          <cell r="U228">
            <v>30.909725323562338</v>
          </cell>
          <cell r="W228">
            <v>0</v>
          </cell>
          <cell r="X228">
            <v>11.7801997707131</v>
          </cell>
          <cell r="Y228">
            <v>10.833333333333334</v>
          </cell>
          <cell r="Z228">
            <v>0</v>
          </cell>
          <cell r="AA228">
            <v>0</v>
          </cell>
          <cell r="AB228">
            <v>2.5751856376333246</v>
          </cell>
          <cell r="AC228">
            <v>5</v>
          </cell>
          <cell r="AD228">
            <v>0</v>
          </cell>
          <cell r="AE228">
            <v>1.0022831050228298</v>
          </cell>
          <cell r="AF228">
            <v>6.5095933556558983</v>
          </cell>
          <cell r="AG228">
            <v>0</v>
          </cell>
          <cell r="AH228">
            <v>2.9713289666731235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28.056921341669835</v>
          </cell>
          <cell r="AP228">
            <v>0</v>
          </cell>
          <cell r="AQ228">
            <v>17.490406644344102</v>
          </cell>
          <cell r="AR228">
            <v>22.201675715203418</v>
          </cell>
          <cell r="AS228">
            <v>17.342404346553693</v>
          </cell>
          <cell r="AT228">
            <v>0</v>
          </cell>
          <cell r="AU228">
            <v>0</v>
          </cell>
          <cell r="AV228">
            <v>0</v>
          </cell>
          <cell r="AW228">
            <v>67</v>
          </cell>
          <cell r="AX228">
            <v>0</v>
          </cell>
          <cell r="AY228">
            <v>0</v>
          </cell>
          <cell r="AZ228">
            <v>36.483255791645902</v>
          </cell>
          <cell r="BA228">
            <v>0</v>
          </cell>
          <cell r="BB228">
            <v>191.3755214992554</v>
          </cell>
          <cell r="BC228">
            <v>0</v>
          </cell>
          <cell r="BD228">
            <v>0</v>
          </cell>
          <cell r="BE228">
            <v>27.3224043715847</v>
          </cell>
          <cell r="BF228">
            <v>33.511889640698584</v>
          </cell>
          <cell r="BG228">
            <v>0</v>
          </cell>
          <cell r="BH228">
            <v>12.177912697677925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7.1054273576010019E-15</v>
          </cell>
          <cell r="BO228">
            <v>0</v>
          </cell>
          <cell r="BP228">
            <v>0</v>
          </cell>
          <cell r="BQ228">
            <v>-7.1054273576010019E-15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7.5163909192235607</v>
          </cell>
          <cell r="BX228">
            <v>0</v>
          </cell>
          <cell r="BY228">
            <v>0</v>
          </cell>
          <cell r="CA228">
            <v>0</v>
          </cell>
          <cell r="CB228">
            <v>5.0878407269796213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H228">
            <v>5.0878407269796213</v>
          </cell>
          <cell r="CJ228">
            <v>39977</v>
          </cell>
          <cell r="CK228">
            <v>11.7801997707131</v>
          </cell>
          <cell r="CL228">
            <v>7.5118764606787281</v>
          </cell>
          <cell r="CM228">
            <v>60.834294012283287</v>
          </cell>
          <cell r="CN228">
            <v>7.5163909192235607</v>
          </cell>
          <cell r="CO228">
            <v>0</v>
          </cell>
          <cell r="CP228">
            <v>48.370654654896654</v>
          </cell>
          <cell r="CQ228">
            <v>0</v>
          </cell>
          <cell r="CR228">
            <v>39.69208235954752</v>
          </cell>
          <cell r="CS228">
            <v>0</v>
          </cell>
          <cell r="CU228">
            <v>39977</v>
          </cell>
          <cell r="CV228">
            <v>2.5751856376333246</v>
          </cell>
          <cell r="CW228">
            <v>5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72.328767123287676</v>
          </cell>
          <cell r="DD228">
            <v>67</v>
          </cell>
          <cell r="DE228">
            <v>11.835616438356164</v>
          </cell>
          <cell r="DF228">
            <v>24</v>
          </cell>
          <cell r="DG228">
            <v>58.684931506849324</v>
          </cell>
          <cell r="DH228">
            <v>191.3755214992554</v>
          </cell>
          <cell r="DI228">
            <v>0</v>
          </cell>
          <cell r="DJ228">
            <v>0</v>
          </cell>
          <cell r="DK228">
            <v>27.3224043715847</v>
          </cell>
          <cell r="DL228">
            <v>33.511889640698591</v>
          </cell>
          <cell r="DM228">
            <v>0</v>
          </cell>
          <cell r="DN228">
            <v>0</v>
          </cell>
          <cell r="DO228">
            <v>-7.1054273576010019E-15</v>
          </cell>
          <cell r="DP228">
            <v>7.5163909192235607</v>
          </cell>
          <cell r="DR228">
            <v>68.350684931506848</v>
          </cell>
          <cell r="DS228">
            <v>5.0878407269796213</v>
          </cell>
          <cell r="DT228">
            <v>0</v>
          </cell>
          <cell r="DV228">
            <v>39977</v>
          </cell>
          <cell r="DW228">
            <v>5.0079176404524857</v>
          </cell>
          <cell r="DY228">
            <v>49.7</v>
          </cell>
          <cell r="DZ228">
            <v>44.7</v>
          </cell>
          <cell r="EA228">
            <v>40</v>
          </cell>
          <cell r="EB228">
            <v>39.69208235954752</v>
          </cell>
          <cell r="ED228">
            <v>60</v>
          </cell>
          <cell r="EE228">
            <v>20</v>
          </cell>
          <cell r="EF228">
            <v>48.370654654896661</v>
          </cell>
          <cell r="EG228">
            <v>0</v>
          </cell>
          <cell r="EH228">
            <v>48.370654654896661</v>
          </cell>
          <cell r="EJ228">
            <v>39.69208235954752</v>
          </cell>
          <cell r="EK228">
            <v>99.692082359547527</v>
          </cell>
          <cell r="EL228">
            <v>119.69208235954753</v>
          </cell>
          <cell r="EN228">
            <v>0</v>
          </cell>
          <cell r="EO228">
            <v>60</v>
          </cell>
          <cell r="EP228">
            <v>80</v>
          </cell>
          <cell r="ER228">
            <v>200</v>
          </cell>
          <cell r="ET228">
            <v>15</v>
          </cell>
          <cell r="EU228">
            <v>0</v>
          </cell>
          <cell r="EV228">
            <v>7.5163909192235607</v>
          </cell>
          <cell r="EW228">
            <v>53.350684931506848</v>
          </cell>
          <cell r="EX228">
            <v>15</v>
          </cell>
          <cell r="EZ228">
            <v>45.834294012283287</v>
          </cell>
          <cell r="FA228">
            <v>60.834294012283287</v>
          </cell>
          <cell r="FB228">
            <v>59</v>
          </cell>
          <cell r="FC228">
            <v>68.350684931506848</v>
          </cell>
          <cell r="FE228">
            <v>38271.59326736111</v>
          </cell>
        </row>
        <row r="229">
          <cell r="A229">
            <v>39978</v>
          </cell>
          <cell r="B229">
            <v>14</v>
          </cell>
          <cell r="C229">
            <v>7</v>
          </cell>
          <cell r="D229">
            <v>6</v>
          </cell>
          <cell r="E229">
            <v>2009</v>
          </cell>
          <cell r="G229">
            <v>0</v>
          </cell>
          <cell r="H229">
            <v>2.0444059440496423</v>
          </cell>
          <cell r="I229">
            <v>12.910260694623167</v>
          </cell>
          <cell r="J229">
            <v>85.61643835616438</v>
          </cell>
          <cell r="K229">
            <v>10.833333333333334</v>
          </cell>
          <cell r="L229">
            <v>0.50334178676140207</v>
          </cell>
          <cell r="M229">
            <v>8.3224932984837015</v>
          </cell>
          <cell r="N229">
            <v>8.1229090909090917</v>
          </cell>
          <cell r="O229">
            <v>32.338354386263923</v>
          </cell>
          <cell r="P229">
            <v>19.695284220518538</v>
          </cell>
          <cell r="Q229">
            <v>27.469501398039966</v>
          </cell>
          <cell r="R229">
            <v>19.976700461843564</v>
          </cell>
          <cell r="S229">
            <v>203.56949692259943</v>
          </cell>
          <cell r="T229">
            <v>22.196874470696081</v>
          </cell>
          <cell r="U229">
            <v>39.997974022592203</v>
          </cell>
          <cell r="W229">
            <v>0</v>
          </cell>
          <cell r="X229">
            <v>14.954666638672808</v>
          </cell>
          <cell r="Y229">
            <v>10.833333333333334</v>
          </cell>
          <cell r="Z229">
            <v>0</v>
          </cell>
          <cell r="AA229">
            <v>0</v>
          </cell>
          <cell r="AB229">
            <v>2.5738793840490177</v>
          </cell>
          <cell r="AC229">
            <v>5</v>
          </cell>
          <cell r="AD229">
            <v>0</v>
          </cell>
          <cell r="AE229">
            <v>1.0022831050228298</v>
          </cell>
          <cell r="AF229">
            <v>8.3725816870823451</v>
          </cell>
          <cell r="AG229">
            <v>0</v>
          </cell>
          <cell r="AH229">
            <v>2.1021281324080405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25.667581793315851</v>
          </cell>
          <cell r="AP229">
            <v>0</v>
          </cell>
          <cell r="AQ229">
            <v>15.627418312917655</v>
          </cell>
          <cell r="AR229">
            <v>22.822671825678896</v>
          </cell>
          <cell r="AS229">
            <v>29.604390558890977</v>
          </cell>
          <cell r="AT229">
            <v>0</v>
          </cell>
          <cell r="AU229">
            <v>0</v>
          </cell>
          <cell r="AV229">
            <v>0</v>
          </cell>
          <cell r="AW229">
            <v>67</v>
          </cell>
          <cell r="AX229">
            <v>0</v>
          </cell>
          <cell r="AY229">
            <v>0</v>
          </cell>
          <cell r="AZ229">
            <v>35.862259681170428</v>
          </cell>
          <cell r="BA229">
            <v>0</v>
          </cell>
          <cell r="BB229">
            <v>162.90208573471728</v>
          </cell>
          <cell r="BC229">
            <v>0</v>
          </cell>
          <cell r="BD229">
            <v>0</v>
          </cell>
          <cell r="BE229">
            <v>27.3224043715847</v>
          </cell>
          <cell r="BF229">
            <v>41.028280559922152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1.4210854715202004E-14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CA229">
            <v>0</v>
          </cell>
          <cell r="CB229">
            <v>17.265753424657532</v>
          </cell>
          <cell r="CC229">
            <v>0</v>
          </cell>
          <cell r="CD229">
            <v>0</v>
          </cell>
          <cell r="CE229">
            <v>3.6556498434545546</v>
          </cell>
          <cell r="CF229">
            <v>0</v>
          </cell>
          <cell r="CH229">
            <v>20.921403268112087</v>
          </cell>
          <cell r="CJ229">
            <v>39978</v>
          </cell>
          <cell r="CK229">
            <v>14.954666638672808</v>
          </cell>
          <cell r="CL229">
            <v>9.3748647921051749</v>
          </cell>
          <cell r="CM229">
            <v>68.350684931506848</v>
          </cell>
          <cell r="CN229">
            <v>0</v>
          </cell>
          <cell r="CO229">
            <v>0</v>
          </cell>
          <cell r="CP229">
            <v>57.374100484614871</v>
          </cell>
          <cell r="CQ229">
            <v>0</v>
          </cell>
          <cell r="CR229">
            <v>38.450090138596551</v>
          </cell>
          <cell r="CS229">
            <v>0</v>
          </cell>
          <cell r="CU229">
            <v>39978</v>
          </cell>
          <cell r="CV229">
            <v>2.5738793840490177</v>
          </cell>
          <cell r="CW229">
            <v>5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72.328767123287676</v>
          </cell>
          <cell r="DD229">
            <v>67</v>
          </cell>
          <cell r="DE229">
            <v>11.835616438356164</v>
          </cell>
          <cell r="DF229">
            <v>24</v>
          </cell>
          <cell r="DG229">
            <v>58.684931506849324</v>
          </cell>
          <cell r="DH229">
            <v>162.90208573471728</v>
          </cell>
          <cell r="DI229">
            <v>0</v>
          </cell>
          <cell r="DJ229">
            <v>0</v>
          </cell>
          <cell r="DK229">
            <v>27.3224043715847</v>
          </cell>
          <cell r="DL229">
            <v>41.028280559922152</v>
          </cell>
          <cell r="DM229">
            <v>0</v>
          </cell>
          <cell r="DN229">
            <v>0</v>
          </cell>
          <cell r="DO229">
            <v>1.4210854715202004E-14</v>
          </cell>
          <cell r="DP229">
            <v>0</v>
          </cell>
          <cell r="DR229">
            <v>68.350684931506848</v>
          </cell>
          <cell r="DS229">
            <v>20.921403268112087</v>
          </cell>
          <cell r="DT229">
            <v>0</v>
          </cell>
          <cell r="DV229">
            <v>39978</v>
          </cell>
          <cell r="DW229">
            <v>6.2499098614034496</v>
          </cell>
          <cell r="DY229">
            <v>49.7</v>
          </cell>
          <cell r="DZ229">
            <v>44.7</v>
          </cell>
          <cell r="EA229">
            <v>40</v>
          </cell>
          <cell r="EB229">
            <v>38.450090138596551</v>
          </cell>
          <cell r="ED229">
            <v>60</v>
          </cell>
          <cell r="EE229">
            <v>20</v>
          </cell>
          <cell r="EF229">
            <v>61.029750328069426</v>
          </cell>
          <cell r="EG229">
            <v>1.0297503280694258</v>
          </cell>
          <cell r="EH229">
            <v>60</v>
          </cell>
          <cell r="EJ229">
            <v>38.450090138596551</v>
          </cell>
          <cell r="EK229">
            <v>98.450090138596551</v>
          </cell>
          <cell r="EL229">
            <v>118.45009013859655</v>
          </cell>
          <cell r="EN229">
            <v>0</v>
          </cell>
          <cell r="EO229">
            <v>60</v>
          </cell>
          <cell r="EP229">
            <v>80</v>
          </cell>
          <cell r="ER229">
            <v>200</v>
          </cell>
          <cell r="ET229">
            <v>15</v>
          </cell>
          <cell r="EU229">
            <v>0</v>
          </cell>
          <cell r="EV229">
            <v>0</v>
          </cell>
          <cell r="EW229">
            <v>58.016508842091682</v>
          </cell>
          <cell r="EX229">
            <v>10.334176089415166</v>
          </cell>
          <cell r="EZ229">
            <v>58.016508842091682</v>
          </cell>
          <cell r="FA229">
            <v>73.016508842091682</v>
          </cell>
          <cell r="FB229">
            <v>59</v>
          </cell>
          <cell r="FC229">
            <v>68.350684931506848</v>
          </cell>
          <cell r="FE229">
            <v>38271.593267476848</v>
          </cell>
        </row>
        <row r="230">
          <cell r="A230">
            <v>39979</v>
          </cell>
          <cell r="B230">
            <v>15</v>
          </cell>
          <cell r="C230">
            <v>1</v>
          </cell>
          <cell r="D230">
            <v>6</v>
          </cell>
          <cell r="E230">
            <v>2009</v>
          </cell>
          <cell r="G230">
            <v>0</v>
          </cell>
          <cell r="H230">
            <v>2.0690882374987352</v>
          </cell>
          <cell r="I230">
            <v>12.927877986999402</v>
          </cell>
          <cell r="J230">
            <v>85.61643835616438</v>
          </cell>
          <cell r="K230">
            <v>10.833333333333334</v>
          </cell>
          <cell r="L230">
            <v>0.50941867658956719</v>
          </cell>
          <cell r="M230">
            <v>8.3338501410143646</v>
          </cell>
          <cell r="N230">
            <v>8.1229090909090917</v>
          </cell>
          <cell r="O230">
            <v>32.72877819370084</v>
          </cell>
          <cell r="P230">
            <v>19.722160330052901</v>
          </cell>
          <cell r="Q230">
            <v>27.481304285992433</v>
          </cell>
          <cell r="R230">
            <v>19.976700461843564</v>
          </cell>
          <cell r="S230">
            <v>226.4691683007992</v>
          </cell>
          <cell r="T230">
            <v>22.303958178613136</v>
          </cell>
          <cell r="U230">
            <v>40.699574696483097</v>
          </cell>
          <cell r="W230">
            <v>0</v>
          </cell>
          <cell r="X230">
            <v>14.996966224498138</v>
          </cell>
          <cell r="Y230">
            <v>10.833333333333334</v>
          </cell>
          <cell r="Z230">
            <v>0</v>
          </cell>
          <cell r="AA230">
            <v>0</v>
          </cell>
          <cell r="AB230">
            <v>2.5725737930571082</v>
          </cell>
          <cell r="AC230">
            <v>5</v>
          </cell>
          <cell r="AD230">
            <v>0</v>
          </cell>
          <cell r="AE230">
            <v>1.0022831050228298</v>
          </cell>
          <cell r="AF230">
            <v>8.3913210104330869</v>
          </cell>
          <cell r="AG230">
            <v>0</v>
          </cell>
          <cell r="AH230">
            <v>2.1178382336338899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25.533646881845307</v>
          </cell>
          <cell r="AP230">
            <v>0</v>
          </cell>
          <cell r="AQ230">
            <v>15.608678989566913</v>
          </cell>
          <cell r="AR230">
            <v>22.828918266795817</v>
          </cell>
          <cell r="AS230">
            <v>29.680315783310341</v>
          </cell>
          <cell r="AT230">
            <v>0</v>
          </cell>
          <cell r="AU230">
            <v>0</v>
          </cell>
          <cell r="AV230">
            <v>0</v>
          </cell>
          <cell r="AW230">
            <v>67</v>
          </cell>
          <cell r="AX230">
            <v>0</v>
          </cell>
          <cell r="AY230">
            <v>0</v>
          </cell>
          <cell r="AZ230">
            <v>35.856013240053507</v>
          </cell>
          <cell r="BA230">
            <v>0</v>
          </cell>
          <cell r="BB230">
            <v>186.6166879358419</v>
          </cell>
          <cell r="BC230">
            <v>0</v>
          </cell>
          <cell r="BD230">
            <v>0</v>
          </cell>
          <cell r="BE230">
            <v>27.3224043715847</v>
          </cell>
          <cell r="BF230">
            <v>41.028280559922152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CA230">
            <v>0</v>
          </cell>
          <cell r="CB230">
            <v>17.265753424657532</v>
          </cell>
          <cell r="CC230">
            <v>0</v>
          </cell>
          <cell r="CD230">
            <v>0</v>
          </cell>
          <cell r="CE230">
            <v>4.1395451164374748</v>
          </cell>
          <cell r="CF230">
            <v>0</v>
          </cell>
          <cell r="CH230">
            <v>21.405298541095007</v>
          </cell>
          <cell r="CJ230">
            <v>39979</v>
          </cell>
          <cell r="CK230">
            <v>14.996966224498138</v>
          </cell>
          <cell r="CL230">
            <v>9.3936041154559167</v>
          </cell>
          <cell r="CM230">
            <v>68.350684931506848</v>
          </cell>
          <cell r="CN230">
            <v>0</v>
          </cell>
          <cell r="CO230">
            <v>0</v>
          </cell>
          <cell r="CP230">
            <v>57.331800898789538</v>
          </cell>
          <cell r="CQ230">
            <v>0</v>
          </cell>
          <cell r="CR230">
            <v>38.437597256362729</v>
          </cell>
          <cell r="CS230">
            <v>0</v>
          </cell>
          <cell r="CU230">
            <v>39979</v>
          </cell>
          <cell r="CV230">
            <v>2.5725737930571082</v>
          </cell>
          <cell r="CW230">
            <v>5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72.328767123287676</v>
          </cell>
          <cell r="DD230">
            <v>67</v>
          </cell>
          <cell r="DE230">
            <v>11.835616438356164</v>
          </cell>
          <cell r="DF230">
            <v>24</v>
          </cell>
          <cell r="DG230">
            <v>58.684931506849324</v>
          </cell>
          <cell r="DH230">
            <v>186.6166879358419</v>
          </cell>
          <cell r="DI230">
            <v>0</v>
          </cell>
          <cell r="DJ230">
            <v>0</v>
          </cell>
          <cell r="DK230">
            <v>27.3224043715847</v>
          </cell>
          <cell r="DL230">
            <v>41.028280559922152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R230">
            <v>68.350684931506848</v>
          </cell>
          <cell r="DS230">
            <v>21.405298541095007</v>
          </cell>
          <cell r="DT230">
            <v>0</v>
          </cell>
          <cell r="DV230">
            <v>39979</v>
          </cell>
          <cell r="DW230">
            <v>6.2624027436372778</v>
          </cell>
          <cell r="DY230">
            <v>49.7</v>
          </cell>
          <cell r="DZ230">
            <v>44.7</v>
          </cell>
          <cell r="EA230">
            <v>40</v>
          </cell>
          <cell r="EB230">
            <v>38.437597256362729</v>
          </cell>
          <cell r="ED230">
            <v>60</v>
          </cell>
          <cell r="EE230">
            <v>20</v>
          </cell>
          <cell r="EF230">
            <v>61.471346015227013</v>
          </cell>
          <cell r="EG230">
            <v>1.471346015227013</v>
          </cell>
          <cell r="EH230">
            <v>60</v>
          </cell>
          <cell r="EJ230">
            <v>38.437597256362729</v>
          </cell>
          <cell r="EK230">
            <v>98.437597256362722</v>
          </cell>
          <cell r="EL230">
            <v>118.43759725636272</v>
          </cell>
          <cell r="EN230">
            <v>0</v>
          </cell>
          <cell r="EO230">
            <v>60</v>
          </cell>
          <cell r="EP230">
            <v>80</v>
          </cell>
          <cell r="ER230">
            <v>200</v>
          </cell>
          <cell r="ET230">
            <v>15</v>
          </cell>
          <cell r="EU230">
            <v>0</v>
          </cell>
          <cell r="EV230">
            <v>0</v>
          </cell>
          <cell r="EW230">
            <v>58.095677948207815</v>
          </cell>
          <cell r="EX230">
            <v>10.255006983299033</v>
          </cell>
          <cell r="EZ230">
            <v>58.095677948207815</v>
          </cell>
          <cell r="FA230">
            <v>73.095677948207822</v>
          </cell>
          <cell r="FB230">
            <v>59</v>
          </cell>
          <cell r="FC230">
            <v>68.350684931506848</v>
          </cell>
          <cell r="FE230">
            <v>38271.593267708333</v>
          </cell>
        </row>
        <row r="231">
          <cell r="A231">
            <v>39980</v>
          </cell>
          <cell r="B231">
            <v>16</v>
          </cell>
          <cell r="C231">
            <v>2</v>
          </cell>
          <cell r="D231">
            <v>6</v>
          </cell>
          <cell r="E231">
            <v>2009</v>
          </cell>
          <cell r="G231">
            <v>0</v>
          </cell>
          <cell r="H231">
            <v>2.2045067893741184</v>
          </cell>
          <cell r="I231">
            <v>13.023315761570439</v>
          </cell>
          <cell r="J231">
            <v>85.61643835616438</v>
          </cell>
          <cell r="K231">
            <v>10.833333333333334</v>
          </cell>
          <cell r="L231">
            <v>0.54275932307906982</v>
          </cell>
          <cell r="M231">
            <v>8.3953733168879925</v>
          </cell>
          <cell r="N231">
            <v>8.1229090909090917</v>
          </cell>
          <cell r="O231">
            <v>34.870824950005158</v>
          </cell>
          <cell r="P231">
            <v>19.867755693307895</v>
          </cell>
          <cell r="Q231">
            <v>27.4998115446922</v>
          </cell>
          <cell r="R231">
            <v>19.976700461843564</v>
          </cell>
          <cell r="S231">
            <v>210.3285258454919</v>
          </cell>
          <cell r="T231">
            <v>22.228481119849612</v>
          </cell>
          <cell r="U231">
            <v>40.205057310768282</v>
          </cell>
          <cell r="W231">
            <v>0</v>
          </cell>
          <cell r="X231">
            <v>15.227822550944557</v>
          </cell>
          <cell r="Y231">
            <v>10.833333333333334</v>
          </cell>
          <cell r="Z231">
            <v>0</v>
          </cell>
          <cell r="AA231">
            <v>0</v>
          </cell>
          <cell r="AB231">
            <v>2.5712688643214991</v>
          </cell>
          <cell r="AC231">
            <v>5</v>
          </cell>
          <cell r="AD231">
            <v>0</v>
          </cell>
          <cell r="AE231">
            <v>1.0022831050228298</v>
          </cell>
          <cell r="AF231">
            <v>8.4874897615318261</v>
          </cell>
          <cell r="AG231">
            <v>0</v>
          </cell>
          <cell r="AH231">
            <v>2.0873276431468089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25.256040648662754</v>
          </cell>
          <cell r="AP231">
            <v>0</v>
          </cell>
          <cell r="AQ231">
            <v>15.512510238468174</v>
          </cell>
          <cell r="AR231">
            <v>22.860974517162056</v>
          </cell>
          <cell r="AS231">
            <v>29.757576280533556</v>
          </cell>
          <cell r="AT231">
            <v>0</v>
          </cell>
          <cell r="AU231">
            <v>0</v>
          </cell>
          <cell r="AV231">
            <v>0</v>
          </cell>
          <cell r="AW231">
            <v>67</v>
          </cell>
          <cell r="AX231">
            <v>0</v>
          </cell>
          <cell r="AY231">
            <v>0</v>
          </cell>
          <cell r="AZ231">
            <v>35.823956989687268</v>
          </cell>
          <cell r="BA231">
            <v>0</v>
          </cell>
          <cell r="BB231">
            <v>169.93810728642254</v>
          </cell>
          <cell r="BC231">
            <v>0</v>
          </cell>
          <cell r="BD231">
            <v>0</v>
          </cell>
          <cell r="BE231">
            <v>27.3224043715847</v>
          </cell>
          <cell r="BF231">
            <v>41.028280559922152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CA231">
            <v>0</v>
          </cell>
          <cell r="CB231">
            <v>17.265753424657532</v>
          </cell>
          <cell r="CC231">
            <v>0</v>
          </cell>
          <cell r="CD231">
            <v>0</v>
          </cell>
          <cell r="CE231">
            <v>6.7406633218754735</v>
          </cell>
          <cell r="CF231">
            <v>0</v>
          </cell>
          <cell r="CH231">
            <v>24.006416746533006</v>
          </cell>
          <cell r="CJ231">
            <v>39980</v>
          </cell>
          <cell r="CK231">
            <v>15.227822550944557</v>
          </cell>
          <cell r="CL231">
            <v>9.4897728665546559</v>
          </cell>
          <cell r="CM231">
            <v>68.350684931506848</v>
          </cell>
          <cell r="CN231">
            <v>0</v>
          </cell>
          <cell r="CO231">
            <v>0</v>
          </cell>
          <cell r="CP231">
            <v>57.100944572343117</v>
          </cell>
          <cell r="CQ231">
            <v>0</v>
          </cell>
          <cell r="CR231">
            <v>38.37348475563023</v>
          </cell>
          <cell r="CS231">
            <v>0</v>
          </cell>
          <cell r="CU231">
            <v>39980</v>
          </cell>
          <cell r="CV231">
            <v>2.5712688643214991</v>
          </cell>
          <cell r="CW231">
            <v>5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72.328767123287676</v>
          </cell>
          <cell r="DD231">
            <v>67</v>
          </cell>
          <cell r="DE231">
            <v>11.835616438356164</v>
          </cell>
          <cell r="DF231">
            <v>24</v>
          </cell>
          <cell r="DG231">
            <v>58.684931506849324</v>
          </cell>
          <cell r="DH231">
            <v>169.93810728642254</v>
          </cell>
          <cell r="DI231">
            <v>0</v>
          </cell>
          <cell r="DJ231">
            <v>0</v>
          </cell>
          <cell r="DK231">
            <v>27.3224043715847</v>
          </cell>
          <cell r="DL231">
            <v>41.028280559922152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R231">
            <v>68.350684931506848</v>
          </cell>
          <cell r="DS231">
            <v>24.006416746533006</v>
          </cell>
          <cell r="DT231">
            <v>0</v>
          </cell>
          <cell r="DV231">
            <v>39980</v>
          </cell>
          <cell r="DW231">
            <v>6.3265152443697703</v>
          </cell>
          <cell r="DY231">
            <v>49.7</v>
          </cell>
          <cell r="DZ231">
            <v>44.7</v>
          </cell>
          <cell r="EA231">
            <v>40</v>
          </cell>
          <cell r="EB231">
            <v>38.37348475563023</v>
          </cell>
          <cell r="ED231">
            <v>60</v>
          </cell>
          <cell r="EE231">
            <v>20</v>
          </cell>
          <cell r="EF231">
            <v>63.841607894218591</v>
          </cell>
          <cell r="EG231">
            <v>3.8416078942185905</v>
          </cell>
          <cell r="EH231">
            <v>60</v>
          </cell>
          <cell r="EJ231">
            <v>38.37348475563023</v>
          </cell>
          <cell r="EK231">
            <v>98.37348475563023</v>
          </cell>
          <cell r="EL231">
            <v>118.37348475563023</v>
          </cell>
          <cell r="EN231">
            <v>0</v>
          </cell>
          <cell r="EO231">
            <v>60</v>
          </cell>
          <cell r="EP231">
            <v>80</v>
          </cell>
          <cell r="ER231">
            <v>200</v>
          </cell>
          <cell r="ET231">
            <v>15</v>
          </cell>
          <cell r="EU231">
            <v>0</v>
          </cell>
          <cell r="EV231">
            <v>0</v>
          </cell>
          <cell r="EW231">
            <v>58.524559023752339</v>
          </cell>
          <cell r="EX231">
            <v>9.8261259077545091</v>
          </cell>
          <cell r="EZ231">
            <v>58.524559023752339</v>
          </cell>
          <cell r="FA231">
            <v>73.524559023752346</v>
          </cell>
          <cell r="FB231">
            <v>59</v>
          </cell>
          <cell r="FC231">
            <v>68.350684931506848</v>
          </cell>
          <cell r="FE231">
            <v>38271.593268055556</v>
          </cell>
        </row>
        <row r="232">
          <cell r="A232">
            <v>39981</v>
          </cell>
          <cell r="B232">
            <v>17</v>
          </cell>
          <cell r="C232">
            <v>3</v>
          </cell>
          <cell r="D232">
            <v>6</v>
          </cell>
          <cell r="E232">
            <v>2009</v>
          </cell>
          <cell r="G232">
            <v>0</v>
          </cell>
          <cell r="H232">
            <v>1.9479126341978317</v>
          </cell>
          <cell r="I232">
            <v>12.359455667187841</v>
          </cell>
          <cell r="J232">
            <v>85.61643835616438</v>
          </cell>
          <cell r="K232">
            <v>10.833333333333334</v>
          </cell>
          <cell r="L232">
            <v>0.47958470704213435</v>
          </cell>
          <cell r="M232">
            <v>7.967421370965555</v>
          </cell>
          <cell r="N232">
            <v>8.1229090909090917</v>
          </cell>
          <cell r="O232">
            <v>30.812025988044564</v>
          </cell>
          <cell r="P232">
            <v>18.855002074244972</v>
          </cell>
          <cell r="Q232">
            <v>27.169061852577205</v>
          </cell>
          <cell r="R232">
            <v>19.976700461843564</v>
          </cell>
          <cell r="S232">
            <v>171.26298679380042</v>
          </cell>
          <cell r="T232">
            <v>22.121127008035526</v>
          </cell>
          <cell r="U232">
            <v>35.366265925427193</v>
          </cell>
          <cell r="W232">
            <v>0</v>
          </cell>
          <cell r="X232">
            <v>14.307368301385672</v>
          </cell>
          <cell r="Y232">
            <v>10.833333333333334</v>
          </cell>
          <cell r="Z232">
            <v>0</v>
          </cell>
          <cell r="AA232">
            <v>0</v>
          </cell>
          <cell r="AB232">
            <v>2.5699645975062637</v>
          </cell>
          <cell r="AC232">
            <v>5</v>
          </cell>
          <cell r="AD232">
            <v>0</v>
          </cell>
          <cell r="AE232">
            <v>1.0022831050228298</v>
          </cell>
          <cell r="AF232">
            <v>7.9976674663876857</v>
          </cell>
          <cell r="AG232">
            <v>0</v>
          </cell>
          <cell r="AH232">
            <v>2.2426235826160195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25.947059078915025</v>
          </cell>
          <cell r="AP232">
            <v>0</v>
          </cell>
          <cell r="AQ232">
            <v>16.002332533612314</v>
          </cell>
          <cell r="AR232">
            <v>22.697700418780673</v>
          </cell>
          <cell r="AS232">
            <v>29.831716160370959</v>
          </cell>
          <cell r="AT232">
            <v>0</v>
          </cell>
          <cell r="AU232">
            <v>0</v>
          </cell>
          <cell r="AV232">
            <v>0</v>
          </cell>
          <cell r="AW232">
            <v>67</v>
          </cell>
          <cell r="AX232">
            <v>0</v>
          </cell>
          <cell r="AY232">
            <v>0</v>
          </cell>
          <cell r="AZ232">
            <v>35.987231088068654</v>
          </cell>
          <cell r="BA232">
            <v>0</v>
          </cell>
          <cell r="BB232">
            <v>125.7631486391945</v>
          </cell>
          <cell r="BC232">
            <v>0</v>
          </cell>
          <cell r="BD232">
            <v>0</v>
          </cell>
          <cell r="BE232">
            <v>27.3224043715847</v>
          </cell>
          <cell r="BF232">
            <v>41.028280559922152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CA232">
            <v>0</v>
          </cell>
          <cell r="CB232">
            <v>17.265753424657532</v>
          </cell>
          <cell r="CC232">
            <v>0</v>
          </cell>
          <cell r="CD232">
            <v>0</v>
          </cell>
          <cell r="CE232">
            <v>9.1358602415311907E-2</v>
          </cell>
          <cell r="CF232">
            <v>0</v>
          </cell>
          <cell r="CH232">
            <v>17.357112027072844</v>
          </cell>
          <cell r="CJ232">
            <v>39981</v>
          </cell>
          <cell r="CK232">
            <v>14.307368301385672</v>
          </cell>
          <cell r="CL232">
            <v>8.9999505714105155</v>
          </cell>
          <cell r="CM232">
            <v>68.350684931506848</v>
          </cell>
          <cell r="CN232">
            <v>0</v>
          </cell>
          <cell r="CO232">
            <v>0</v>
          </cell>
          <cell r="CP232">
            <v>58.021398821902004</v>
          </cell>
          <cell r="CQ232">
            <v>0</v>
          </cell>
          <cell r="CR232">
            <v>38.700032952392988</v>
          </cell>
          <cell r="CS232">
            <v>0</v>
          </cell>
          <cell r="CU232">
            <v>39981</v>
          </cell>
          <cell r="CV232">
            <v>2.5699645975062637</v>
          </cell>
          <cell r="CW232">
            <v>5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72.328767123287676</v>
          </cell>
          <cell r="DD232">
            <v>67</v>
          </cell>
          <cell r="DE232">
            <v>11.835616438356164</v>
          </cell>
          <cell r="DF232">
            <v>24</v>
          </cell>
          <cell r="DG232">
            <v>58.684931506849324</v>
          </cell>
          <cell r="DH232">
            <v>125.7631486391945</v>
          </cell>
          <cell r="DI232">
            <v>0</v>
          </cell>
          <cell r="DJ232">
            <v>0</v>
          </cell>
          <cell r="DK232">
            <v>27.3224043715847</v>
          </cell>
          <cell r="DL232">
            <v>41.028280559922152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R232">
            <v>68.350684931506848</v>
          </cell>
          <cell r="DS232">
            <v>17.357112027072844</v>
          </cell>
          <cell r="DT232">
            <v>0</v>
          </cell>
          <cell r="DV232">
            <v>39981</v>
          </cell>
          <cell r="DW232">
            <v>5.9999670476070106</v>
          </cell>
          <cell r="DY232">
            <v>49.7</v>
          </cell>
          <cell r="DZ232">
            <v>44.7</v>
          </cell>
          <cell r="EA232">
            <v>40</v>
          </cell>
          <cell r="EB232">
            <v>38.700032952392988</v>
          </cell>
          <cell r="ED232">
            <v>60</v>
          </cell>
          <cell r="EE232">
            <v>20</v>
          </cell>
          <cell r="EF232">
            <v>58.112757424317316</v>
          </cell>
          <cell r="EG232">
            <v>0</v>
          </cell>
          <cell r="EH232">
            <v>58.112757424317316</v>
          </cell>
          <cell r="EJ232">
            <v>38.700032952392988</v>
          </cell>
          <cell r="EK232">
            <v>98.700032952392988</v>
          </cell>
          <cell r="EL232">
            <v>118.70003295239299</v>
          </cell>
          <cell r="EN232">
            <v>0</v>
          </cell>
          <cell r="EO232">
            <v>60</v>
          </cell>
          <cell r="EP232">
            <v>80</v>
          </cell>
          <cell r="ER232">
            <v>200</v>
          </cell>
          <cell r="ET232">
            <v>15</v>
          </cell>
          <cell r="EU232">
            <v>0</v>
          </cell>
          <cell r="EV232">
            <v>0</v>
          </cell>
          <cell r="EW232">
            <v>55.541285025908095</v>
          </cell>
          <cell r="EX232">
            <v>12.809399905598752</v>
          </cell>
          <cell r="EZ232">
            <v>55.541285025908095</v>
          </cell>
          <cell r="FA232">
            <v>70.541285025908095</v>
          </cell>
          <cell r="FB232">
            <v>59</v>
          </cell>
          <cell r="FC232">
            <v>68.350684931506848</v>
          </cell>
          <cell r="FE232">
            <v>38271.593268171295</v>
          </cell>
        </row>
        <row r="233">
          <cell r="A233">
            <v>39982</v>
          </cell>
          <cell r="B233">
            <v>18</v>
          </cell>
          <cell r="C233">
            <v>4</v>
          </cell>
          <cell r="D233">
            <v>6</v>
          </cell>
          <cell r="E233">
            <v>2009</v>
          </cell>
          <cell r="G233">
            <v>0</v>
          </cell>
          <cell r="H233">
            <v>2.0039712679970347</v>
          </cell>
          <cell r="I233">
            <v>10.415922552518291</v>
          </cell>
          <cell r="J233">
            <v>85.61643835616438</v>
          </cell>
          <cell r="K233">
            <v>10.833333333333334</v>
          </cell>
          <cell r="L233">
            <v>0.49338659065630608</v>
          </cell>
          <cell r="M233">
            <v>6.7145387449040195</v>
          </cell>
          <cell r="N233">
            <v>0</v>
          </cell>
          <cell r="O233">
            <v>31.698759844148245</v>
          </cell>
          <cell r="P233">
            <v>15.89003970897309</v>
          </cell>
          <cell r="Q233">
            <v>27.842417541033925</v>
          </cell>
          <cell r="R233">
            <v>19.976700461843564</v>
          </cell>
          <cell r="S233">
            <v>178.59819401580307</v>
          </cell>
          <cell r="T233">
            <v>21.373532943953609</v>
          </cell>
          <cell r="U233">
            <v>26.445374010844571</v>
          </cell>
          <cell r="W233">
            <v>0</v>
          </cell>
          <cell r="X233">
            <v>12.419893820515325</v>
          </cell>
          <cell r="Y233">
            <v>10.833333333333334</v>
          </cell>
          <cell r="Z233">
            <v>0</v>
          </cell>
          <cell r="AA233">
            <v>0</v>
          </cell>
          <cell r="AB233">
            <v>0</v>
          </cell>
          <cell r="AC233">
            <v>5</v>
          </cell>
          <cell r="AD233">
            <v>0</v>
          </cell>
          <cell r="AE233">
            <v>1.0022831050228298</v>
          </cell>
          <cell r="AF233">
            <v>1.2056422305374959</v>
          </cell>
          <cell r="AG233">
            <v>0</v>
          </cell>
          <cell r="AH233">
            <v>2.8691405505245058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27.135137420682241</v>
          </cell>
          <cell r="AP233">
            <v>0</v>
          </cell>
          <cell r="AQ233">
            <v>22.794357769462504</v>
          </cell>
          <cell r="AR233">
            <v>17.205642230537496</v>
          </cell>
          <cell r="AS233">
            <v>25.403639584792074</v>
          </cell>
          <cell r="AT233">
            <v>0</v>
          </cell>
          <cell r="AU233">
            <v>0</v>
          </cell>
          <cell r="AV233">
            <v>0</v>
          </cell>
          <cell r="AW233">
            <v>67</v>
          </cell>
          <cell r="AX233">
            <v>0</v>
          </cell>
          <cell r="AY233">
            <v>0</v>
          </cell>
          <cell r="AZ233">
            <v>41.479289276311832</v>
          </cell>
          <cell r="BA233">
            <v>0</v>
          </cell>
          <cell r="BB233">
            <v>117.93781169428944</v>
          </cell>
          <cell r="BC233">
            <v>0</v>
          </cell>
          <cell r="BD233">
            <v>0</v>
          </cell>
          <cell r="BE233">
            <v>27.3224043715847</v>
          </cell>
          <cell r="BF233">
            <v>34.484974438232442</v>
          </cell>
          <cell r="BG233">
            <v>0</v>
          </cell>
          <cell r="BH233">
            <v>4.5009557467735277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7.1054273576010019E-15</v>
          </cell>
          <cell r="BO233">
            <v>0</v>
          </cell>
          <cell r="BP233">
            <v>0</v>
          </cell>
          <cell r="BQ233">
            <v>-7.1054273576010019E-15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6.543306121689703</v>
          </cell>
          <cell r="BX233">
            <v>0</v>
          </cell>
          <cell r="BY233">
            <v>0</v>
          </cell>
          <cell r="CA233">
            <v>0</v>
          </cell>
          <cell r="CB233">
            <v>12.764797677884005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H233">
            <v>12.764797677884005</v>
          </cell>
          <cell r="CJ233">
            <v>39982</v>
          </cell>
          <cell r="CK233">
            <v>12.419893820515325</v>
          </cell>
          <cell r="CL233">
            <v>2.2079253355603257</v>
          </cell>
          <cell r="CM233">
            <v>61.807378809817145</v>
          </cell>
          <cell r="CN233">
            <v>6.543306121689703</v>
          </cell>
          <cell r="CO233">
            <v>0</v>
          </cell>
          <cell r="CP233">
            <v>55.407917555998822</v>
          </cell>
          <cell r="CQ233">
            <v>0</v>
          </cell>
          <cell r="CR233">
            <v>40</v>
          </cell>
          <cell r="CS233">
            <v>0</v>
          </cell>
          <cell r="CU233">
            <v>39982</v>
          </cell>
          <cell r="CV233">
            <v>0</v>
          </cell>
          <cell r="CW233">
            <v>5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72.328767123287676</v>
          </cell>
          <cell r="DD233">
            <v>67</v>
          </cell>
          <cell r="DE233">
            <v>11.835616438356164</v>
          </cell>
          <cell r="DF233">
            <v>24</v>
          </cell>
          <cell r="DG233">
            <v>58.684931506849324</v>
          </cell>
          <cell r="DH233">
            <v>117.93781169428944</v>
          </cell>
          <cell r="DI233">
            <v>0</v>
          </cell>
          <cell r="DJ233">
            <v>0</v>
          </cell>
          <cell r="DK233">
            <v>27.3224043715847</v>
          </cell>
          <cell r="DL233">
            <v>34.484974438232449</v>
          </cell>
          <cell r="DM233">
            <v>0</v>
          </cell>
          <cell r="DN233">
            <v>0</v>
          </cell>
          <cell r="DO233">
            <v>-7.1054273576010019E-15</v>
          </cell>
          <cell r="DP233">
            <v>6.543306121689703</v>
          </cell>
          <cell r="DR233">
            <v>68.350684931506848</v>
          </cell>
          <cell r="DS233">
            <v>12.764797677884005</v>
          </cell>
          <cell r="DT233">
            <v>0</v>
          </cell>
          <cell r="DV233">
            <v>39982</v>
          </cell>
          <cell r="DW233">
            <v>1.4719502237068838</v>
          </cell>
          <cell r="DY233">
            <v>49.7</v>
          </cell>
          <cell r="DZ233">
            <v>44.7</v>
          </cell>
          <cell r="EA233">
            <v>40</v>
          </cell>
          <cell r="EB233">
            <v>40</v>
          </cell>
          <cell r="ED233">
            <v>60</v>
          </cell>
          <cell r="EE233">
            <v>20</v>
          </cell>
          <cell r="EF233">
            <v>55.407917555998829</v>
          </cell>
          <cell r="EG233">
            <v>0</v>
          </cell>
          <cell r="EH233">
            <v>55.407917555998829</v>
          </cell>
          <cell r="EJ233">
            <v>40</v>
          </cell>
          <cell r="EK233">
            <v>100</v>
          </cell>
          <cell r="EL233">
            <v>120</v>
          </cell>
          <cell r="EN233">
            <v>0</v>
          </cell>
          <cell r="EO233">
            <v>60</v>
          </cell>
          <cell r="EP233">
            <v>80</v>
          </cell>
          <cell r="ER233">
            <v>200</v>
          </cell>
          <cell r="ET233">
            <v>15</v>
          </cell>
          <cell r="EU233">
            <v>0</v>
          </cell>
          <cell r="EV233">
            <v>6.543306121689703</v>
          </cell>
          <cell r="EW233">
            <v>53.350684931506848</v>
          </cell>
          <cell r="EX233">
            <v>15</v>
          </cell>
          <cell r="EZ233">
            <v>46.807378809817145</v>
          </cell>
          <cell r="FA233">
            <v>61.807378809817145</v>
          </cell>
          <cell r="FB233">
            <v>59</v>
          </cell>
          <cell r="FC233">
            <v>68.350684931506848</v>
          </cell>
          <cell r="FE233">
            <v>38271.593268402779</v>
          </cell>
        </row>
        <row r="234">
          <cell r="A234">
            <v>39983</v>
          </cell>
          <cell r="B234">
            <v>19</v>
          </cell>
          <cell r="C234">
            <v>5</v>
          </cell>
          <cell r="D234">
            <v>6</v>
          </cell>
          <cell r="E234">
            <v>2009</v>
          </cell>
          <cell r="G234">
            <v>0</v>
          </cell>
          <cell r="H234">
            <v>1.8602645629363761</v>
          </cell>
          <cell r="I234">
            <v>10.394692148791572</v>
          </cell>
          <cell r="J234">
            <v>85.61643835616438</v>
          </cell>
          <cell r="K234">
            <v>10.833333333333334</v>
          </cell>
          <cell r="L234">
            <v>0.45800536419032128</v>
          </cell>
          <cell r="M234">
            <v>6.7008527398790942</v>
          </cell>
          <cell r="N234">
            <v>0</v>
          </cell>
          <cell r="O234">
            <v>29.425611319287054</v>
          </cell>
          <cell r="P234">
            <v>15.857651607337914</v>
          </cell>
          <cell r="Q234">
            <v>27.497105241304208</v>
          </cell>
          <cell r="R234">
            <v>19.976700461843564</v>
          </cell>
          <cell r="S234">
            <v>186.05240364856903</v>
          </cell>
          <cell r="T234">
            <v>21.635856069175965</v>
          </cell>
          <cell r="U234">
            <v>29.194028798424373</v>
          </cell>
          <cell r="W234">
            <v>0</v>
          </cell>
          <cell r="X234">
            <v>12.254956711727948</v>
          </cell>
          <cell r="Y234">
            <v>10.833333333333334</v>
          </cell>
          <cell r="Z234">
            <v>0</v>
          </cell>
          <cell r="AA234">
            <v>0</v>
          </cell>
          <cell r="AB234">
            <v>0</v>
          </cell>
          <cell r="AC234">
            <v>5</v>
          </cell>
          <cell r="AD234">
            <v>0</v>
          </cell>
          <cell r="AE234">
            <v>1.0022831050228298</v>
          </cell>
          <cell r="AF234">
            <v>1.1565749990465859</v>
          </cell>
          <cell r="AG234">
            <v>0</v>
          </cell>
          <cell r="AH234">
            <v>2.7515803111474408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27.340018217681507</v>
          </cell>
          <cell r="AP234">
            <v>0</v>
          </cell>
          <cell r="AQ234">
            <v>22.843425000953413</v>
          </cell>
          <cell r="AR234">
            <v>17.156574999046587</v>
          </cell>
          <cell r="AS234">
            <v>22.665470100943807</v>
          </cell>
          <cell r="AT234">
            <v>0</v>
          </cell>
          <cell r="AU234">
            <v>0</v>
          </cell>
          <cell r="AV234">
            <v>0</v>
          </cell>
          <cell r="AW234">
            <v>67</v>
          </cell>
          <cell r="AX234">
            <v>0</v>
          </cell>
          <cell r="AY234">
            <v>0</v>
          </cell>
          <cell r="AZ234">
            <v>41.528356507802741</v>
          </cell>
          <cell r="BA234">
            <v>0</v>
          </cell>
          <cell r="BB234">
            <v>128.3539320083666</v>
          </cell>
          <cell r="BC234">
            <v>0</v>
          </cell>
          <cell r="BD234">
            <v>0</v>
          </cell>
          <cell r="BE234">
            <v>27.3224043715847</v>
          </cell>
          <cell r="BF234">
            <v>34.389568626168142</v>
          </cell>
          <cell r="BG234">
            <v>0</v>
          </cell>
          <cell r="BH234">
            <v>7.3167417817869733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6.6387119337540099</v>
          </cell>
          <cell r="BX234">
            <v>0</v>
          </cell>
          <cell r="BY234">
            <v>0</v>
          </cell>
          <cell r="CA234">
            <v>0</v>
          </cell>
          <cell r="CB234">
            <v>9.9490116428705591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H234">
            <v>9.9490116428705591</v>
          </cell>
          <cell r="CJ234">
            <v>39983</v>
          </cell>
          <cell r="CK234">
            <v>12.254956711727948</v>
          </cell>
          <cell r="CL234">
            <v>2.1588581040694157</v>
          </cell>
          <cell r="CM234">
            <v>61.711972997752838</v>
          </cell>
          <cell r="CN234">
            <v>6.6387119337540099</v>
          </cell>
          <cell r="CO234">
            <v>0</v>
          </cell>
          <cell r="CP234">
            <v>52.757068629772753</v>
          </cell>
          <cell r="CQ234">
            <v>0</v>
          </cell>
          <cell r="CR234">
            <v>40</v>
          </cell>
          <cell r="CS234">
            <v>0</v>
          </cell>
          <cell r="CU234">
            <v>39983</v>
          </cell>
          <cell r="CV234">
            <v>0</v>
          </cell>
          <cell r="CW234">
            <v>5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72.328767123287676</v>
          </cell>
          <cell r="DD234">
            <v>67</v>
          </cell>
          <cell r="DE234">
            <v>11.835616438356164</v>
          </cell>
          <cell r="DF234">
            <v>24</v>
          </cell>
          <cell r="DG234">
            <v>58.684931506849324</v>
          </cell>
          <cell r="DH234">
            <v>128.3539320083666</v>
          </cell>
          <cell r="DI234">
            <v>0</v>
          </cell>
          <cell r="DJ234">
            <v>0</v>
          </cell>
          <cell r="DK234">
            <v>27.3224043715847</v>
          </cell>
          <cell r="DL234">
            <v>34.389568626168142</v>
          </cell>
          <cell r="DM234">
            <v>0</v>
          </cell>
          <cell r="DN234">
            <v>0</v>
          </cell>
          <cell r="DO234">
            <v>0</v>
          </cell>
          <cell r="DP234">
            <v>6.6387119337540099</v>
          </cell>
          <cell r="DR234">
            <v>68.350684931506848</v>
          </cell>
          <cell r="DS234">
            <v>9.9490116428705591</v>
          </cell>
          <cell r="DT234">
            <v>0</v>
          </cell>
          <cell r="DV234">
            <v>39983</v>
          </cell>
          <cell r="DW234">
            <v>1.4392387360462771</v>
          </cell>
          <cell r="DY234">
            <v>49.7</v>
          </cell>
          <cell r="DZ234">
            <v>44.7</v>
          </cell>
          <cell r="EA234">
            <v>40</v>
          </cell>
          <cell r="EB234">
            <v>40</v>
          </cell>
          <cell r="ED234">
            <v>60</v>
          </cell>
          <cell r="EE234">
            <v>20</v>
          </cell>
          <cell r="EF234">
            <v>52.757068629772753</v>
          </cell>
          <cell r="EG234">
            <v>0</v>
          </cell>
          <cell r="EH234">
            <v>52.757068629772753</v>
          </cell>
          <cell r="EJ234">
            <v>40</v>
          </cell>
          <cell r="EK234">
            <v>100</v>
          </cell>
          <cell r="EL234">
            <v>120</v>
          </cell>
          <cell r="EN234">
            <v>0</v>
          </cell>
          <cell r="EO234">
            <v>60</v>
          </cell>
          <cell r="EP234">
            <v>80</v>
          </cell>
          <cell r="ER234">
            <v>200</v>
          </cell>
          <cell r="ET234">
            <v>15</v>
          </cell>
          <cell r="EU234">
            <v>0</v>
          </cell>
          <cell r="EV234">
            <v>6.6387119337540099</v>
          </cell>
          <cell r="EW234">
            <v>53.350684931506848</v>
          </cell>
          <cell r="EX234">
            <v>15</v>
          </cell>
          <cell r="EZ234">
            <v>46.711972997752838</v>
          </cell>
          <cell r="FA234">
            <v>61.711972997752838</v>
          </cell>
          <cell r="FB234">
            <v>59</v>
          </cell>
          <cell r="FC234">
            <v>68.350684931506848</v>
          </cell>
          <cell r="FE234">
            <v>38271.593268750003</v>
          </cell>
        </row>
        <row r="235">
          <cell r="A235">
            <v>39984</v>
          </cell>
          <cell r="B235">
            <v>20</v>
          </cell>
          <cell r="C235">
            <v>6</v>
          </cell>
          <cell r="D235">
            <v>6</v>
          </cell>
          <cell r="E235">
            <v>2009</v>
          </cell>
          <cell r="G235">
            <v>0</v>
          </cell>
          <cell r="H235">
            <v>2.4737170276543847</v>
          </cell>
          <cell r="I235">
            <v>13.212170381077447</v>
          </cell>
          <cell r="J235">
            <v>85.61643835616438</v>
          </cell>
          <cell r="K235">
            <v>10.833333333333334</v>
          </cell>
          <cell r="L235">
            <v>0.60904007458287279</v>
          </cell>
          <cell r="M235">
            <v>8.5171168929793204</v>
          </cell>
          <cell r="N235">
            <v>8.1229090909090917</v>
          </cell>
          <cell r="O235">
            <v>39.12918475142159</v>
          </cell>
          <cell r="P235">
            <v>20.155863384975003</v>
          </cell>
          <cell r="Q235">
            <v>27.503426899830842</v>
          </cell>
          <cell r="R235">
            <v>19.976700461843564</v>
          </cell>
          <cell r="S235">
            <v>172.62917293993141</v>
          </cell>
          <cell r="T235">
            <v>22.052190970155831</v>
          </cell>
          <cell r="U235">
            <v>39.050023643823529</v>
          </cell>
          <cell r="W235">
            <v>0</v>
          </cell>
          <cell r="X235">
            <v>15.685887408731832</v>
          </cell>
          <cell r="Y235">
            <v>10.833333333333334</v>
          </cell>
          <cell r="Z235">
            <v>0</v>
          </cell>
          <cell r="AA235">
            <v>0</v>
          </cell>
          <cell r="AB235">
            <v>2.5686609922756451</v>
          </cell>
          <cell r="AC235">
            <v>5</v>
          </cell>
          <cell r="AD235">
            <v>0</v>
          </cell>
          <cell r="AE235">
            <v>1.0022831050228298</v>
          </cell>
          <cell r="AF235">
            <v>8.6781219611728098</v>
          </cell>
          <cell r="AG235">
            <v>0</v>
          </cell>
          <cell r="AH235">
            <v>1.942955255789423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24.627382817208005</v>
          </cell>
          <cell r="AP235">
            <v>0</v>
          </cell>
          <cell r="AQ235">
            <v>15.32187803882719</v>
          </cell>
          <cell r="AR235">
            <v>22.924518583709055</v>
          </cell>
          <cell r="AS235">
            <v>30.072541641558416</v>
          </cell>
          <cell r="AT235">
            <v>0</v>
          </cell>
          <cell r="AU235">
            <v>0</v>
          </cell>
          <cell r="AV235">
            <v>0</v>
          </cell>
          <cell r="AW235">
            <v>67</v>
          </cell>
          <cell r="AX235">
            <v>0</v>
          </cell>
          <cell r="AY235">
            <v>0</v>
          </cell>
          <cell r="AZ235">
            <v>35.760412923140265</v>
          </cell>
          <cell r="BA235">
            <v>0</v>
          </cell>
          <cell r="BB235">
            <v>130.97097463077051</v>
          </cell>
          <cell r="BC235">
            <v>0</v>
          </cell>
          <cell r="BD235">
            <v>0</v>
          </cell>
          <cell r="BE235">
            <v>27.3224043715847</v>
          </cell>
          <cell r="BF235">
            <v>41.028280559922152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7.1054273576010019E-15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CA235">
            <v>0</v>
          </cell>
          <cell r="CB235">
            <v>17.265753424657532</v>
          </cell>
          <cell r="CC235">
            <v>0</v>
          </cell>
          <cell r="CD235">
            <v>0</v>
          </cell>
          <cell r="CE235">
            <v>11.875899160978904</v>
          </cell>
          <cell r="CF235">
            <v>0</v>
          </cell>
          <cell r="CH235">
            <v>29.141652585636436</v>
          </cell>
          <cell r="CJ235">
            <v>39984</v>
          </cell>
          <cell r="CK235">
            <v>15.685887408731832</v>
          </cell>
          <cell r="CL235">
            <v>9.6804050661956396</v>
          </cell>
          <cell r="CM235">
            <v>68.350684931506848</v>
          </cell>
          <cell r="CN235">
            <v>0</v>
          </cell>
          <cell r="CO235">
            <v>0</v>
          </cell>
          <cell r="CP235">
            <v>56.642879714555846</v>
          </cell>
          <cell r="CQ235">
            <v>0</v>
          </cell>
          <cell r="CR235">
            <v>38.246396622536246</v>
          </cell>
          <cell r="CS235">
            <v>0</v>
          </cell>
          <cell r="CU235">
            <v>39984</v>
          </cell>
          <cell r="CV235">
            <v>2.5686609922756451</v>
          </cell>
          <cell r="CW235">
            <v>5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72.328767123287676</v>
          </cell>
          <cell r="DD235">
            <v>67</v>
          </cell>
          <cell r="DE235">
            <v>11.835616438356164</v>
          </cell>
          <cell r="DF235">
            <v>24</v>
          </cell>
          <cell r="DG235">
            <v>58.684931506849324</v>
          </cell>
          <cell r="DH235">
            <v>130.97097463077051</v>
          </cell>
          <cell r="DI235">
            <v>0</v>
          </cell>
          <cell r="DJ235">
            <v>0</v>
          </cell>
          <cell r="DK235">
            <v>27.3224043715847</v>
          </cell>
          <cell r="DL235">
            <v>41.028280559922152</v>
          </cell>
          <cell r="DM235">
            <v>0</v>
          </cell>
          <cell r="DN235">
            <v>0</v>
          </cell>
          <cell r="DO235">
            <v>7.1054273576010019E-15</v>
          </cell>
          <cell r="DP235">
            <v>0</v>
          </cell>
          <cell r="DR235">
            <v>68.350684931506848</v>
          </cell>
          <cell r="DS235">
            <v>29.141652585636436</v>
          </cell>
          <cell r="DT235">
            <v>0</v>
          </cell>
          <cell r="DV235">
            <v>39984</v>
          </cell>
          <cell r="DW235">
            <v>6.45360337746376</v>
          </cell>
          <cell r="DY235">
            <v>49.7</v>
          </cell>
          <cell r="DZ235">
            <v>44.7</v>
          </cell>
          <cell r="EA235">
            <v>40</v>
          </cell>
          <cell r="EB235">
            <v>38.246396622536246</v>
          </cell>
          <cell r="ED235">
            <v>60</v>
          </cell>
          <cell r="EE235">
            <v>20</v>
          </cell>
          <cell r="EF235">
            <v>68.51877887553475</v>
          </cell>
          <cell r="EG235">
            <v>8.5187788755347498</v>
          </cell>
          <cell r="EH235">
            <v>60</v>
          </cell>
          <cell r="EJ235">
            <v>38.246396622536246</v>
          </cell>
          <cell r="EK235">
            <v>98.246396622536253</v>
          </cell>
          <cell r="EL235">
            <v>118.24639662253625</v>
          </cell>
          <cell r="EN235">
            <v>0</v>
          </cell>
          <cell r="EO235">
            <v>60</v>
          </cell>
          <cell r="EP235">
            <v>80</v>
          </cell>
          <cell r="ER235">
            <v>200</v>
          </cell>
          <cell r="ET235">
            <v>15</v>
          </cell>
          <cell r="EU235">
            <v>0</v>
          </cell>
          <cell r="EV235">
            <v>0</v>
          </cell>
          <cell r="EW235">
            <v>59.37323946186784</v>
          </cell>
          <cell r="EX235">
            <v>8.977445469639008</v>
          </cell>
          <cell r="EZ235">
            <v>59.37323946186784</v>
          </cell>
          <cell r="FA235">
            <v>74.37323946186784</v>
          </cell>
          <cell r="FB235">
            <v>59</v>
          </cell>
          <cell r="FC235">
            <v>68.350684931506848</v>
          </cell>
          <cell r="FE235">
            <v>38271.59326898148</v>
          </cell>
        </row>
        <row r="236">
          <cell r="A236">
            <v>39985</v>
          </cell>
          <cell r="B236">
            <v>21</v>
          </cell>
          <cell r="C236">
            <v>7</v>
          </cell>
          <cell r="D236">
            <v>6</v>
          </cell>
          <cell r="E236">
            <v>2009</v>
          </cell>
          <cell r="G236">
            <v>0</v>
          </cell>
          <cell r="H236">
            <v>2.3288719666914903</v>
          </cell>
          <cell r="I236">
            <v>13.108303964567289</v>
          </cell>
          <cell r="J236">
            <v>85.61643835616438</v>
          </cell>
          <cell r="K236">
            <v>10.833333333333334</v>
          </cell>
          <cell r="L236">
            <v>0.57337857985829221</v>
          </cell>
          <cell r="M236">
            <v>8.4501602624518419</v>
          </cell>
          <cell r="N236">
            <v>8.1229090909090917</v>
          </cell>
          <cell r="O236">
            <v>36.838029745660009</v>
          </cell>
          <cell r="P236">
            <v>19.997409683495036</v>
          </cell>
          <cell r="Q236">
            <v>27.415894794142915</v>
          </cell>
          <cell r="R236">
            <v>19.976700461843564</v>
          </cell>
          <cell r="S236">
            <v>219.60338112328967</v>
          </cell>
          <cell r="T236">
            <v>22.271852305275708</v>
          </cell>
          <cell r="U236">
            <v>40.489220546374284</v>
          </cell>
          <cell r="W236">
            <v>0</v>
          </cell>
          <cell r="X236">
            <v>15.43717593125878</v>
          </cell>
          <cell r="Y236">
            <v>10.833333333333334</v>
          </cell>
          <cell r="Z236">
            <v>0</v>
          </cell>
          <cell r="AA236">
            <v>0</v>
          </cell>
          <cell r="AB236">
            <v>2.5673580482940559</v>
          </cell>
          <cell r="AC236">
            <v>5</v>
          </cell>
          <cell r="AD236">
            <v>0</v>
          </cell>
          <cell r="AE236">
            <v>1.0022831050228298</v>
          </cell>
          <cell r="AF236">
            <v>8.5768067799023431</v>
          </cell>
          <cell r="AG236">
            <v>0</v>
          </cell>
          <cell r="AH236">
            <v>1.8046645962478056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24.935533477380975</v>
          </cell>
          <cell r="AP236">
            <v>0</v>
          </cell>
          <cell r="AQ236">
            <v>15.423193220097657</v>
          </cell>
          <cell r="AR236">
            <v>22.890746856618897</v>
          </cell>
          <cell r="AS236">
            <v>30.151393118400115</v>
          </cell>
          <cell r="AT236">
            <v>0</v>
          </cell>
          <cell r="AU236">
            <v>0</v>
          </cell>
          <cell r="AV236">
            <v>0</v>
          </cell>
          <cell r="AW236">
            <v>67</v>
          </cell>
          <cell r="AX236">
            <v>0</v>
          </cell>
          <cell r="AY236">
            <v>0</v>
          </cell>
          <cell r="AZ236">
            <v>35.794184650230427</v>
          </cell>
          <cell r="BA236">
            <v>0</v>
          </cell>
          <cell r="BB236">
            <v>179.57026932470922</v>
          </cell>
          <cell r="BC236">
            <v>0</v>
          </cell>
          <cell r="BD236">
            <v>0</v>
          </cell>
          <cell r="BE236">
            <v>27.3224043715847</v>
          </cell>
          <cell r="BF236">
            <v>41.028280559922152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CA236">
            <v>0</v>
          </cell>
          <cell r="CB236">
            <v>17.265753424657532</v>
          </cell>
          <cell r="CC236">
            <v>0</v>
          </cell>
          <cell r="CD236">
            <v>0</v>
          </cell>
          <cell r="CE236">
            <v>9.0225034163960629</v>
          </cell>
          <cell r="CF236">
            <v>0</v>
          </cell>
          <cell r="CH236">
            <v>26.288256841053595</v>
          </cell>
          <cell r="CJ236">
            <v>39985</v>
          </cell>
          <cell r="CK236">
            <v>15.43717593125878</v>
          </cell>
          <cell r="CL236">
            <v>9.5790898849251729</v>
          </cell>
          <cell r="CM236">
            <v>68.350684931506848</v>
          </cell>
          <cell r="CN236">
            <v>0</v>
          </cell>
          <cell r="CO236">
            <v>0</v>
          </cell>
          <cell r="CP236">
            <v>56.891591192028898</v>
          </cell>
          <cell r="CQ236">
            <v>0</v>
          </cell>
          <cell r="CR236">
            <v>38.313940076716555</v>
          </cell>
          <cell r="CS236">
            <v>0</v>
          </cell>
          <cell r="CU236">
            <v>39985</v>
          </cell>
          <cell r="CV236">
            <v>2.5673580482940559</v>
          </cell>
          <cell r="CW236">
            <v>5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72.328767123287676</v>
          </cell>
          <cell r="DD236">
            <v>67</v>
          </cell>
          <cell r="DE236">
            <v>11.835616438356164</v>
          </cell>
          <cell r="DF236">
            <v>24</v>
          </cell>
          <cell r="DG236">
            <v>58.684931506849324</v>
          </cell>
          <cell r="DH236">
            <v>179.57026932470922</v>
          </cell>
          <cell r="DI236">
            <v>0</v>
          </cell>
          <cell r="DJ236">
            <v>0</v>
          </cell>
          <cell r="DK236">
            <v>27.3224043715847</v>
          </cell>
          <cell r="DL236">
            <v>41.028280559922152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R236">
            <v>68.350684931506848</v>
          </cell>
          <cell r="DS236">
            <v>26.288256841053595</v>
          </cell>
          <cell r="DT236">
            <v>0</v>
          </cell>
          <cell r="DV236">
            <v>39985</v>
          </cell>
          <cell r="DW236">
            <v>6.3860599232834483</v>
          </cell>
          <cell r="DY236">
            <v>49.7</v>
          </cell>
          <cell r="DZ236">
            <v>44.7</v>
          </cell>
          <cell r="EA236">
            <v>40</v>
          </cell>
          <cell r="EB236">
            <v>38.313940076716555</v>
          </cell>
          <cell r="ED236">
            <v>60</v>
          </cell>
          <cell r="EE236">
            <v>20</v>
          </cell>
          <cell r="EF236">
            <v>65.914094608424961</v>
          </cell>
          <cell r="EG236">
            <v>5.9140946084249606</v>
          </cell>
          <cell r="EH236">
            <v>60</v>
          </cell>
          <cell r="EJ236">
            <v>38.313940076716555</v>
          </cell>
          <cell r="EK236">
            <v>98.313940076716563</v>
          </cell>
          <cell r="EL236">
            <v>118.31394007671656</v>
          </cell>
          <cell r="EN236">
            <v>0</v>
          </cell>
          <cell r="EO236">
            <v>60</v>
          </cell>
          <cell r="EP236">
            <v>80</v>
          </cell>
          <cell r="ER236">
            <v>200</v>
          </cell>
          <cell r="ET236">
            <v>15</v>
          </cell>
          <cell r="EU236">
            <v>0</v>
          </cell>
          <cell r="EV236">
            <v>0</v>
          </cell>
          <cell r="EW236">
            <v>58.906481507524774</v>
          </cell>
          <cell r="EX236">
            <v>9.4442034239820742</v>
          </cell>
          <cell r="EZ236">
            <v>58.906481507524774</v>
          </cell>
          <cell r="FA236">
            <v>73.906481507524774</v>
          </cell>
          <cell r="FB236">
            <v>59</v>
          </cell>
          <cell r="FC236">
            <v>68.350684931506848</v>
          </cell>
          <cell r="FE236">
            <v>38271.593269097226</v>
          </cell>
        </row>
        <row r="237">
          <cell r="A237">
            <v>39986</v>
          </cell>
          <cell r="B237">
            <v>22</v>
          </cell>
          <cell r="C237">
            <v>1</v>
          </cell>
          <cell r="D237">
            <v>6</v>
          </cell>
          <cell r="E237">
            <v>2009</v>
          </cell>
          <cell r="G237">
            <v>0</v>
          </cell>
          <cell r="H237">
            <v>2.2510506118961469</v>
          </cell>
          <cell r="I237">
            <v>13.054056700236359</v>
          </cell>
          <cell r="J237">
            <v>85.61643835616438</v>
          </cell>
          <cell r="K237">
            <v>10.833333333333334</v>
          </cell>
          <cell r="L237">
            <v>0.55421861806846762</v>
          </cell>
          <cell r="M237">
            <v>8.4151902099847167</v>
          </cell>
          <cell r="N237">
            <v>8.1229090909090917</v>
          </cell>
          <cell r="O237">
            <v>35.607053795156759</v>
          </cell>
          <cell r="P237">
            <v>19.914652618052649</v>
          </cell>
          <cell r="Q237">
            <v>27.427957891866992</v>
          </cell>
          <cell r="R237">
            <v>19.976700461843564</v>
          </cell>
          <cell r="S237">
            <v>229.60754981736338</v>
          </cell>
          <cell r="T237">
            <v>22.318633914526625</v>
          </cell>
          <cell r="U237">
            <v>40.795728503696424</v>
          </cell>
          <cell r="W237">
            <v>0</v>
          </cell>
          <cell r="X237">
            <v>15.305107312132506</v>
          </cell>
          <cell r="Y237">
            <v>10.833333333333334</v>
          </cell>
          <cell r="Z237">
            <v>0</v>
          </cell>
          <cell r="AA237">
            <v>0</v>
          </cell>
          <cell r="AB237">
            <v>2.5660557652260807</v>
          </cell>
          <cell r="AC237">
            <v>5</v>
          </cell>
          <cell r="AD237">
            <v>0</v>
          </cell>
          <cell r="AE237">
            <v>1.0022831050228298</v>
          </cell>
          <cell r="AF237">
            <v>8.5239790487133664</v>
          </cell>
          <cell r="AG237">
            <v>0</v>
          </cell>
          <cell r="AH237">
            <v>1.879475697549843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24.911755587539496</v>
          </cell>
          <cell r="AP237">
            <v>0</v>
          </cell>
          <cell r="AQ237">
            <v>15.476020951286634</v>
          </cell>
          <cell r="AR237">
            <v>22.873137612889238</v>
          </cell>
          <cell r="AS237">
            <v>30.232428526065831</v>
          </cell>
          <cell r="AT237">
            <v>0</v>
          </cell>
          <cell r="AU237">
            <v>0</v>
          </cell>
          <cell r="AV237">
            <v>0</v>
          </cell>
          <cell r="AW237">
            <v>67</v>
          </cell>
          <cell r="AX237">
            <v>0</v>
          </cell>
          <cell r="AY237">
            <v>0</v>
          </cell>
          <cell r="AZ237">
            <v>35.811793893960086</v>
          </cell>
          <cell r="BA237">
            <v>0</v>
          </cell>
          <cell r="BB237">
            <v>189.91011834162634</v>
          </cell>
          <cell r="BC237">
            <v>0</v>
          </cell>
          <cell r="BD237">
            <v>0</v>
          </cell>
          <cell r="BE237">
            <v>27.3224043715847</v>
          </cell>
          <cell r="BF237">
            <v>41.028280559922152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CA237">
            <v>0</v>
          </cell>
          <cell r="CB237">
            <v>17.265753424657532</v>
          </cell>
          <cell r="CC237">
            <v>0</v>
          </cell>
          <cell r="CD237">
            <v>0</v>
          </cell>
          <cell r="CE237">
            <v>7.5535463915889238</v>
          </cell>
          <cell r="CF237">
            <v>0</v>
          </cell>
          <cell r="CH237">
            <v>24.819299816246456</v>
          </cell>
          <cell r="CJ237">
            <v>39986</v>
          </cell>
          <cell r="CK237">
            <v>15.305107312132506</v>
          </cell>
          <cell r="CL237">
            <v>9.5262621537361962</v>
          </cell>
          <cell r="CM237">
            <v>68.350684931506848</v>
          </cell>
          <cell r="CN237">
            <v>0</v>
          </cell>
          <cell r="CO237">
            <v>0</v>
          </cell>
          <cell r="CP237">
            <v>57.02365981115517</v>
          </cell>
          <cell r="CQ237">
            <v>0</v>
          </cell>
          <cell r="CR237">
            <v>38.349158564175873</v>
          </cell>
          <cell r="CS237">
            <v>0</v>
          </cell>
          <cell r="CU237">
            <v>39986</v>
          </cell>
          <cell r="CV237">
            <v>2.5660557652260807</v>
          </cell>
          <cell r="CW237">
            <v>5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72.328767123287676</v>
          </cell>
          <cell r="DD237">
            <v>67</v>
          </cell>
          <cell r="DE237">
            <v>11.835616438356164</v>
          </cell>
          <cell r="DF237">
            <v>24</v>
          </cell>
          <cell r="DG237">
            <v>58.684931506849324</v>
          </cell>
          <cell r="DH237">
            <v>189.91011834162634</v>
          </cell>
          <cell r="DI237">
            <v>0</v>
          </cell>
          <cell r="DJ237">
            <v>0</v>
          </cell>
          <cell r="DK237">
            <v>27.3224043715847</v>
          </cell>
          <cell r="DL237">
            <v>41.028280559922152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R237">
            <v>68.350684931506848</v>
          </cell>
          <cell r="DS237">
            <v>24.819299816246456</v>
          </cell>
          <cell r="DT237">
            <v>0</v>
          </cell>
          <cell r="DV237">
            <v>39986</v>
          </cell>
          <cell r="DW237">
            <v>6.3508414358241305</v>
          </cell>
          <cell r="DY237">
            <v>49.7</v>
          </cell>
          <cell r="DZ237">
            <v>44.7</v>
          </cell>
          <cell r="EA237">
            <v>40</v>
          </cell>
          <cell r="EB237">
            <v>38.349158564175873</v>
          </cell>
          <cell r="ED237">
            <v>60</v>
          </cell>
          <cell r="EE237">
            <v>20</v>
          </cell>
          <cell r="EF237">
            <v>64.577206202744094</v>
          </cell>
          <cell r="EG237">
            <v>4.5772062027440938</v>
          </cell>
          <cell r="EH237">
            <v>60</v>
          </cell>
          <cell r="EJ237">
            <v>38.349158564175873</v>
          </cell>
          <cell r="EK237">
            <v>98.349158564175866</v>
          </cell>
          <cell r="EL237">
            <v>118.34915856417587</v>
          </cell>
          <cell r="EN237">
            <v>0</v>
          </cell>
          <cell r="EO237">
            <v>60</v>
          </cell>
          <cell r="EP237">
            <v>80</v>
          </cell>
          <cell r="ER237">
            <v>200</v>
          </cell>
          <cell r="ET237">
            <v>15</v>
          </cell>
          <cell r="EU237">
            <v>0</v>
          </cell>
          <cell r="EV237">
            <v>0</v>
          </cell>
          <cell r="EW237">
            <v>58.662703557167397</v>
          </cell>
          <cell r="EX237">
            <v>9.6879813743394507</v>
          </cell>
          <cell r="EZ237">
            <v>58.662703557167397</v>
          </cell>
          <cell r="FA237">
            <v>73.66270355716739</v>
          </cell>
          <cell r="FB237">
            <v>59</v>
          </cell>
          <cell r="FC237">
            <v>68.350684931506848</v>
          </cell>
          <cell r="FE237">
            <v>38271.593269328703</v>
          </cell>
        </row>
        <row r="238">
          <cell r="A238">
            <v>39987</v>
          </cell>
          <cell r="B238">
            <v>23</v>
          </cell>
          <cell r="C238">
            <v>2</v>
          </cell>
          <cell r="D238">
            <v>6</v>
          </cell>
          <cell r="E238">
            <v>2009</v>
          </cell>
          <cell r="G238">
            <v>0</v>
          </cell>
          <cell r="H238">
            <v>2.2513202172138658</v>
          </cell>
          <cell r="I238">
            <v>13.054156370750803</v>
          </cell>
          <cell r="J238">
            <v>85.61643835616438</v>
          </cell>
          <cell r="K238">
            <v>10.833333333333334</v>
          </cell>
          <cell r="L238">
            <v>0.55428499609027704</v>
          </cell>
          <cell r="M238">
            <v>8.4152544617615135</v>
          </cell>
          <cell r="N238">
            <v>8.1229090909090917</v>
          </cell>
          <cell r="O238">
            <v>35.611318404313366</v>
          </cell>
          <cell r="P238">
            <v>19.914804670684024</v>
          </cell>
          <cell r="Q238">
            <v>27.424567051754028</v>
          </cell>
          <cell r="R238">
            <v>19.976700461843564</v>
          </cell>
          <cell r="S238">
            <v>213.31820993067669</v>
          </cell>
          <cell r="T238">
            <v>22.242461515116201</v>
          </cell>
          <cell r="U238">
            <v>40.296655322558237</v>
          </cell>
          <cell r="W238">
            <v>0</v>
          </cell>
          <cell r="X238">
            <v>15.305476587964669</v>
          </cell>
          <cell r="Y238">
            <v>10.833333333333334</v>
          </cell>
          <cell r="Z238">
            <v>0</v>
          </cell>
          <cell r="AA238">
            <v>0</v>
          </cell>
          <cell r="AB238">
            <v>2.564754142736474</v>
          </cell>
          <cell r="AC238">
            <v>5</v>
          </cell>
          <cell r="AD238">
            <v>0</v>
          </cell>
          <cell r="AE238">
            <v>1.0022831050228298</v>
          </cell>
          <cell r="AF238">
            <v>8.5254113010015811</v>
          </cell>
          <cell r="AG238">
            <v>0</v>
          </cell>
          <cell r="AH238">
            <v>1.8707655971941577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24.838013066012032</v>
          </cell>
          <cell r="AP238">
            <v>0</v>
          </cell>
          <cell r="AQ238">
            <v>15.474588698998419</v>
          </cell>
          <cell r="AR238">
            <v>22.873615030318646</v>
          </cell>
          <cell r="AS238">
            <v>30.314511872116817</v>
          </cell>
          <cell r="AT238">
            <v>0</v>
          </cell>
          <cell r="AU238">
            <v>0</v>
          </cell>
          <cell r="AV238">
            <v>0</v>
          </cell>
          <cell r="AW238">
            <v>67</v>
          </cell>
          <cell r="AX238">
            <v>0</v>
          </cell>
          <cell r="AY238">
            <v>0</v>
          </cell>
          <cell r="AZ238">
            <v>35.811316476530678</v>
          </cell>
          <cell r="BA238">
            <v>0</v>
          </cell>
          <cell r="BB238">
            <v>173.04601029182044</v>
          </cell>
          <cell r="BC238">
            <v>0</v>
          </cell>
          <cell r="BD238">
            <v>0</v>
          </cell>
          <cell r="BE238">
            <v>27.3224043715847</v>
          </cell>
          <cell r="BF238">
            <v>41.028280559922152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CA238">
            <v>0</v>
          </cell>
          <cell r="CB238">
            <v>17.265753424657532</v>
          </cell>
          <cell r="CC238">
            <v>0</v>
          </cell>
          <cell r="CD238">
            <v>0</v>
          </cell>
          <cell r="CE238">
            <v>7.5558963239549115</v>
          </cell>
          <cell r="CF238">
            <v>0</v>
          </cell>
          <cell r="CH238">
            <v>24.821649748612444</v>
          </cell>
          <cell r="CJ238">
            <v>39987</v>
          </cell>
          <cell r="CK238">
            <v>15.305476587964669</v>
          </cell>
          <cell r="CL238">
            <v>9.5276944060244109</v>
          </cell>
          <cell r="CM238">
            <v>68.350684931506848</v>
          </cell>
          <cell r="CN238">
            <v>0</v>
          </cell>
          <cell r="CO238">
            <v>0</v>
          </cell>
          <cell r="CP238">
            <v>57.023290535323007</v>
          </cell>
          <cell r="CQ238">
            <v>0</v>
          </cell>
          <cell r="CR238">
            <v>38.348203729317063</v>
          </cell>
          <cell r="CS238">
            <v>0</v>
          </cell>
          <cell r="CU238">
            <v>39987</v>
          </cell>
          <cell r="CV238">
            <v>2.564754142736474</v>
          </cell>
          <cell r="CW238">
            <v>5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72.328767123287676</v>
          </cell>
          <cell r="DD238">
            <v>67</v>
          </cell>
          <cell r="DE238">
            <v>11.835616438356164</v>
          </cell>
          <cell r="DF238">
            <v>24</v>
          </cell>
          <cell r="DG238">
            <v>58.684931506849324</v>
          </cell>
          <cell r="DH238">
            <v>173.04601029182044</v>
          </cell>
          <cell r="DI238">
            <v>0</v>
          </cell>
          <cell r="DJ238">
            <v>0</v>
          </cell>
          <cell r="DK238">
            <v>27.3224043715847</v>
          </cell>
          <cell r="DL238">
            <v>41.028280559922152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R238">
            <v>68.350684931506848</v>
          </cell>
          <cell r="DS238">
            <v>24.821649748612444</v>
          </cell>
          <cell r="DT238">
            <v>0</v>
          </cell>
          <cell r="DV238">
            <v>39987</v>
          </cell>
          <cell r="DW238">
            <v>6.3517962706829403</v>
          </cell>
          <cell r="DY238">
            <v>49.7</v>
          </cell>
          <cell r="DZ238">
            <v>44.7</v>
          </cell>
          <cell r="EA238">
            <v>40</v>
          </cell>
          <cell r="EB238">
            <v>38.348203729317063</v>
          </cell>
          <cell r="ED238">
            <v>60</v>
          </cell>
          <cell r="EE238">
            <v>20</v>
          </cell>
          <cell r="EF238">
            <v>64.579186859277911</v>
          </cell>
          <cell r="EG238">
            <v>4.579186859277911</v>
          </cell>
          <cell r="EH238">
            <v>60</v>
          </cell>
          <cell r="EJ238">
            <v>38.348203729317063</v>
          </cell>
          <cell r="EK238">
            <v>98.348203729317063</v>
          </cell>
          <cell r="EL238">
            <v>118.34820372931706</v>
          </cell>
          <cell r="EN238">
            <v>0</v>
          </cell>
          <cell r="EO238">
            <v>60</v>
          </cell>
          <cell r="EP238">
            <v>80</v>
          </cell>
          <cell r="ER238">
            <v>200</v>
          </cell>
          <cell r="ET238">
            <v>15</v>
          </cell>
          <cell r="EU238">
            <v>0</v>
          </cell>
          <cell r="EV238">
            <v>0</v>
          </cell>
          <cell r="EW238">
            <v>58.663151459453751</v>
          </cell>
          <cell r="EX238">
            <v>9.6875334720530972</v>
          </cell>
          <cell r="EZ238">
            <v>58.663151459453751</v>
          </cell>
          <cell r="FA238">
            <v>73.663151459453758</v>
          </cell>
          <cell r="FB238">
            <v>59</v>
          </cell>
          <cell r="FC238">
            <v>68.350684931506848</v>
          </cell>
          <cell r="FE238">
            <v>38271.593269675926</v>
          </cell>
        </row>
        <row r="239">
          <cell r="A239">
            <v>39988</v>
          </cell>
          <cell r="B239">
            <v>24</v>
          </cell>
          <cell r="C239">
            <v>3</v>
          </cell>
          <cell r="D239">
            <v>6</v>
          </cell>
          <cell r="E239">
            <v>2009</v>
          </cell>
          <cell r="G239">
            <v>0</v>
          </cell>
          <cell r="H239">
            <v>1.8812366332575721</v>
          </cell>
          <cell r="I239">
            <v>12.312681674205132</v>
          </cell>
          <cell r="J239">
            <v>85.61643835616438</v>
          </cell>
          <cell r="K239">
            <v>10.833333333333334</v>
          </cell>
          <cell r="L239">
            <v>0.46316878067239559</v>
          </cell>
          <cell r="M239">
            <v>7.9372689013640665</v>
          </cell>
          <cell r="N239">
            <v>8.1229090909090917</v>
          </cell>
          <cell r="O239">
            <v>29.757346924064784</v>
          </cell>
          <cell r="P239">
            <v>18.783645878757248</v>
          </cell>
          <cell r="Q239">
            <v>27.168171078099181</v>
          </cell>
          <cell r="R239">
            <v>19.976700461843564</v>
          </cell>
          <cell r="S239">
            <v>125.80370997273516</v>
          </cell>
          <cell r="T239">
            <v>21.908549812457867</v>
          </cell>
          <cell r="U239">
            <v>33.973483525824058</v>
          </cell>
          <cell r="W239">
            <v>0</v>
          </cell>
          <cell r="X239">
            <v>14.193918307462704</v>
          </cell>
          <cell r="Y239">
            <v>10.833333333333334</v>
          </cell>
          <cell r="Z239">
            <v>0</v>
          </cell>
          <cell r="AA239">
            <v>0</v>
          </cell>
          <cell r="AB239">
            <v>2.5634531804901579</v>
          </cell>
          <cell r="AC239">
            <v>5</v>
          </cell>
          <cell r="AD239">
            <v>0</v>
          </cell>
          <cell r="AE239">
            <v>1.0022831050228298</v>
          </cell>
          <cell r="AF239">
            <v>7.9576104874325644</v>
          </cell>
          <cell r="AG239">
            <v>0</v>
          </cell>
          <cell r="AH239">
            <v>2.2783924014304997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25.461915153448089</v>
          </cell>
          <cell r="AP239">
            <v>0</v>
          </cell>
          <cell r="AQ239">
            <v>16.042389512567436</v>
          </cell>
          <cell r="AR239">
            <v>22.684348092462304</v>
          </cell>
          <cell r="AS239">
            <v>29.21881918285645</v>
          </cell>
          <cell r="AT239">
            <v>0</v>
          </cell>
          <cell r="AU239">
            <v>0</v>
          </cell>
          <cell r="AV239">
            <v>0</v>
          </cell>
          <cell r="AW239">
            <v>67</v>
          </cell>
          <cell r="AX239">
            <v>0</v>
          </cell>
          <cell r="AY239">
            <v>0</v>
          </cell>
          <cell r="AZ239">
            <v>36.000583414387023</v>
          </cell>
          <cell r="BA239">
            <v>0</v>
          </cell>
          <cell r="BB239">
            <v>78.685159896630068</v>
          </cell>
          <cell r="BC239">
            <v>0</v>
          </cell>
          <cell r="BD239">
            <v>0</v>
          </cell>
          <cell r="BE239">
            <v>27.3224043715847</v>
          </cell>
          <cell r="BF239">
            <v>41.028280559922152</v>
          </cell>
          <cell r="BG239">
            <v>0</v>
          </cell>
          <cell r="BH239">
            <v>1.1757220780899331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CA239">
            <v>0</v>
          </cell>
          <cell r="CB239">
            <v>16.090031346567599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H239">
            <v>16.090031346567599</v>
          </cell>
          <cell r="CJ239">
            <v>39988</v>
          </cell>
          <cell r="CK239">
            <v>14.193918307462704</v>
          </cell>
          <cell r="CL239">
            <v>8.9598935924553942</v>
          </cell>
          <cell r="CM239">
            <v>68.350684931506848</v>
          </cell>
          <cell r="CN239">
            <v>0</v>
          </cell>
          <cell r="CO239">
            <v>0</v>
          </cell>
          <cell r="CP239">
            <v>56.959126737735041</v>
          </cell>
          <cell r="CQ239">
            <v>0</v>
          </cell>
          <cell r="CR239">
            <v>38.72673760502974</v>
          </cell>
          <cell r="CS239">
            <v>0</v>
          </cell>
          <cell r="CU239">
            <v>39988</v>
          </cell>
          <cell r="CV239">
            <v>2.5634531804901579</v>
          </cell>
          <cell r="CW239">
            <v>5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72.328767123287676</v>
          </cell>
          <cell r="DD239">
            <v>67</v>
          </cell>
          <cell r="DE239">
            <v>11.835616438356164</v>
          </cell>
          <cell r="DF239">
            <v>24</v>
          </cell>
          <cell r="DG239">
            <v>58.684931506849324</v>
          </cell>
          <cell r="DH239">
            <v>78.685159896630068</v>
          </cell>
          <cell r="DI239">
            <v>0</v>
          </cell>
          <cell r="DJ239">
            <v>0</v>
          </cell>
          <cell r="DK239">
            <v>27.3224043715847</v>
          </cell>
          <cell r="DL239">
            <v>41.028280559922152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R239">
            <v>68.350684931506848</v>
          </cell>
          <cell r="DS239">
            <v>16.090031346567599</v>
          </cell>
          <cell r="DT239">
            <v>0</v>
          </cell>
          <cell r="DV239">
            <v>39988</v>
          </cell>
          <cell r="DW239">
            <v>5.9732623949702628</v>
          </cell>
          <cell r="DY239">
            <v>49.7</v>
          </cell>
          <cell r="DZ239">
            <v>44.7</v>
          </cell>
          <cell r="EA239">
            <v>40</v>
          </cell>
          <cell r="EB239">
            <v>38.72673760502974</v>
          </cell>
          <cell r="ED239">
            <v>60</v>
          </cell>
          <cell r="EE239">
            <v>20</v>
          </cell>
          <cell r="EF239">
            <v>56.959126737735041</v>
          </cell>
          <cell r="EG239">
            <v>0</v>
          </cell>
          <cell r="EH239">
            <v>56.959126737735041</v>
          </cell>
          <cell r="EJ239">
            <v>38.72673760502974</v>
          </cell>
          <cell r="EK239">
            <v>98.72673760502974</v>
          </cell>
          <cell r="EL239">
            <v>118.72673760502974</v>
          </cell>
          <cell r="EN239">
            <v>0</v>
          </cell>
          <cell r="EO239">
            <v>60</v>
          </cell>
          <cell r="EP239">
            <v>80</v>
          </cell>
          <cell r="ER239">
            <v>200</v>
          </cell>
          <cell r="ET239">
            <v>15</v>
          </cell>
          <cell r="EU239">
            <v>0</v>
          </cell>
          <cell r="EV239">
            <v>0</v>
          </cell>
          <cell r="EW239">
            <v>55.331090681916933</v>
          </cell>
          <cell r="EX239">
            <v>13.019594249589915</v>
          </cell>
          <cell r="EZ239">
            <v>55.331090681916933</v>
          </cell>
          <cell r="FA239">
            <v>70.331090681916933</v>
          </cell>
          <cell r="FB239">
            <v>59</v>
          </cell>
          <cell r="FC239">
            <v>68.350684931506848</v>
          </cell>
          <cell r="FE239">
            <v>38271.593269791665</v>
          </cell>
        </row>
        <row r="240">
          <cell r="A240">
            <v>39989</v>
          </cell>
          <cell r="B240">
            <v>25</v>
          </cell>
          <cell r="C240">
            <v>4</v>
          </cell>
          <cell r="D240">
            <v>6</v>
          </cell>
          <cell r="E240">
            <v>2009</v>
          </cell>
          <cell r="G240">
            <v>0</v>
          </cell>
          <cell r="H240">
            <v>1.8593567478764641</v>
          </cell>
          <cell r="I240">
            <v>10.314711136546864</v>
          </cell>
          <cell r="J240">
            <v>85.61643835616438</v>
          </cell>
          <cell r="K240">
            <v>10.833333333333334</v>
          </cell>
          <cell r="L240">
            <v>0.45778185610689254</v>
          </cell>
          <cell r="M240">
            <v>6.649293638621768</v>
          </cell>
          <cell r="N240">
            <v>0</v>
          </cell>
          <cell r="O240">
            <v>29.411251526795713</v>
          </cell>
          <cell r="P240">
            <v>15.73563635097207</v>
          </cell>
          <cell r="Q240">
            <v>27.849491688162598</v>
          </cell>
          <cell r="R240">
            <v>19.976700461843564</v>
          </cell>
          <cell r="S240">
            <v>193.88495596837063</v>
          </cell>
          <cell r="T240">
            <v>21.445017076843168</v>
          </cell>
          <cell r="U240">
            <v>26.913730185498736</v>
          </cell>
          <cell r="W240">
            <v>0</v>
          </cell>
          <cell r="X240">
            <v>12.174067884423328</v>
          </cell>
          <cell r="Y240">
            <v>10.833333333333334</v>
          </cell>
          <cell r="Z240">
            <v>0</v>
          </cell>
          <cell r="AA240">
            <v>0</v>
          </cell>
          <cell r="AB240">
            <v>0</v>
          </cell>
          <cell r="AC240">
            <v>5</v>
          </cell>
          <cell r="AD240">
            <v>0</v>
          </cell>
          <cell r="AE240">
            <v>1.0022831050228298</v>
          </cell>
          <cell r="AF240">
            <v>1.1047923897058309</v>
          </cell>
          <cell r="AG240">
            <v>0</v>
          </cell>
          <cell r="AH240">
            <v>2.9694460164649534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26.712471169927305</v>
          </cell>
          <cell r="AP240">
            <v>0</v>
          </cell>
          <cell r="AQ240">
            <v>22.895207610294168</v>
          </cell>
          <cell r="AR240">
            <v>17.104792389705832</v>
          </cell>
          <cell r="AS240">
            <v>23.291162841381691</v>
          </cell>
          <cell r="AT240">
            <v>0</v>
          </cell>
          <cell r="AU240">
            <v>0</v>
          </cell>
          <cell r="AV240">
            <v>0</v>
          </cell>
          <cell r="AW240">
            <v>67</v>
          </cell>
          <cell r="AX240">
            <v>0</v>
          </cell>
          <cell r="AY240">
            <v>0</v>
          </cell>
          <cell r="AZ240">
            <v>41.580139117143489</v>
          </cell>
          <cell r="BA240">
            <v>0</v>
          </cell>
          <cell r="BB240">
            <v>133.66356411356904</v>
          </cell>
          <cell r="BC240">
            <v>0</v>
          </cell>
          <cell r="BD240">
            <v>0</v>
          </cell>
          <cell r="BE240">
            <v>27.3224043715847</v>
          </cell>
          <cell r="BF240">
            <v>34.030147603320231</v>
          </cell>
          <cell r="BG240">
            <v>0</v>
          </cell>
          <cell r="BH240">
            <v>7.1816192110903927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6.9981329566019213</v>
          </cell>
          <cell r="BX240">
            <v>0</v>
          </cell>
          <cell r="BY240">
            <v>0</v>
          </cell>
          <cell r="CA240">
            <v>0</v>
          </cell>
          <cell r="CB240">
            <v>10.08413421356714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H240">
            <v>10.08413421356714</v>
          </cell>
          <cell r="CJ240">
            <v>39989</v>
          </cell>
          <cell r="CK240">
            <v>12.174067884423328</v>
          </cell>
          <cell r="CL240">
            <v>2.1070754947286607</v>
          </cell>
          <cell r="CM240">
            <v>61.352551974904927</v>
          </cell>
          <cell r="CN240">
            <v>6.9981329566019213</v>
          </cell>
          <cell r="CO240">
            <v>0</v>
          </cell>
          <cell r="CP240">
            <v>52.973080027773946</v>
          </cell>
          <cell r="CQ240">
            <v>0</v>
          </cell>
          <cell r="CR240">
            <v>40</v>
          </cell>
          <cell r="CS240">
            <v>0</v>
          </cell>
          <cell r="CU240">
            <v>39989</v>
          </cell>
          <cell r="CV240">
            <v>0</v>
          </cell>
          <cell r="CW240">
            <v>5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72.328767123287676</v>
          </cell>
          <cell r="DD240">
            <v>67</v>
          </cell>
          <cell r="DE240">
            <v>11.835616438356164</v>
          </cell>
          <cell r="DF240">
            <v>24</v>
          </cell>
          <cell r="DG240">
            <v>58.684931506849324</v>
          </cell>
          <cell r="DH240">
            <v>133.66356411356904</v>
          </cell>
          <cell r="DI240">
            <v>0</v>
          </cell>
          <cell r="DJ240">
            <v>0</v>
          </cell>
          <cell r="DK240">
            <v>27.3224043715847</v>
          </cell>
          <cell r="DL240">
            <v>34.030147603320231</v>
          </cell>
          <cell r="DM240">
            <v>0</v>
          </cell>
          <cell r="DN240">
            <v>0</v>
          </cell>
          <cell r="DO240">
            <v>0</v>
          </cell>
          <cell r="DP240">
            <v>6.9981329566019213</v>
          </cell>
          <cell r="DR240">
            <v>68.350684931506848</v>
          </cell>
          <cell r="DS240">
            <v>10.08413421356714</v>
          </cell>
          <cell r="DT240">
            <v>0</v>
          </cell>
          <cell r="DV240">
            <v>39989</v>
          </cell>
          <cell r="DW240">
            <v>1.4047169964857738</v>
          </cell>
          <cell r="DY240">
            <v>49.7</v>
          </cell>
          <cell r="DZ240">
            <v>44.7</v>
          </cell>
          <cell r="EA240">
            <v>40</v>
          </cell>
          <cell r="EB240">
            <v>40</v>
          </cell>
          <cell r="ED240">
            <v>60</v>
          </cell>
          <cell r="EE240">
            <v>20</v>
          </cell>
          <cell r="EF240">
            <v>52.973080027773946</v>
          </cell>
          <cell r="EG240">
            <v>0</v>
          </cell>
          <cell r="EH240">
            <v>52.973080027773946</v>
          </cell>
          <cell r="EJ240">
            <v>40</v>
          </cell>
          <cell r="EK240">
            <v>100</v>
          </cell>
          <cell r="EL240">
            <v>120</v>
          </cell>
          <cell r="EN240">
            <v>0</v>
          </cell>
          <cell r="EO240">
            <v>60</v>
          </cell>
          <cell r="EP240">
            <v>80</v>
          </cell>
          <cell r="ER240">
            <v>200</v>
          </cell>
          <cell r="ET240">
            <v>15</v>
          </cell>
          <cell r="EU240">
            <v>0</v>
          </cell>
          <cell r="EV240">
            <v>6.9981329566019213</v>
          </cell>
          <cell r="EW240">
            <v>53.350684931506848</v>
          </cell>
          <cell r="EX240">
            <v>15</v>
          </cell>
          <cell r="EZ240">
            <v>46.352551974904927</v>
          </cell>
          <cell r="FA240">
            <v>61.352551974904927</v>
          </cell>
          <cell r="FB240">
            <v>59</v>
          </cell>
          <cell r="FC240">
            <v>68.350684931506848</v>
          </cell>
          <cell r="FE240">
            <v>38271.59327002315</v>
          </cell>
        </row>
        <row r="241">
          <cell r="A241">
            <v>39990</v>
          </cell>
          <cell r="B241">
            <v>26</v>
          </cell>
          <cell r="C241">
            <v>5</v>
          </cell>
          <cell r="D241">
            <v>6</v>
          </cell>
          <cell r="E241">
            <v>2009</v>
          </cell>
          <cell r="G241">
            <v>0</v>
          </cell>
          <cell r="H241">
            <v>1.8922005714075218</v>
          </cell>
          <cell r="I241">
            <v>10.418197166656014</v>
          </cell>
          <cell r="J241">
            <v>85.61643835616438</v>
          </cell>
          <cell r="K241">
            <v>10.833333333333334</v>
          </cell>
          <cell r="L241">
            <v>0.46586815074339322</v>
          </cell>
          <cell r="M241">
            <v>6.7160050561866198</v>
          </cell>
          <cell r="N241">
            <v>0</v>
          </cell>
          <cell r="O241">
            <v>29.93077418218547</v>
          </cell>
          <cell r="P241">
            <v>15.893509752916755</v>
          </cell>
          <cell r="Q241">
            <v>27.539327842518674</v>
          </cell>
          <cell r="R241">
            <v>19.976700461843564</v>
          </cell>
          <cell r="S241">
            <v>216.44687362994185</v>
          </cell>
          <cell r="T241">
            <v>21.777987040927705</v>
          </cell>
          <cell r="U241">
            <v>30.125255289376938</v>
          </cell>
          <cell r="W241">
            <v>0</v>
          </cell>
          <cell r="X241">
            <v>12.310397738063536</v>
          </cell>
          <cell r="Y241">
            <v>10.833333333333334</v>
          </cell>
          <cell r="Z241">
            <v>0</v>
          </cell>
          <cell r="AA241">
            <v>0</v>
          </cell>
          <cell r="AB241">
            <v>0</v>
          </cell>
          <cell r="AC241">
            <v>5</v>
          </cell>
          <cell r="AD241">
            <v>0</v>
          </cell>
          <cell r="AE241">
            <v>1.0022831050228298</v>
          </cell>
          <cell r="AF241">
            <v>1.1795901019071833</v>
          </cell>
          <cell r="AG241">
            <v>0</v>
          </cell>
          <cell r="AH241">
            <v>2.8399150806892628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26.620950200411439</v>
          </cell>
          <cell r="AP241">
            <v>0</v>
          </cell>
          <cell r="AQ241">
            <v>22.820409898092816</v>
          </cell>
          <cell r="AR241">
            <v>17.179590101907184</v>
          </cell>
          <cell r="AS241">
            <v>23.879446958363758</v>
          </cell>
          <cell r="AT241">
            <v>0</v>
          </cell>
          <cell r="AU241">
            <v>0</v>
          </cell>
          <cell r="AV241">
            <v>0</v>
          </cell>
          <cell r="AW241">
            <v>67</v>
          </cell>
          <cell r="AX241">
            <v>0</v>
          </cell>
          <cell r="AY241">
            <v>0</v>
          </cell>
          <cell r="AZ241">
            <v>41.505341404942143</v>
          </cell>
          <cell r="BA241">
            <v>0</v>
          </cell>
          <cell r="BB241">
            <v>159.84477455530435</v>
          </cell>
          <cell r="BC241">
            <v>0</v>
          </cell>
          <cell r="BD241">
            <v>0</v>
          </cell>
          <cell r="BE241">
            <v>27.3224043715847</v>
          </cell>
          <cell r="BF241">
            <v>34.495196166077847</v>
          </cell>
          <cell r="BG241">
            <v>0</v>
          </cell>
          <cell r="BH241">
            <v>6.6780571457596807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6.5330843938443053</v>
          </cell>
          <cell r="BX241">
            <v>0</v>
          </cell>
          <cell r="BY241">
            <v>0</v>
          </cell>
          <cell r="CA241">
            <v>0</v>
          </cell>
          <cell r="CB241">
            <v>10.587696278897852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H241">
            <v>10.587696278897852</v>
          </cell>
          <cell r="CJ241">
            <v>39990</v>
          </cell>
          <cell r="CK241">
            <v>12.310397738063536</v>
          </cell>
          <cell r="CL241">
            <v>2.1818732069300131</v>
          </cell>
          <cell r="CM241">
            <v>61.817600537662543</v>
          </cell>
          <cell r="CN241">
            <v>6.5330843938443053</v>
          </cell>
          <cell r="CO241">
            <v>0</v>
          </cell>
          <cell r="CP241">
            <v>53.34031223946446</v>
          </cell>
          <cell r="CQ241">
            <v>0</v>
          </cell>
          <cell r="CR241">
            <v>40</v>
          </cell>
          <cell r="CS241">
            <v>0</v>
          </cell>
          <cell r="CU241">
            <v>39990</v>
          </cell>
          <cell r="CV241">
            <v>0</v>
          </cell>
          <cell r="CW241">
            <v>5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72.328767123287676</v>
          </cell>
          <cell r="DD241">
            <v>67</v>
          </cell>
          <cell r="DE241">
            <v>11.835616438356164</v>
          </cell>
          <cell r="DF241">
            <v>24</v>
          </cell>
          <cell r="DG241">
            <v>58.684931506849324</v>
          </cell>
          <cell r="DH241">
            <v>159.84477455530435</v>
          </cell>
          <cell r="DI241">
            <v>0</v>
          </cell>
          <cell r="DJ241">
            <v>0</v>
          </cell>
          <cell r="DK241">
            <v>27.3224043715847</v>
          </cell>
          <cell r="DL241">
            <v>34.495196166077847</v>
          </cell>
          <cell r="DM241">
            <v>0</v>
          </cell>
          <cell r="DN241">
            <v>0</v>
          </cell>
          <cell r="DO241">
            <v>0</v>
          </cell>
          <cell r="DP241">
            <v>6.5330843938443053</v>
          </cell>
          <cell r="DR241">
            <v>68.350684931506848</v>
          </cell>
          <cell r="DS241">
            <v>10.587696278897852</v>
          </cell>
          <cell r="DT241">
            <v>0</v>
          </cell>
          <cell r="DV241">
            <v>39990</v>
          </cell>
          <cell r="DW241">
            <v>1.4545821379533421</v>
          </cell>
          <cell r="DY241">
            <v>49.7</v>
          </cell>
          <cell r="DZ241">
            <v>44.7</v>
          </cell>
          <cell r="EA241">
            <v>40</v>
          </cell>
          <cell r="EB241">
            <v>40</v>
          </cell>
          <cell r="ED241">
            <v>60</v>
          </cell>
          <cell r="EE241">
            <v>20</v>
          </cell>
          <cell r="EF241">
            <v>53.34031223946446</v>
          </cell>
          <cell r="EG241">
            <v>0</v>
          </cell>
          <cell r="EH241">
            <v>53.34031223946446</v>
          </cell>
          <cell r="EJ241">
            <v>40</v>
          </cell>
          <cell r="EK241">
            <v>100</v>
          </cell>
          <cell r="EL241">
            <v>120</v>
          </cell>
          <cell r="EN241">
            <v>0</v>
          </cell>
          <cell r="EO241">
            <v>60</v>
          </cell>
          <cell r="EP241">
            <v>80</v>
          </cell>
          <cell r="ER241">
            <v>200</v>
          </cell>
          <cell r="ET241">
            <v>15</v>
          </cell>
          <cell r="EU241">
            <v>0</v>
          </cell>
          <cell r="EV241">
            <v>6.5330843938443053</v>
          </cell>
          <cell r="EW241">
            <v>53.350684931506848</v>
          </cell>
          <cell r="EX241">
            <v>15</v>
          </cell>
          <cell r="EZ241">
            <v>46.817600537662543</v>
          </cell>
          <cell r="FA241">
            <v>61.817600537662543</v>
          </cell>
          <cell r="FB241">
            <v>59</v>
          </cell>
          <cell r="FC241">
            <v>68.350684931506848</v>
          </cell>
          <cell r="FE241">
            <v>38271.593270254627</v>
          </cell>
        </row>
        <row r="242">
          <cell r="A242">
            <v>39991</v>
          </cell>
          <cell r="B242">
            <v>27</v>
          </cell>
          <cell r="C242">
            <v>6</v>
          </cell>
          <cell r="D242">
            <v>6</v>
          </cell>
          <cell r="E242">
            <v>2009</v>
          </cell>
          <cell r="G242">
            <v>0</v>
          </cell>
          <cell r="H242">
            <v>2.0751304153412384</v>
          </cell>
          <cell r="I242">
            <v>12.931433319436689</v>
          </cell>
          <cell r="J242">
            <v>85.61643835616438</v>
          </cell>
          <cell r="K242">
            <v>10.833333333333334</v>
          </cell>
          <cell r="L242">
            <v>0.51090628750168932</v>
          </cell>
          <cell r="M242">
            <v>8.3361420568077857</v>
          </cell>
          <cell r="N242">
            <v>8.1229090909090917</v>
          </cell>
          <cell r="O242">
            <v>32.824353188923496</v>
          </cell>
          <cell r="P242">
            <v>19.72758417737149</v>
          </cell>
          <cell r="Q242">
            <v>27.455457328959035</v>
          </cell>
          <cell r="R242">
            <v>19.976700461843564</v>
          </cell>
          <cell r="S242">
            <v>233.05599271043209</v>
          </cell>
          <cell r="T242">
            <v>22.334759563031845</v>
          </cell>
          <cell r="U242">
            <v>40.901381978704563</v>
          </cell>
          <cell r="W242">
            <v>0</v>
          </cell>
          <cell r="X242">
            <v>15.006563734777927</v>
          </cell>
          <cell r="Y242">
            <v>10.833333333333334</v>
          </cell>
          <cell r="Z242">
            <v>0</v>
          </cell>
          <cell r="AA242">
            <v>0</v>
          </cell>
          <cell r="AB242">
            <v>2.5621528781522285</v>
          </cell>
          <cell r="AC242">
            <v>5</v>
          </cell>
          <cell r="AD242">
            <v>0</v>
          </cell>
          <cell r="AE242">
            <v>1.0022831050228298</v>
          </cell>
          <cell r="AF242">
            <v>8.4055214520435086</v>
          </cell>
          <cell r="AG242">
            <v>0</v>
          </cell>
          <cell r="AH242">
            <v>2.0491714646383308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24.621825220896941</v>
          </cell>
          <cell r="AP242">
            <v>0</v>
          </cell>
          <cell r="AQ242">
            <v>15.594478547956491</v>
          </cell>
          <cell r="AR242">
            <v>22.833651747332617</v>
          </cell>
          <cell r="AS242">
            <v>30.651206702974477</v>
          </cell>
          <cell r="AT242">
            <v>0</v>
          </cell>
          <cell r="AU242">
            <v>0</v>
          </cell>
          <cell r="AV242">
            <v>0</v>
          </cell>
          <cell r="AW242">
            <v>67</v>
          </cell>
          <cell r="AX242">
            <v>0</v>
          </cell>
          <cell r="AY242">
            <v>0</v>
          </cell>
          <cell r="AZ242">
            <v>35.851279759516707</v>
          </cell>
          <cell r="BA242">
            <v>0</v>
          </cell>
          <cell r="BB242">
            <v>193.44085449265177</v>
          </cell>
          <cell r="BC242">
            <v>0</v>
          </cell>
          <cell r="BD242">
            <v>0</v>
          </cell>
          <cell r="BE242">
            <v>27.3224043715847</v>
          </cell>
          <cell r="BF242">
            <v>41.028280559922152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CA242">
            <v>0</v>
          </cell>
          <cell r="CB242">
            <v>17.265753424657532</v>
          </cell>
          <cell r="CC242">
            <v>0</v>
          </cell>
          <cell r="CD242">
            <v>0</v>
          </cell>
          <cell r="CE242">
            <v>4.2337614732987277</v>
          </cell>
          <cell r="CF242">
            <v>0</v>
          </cell>
          <cell r="CH242">
            <v>21.49951489795626</v>
          </cell>
          <cell r="CJ242">
            <v>39991</v>
          </cell>
          <cell r="CK242">
            <v>15.006563734777927</v>
          </cell>
          <cell r="CL242">
            <v>9.4078045570663384</v>
          </cell>
          <cell r="CM242">
            <v>68.350684931506848</v>
          </cell>
          <cell r="CN242">
            <v>0</v>
          </cell>
          <cell r="CO242">
            <v>0</v>
          </cell>
          <cell r="CP242">
            <v>57.322203388509749</v>
          </cell>
          <cell r="CQ242">
            <v>0</v>
          </cell>
          <cell r="CR242">
            <v>38.428130295289108</v>
          </cell>
          <cell r="CS242">
            <v>0</v>
          </cell>
          <cell r="CU242">
            <v>39991</v>
          </cell>
          <cell r="CV242">
            <v>2.5621528781522285</v>
          </cell>
          <cell r="CW242">
            <v>5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72.328767123287676</v>
          </cell>
          <cell r="DD242">
            <v>67</v>
          </cell>
          <cell r="DE242">
            <v>11.835616438356164</v>
          </cell>
          <cell r="DF242">
            <v>24</v>
          </cell>
          <cell r="DG242">
            <v>58.684931506849324</v>
          </cell>
          <cell r="DH242">
            <v>193.44085449265177</v>
          </cell>
          <cell r="DI242">
            <v>0</v>
          </cell>
          <cell r="DJ242">
            <v>0</v>
          </cell>
          <cell r="DK242">
            <v>27.3224043715847</v>
          </cell>
          <cell r="DL242">
            <v>41.028280559922152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R242">
            <v>68.350684931506848</v>
          </cell>
          <cell r="DS242">
            <v>21.49951489795626</v>
          </cell>
          <cell r="DT242">
            <v>0</v>
          </cell>
          <cell r="DV242">
            <v>39991</v>
          </cell>
          <cell r="DW242">
            <v>6.271869704710892</v>
          </cell>
          <cell r="DY242">
            <v>49.7</v>
          </cell>
          <cell r="DZ242">
            <v>44.7</v>
          </cell>
          <cell r="EA242">
            <v>40</v>
          </cell>
          <cell r="EB242">
            <v>38.428130295289108</v>
          </cell>
          <cell r="ED242">
            <v>60</v>
          </cell>
          <cell r="EE242">
            <v>20</v>
          </cell>
          <cell r="EF242">
            <v>61.555964861808476</v>
          </cell>
          <cell r="EG242">
            <v>1.5559648618084765</v>
          </cell>
          <cell r="EH242">
            <v>60</v>
          </cell>
          <cell r="EJ242">
            <v>38.428130295289108</v>
          </cell>
          <cell r="EK242">
            <v>98.428130295289108</v>
          </cell>
          <cell r="EL242">
            <v>118.42813029528911</v>
          </cell>
          <cell r="EN242">
            <v>0</v>
          </cell>
          <cell r="EO242">
            <v>60</v>
          </cell>
          <cell r="EP242">
            <v>80</v>
          </cell>
          <cell r="ER242">
            <v>200</v>
          </cell>
          <cell r="ET242">
            <v>15</v>
          </cell>
          <cell r="EU242">
            <v>0</v>
          </cell>
          <cell r="EV242">
            <v>0</v>
          </cell>
          <cell r="EW242">
            <v>58.111655005578179</v>
          </cell>
          <cell r="EX242">
            <v>10.239029925928669</v>
          </cell>
          <cell r="EZ242">
            <v>58.111655005578179</v>
          </cell>
          <cell r="FA242">
            <v>73.111655005578172</v>
          </cell>
          <cell r="FB242">
            <v>59</v>
          </cell>
          <cell r="FC242">
            <v>68.350684931506848</v>
          </cell>
          <cell r="FE242">
            <v>38271.59327060185</v>
          </cell>
        </row>
        <row r="243">
          <cell r="A243">
            <v>39992</v>
          </cell>
          <cell r="B243">
            <v>28</v>
          </cell>
          <cell r="C243">
            <v>7</v>
          </cell>
          <cell r="D243">
            <v>6</v>
          </cell>
          <cell r="E243">
            <v>2009</v>
          </cell>
          <cell r="G243">
            <v>0</v>
          </cell>
          <cell r="H243">
            <v>2.2255221247686867</v>
          </cell>
          <cell r="I243">
            <v>13.036811850605156</v>
          </cell>
          <cell r="J243">
            <v>85.61643835616438</v>
          </cell>
          <cell r="K243">
            <v>10.833333333333334</v>
          </cell>
          <cell r="L243">
            <v>0.54793339161358945</v>
          </cell>
          <cell r="M243">
            <v>8.4040734596042359</v>
          </cell>
          <cell r="N243">
            <v>8.1229090909090917</v>
          </cell>
          <cell r="O243">
            <v>35.20324492046835</v>
          </cell>
          <cell r="P243">
            <v>19.888344689587029</v>
          </cell>
          <cell r="Q243">
            <v>27.452799166379261</v>
          </cell>
          <cell r="R243">
            <v>19.976700461843564</v>
          </cell>
          <cell r="S243">
            <v>177.92664770612907</v>
          </cell>
          <cell r="T243">
            <v>22.076963082872769</v>
          </cell>
          <cell r="U243">
            <v>39.212327801140937</v>
          </cell>
          <cell r="W243">
            <v>0</v>
          </cell>
          <cell r="X243">
            <v>15.262333975373842</v>
          </cell>
          <cell r="Y243">
            <v>10.833333333333334</v>
          </cell>
          <cell r="Z243">
            <v>0</v>
          </cell>
          <cell r="AA243">
            <v>0</v>
          </cell>
          <cell r="AB243">
            <v>2.5608532353879485</v>
          </cell>
          <cell r="AC243">
            <v>5</v>
          </cell>
          <cell r="AD243">
            <v>0</v>
          </cell>
          <cell r="AE243">
            <v>1.0022831050228298</v>
          </cell>
          <cell r="AF243">
            <v>8.5117796017161389</v>
          </cell>
          <cell r="AG243">
            <v>0</v>
          </cell>
          <cell r="AH243">
            <v>1.9567152343166789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24.371259314972743</v>
          </cell>
          <cell r="AP243">
            <v>0</v>
          </cell>
          <cell r="AQ243">
            <v>15.488220398283861</v>
          </cell>
          <cell r="AR243">
            <v>22.869071130556829</v>
          </cell>
          <cell r="AS243">
            <v>30.738458598624412</v>
          </cell>
          <cell r="AT243">
            <v>0</v>
          </cell>
          <cell r="AU243">
            <v>0</v>
          </cell>
          <cell r="AV243">
            <v>0</v>
          </cell>
          <cell r="AW243">
            <v>67</v>
          </cell>
          <cell r="AX243">
            <v>0</v>
          </cell>
          <cell r="AY243">
            <v>0</v>
          </cell>
          <cell r="AZ243">
            <v>35.815860376292491</v>
          </cell>
          <cell r="BA243">
            <v>0</v>
          </cell>
          <cell r="BB243">
            <v>136.40007821385029</v>
          </cell>
          <cell r="BC243">
            <v>0</v>
          </cell>
          <cell r="BD243">
            <v>0</v>
          </cell>
          <cell r="BE243">
            <v>27.3224043715847</v>
          </cell>
          <cell r="BF243">
            <v>41.028280559922152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CA243">
            <v>0</v>
          </cell>
          <cell r="CB243">
            <v>17.265753424657532</v>
          </cell>
          <cell r="CC243">
            <v>0</v>
          </cell>
          <cell r="CD243">
            <v>0</v>
          </cell>
          <cell r="CE243">
            <v>7.0973645615236904</v>
          </cell>
          <cell r="CF243">
            <v>0</v>
          </cell>
          <cell r="CH243">
            <v>24.363117986181223</v>
          </cell>
          <cell r="CJ243">
            <v>39992</v>
          </cell>
          <cell r="CK243">
            <v>15.262333975373842</v>
          </cell>
          <cell r="CL243">
            <v>9.5140627067389687</v>
          </cell>
          <cell r="CM243">
            <v>68.350684931506848</v>
          </cell>
          <cell r="CN243">
            <v>0</v>
          </cell>
          <cell r="CO243">
            <v>0</v>
          </cell>
          <cell r="CP243">
            <v>57.066433147913834</v>
          </cell>
          <cell r="CQ243">
            <v>0</v>
          </cell>
          <cell r="CR243">
            <v>38.35729152884069</v>
          </cell>
          <cell r="CS243">
            <v>0</v>
          </cell>
          <cell r="CU243">
            <v>39992</v>
          </cell>
          <cell r="CV243">
            <v>2.5608532353879485</v>
          </cell>
          <cell r="CW243">
            <v>5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72.328767123287676</v>
          </cell>
          <cell r="DD243">
            <v>67</v>
          </cell>
          <cell r="DE243">
            <v>11.835616438356164</v>
          </cell>
          <cell r="DF243">
            <v>24</v>
          </cell>
          <cell r="DG243">
            <v>58.684931506849324</v>
          </cell>
          <cell r="DH243">
            <v>136.40007821385029</v>
          </cell>
          <cell r="DI243">
            <v>0</v>
          </cell>
          <cell r="DJ243">
            <v>0</v>
          </cell>
          <cell r="DK243">
            <v>27.3224043715847</v>
          </cell>
          <cell r="DL243">
            <v>41.028280559922152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R243">
            <v>68.350684931506848</v>
          </cell>
          <cell r="DS243">
            <v>24.363117986181223</v>
          </cell>
          <cell r="DT243">
            <v>0</v>
          </cell>
          <cell r="DV243">
            <v>39992</v>
          </cell>
          <cell r="DW243">
            <v>6.3427084711593125</v>
          </cell>
          <cell r="DY243">
            <v>49.7</v>
          </cell>
          <cell r="DZ243">
            <v>44.7</v>
          </cell>
          <cell r="EA243">
            <v>40</v>
          </cell>
          <cell r="EB243">
            <v>38.35729152884069</v>
          </cell>
          <cell r="ED243">
            <v>60</v>
          </cell>
          <cell r="EE243">
            <v>20</v>
          </cell>
          <cell r="EF243">
            <v>64.163797709437517</v>
          </cell>
          <cell r="EG243">
            <v>4.1637977094375174</v>
          </cell>
          <cell r="EH243">
            <v>60</v>
          </cell>
          <cell r="EJ243">
            <v>38.35729152884069</v>
          </cell>
          <cell r="EK243">
            <v>98.35729152884069</v>
          </cell>
          <cell r="EL243">
            <v>118.35729152884069</v>
          </cell>
          <cell r="EN243">
            <v>0</v>
          </cell>
          <cell r="EO243">
            <v>60</v>
          </cell>
          <cell r="EP243">
            <v>80</v>
          </cell>
          <cell r="ER243">
            <v>200</v>
          </cell>
          <cell r="ET243">
            <v>15</v>
          </cell>
          <cell r="EU243">
            <v>0</v>
          </cell>
          <cell r="EV243">
            <v>0</v>
          </cell>
          <cell r="EW243">
            <v>58.585208145202095</v>
          </cell>
          <cell r="EX243">
            <v>9.7654767863047525</v>
          </cell>
          <cell r="EZ243">
            <v>58.585208145202095</v>
          </cell>
          <cell r="FA243">
            <v>73.585208145202103</v>
          </cell>
          <cell r="FB243">
            <v>59</v>
          </cell>
          <cell r="FC243">
            <v>68.350684931506848</v>
          </cell>
          <cell r="FE243">
            <v>38271.593270717596</v>
          </cell>
        </row>
        <row r="244">
          <cell r="A244">
            <v>39993</v>
          </cell>
          <cell r="B244">
            <v>29</v>
          </cell>
          <cell r="C244">
            <v>1</v>
          </cell>
          <cell r="D244">
            <v>6</v>
          </cell>
          <cell r="E244">
            <v>2009</v>
          </cell>
          <cell r="G244">
            <v>0</v>
          </cell>
          <cell r="H244">
            <v>2.2368577117089745</v>
          </cell>
          <cell r="I244">
            <v>13.045016247770345</v>
          </cell>
          <cell r="J244">
            <v>85.61643835616438</v>
          </cell>
          <cell r="K244">
            <v>10.833333333333334</v>
          </cell>
          <cell r="L244">
            <v>0.55072426326073964</v>
          </cell>
          <cell r="M244">
            <v>8.4093623567102274</v>
          </cell>
          <cell r="N244">
            <v>8.1229090909090917</v>
          </cell>
          <cell r="O244">
            <v>35.382550908458775</v>
          </cell>
          <cell r="P244">
            <v>19.900860930571511</v>
          </cell>
          <cell r="Q244">
            <v>27.462525636846571</v>
          </cell>
          <cell r="R244">
            <v>19.976700461843564</v>
          </cell>
          <cell r="S244">
            <v>253.53813488623777</v>
          </cell>
          <cell r="T244">
            <v>22.430538392956784</v>
          </cell>
          <cell r="U244">
            <v>41.528914335651613</v>
          </cell>
          <cell r="W244">
            <v>0</v>
          </cell>
          <cell r="X244">
            <v>15.28187395947932</v>
          </cell>
          <cell r="Y244">
            <v>10.833333333333334</v>
          </cell>
          <cell r="Z244">
            <v>0</v>
          </cell>
          <cell r="AA244">
            <v>0</v>
          </cell>
          <cell r="AB244">
            <v>2.5595542518627514</v>
          </cell>
          <cell r="AC244">
            <v>5</v>
          </cell>
          <cell r="AD244">
            <v>0</v>
          </cell>
          <cell r="AE244">
            <v>1.0022831050228298</v>
          </cell>
          <cell r="AF244">
            <v>8.521158353994478</v>
          </cell>
          <cell r="AG244">
            <v>0</v>
          </cell>
          <cell r="AH244">
            <v>1.9747956210660362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24.245989473845597</v>
          </cell>
          <cell r="AP244">
            <v>0</v>
          </cell>
          <cell r="AQ244">
            <v>15.478841646005522</v>
          </cell>
          <cell r="AR244">
            <v>22.872197381316276</v>
          </cell>
          <cell r="AS244">
            <v>30.826108068896723</v>
          </cell>
          <cell r="AT244">
            <v>0</v>
          </cell>
          <cell r="AU244">
            <v>0</v>
          </cell>
          <cell r="AV244">
            <v>0</v>
          </cell>
          <cell r="AW244">
            <v>67</v>
          </cell>
          <cell r="AX244">
            <v>0</v>
          </cell>
          <cell r="AY244">
            <v>0</v>
          </cell>
          <cell r="AZ244">
            <v>35.812734125533048</v>
          </cell>
          <cell r="BA244">
            <v>0</v>
          </cell>
          <cell r="BB244">
            <v>214.68485348931313</v>
          </cell>
          <cell r="BC244">
            <v>0</v>
          </cell>
          <cell r="BD244">
            <v>0</v>
          </cell>
          <cell r="BE244">
            <v>27.3224043715847</v>
          </cell>
          <cell r="BF244">
            <v>41.028280559922152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CA244">
            <v>0</v>
          </cell>
          <cell r="CB244">
            <v>17.265753424657532</v>
          </cell>
          <cell r="CC244">
            <v>0</v>
          </cell>
          <cell r="CD244">
            <v>0</v>
          </cell>
          <cell r="CE244">
            <v>7.3247057465902543</v>
          </cell>
          <cell r="CF244">
            <v>0</v>
          </cell>
          <cell r="CH244">
            <v>24.590459171247787</v>
          </cell>
          <cell r="CJ244">
            <v>39993</v>
          </cell>
          <cell r="CK244">
            <v>15.28187395947932</v>
          </cell>
          <cell r="CL244">
            <v>9.5234414590173078</v>
          </cell>
          <cell r="CM244">
            <v>68.350684931506848</v>
          </cell>
          <cell r="CN244">
            <v>0</v>
          </cell>
          <cell r="CO244">
            <v>0</v>
          </cell>
          <cell r="CP244">
            <v>57.046893163808356</v>
          </cell>
          <cell r="CQ244">
            <v>0</v>
          </cell>
          <cell r="CR244">
            <v>38.351039027321796</v>
          </cell>
          <cell r="CS244">
            <v>0</v>
          </cell>
          <cell r="CU244">
            <v>39993</v>
          </cell>
          <cell r="CV244">
            <v>2.5595542518627514</v>
          </cell>
          <cell r="CW244">
            <v>5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72.328767123287676</v>
          </cell>
          <cell r="DD244">
            <v>67</v>
          </cell>
          <cell r="DE244">
            <v>11.835616438356164</v>
          </cell>
          <cell r="DF244">
            <v>24</v>
          </cell>
          <cell r="DG244">
            <v>58.684931506849324</v>
          </cell>
          <cell r="DH244">
            <v>214.68485348931313</v>
          </cell>
          <cell r="DI244">
            <v>0</v>
          </cell>
          <cell r="DJ244">
            <v>0</v>
          </cell>
          <cell r="DK244">
            <v>27.3224043715847</v>
          </cell>
          <cell r="DL244">
            <v>41.028280559922152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R244">
            <v>68.350684931506848</v>
          </cell>
          <cell r="DS244">
            <v>24.590459171247787</v>
          </cell>
          <cell r="DT244">
            <v>0</v>
          </cell>
          <cell r="DV244">
            <v>39993</v>
          </cell>
          <cell r="DW244">
            <v>6.3489609726782055</v>
          </cell>
          <cell r="DY244">
            <v>49.7</v>
          </cell>
          <cell r="DZ244">
            <v>44.7</v>
          </cell>
          <cell r="EA244">
            <v>40</v>
          </cell>
          <cell r="EB244">
            <v>38.351039027321796</v>
          </cell>
          <cell r="ED244">
            <v>60</v>
          </cell>
          <cell r="EE244">
            <v>20</v>
          </cell>
          <cell r="EF244">
            <v>64.371598910398603</v>
          </cell>
          <cell r="EG244">
            <v>4.3715989103986033</v>
          </cell>
          <cell r="EH244">
            <v>60</v>
          </cell>
          <cell r="EJ244">
            <v>38.351039027321796</v>
          </cell>
          <cell r="EK244">
            <v>98.351039027321804</v>
          </cell>
          <cell r="EL244">
            <v>118.3510390273218</v>
          </cell>
          <cell r="EN244">
            <v>0</v>
          </cell>
          <cell r="EO244">
            <v>60</v>
          </cell>
          <cell r="EP244">
            <v>80</v>
          </cell>
          <cell r="ER244">
            <v>200</v>
          </cell>
          <cell r="ET244">
            <v>15</v>
          </cell>
          <cell r="EU244">
            <v>0</v>
          </cell>
          <cell r="EV244">
            <v>0</v>
          </cell>
          <cell r="EW244">
            <v>58.62207730624673</v>
          </cell>
          <cell r="EX244">
            <v>9.7286076252601177</v>
          </cell>
          <cell r="EZ244">
            <v>58.62207730624673</v>
          </cell>
          <cell r="FA244">
            <v>73.622077306246723</v>
          </cell>
          <cell r="FB244">
            <v>59</v>
          </cell>
          <cell r="FC244">
            <v>68.350684931506848</v>
          </cell>
          <cell r="FE244">
            <v>38271.593270949073</v>
          </cell>
        </row>
        <row r="245">
          <cell r="A245">
            <v>39994</v>
          </cell>
          <cell r="B245">
            <v>30</v>
          </cell>
          <cell r="C245">
            <v>2</v>
          </cell>
          <cell r="D245">
            <v>6</v>
          </cell>
          <cell r="E245">
            <v>2009</v>
          </cell>
          <cell r="G245">
            <v>0</v>
          </cell>
          <cell r="H245">
            <v>2.4187499474380583</v>
          </cell>
          <cell r="I245">
            <v>13.173249322858233</v>
          </cell>
          <cell r="J245">
            <v>85.61643835616438</v>
          </cell>
          <cell r="K245">
            <v>10.833333333333334</v>
          </cell>
          <cell r="L245">
            <v>0.59550693628924278</v>
          </cell>
          <cell r="M245">
            <v>8.4920267531392923</v>
          </cell>
          <cell r="N245">
            <v>8.1229090909090917</v>
          </cell>
          <cell r="O245">
            <v>38.259717058477634</v>
          </cell>
          <cell r="P245">
            <v>20.096487256024325</v>
          </cell>
          <cell r="Q245">
            <v>27.488994628442146</v>
          </cell>
          <cell r="R245">
            <v>19.976700461843564</v>
          </cell>
          <cell r="S245">
            <v>195.13964872555115</v>
          </cell>
          <cell r="T245">
            <v>22.157454717145502</v>
          </cell>
          <cell r="U245">
            <v>39.739700133933809</v>
          </cell>
          <cell r="W245">
            <v>0</v>
          </cell>
          <cell r="X245">
            <v>15.591999270296292</v>
          </cell>
          <cell r="Y245">
            <v>10.833333333333334</v>
          </cell>
          <cell r="Z245">
            <v>0</v>
          </cell>
          <cell r="AA245">
            <v>0</v>
          </cell>
          <cell r="AB245">
            <v>2.5582559272422407</v>
          </cell>
          <cell r="AC245">
            <v>5</v>
          </cell>
          <cell r="AD245">
            <v>0</v>
          </cell>
          <cell r="AE245">
            <v>1.0022831050228298</v>
          </cell>
          <cell r="AF245">
            <v>8.6499037480725551</v>
          </cell>
          <cell r="AG245">
            <v>0</v>
          </cell>
          <cell r="AH245">
            <v>1.9378776630919248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23.88316633437293</v>
          </cell>
          <cell r="AP245">
            <v>0</v>
          </cell>
          <cell r="AQ245">
            <v>15.350096251927445</v>
          </cell>
          <cell r="AR245">
            <v>22.915112512675634</v>
          </cell>
          <cell r="AS245">
            <v>30.915723855526529</v>
          </cell>
          <cell r="AT245">
            <v>0</v>
          </cell>
          <cell r="AU245">
            <v>0</v>
          </cell>
          <cell r="AV245">
            <v>0</v>
          </cell>
          <cell r="AW245">
            <v>67</v>
          </cell>
          <cell r="AX245">
            <v>0</v>
          </cell>
          <cell r="AY245">
            <v>0</v>
          </cell>
          <cell r="AZ245">
            <v>35.76981899417369</v>
          </cell>
          <cell r="BA245">
            <v>0</v>
          </cell>
          <cell r="BB245">
            <v>154.26698458245676</v>
          </cell>
          <cell r="BC245">
            <v>0</v>
          </cell>
          <cell r="BD245">
            <v>0</v>
          </cell>
          <cell r="BE245">
            <v>27.3224043715847</v>
          </cell>
          <cell r="BF245">
            <v>41.028280559922152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CA245">
            <v>0</v>
          </cell>
          <cell r="CB245">
            <v>17.265753424657532</v>
          </cell>
          <cell r="CC245">
            <v>0</v>
          </cell>
          <cell r="CD245">
            <v>0</v>
          </cell>
          <cell r="CE245">
            <v>10.819922787193207</v>
          </cell>
          <cell r="CF245">
            <v>0</v>
          </cell>
          <cell r="CH245">
            <v>28.085676211850739</v>
          </cell>
          <cell r="CJ245">
            <v>39994</v>
          </cell>
          <cell r="CK245">
            <v>15.591999270296292</v>
          </cell>
          <cell r="CL245">
            <v>9.6521868530953849</v>
          </cell>
          <cell r="CM245">
            <v>68.350684931506848</v>
          </cell>
          <cell r="CN245">
            <v>0</v>
          </cell>
          <cell r="CO245">
            <v>0</v>
          </cell>
          <cell r="CP245">
            <v>56.736767852991385</v>
          </cell>
          <cell r="CQ245">
            <v>0</v>
          </cell>
          <cell r="CR245">
            <v>38.265208764603081</v>
          </cell>
          <cell r="CS245">
            <v>0</v>
          </cell>
          <cell r="CU245">
            <v>39994</v>
          </cell>
          <cell r="CV245">
            <v>2.5582559272422407</v>
          </cell>
          <cell r="CW245">
            <v>5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72.328767123287676</v>
          </cell>
          <cell r="DD245">
            <v>67</v>
          </cell>
          <cell r="DE245">
            <v>11.835616438356164</v>
          </cell>
          <cell r="DF245">
            <v>24</v>
          </cell>
          <cell r="DG245">
            <v>58.684931506849324</v>
          </cell>
          <cell r="DH245">
            <v>154.26698458245676</v>
          </cell>
          <cell r="DI245">
            <v>0</v>
          </cell>
          <cell r="DJ245">
            <v>0</v>
          </cell>
          <cell r="DK245">
            <v>27.3224043715847</v>
          </cell>
          <cell r="DL245">
            <v>41.028280559922152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R245">
            <v>68.350684931506848</v>
          </cell>
          <cell r="DS245">
            <v>28.085676211850739</v>
          </cell>
          <cell r="DT245">
            <v>0</v>
          </cell>
          <cell r="DV245">
            <v>39994</v>
          </cell>
          <cell r="DW245">
            <v>6.434791235396923</v>
          </cell>
          <cell r="DY245">
            <v>49.7</v>
          </cell>
          <cell r="DZ245">
            <v>44.7</v>
          </cell>
          <cell r="EA245">
            <v>40</v>
          </cell>
          <cell r="EB245">
            <v>38.265208764603081</v>
          </cell>
          <cell r="ED245">
            <v>60</v>
          </cell>
          <cell r="EE245">
            <v>20</v>
          </cell>
          <cell r="EF245">
            <v>67.556690640184598</v>
          </cell>
          <cell r="EG245">
            <v>7.5566906401845984</v>
          </cell>
          <cell r="EH245">
            <v>60</v>
          </cell>
          <cell r="EJ245">
            <v>38.265208764603081</v>
          </cell>
          <cell r="EK245">
            <v>98.265208764603074</v>
          </cell>
          <cell r="EL245">
            <v>118.26520876460307</v>
          </cell>
          <cell r="EN245">
            <v>0</v>
          </cell>
          <cell r="EO245">
            <v>60</v>
          </cell>
          <cell r="EP245">
            <v>80</v>
          </cell>
          <cell r="ER245">
            <v>200</v>
          </cell>
          <cell r="ET245">
            <v>15</v>
          </cell>
          <cell r="EU245">
            <v>0</v>
          </cell>
          <cell r="EV245">
            <v>0</v>
          </cell>
          <cell r="EW245">
            <v>59.198334866853813</v>
          </cell>
          <cell r="EX245">
            <v>9.1523500646530351</v>
          </cell>
          <cell r="EZ245">
            <v>59.198334866853813</v>
          </cell>
          <cell r="FA245">
            <v>74.198334866853813</v>
          </cell>
          <cell r="FB245">
            <v>59</v>
          </cell>
          <cell r="FC245">
            <v>68.350684931506848</v>
          </cell>
          <cell r="FE245">
            <v>38271.593271296297</v>
          </cell>
        </row>
        <row r="246">
          <cell r="A246">
            <v>39995</v>
          </cell>
          <cell r="B246">
            <v>1</v>
          </cell>
          <cell r="C246">
            <v>3</v>
          </cell>
          <cell r="D246">
            <v>7</v>
          </cell>
          <cell r="E246">
            <v>2009</v>
          </cell>
          <cell r="G246">
            <v>0</v>
          </cell>
          <cell r="H246">
            <v>4.1218574283124116</v>
          </cell>
          <cell r="I246">
            <v>8.2341283838362251</v>
          </cell>
          <cell r="J246">
            <v>85.61643835616438</v>
          </cell>
          <cell r="K246">
            <v>10.483870967741936</v>
          </cell>
          <cell r="L246">
            <v>0.61549423627316646</v>
          </cell>
          <cell r="M246">
            <v>7.7361619858497086</v>
          </cell>
          <cell r="N246">
            <v>8.5097142857142849</v>
          </cell>
          <cell r="O246">
            <v>42.365804609666604</v>
          </cell>
          <cell r="P246">
            <v>22.223744244540867</v>
          </cell>
          <cell r="Q246">
            <v>25.616560800684464</v>
          </cell>
          <cell r="R246">
            <v>21.765118371983238</v>
          </cell>
          <cell r="S246">
            <v>182.40740503019032</v>
          </cell>
          <cell r="T246">
            <v>21.468090120590187</v>
          </cell>
          <cell r="U246">
            <v>36.061523413117172</v>
          </cell>
          <cell r="W246">
            <v>0</v>
          </cell>
          <cell r="X246">
            <v>12.355985812148637</v>
          </cell>
          <cell r="Y246">
            <v>10.483870967741936</v>
          </cell>
          <cell r="Z246">
            <v>0</v>
          </cell>
          <cell r="AA246">
            <v>0</v>
          </cell>
          <cell r="AB246">
            <v>2.5569582611921913</v>
          </cell>
          <cell r="AC246">
            <v>5</v>
          </cell>
          <cell r="AD246">
            <v>0</v>
          </cell>
          <cell r="AE246">
            <v>1.3517454706142278</v>
          </cell>
          <cell r="AF246">
            <v>7.952666776030739</v>
          </cell>
          <cell r="AG246">
            <v>0</v>
          </cell>
          <cell r="AH246">
            <v>2.7237485286664214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26.254559707615599</v>
          </cell>
          <cell r="AP246">
            <v>0</v>
          </cell>
          <cell r="AQ246">
            <v>16.047333223969261</v>
          </cell>
          <cell r="AR246">
            <v>22.449725278267429</v>
          </cell>
          <cell r="AS246">
            <v>30.994473074857019</v>
          </cell>
          <cell r="AT246">
            <v>0</v>
          </cell>
          <cell r="AU246">
            <v>0</v>
          </cell>
          <cell r="AV246">
            <v>0</v>
          </cell>
          <cell r="AW246">
            <v>67</v>
          </cell>
          <cell r="AX246">
            <v>0</v>
          </cell>
          <cell r="AY246">
            <v>0</v>
          </cell>
          <cell r="AZ246">
            <v>36.235206228581895</v>
          </cell>
          <cell r="BA246">
            <v>0</v>
          </cell>
          <cell r="BB246">
            <v>136.70181233531576</v>
          </cell>
          <cell r="BC246">
            <v>0</v>
          </cell>
          <cell r="BD246">
            <v>0</v>
          </cell>
          <cell r="BE246">
            <v>27.3224043715847</v>
          </cell>
          <cell r="BF246">
            <v>41.028280559922152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CA246">
            <v>0</v>
          </cell>
          <cell r="CB246">
            <v>17.265753424657532</v>
          </cell>
          <cell r="CC246">
            <v>0</v>
          </cell>
          <cell r="CD246">
            <v>0</v>
          </cell>
          <cell r="CE246">
            <v>13.501388213499439</v>
          </cell>
          <cell r="CF246">
            <v>0</v>
          </cell>
          <cell r="CH246">
            <v>30.767141638156971</v>
          </cell>
          <cell r="CJ246">
            <v>39995</v>
          </cell>
          <cell r="CK246">
            <v>12.355985812148637</v>
          </cell>
          <cell r="CL246">
            <v>9.3044122466449668</v>
          </cell>
          <cell r="CM246">
            <v>68.350684931506848</v>
          </cell>
          <cell r="CN246">
            <v>0</v>
          </cell>
          <cell r="CO246">
            <v>0</v>
          </cell>
          <cell r="CP246">
            <v>59.972781311139038</v>
          </cell>
          <cell r="CQ246">
            <v>0</v>
          </cell>
          <cell r="CR246">
            <v>38.49705850223669</v>
          </cell>
          <cell r="CS246">
            <v>0</v>
          </cell>
          <cell r="CU246">
            <v>39995</v>
          </cell>
          <cell r="CV246">
            <v>2.5569582611921913</v>
          </cell>
          <cell r="CW246">
            <v>5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72.328767123287676</v>
          </cell>
          <cell r="DD246">
            <v>67</v>
          </cell>
          <cell r="DE246">
            <v>11.835616438356164</v>
          </cell>
          <cell r="DF246">
            <v>24</v>
          </cell>
          <cell r="DG246">
            <v>58.684931506849324</v>
          </cell>
          <cell r="DH246">
            <v>136.70181233531576</v>
          </cell>
          <cell r="DI246">
            <v>0</v>
          </cell>
          <cell r="DJ246">
            <v>0</v>
          </cell>
          <cell r="DK246">
            <v>27.3224043715847</v>
          </cell>
          <cell r="DL246">
            <v>41.028280559922152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R246">
            <v>68.350684931506848</v>
          </cell>
          <cell r="DS246">
            <v>30.767141638156971</v>
          </cell>
          <cell r="DT246">
            <v>0</v>
          </cell>
          <cell r="DV246">
            <v>39995</v>
          </cell>
          <cell r="DW246">
            <v>6.2029414977633115</v>
          </cell>
          <cell r="DY246">
            <v>49.7</v>
          </cell>
          <cell r="DZ246">
            <v>44.7</v>
          </cell>
          <cell r="EA246">
            <v>40</v>
          </cell>
          <cell r="EB246">
            <v>38.49705850223669</v>
          </cell>
          <cell r="ED246">
            <v>60</v>
          </cell>
          <cell r="EE246">
            <v>20</v>
          </cell>
          <cell r="EF246">
            <v>73.474169524638484</v>
          </cell>
          <cell r="EG246">
            <v>13.474169524638484</v>
          </cell>
          <cell r="EH246">
            <v>60</v>
          </cell>
          <cell r="EJ246">
            <v>38.49705850223669</v>
          </cell>
          <cell r="EK246">
            <v>98.497058502236683</v>
          </cell>
          <cell r="EL246">
            <v>118.49705850223668</v>
          </cell>
          <cell r="EN246">
            <v>0</v>
          </cell>
          <cell r="EO246">
            <v>60</v>
          </cell>
          <cell r="EP246">
            <v>80</v>
          </cell>
          <cell r="ER246">
            <v>200</v>
          </cell>
          <cell r="ET246">
            <v>15</v>
          </cell>
          <cell r="EU246">
            <v>0</v>
          </cell>
          <cell r="EV246">
            <v>0</v>
          </cell>
          <cell r="EW246">
            <v>61.992933913787098</v>
          </cell>
          <cell r="EX246">
            <v>6.3577510177197496</v>
          </cell>
          <cell r="EZ246">
            <v>61.992933913787098</v>
          </cell>
          <cell r="FA246">
            <v>76.992933913787098</v>
          </cell>
          <cell r="FB246">
            <v>59</v>
          </cell>
          <cell r="FC246">
            <v>68.350684931506848</v>
          </cell>
          <cell r="FE246">
            <v>38271.593271412035</v>
          </cell>
        </row>
        <row r="247">
          <cell r="A247">
            <v>39996</v>
          </cell>
          <cell r="B247">
            <v>2</v>
          </cell>
          <cell r="C247">
            <v>4</v>
          </cell>
          <cell r="D247">
            <v>7</v>
          </cell>
          <cell r="E247">
            <v>2009</v>
          </cell>
          <cell r="G247">
            <v>0</v>
          </cell>
          <cell r="H247">
            <v>3.2140414654973668</v>
          </cell>
          <cell r="I247">
            <v>6.7048963434698123</v>
          </cell>
          <cell r="J247">
            <v>85.61643835616438</v>
          </cell>
          <cell r="K247">
            <v>10.483870967741936</v>
          </cell>
          <cell r="L247">
            <v>0.4799350854710478</v>
          </cell>
          <cell r="M247">
            <v>6.2994116430387628</v>
          </cell>
          <cell r="N247">
            <v>0</v>
          </cell>
          <cell r="O247">
            <v>33.034973941439162</v>
          </cell>
          <cell r="P247">
            <v>18.096378217266579</v>
          </cell>
          <cell r="Q247">
            <v>26.295687924308883</v>
          </cell>
          <cell r="R247">
            <v>21.765118371983238</v>
          </cell>
          <cell r="S247">
            <v>132.1227274528778</v>
          </cell>
          <cell r="T247">
            <v>20.51541036026163</v>
          </cell>
          <cell r="U247">
            <v>24.981976675991632</v>
          </cell>
          <cell r="W247">
            <v>0</v>
          </cell>
          <cell r="X247">
            <v>9.9189378089671791</v>
          </cell>
          <cell r="Y247">
            <v>10.483870967741936</v>
          </cell>
          <cell r="Z247">
            <v>0</v>
          </cell>
          <cell r="AA247">
            <v>0</v>
          </cell>
          <cell r="AB247">
            <v>0</v>
          </cell>
          <cell r="AC247">
            <v>5</v>
          </cell>
          <cell r="AD247">
            <v>0</v>
          </cell>
          <cell r="AE247">
            <v>1.3517454706142278</v>
          </cell>
          <cell r="AF247">
            <v>0.42760125789558323</v>
          </cell>
          <cell r="AG247">
            <v>0</v>
          </cell>
          <cell r="AH247">
            <v>3.1045351018227763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28.229489386240807</v>
          </cell>
          <cell r="AP247">
            <v>0</v>
          </cell>
          <cell r="AQ247">
            <v>23.572398742104419</v>
          </cell>
          <cell r="AR247">
            <v>16.427601257895581</v>
          </cell>
          <cell r="AS247">
            <v>27.858133966934261</v>
          </cell>
          <cell r="AT247">
            <v>0</v>
          </cell>
          <cell r="AU247">
            <v>0</v>
          </cell>
          <cell r="AV247">
            <v>0</v>
          </cell>
          <cell r="AW247">
            <v>67</v>
          </cell>
          <cell r="AX247">
            <v>0</v>
          </cell>
          <cell r="AY247">
            <v>0</v>
          </cell>
          <cell r="AZ247">
            <v>42.257330248953743</v>
          </cell>
          <cell r="BA247">
            <v>0</v>
          </cell>
          <cell r="BB247">
            <v>68.362784240177319</v>
          </cell>
          <cell r="BC247">
            <v>0</v>
          </cell>
          <cell r="BD247">
            <v>0</v>
          </cell>
          <cell r="BE247">
            <v>27.3224043715847</v>
          </cell>
          <cell r="BF247">
            <v>38.157279274769309</v>
          </cell>
          <cell r="BG247">
            <v>0</v>
          </cell>
          <cell r="BH247">
            <v>3.2176708593226522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2.8710012851528433</v>
          </cell>
          <cell r="BX247">
            <v>0</v>
          </cell>
          <cell r="BY247">
            <v>0</v>
          </cell>
          <cell r="CA247">
            <v>0</v>
          </cell>
          <cell r="CB247">
            <v>14.04808256533488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H247">
            <v>14.04808256533488</v>
          </cell>
          <cell r="CJ247">
            <v>39996</v>
          </cell>
          <cell r="CK247">
            <v>9.9189378089671791</v>
          </cell>
          <cell r="CL247">
            <v>1.779346728509811</v>
          </cell>
          <cell r="CM247">
            <v>65.479683646354005</v>
          </cell>
          <cell r="CN247">
            <v>2.8710012851528433</v>
          </cell>
          <cell r="CO247">
            <v>0</v>
          </cell>
          <cell r="CP247">
            <v>59.192158454997845</v>
          </cell>
          <cell r="CQ247">
            <v>0</v>
          </cell>
          <cell r="CR247">
            <v>40</v>
          </cell>
          <cell r="CS247">
            <v>0</v>
          </cell>
          <cell r="CU247">
            <v>39996</v>
          </cell>
          <cell r="CV247">
            <v>0</v>
          </cell>
          <cell r="CW247">
            <v>5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72.328767123287676</v>
          </cell>
          <cell r="DD247">
            <v>67</v>
          </cell>
          <cell r="DE247">
            <v>11.835616438356164</v>
          </cell>
          <cell r="DF247">
            <v>24</v>
          </cell>
          <cell r="DG247">
            <v>58.684931506849324</v>
          </cell>
          <cell r="DH247">
            <v>68.362784240177319</v>
          </cell>
          <cell r="DI247">
            <v>0</v>
          </cell>
          <cell r="DJ247">
            <v>0</v>
          </cell>
          <cell r="DK247">
            <v>27.3224043715847</v>
          </cell>
          <cell r="DL247">
            <v>38.157279274769309</v>
          </cell>
          <cell r="DM247">
            <v>0</v>
          </cell>
          <cell r="DN247">
            <v>0</v>
          </cell>
          <cell r="DO247">
            <v>0</v>
          </cell>
          <cell r="DP247">
            <v>2.8710012851528433</v>
          </cell>
          <cell r="DR247">
            <v>68.350684931506848</v>
          </cell>
          <cell r="DS247">
            <v>14.04808256533488</v>
          </cell>
          <cell r="DT247">
            <v>0</v>
          </cell>
          <cell r="DV247">
            <v>39996</v>
          </cell>
          <cell r="DW247">
            <v>1.1862311523398741</v>
          </cell>
          <cell r="DY247">
            <v>49.7</v>
          </cell>
          <cell r="DZ247">
            <v>44.7</v>
          </cell>
          <cell r="EA247">
            <v>40</v>
          </cell>
          <cell r="EB247">
            <v>40</v>
          </cell>
          <cell r="ED247">
            <v>60</v>
          </cell>
          <cell r="EE247">
            <v>20</v>
          </cell>
          <cell r="EF247">
            <v>59.192158454997845</v>
          </cell>
          <cell r="EG247">
            <v>0</v>
          </cell>
          <cell r="EH247">
            <v>59.192158454997845</v>
          </cell>
          <cell r="EJ247">
            <v>40</v>
          </cell>
          <cell r="EK247">
            <v>100</v>
          </cell>
          <cell r="EL247">
            <v>120</v>
          </cell>
          <cell r="EN247">
            <v>0</v>
          </cell>
          <cell r="EO247">
            <v>60</v>
          </cell>
          <cell r="EP247">
            <v>80</v>
          </cell>
          <cell r="ER247">
            <v>200</v>
          </cell>
          <cell r="ET247">
            <v>15</v>
          </cell>
          <cell r="EU247">
            <v>0</v>
          </cell>
          <cell r="EV247">
            <v>2.8710012851528433</v>
          </cell>
          <cell r="EW247">
            <v>53.350684931506848</v>
          </cell>
          <cell r="EX247">
            <v>15</v>
          </cell>
          <cell r="EZ247">
            <v>50.479683646354005</v>
          </cell>
          <cell r="FA247">
            <v>65.479683646354005</v>
          </cell>
          <cell r="FB247">
            <v>59</v>
          </cell>
          <cell r="FC247">
            <v>68.350684931506848</v>
          </cell>
          <cell r="FE247">
            <v>38271.59327164352</v>
          </cell>
        </row>
        <row r="248">
          <cell r="A248">
            <v>39997</v>
          </cell>
          <cell r="B248">
            <v>3</v>
          </cell>
          <cell r="C248">
            <v>5</v>
          </cell>
          <cell r="D248">
            <v>7</v>
          </cell>
          <cell r="E248">
            <v>2009</v>
          </cell>
          <cell r="G248">
            <v>0</v>
          </cell>
          <cell r="H248">
            <v>3.6843185977736286</v>
          </cell>
          <cell r="I248">
            <v>6.8800569876321109</v>
          </cell>
          <cell r="J248">
            <v>85.61643835616438</v>
          </cell>
          <cell r="K248">
            <v>10.483870967741936</v>
          </cell>
          <cell r="L248">
            <v>0.55015897588969853</v>
          </cell>
          <cell r="M248">
            <v>6.463979288042375</v>
          </cell>
          <cell r="N248">
            <v>0</v>
          </cell>
          <cell r="O248">
            <v>37.868636785175049</v>
          </cell>
          <cell r="P248">
            <v>18.569133216473713</v>
          </cell>
          <cell r="Q248">
            <v>25.997795199310804</v>
          </cell>
          <cell r="R248">
            <v>21.765118371983238</v>
          </cell>
          <cell r="S248">
            <v>171.86301533027967</v>
          </cell>
          <cell r="T248">
            <v>20.858153679276491</v>
          </cell>
          <cell r="U248">
            <v>28.914113082523823</v>
          </cell>
          <cell r="W248">
            <v>0</v>
          </cell>
          <cell r="X248">
            <v>10.56437558540574</v>
          </cell>
          <cell r="Y248">
            <v>10.483870967741936</v>
          </cell>
          <cell r="Z248">
            <v>0</v>
          </cell>
          <cell r="AA248">
            <v>0</v>
          </cell>
          <cell r="AB248">
            <v>0</v>
          </cell>
          <cell r="AC248">
            <v>5</v>
          </cell>
          <cell r="AD248">
            <v>0</v>
          </cell>
          <cell r="AE248">
            <v>1.3517454706142278</v>
          </cell>
          <cell r="AF248">
            <v>0.66239279331784573</v>
          </cell>
          <cell r="AG248">
            <v>0</v>
          </cell>
          <cell r="AH248">
            <v>2.8850405122172837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27.710409902973318</v>
          </cell>
          <cell r="AP248">
            <v>0</v>
          </cell>
          <cell r="AQ248">
            <v>23.337607206682154</v>
          </cell>
          <cell r="AR248">
            <v>16.662392793317846</v>
          </cell>
          <cell r="AS248">
            <v>31.168941122691336</v>
          </cell>
          <cell r="AT248">
            <v>0</v>
          </cell>
          <cell r="AU248">
            <v>0</v>
          </cell>
          <cell r="AV248">
            <v>0</v>
          </cell>
          <cell r="AW248">
            <v>67</v>
          </cell>
          <cell r="AX248">
            <v>0</v>
          </cell>
          <cell r="AY248">
            <v>0</v>
          </cell>
          <cell r="AZ248">
            <v>42.022538713531475</v>
          </cell>
          <cell r="BA248">
            <v>0</v>
          </cell>
          <cell r="BB248">
            <v>112.61274337854849</v>
          </cell>
          <cell r="BC248">
            <v>0</v>
          </cell>
          <cell r="BD248">
            <v>0</v>
          </cell>
          <cell r="BE248">
            <v>27.3224043715847</v>
          </cell>
          <cell r="BF248">
            <v>39.476025076591583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1.5522554833305691</v>
          </cell>
          <cell r="BX248">
            <v>0</v>
          </cell>
          <cell r="BY248">
            <v>0</v>
          </cell>
          <cell r="CA248">
            <v>0</v>
          </cell>
          <cell r="CB248">
            <v>17.265753424657532</v>
          </cell>
          <cell r="CC248">
            <v>0</v>
          </cell>
          <cell r="CD248">
            <v>0</v>
          </cell>
          <cell r="CE248">
            <v>2.436292035060859</v>
          </cell>
          <cell r="CF248">
            <v>0</v>
          </cell>
          <cell r="CH248">
            <v>19.702045459718391</v>
          </cell>
          <cell r="CJ248">
            <v>39997</v>
          </cell>
          <cell r="CK248">
            <v>10.56437558540574</v>
          </cell>
          <cell r="CL248">
            <v>2.0141382639320735</v>
          </cell>
          <cell r="CM248">
            <v>66.798429448176279</v>
          </cell>
          <cell r="CN248">
            <v>1.5522554833305691</v>
          </cell>
          <cell r="CO248">
            <v>0</v>
          </cell>
          <cell r="CP248">
            <v>60</v>
          </cell>
          <cell r="CQ248">
            <v>1.7643915378819344</v>
          </cell>
          <cell r="CR248">
            <v>40</v>
          </cell>
          <cell r="CS248">
            <v>0</v>
          </cell>
          <cell r="CU248">
            <v>39997</v>
          </cell>
          <cell r="CV248">
            <v>0</v>
          </cell>
          <cell r="CW248">
            <v>5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72.328767123287676</v>
          </cell>
          <cell r="DD248">
            <v>67</v>
          </cell>
          <cell r="DE248">
            <v>11.835616438356164</v>
          </cell>
          <cell r="DF248">
            <v>24</v>
          </cell>
          <cell r="DG248">
            <v>58.684931506849324</v>
          </cell>
          <cell r="DH248">
            <v>112.61274337854849</v>
          </cell>
          <cell r="DI248">
            <v>0</v>
          </cell>
          <cell r="DJ248">
            <v>0</v>
          </cell>
          <cell r="DK248">
            <v>27.3224043715847</v>
          </cell>
          <cell r="DL248">
            <v>39.476025076591583</v>
          </cell>
          <cell r="DM248">
            <v>0</v>
          </cell>
          <cell r="DN248">
            <v>0</v>
          </cell>
          <cell r="DO248">
            <v>0</v>
          </cell>
          <cell r="DP248">
            <v>1.5522554833305691</v>
          </cell>
          <cell r="DR248">
            <v>68.350684931506848</v>
          </cell>
          <cell r="DS248">
            <v>19.702045459718391</v>
          </cell>
          <cell r="DT248">
            <v>0</v>
          </cell>
          <cell r="DV248">
            <v>39997</v>
          </cell>
          <cell r="DW248">
            <v>1.3427588426213823</v>
          </cell>
          <cell r="DY248">
            <v>49.7</v>
          </cell>
          <cell r="DZ248">
            <v>44.7</v>
          </cell>
          <cell r="EA248">
            <v>40</v>
          </cell>
          <cell r="EB248">
            <v>40</v>
          </cell>
          <cell r="ED248">
            <v>60</v>
          </cell>
          <cell r="EE248">
            <v>20</v>
          </cell>
          <cell r="EF248">
            <v>64.200683572942793</v>
          </cell>
          <cell r="EG248">
            <v>4.2006835729427934</v>
          </cell>
          <cell r="EH248">
            <v>60</v>
          </cell>
          <cell r="EJ248">
            <v>40</v>
          </cell>
          <cell r="EK248">
            <v>100</v>
          </cell>
          <cell r="EL248">
            <v>120</v>
          </cell>
          <cell r="EN248">
            <v>0</v>
          </cell>
          <cell r="EO248">
            <v>60</v>
          </cell>
          <cell r="EP248">
            <v>80</v>
          </cell>
          <cell r="ER248">
            <v>200</v>
          </cell>
          <cell r="ET248">
            <v>15</v>
          </cell>
          <cell r="EU248">
            <v>0</v>
          </cell>
          <cell r="EV248">
            <v>1.5522554833305691</v>
          </cell>
          <cell r="EW248">
            <v>53.350684931506855</v>
          </cell>
          <cell r="EX248">
            <v>15</v>
          </cell>
          <cell r="EZ248">
            <v>51.798429448176286</v>
          </cell>
          <cell r="FA248">
            <v>66.798429448176279</v>
          </cell>
          <cell r="FB248">
            <v>59</v>
          </cell>
          <cell r="FC248">
            <v>68.350684931506848</v>
          </cell>
          <cell r="FE248">
            <v>38271.593271874997</v>
          </cell>
        </row>
        <row r="249">
          <cell r="A249">
            <v>39998</v>
          </cell>
          <cell r="B249">
            <v>4</v>
          </cell>
          <cell r="C249">
            <v>6</v>
          </cell>
          <cell r="D249">
            <v>7</v>
          </cell>
          <cell r="E249">
            <v>2009</v>
          </cell>
          <cell r="G249">
            <v>0</v>
          </cell>
          <cell r="H249">
            <v>3.942460155543241</v>
          </cell>
          <cell r="I249">
            <v>8.5025237614381659</v>
          </cell>
          <cell r="J249">
            <v>85.61643835616438</v>
          </cell>
          <cell r="K249">
            <v>10.483870967741936</v>
          </cell>
          <cell r="L249">
            <v>0.58870583096974538</v>
          </cell>
          <cell r="M249">
            <v>7.9883259090474361</v>
          </cell>
          <cell r="N249">
            <v>8.5097142857142849</v>
          </cell>
          <cell r="O249">
            <v>40.521900511130738</v>
          </cell>
          <cell r="P249">
            <v>22.948137884060916</v>
          </cell>
          <cell r="Q249">
            <v>25.97754229744314</v>
          </cell>
          <cell r="R249">
            <v>21.765118371983238</v>
          </cell>
          <cell r="S249">
            <v>193.5524708111281</v>
          </cell>
          <cell r="T249">
            <v>21.439073103173403</v>
          </cell>
          <cell r="U249">
            <v>40.171061843537572</v>
          </cell>
          <cell r="W249">
            <v>0</v>
          </cell>
          <cell r="X249">
            <v>12.444983916981407</v>
          </cell>
          <cell r="Y249">
            <v>10.483870967741936</v>
          </cell>
          <cell r="Z249">
            <v>0</v>
          </cell>
          <cell r="AA249">
            <v>0</v>
          </cell>
          <cell r="AB249">
            <v>2.5556612533785432</v>
          </cell>
          <cell r="AC249">
            <v>5</v>
          </cell>
          <cell r="AD249">
            <v>0</v>
          </cell>
          <cell r="AE249">
            <v>1.3517454706142278</v>
          </cell>
          <cell r="AF249">
            <v>8.1793393017386933</v>
          </cell>
          <cell r="AG249">
            <v>0</v>
          </cell>
          <cell r="AH249">
            <v>2.8988756514406777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25.715310396402579</v>
          </cell>
          <cell r="AP249">
            <v>0</v>
          </cell>
          <cell r="AQ249">
            <v>15.820660698261307</v>
          </cell>
          <cell r="AR249">
            <v>22.525282786836748</v>
          </cell>
          <cell r="AS249">
            <v>31.269597158463014</v>
          </cell>
          <cell r="AT249">
            <v>0</v>
          </cell>
          <cell r="AU249">
            <v>0</v>
          </cell>
          <cell r="AV249">
            <v>0</v>
          </cell>
          <cell r="AW249">
            <v>67</v>
          </cell>
          <cell r="AX249">
            <v>0</v>
          </cell>
          <cell r="AY249">
            <v>0</v>
          </cell>
          <cell r="AZ249">
            <v>36.159648720012576</v>
          </cell>
          <cell r="BA249">
            <v>0</v>
          </cell>
          <cell r="BB249">
            <v>152.00295703782649</v>
          </cell>
          <cell r="BC249">
            <v>0</v>
          </cell>
          <cell r="BD249">
            <v>0</v>
          </cell>
          <cell r="BE249">
            <v>27.3224043715847</v>
          </cell>
          <cell r="BF249">
            <v>41.028280559922152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CA249">
            <v>0</v>
          </cell>
          <cell r="CB249">
            <v>17.265753424657532</v>
          </cell>
          <cell r="CC249">
            <v>0</v>
          </cell>
          <cell r="CD249">
            <v>0</v>
          </cell>
          <cell r="CE249">
            <v>12.982972373213698</v>
          </cell>
          <cell r="CF249">
            <v>0</v>
          </cell>
          <cell r="CH249">
            <v>30.248725797871231</v>
          </cell>
          <cell r="CJ249">
            <v>39998</v>
          </cell>
          <cell r="CK249">
            <v>12.444983916981407</v>
          </cell>
          <cell r="CL249">
            <v>9.5310847723529211</v>
          </cell>
          <cell r="CM249">
            <v>68.350684931506848</v>
          </cell>
          <cell r="CN249">
            <v>0</v>
          </cell>
          <cell r="CO249">
            <v>0</v>
          </cell>
          <cell r="CP249">
            <v>59.883783206306269</v>
          </cell>
          <cell r="CQ249">
            <v>0</v>
          </cell>
          <cell r="CR249">
            <v>38.345943485098054</v>
          </cell>
          <cell r="CS249">
            <v>0</v>
          </cell>
          <cell r="CU249">
            <v>39998</v>
          </cell>
          <cell r="CV249">
            <v>2.5556612533785432</v>
          </cell>
          <cell r="CW249">
            <v>5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72.328767123287676</v>
          </cell>
          <cell r="DD249">
            <v>67</v>
          </cell>
          <cell r="DE249">
            <v>11.835616438356164</v>
          </cell>
          <cell r="DF249">
            <v>24</v>
          </cell>
          <cell r="DG249">
            <v>58.684931506849324</v>
          </cell>
          <cell r="DH249">
            <v>152.00295703782649</v>
          </cell>
          <cell r="DI249">
            <v>0</v>
          </cell>
          <cell r="DJ249">
            <v>0</v>
          </cell>
          <cell r="DK249">
            <v>27.3224043715847</v>
          </cell>
          <cell r="DL249">
            <v>41.028280559922152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R249">
            <v>68.350684931506848</v>
          </cell>
          <cell r="DS249">
            <v>30.248725797871231</v>
          </cell>
          <cell r="DT249">
            <v>0</v>
          </cell>
          <cell r="DV249">
            <v>39998</v>
          </cell>
          <cell r="DW249">
            <v>6.3540565149019477</v>
          </cell>
          <cell r="DY249">
            <v>49.7</v>
          </cell>
          <cell r="DZ249">
            <v>44.7</v>
          </cell>
          <cell r="EA249">
            <v>40</v>
          </cell>
          <cell r="EB249">
            <v>38.345943485098054</v>
          </cell>
          <cell r="ED249">
            <v>60</v>
          </cell>
          <cell r="EE249">
            <v>20</v>
          </cell>
          <cell r="EF249">
            <v>72.866755579519975</v>
          </cell>
          <cell r="EG249">
            <v>12.866755579519975</v>
          </cell>
          <cell r="EH249">
            <v>60</v>
          </cell>
          <cell r="EJ249">
            <v>38.345943485098054</v>
          </cell>
          <cell r="EK249">
            <v>98.345943485098047</v>
          </cell>
          <cell r="EL249">
            <v>118.34594348509805</v>
          </cell>
          <cell r="EN249">
            <v>0</v>
          </cell>
          <cell r="EO249">
            <v>60</v>
          </cell>
          <cell r="EP249">
            <v>80</v>
          </cell>
          <cell r="ER249">
            <v>200</v>
          </cell>
          <cell r="ET249">
            <v>15</v>
          </cell>
          <cell r="EU249">
            <v>0</v>
          </cell>
          <cell r="EV249">
            <v>0</v>
          </cell>
          <cell r="EW249">
            <v>64.013623430737667</v>
          </cell>
          <cell r="EX249">
            <v>4.3370615007691811</v>
          </cell>
          <cell r="EZ249">
            <v>64.013623430737667</v>
          </cell>
          <cell r="FA249">
            <v>79.013623430737667</v>
          </cell>
          <cell r="FB249">
            <v>59</v>
          </cell>
          <cell r="FC249">
            <v>68.350684931506848</v>
          </cell>
          <cell r="FE249">
            <v>38271.593272222221</v>
          </cell>
        </row>
        <row r="250">
          <cell r="A250">
            <v>39999</v>
          </cell>
          <cell r="B250">
            <v>5</v>
          </cell>
          <cell r="C250">
            <v>7</v>
          </cell>
          <cell r="D250">
            <v>7</v>
          </cell>
          <cell r="E250">
            <v>2009</v>
          </cell>
          <cell r="G250">
            <v>0</v>
          </cell>
          <cell r="H250">
            <v>4.0488508596721298</v>
          </cell>
          <cell r="I250">
            <v>8.5303015005673011</v>
          </cell>
          <cell r="J250">
            <v>85.61643835616438</v>
          </cell>
          <cell r="K250">
            <v>10.483870967741936</v>
          </cell>
          <cell r="L250">
            <v>0.60459256803507488</v>
          </cell>
          <cell r="M250">
            <v>8.0144237641556355</v>
          </cell>
          <cell r="N250">
            <v>8.5097142857142849</v>
          </cell>
          <cell r="O250">
            <v>41.615419115740693</v>
          </cell>
          <cell r="P250">
            <v>23.023109434335662</v>
          </cell>
          <cell r="Q250">
            <v>25.973636323966534</v>
          </cell>
          <cell r="R250">
            <v>21.765118371983238</v>
          </cell>
          <cell r="S250">
            <v>235.7830810926217</v>
          </cell>
          <cell r="T250">
            <v>21.608581593262226</v>
          </cell>
          <cell r="U250">
            <v>41.606069821901315</v>
          </cell>
          <cell r="W250">
            <v>0</v>
          </cell>
          <cell r="X250">
            <v>12.57915236023943</v>
          </cell>
          <cell r="Y250">
            <v>10.483870967741936</v>
          </cell>
          <cell r="Z250">
            <v>0</v>
          </cell>
          <cell r="AA250">
            <v>0</v>
          </cell>
          <cell r="AB250">
            <v>2.554364903467409</v>
          </cell>
          <cell r="AC250">
            <v>5</v>
          </cell>
          <cell r="AD250">
            <v>0</v>
          </cell>
          <cell r="AE250">
            <v>1.3517454706142278</v>
          </cell>
          <cell r="AF250">
            <v>8.2226202438233589</v>
          </cell>
          <cell r="AG250">
            <v>0</v>
          </cell>
          <cell r="AH250">
            <v>2.8610333921510396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25.525201408650979</v>
          </cell>
          <cell r="AP250">
            <v>0</v>
          </cell>
          <cell r="AQ250">
            <v>15.777379756176641</v>
          </cell>
          <cell r="AR250">
            <v>22.539709767531633</v>
          </cell>
          <cell r="AS250">
            <v>31.363379962246228</v>
          </cell>
          <cell r="AT250">
            <v>0</v>
          </cell>
          <cell r="AU250">
            <v>0</v>
          </cell>
          <cell r="AV250">
            <v>0</v>
          </cell>
          <cell r="AW250">
            <v>67</v>
          </cell>
          <cell r="AX250">
            <v>0</v>
          </cell>
          <cell r="AY250">
            <v>0</v>
          </cell>
          <cell r="AZ250">
            <v>36.145221739317691</v>
          </cell>
          <cell r="BA250">
            <v>0</v>
          </cell>
          <cell r="BB250">
            <v>195.85251076846757</v>
          </cell>
          <cell r="BC250">
            <v>0</v>
          </cell>
          <cell r="BD250">
            <v>0</v>
          </cell>
          <cell r="BE250">
            <v>27.3224043715847</v>
          </cell>
          <cell r="BF250">
            <v>41.028280559922152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CA250">
            <v>0</v>
          </cell>
          <cell r="CB250">
            <v>17.265753424657532</v>
          </cell>
          <cell r="CC250">
            <v>0</v>
          </cell>
          <cell r="CD250">
            <v>0</v>
          </cell>
          <cell r="CE250">
            <v>14.310578959269606</v>
          </cell>
          <cell r="CF250">
            <v>0</v>
          </cell>
          <cell r="CH250">
            <v>31.576332383927138</v>
          </cell>
          <cell r="CJ250">
            <v>39999</v>
          </cell>
          <cell r="CK250">
            <v>12.57915236023943</v>
          </cell>
          <cell r="CL250">
            <v>9.5743657144375867</v>
          </cell>
          <cell r="CM250">
            <v>68.350684931506848</v>
          </cell>
          <cell r="CN250">
            <v>0</v>
          </cell>
          <cell r="CO250">
            <v>0</v>
          </cell>
          <cell r="CP250">
            <v>59.749614763048243</v>
          </cell>
          <cell r="CQ250">
            <v>0</v>
          </cell>
          <cell r="CR250">
            <v>38.317089523708276</v>
          </cell>
          <cell r="CS250">
            <v>0</v>
          </cell>
          <cell r="CU250">
            <v>39999</v>
          </cell>
          <cell r="CV250">
            <v>2.554364903467409</v>
          </cell>
          <cell r="CW250">
            <v>5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72.328767123287676</v>
          </cell>
          <cell r="DD250">
            <v>67</v>
          </cell>
          <cell r="DE250">
            <v>11.835616438356164</v>
          </cell>
          <cell r="DF250">
            <v>24</v>
          </cell>
          <cell r="DG250">
            <v>58.684931506849324</v>
          </cell>
          <cell r="DH250">
            <v>195.85251076846757</v>
          </cell>
          <cell r="DI250">
            <v>0</v>
          </cell>
          <cell r="DJ250">
            <v>0</v>
          </cell>
          <cell r="DK250">
            <v>27.3224043715847</v>
          </cell>
          <cell r="DL250">
            <v>41.028280559922152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R250">
            <v>68.350684931506848</v>
          </cell>
          <cell r="DS250">
            <v>31.576332383927138</v>
          </cell>
          <cell r="DT250">
            <v>0</v>
          </cell>
          <cell r="DV250">
            <v>39999</v>
          </cell>
          <cell r="DW250">
            <v>6.3829104762917241</v>
          </cell>
          <cell r="DY250">
            <v>49.7</v>
          </cell>
          <cell r="DZ250">
            <v>44.7</v>
          </cell>
          <cell r="EA250">
            <v>40</v>
          </cell>
          <cell r="EB250">
            <v>38.317089523708276</v>
          </cell>
          <cell r="ED250">
            <v>60</v>
          </cell>
          <cell r="EE250">
            <v>20</v>
          </cell>
          <cell r="EF250">
            <v>74.060193722317848</v>
          </cell>
          <cell r="EG250">
            <v>14.060193722317848</v>
          </cell>
          <cell r="EH250">
            <v>60</v>
          </cell>
          <cell r="EJ250">
            <v>38.317089523708276</v>
          </cell>
          <cell r="EK250">
            <v>98.317089523708276</v>
          </cell>
          <cell r="EL250">
            <v>118.31708952370828</v>
          </cell>
          <cell r="EN250">
            <v>0</v>
          </cell>
          <cell r="EO250">
            <v>60</v>
          </cell>
          <cell r="EP250">
            <v>80</v>
          </cell>
          <cell r="ER250">
            <v>200</v>
          </cell>
          <cell r="ET250">
            <v>15</v>
          </cell>
          <cell r="EU250">
            <v>0</v>
          </cell>
          <cell r="EV250">
            <v>0</v>
          </cell>
          <cell r="EW250">
            <v>64.2227558933171</v>
          </cell>
          <cell r="EX250">
            <v>4.1279290381897482</v>
          </cell>
          <cell r="EZ250">
            <v>64.2227558933171</v>
          </cell>
          <cell r="FA250">
            <v>79.2227558933171</v>
          </cell>
          <cell r="FB250">
            <v>59</v>
          </cell>
          <cell r="FC250">
            <v>68.350684931506848</v>
          </cell>
          <cell r="FE250">
            <v>38271.593272337966</v>
          </cell>
        </row>
        <row r="251">
          <cell r="A251">
            <v>40000</v>
          </cell>
          <cell r="B251">
            <v>6</v>
          </cell>
          <cell r="C251">
            <v>1</v>
          </cell>
          <cell r="D251">
            <v>7</v>
          </cell>
          <cell r="E251">
            <v>2009</v>
          </cell>
          <cell r="G251">
            <v>0</v>
          </cell>
          <cell r="H251">
            <v>3.9213405120080229</v>
          </cell>
          <cell r="I251">
            <v>8.4965524214232548</v>
          </cell>
          <cell r="J251">
            <v>85.61643835616438</v>
          </cell>
          <cell r="K251">
            <v>10.483870967741936</v>
          </cell>
          <cell r="L251">
            <v>0.58555215108291037</v>
          </cell>
          <cell r="M251">
            <v>7.9827156912472601</v>
          </cell>
          <cell r="N251">
            <v>8.5097142857142849</v>
          </cell>
          <cell r="O251">
            <v>40.30482587742484</v>
          </cell>
          <cell r="P251">
            <v>22.932021359384297</v>
          </cell>
          <cell r="Q251">
            <v>25.978511449166941</v>
          </cell>
          <cell r="R251">
            <v>21.765118371983238</v>
          </cell>
          <cell r="S251">
            <v>175.94924316753918</v>
          </cell>
          <cell r="T251">
            <v>21.368415906446554</v>
          </cell>
          <cell r="U251">
            <v>39.572899232457011</v>
          </cell>
          <cell r="W251">
            <v>0</v>
          </cell>
          <cell r="X251">
            <v>12.417892933431277</v>
          </cell>
          <cell r="Y251">
            <v>10.483870967741936</v>
          </cell>
          <cell r="Z251">
            <v>0</v>
          </cell>
          <cell r="AA251">
            <v>0</v>
          </cell>
          <cell r="AB251">
            <v>2.5530692111250697</v>
          </cell>
          <cell r="AC251">
            <v>5</v>
          </cell>
          <cell r="AD251">
            <v>0</v>
          </cell>
          <cell r="AE251">
            <v>1.3517454706142278</v>
          </cell>
          <cell r="AF251">
            <v>8.1731674463051558</v>
          </cell>
          <cell r="AG251">
            <v>0</v>
          </cell>
          <cell r="AH251">
            <v>2.8619641975561709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25.591846434297192</v>
          </cell>
          <cell r="AP251">
            <v>0</v>
          </cell>
          <cell r="AQ251">
            <v>15.826832553694844</v>
          </cell>
          <cell r="AR251">
            <v>22.523225501692238</v>
          </cell>
          <cell r="AS251">
            <v>31.457063558003036</v>
          </cell>
          <cell r="AT251">
            <v>0</v>
          </cell>
          <cell r="AU251">
            <v>0</v>
          </cell>
          <cell r="AV251">
            <v>0</v>
          </cell>
          <cell r="AW251">
            <v>67</v>
          </cell>
          <cell r="AX251">
            <v>0</v>
          </cell>
          <cell r="AY251">
            <v>0</v>
          </cell>
          <cell r="AZ251">
            <v>36.161706005157086</v>
          </cell>
          <cell r="BA251">
            <v>0</v>
          </cell>
          <cell r="BB251">
            <v>133.72885230128566</v>
          </cell>
          <cell r="BC251">
            <v>0</v>
          </cell>
          <cell r="BD251">
            <v>0</v>
          </cell>
          <cell r="BE251">
            <v>27.3224043715847</v>
          </cell>
          <cell r="BF251">
            <v>41.028280559922152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CA251">
            <v>0</v>
          </cell>
          <cell r="CB251">
            <v>17.265753424657532</v>
          </cell>
          <cell r="CC251">
            <v>0</v>
          </cell>
          <cell r="CD251">
            <v>0</v>
          </cell>
          <cell r="CE251">
            <v>12.719544812715839</v>
          </cell>
          <cell r="CF251">
            <v>0</v>
          </cell>
          <cell r="CH251">
            <v>29.985298237373371</v>
          </cell>
          <cell r="CJ251">
            <v>40000</v>
          </cell>
          <cell r="CK251">
            <v>12.417892933431277</v>
          </cell>
          <cell r="CL251">
            <v>9.5249129169193836</v>
          </cell>
          <cell r="CM251">
            <v>68.350684931506848</v>
          </cell>
          <cell r="CN251">
            <v>0</v>
          </cell>
          <cell r="CO251">
            <v>0</v>
          </cell>
          <cell r="CP251">
            <v>59.910874189856401</v>
          </cell>
          <cell r="CQ251">
            <v>0</v>
          </cell>
          <cell r="CR251">
            <v>38.35005805538708</v>
          </cell>
          <cell r="CS251">
            <v>0</v>
          </cell>
          <cell r="CU251">
            <v>40000</v>
          </cell>
          <cell r="CV251">
            <v>2.5530692111250697</v>
          </cell>
          <cell r="CW251">
            <v>5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72.328767123287676</v>
          </cell>
          <cell r="DD251">
            <v>67</v>
          </cell>
          <cell r="DE251">
            <v>11.835616438356164</v>
          </cell>
          <cell r="DF251">
            <v>24</v>
          </cell>
          <cell r="DG251">
            <v>58.684931506849324</v>
          </cell>
          <cell r="DH251">
            <v>133.72885230128566</v>
          </cell>
          <cell r="DI251">
            <v>0</v>
          </cell>
          <cell r="DJ251">
            <v>0</v>
          </cell>
          <cell r="DK251">
            <v>27.3224043715847</v>
          </cell>
          <cell r="DL251">
            <v>41.028280559922152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R251">
            <v>68.350684931506848</v>
          </cell>
          <cell r="DS251">
            <v>29.985298237373371</v>
          </cell>
          <cell r="DT251">
            <v>0</v>
          </cell>
          <cell r="DV251">
            <v>40000</v>
          </cell>
          <cell r="DW251">
            <v>6.3499419446129224</v>
          </cell>
          <cell r="DY251">
            <v>49.7</v>
          </cell>
          <cell r="DZ251">
            <v>44.7</v>
          </cell>
          <cell r="EA251">
            <v>40</v>
          </cell>
          <cell r="EB251">
            <v>38.35005805538708</v>
          </cell>
          <cell r="ED251">
            <v>60</v>
          </cell>
          <cell r="EE251">
            <v>20</v>
          </cell>
          <cell r="EF251">
            <v>72.630419002572239</v>
          </cell>
          <cell r="EG251">
            <v>12.630419002572239</v>
          </cell>
          <cell r="EH251">
            <v>60</v>
          </cell>
          <cell r="EJ251">
            <v>38.35005805538708</v>
          </cell>
          <cell r="EK251">
            <v>98.35005805538708</v>
          </cell>
          <cell r="EL251">
            <v>118.35005805538708</v>
          </cell>
          <cell r="EN251">
            <v>0</v>
          </cell>
          <cell r="EO251">
            <v>60</v>
          </cell>
          <cell r="EP251">
            <v>80</v>
          </cell>
          <cell r="ER251">
            <v>200</v>
          </cell>
          <cell r="ET251">
            <v>15</v>
          </cell>
          <cell r="EU251">
            <v>0</v>
          </cell>
          <cell r="EV251">
            <v>0</v>
          </cell>
          <cell r="EW251">
            <v>63.968666530667001</v>
          </cell>
          <cell r="EX251">
            <v>4.3820184008398471</v>
          </cell>
          <cell r="EZ251">
            <v>63.968666530667001</v>
          </cell>
          <cell r="FA251">
            <v>78.968666530667008</v>
          </cell>
          <cell r="FB251">
            <v>59</v>
          </cell>
          <cell r="FC251">
            <v>68.350684931506848</v>
          </cell>
          <cell r="FE251">
            <v>38271.593272685182</v>
          </cell>
        </row>
        <row r="252">
          <cell r="A252">
            <v>40001</v>
          </cell>
          <cell r="B252">
            <v>7</v>
          </cell>
          <cell r="C252">
            <v>2</v>
          </cell>
          <cell r="D252">
            <v>7</v>
          </cell>
          <cell r="E252">
            <v>2009</v>
          </cell>
          <cell r="G252">
            <v>0</v>
          </cell>
          <cell r="H252">
            <v>4.003754229436864</v>
          </cell>
          <cell r="I252">
            <v>8.518432803729981</v>
          </cell>
          <cell r="J252">
            <v>85.61643835616438</v>
          </cell>
          <cell r="K252">
            <v>10.483870967741936</v>
          </cell>
          <cell r="L252">
            <v>0.59785853696585556</v>
          </cell>
          <cell r="M252">
            <v>8.0032728375469748</v>
          </cell>
          <cell r="N252">
            <v>8.5097142857142849</v>
          </cell>
          <cell r="O252">
            <v>41.151901136691166</v>
          </cell>
          <cell r="P252">
            <v>22.991076064107141</v>
          </cell>
          <cell r="Q252">
            <v>25.975331963691875</v>
          </cell>
          <cell r="R252">
            <v>21.765118371983238</v>
          </cell>
          <cell r="S252">
            <v>187.65974992492866</v>
          </cell>
          <cell r="T252">
            <v>21.415420444277959</v>
          </cell>
          <cell r="U252">
            <v>39.970825535570398</v>
          </cell>
          <cell r="W252">
            <v>0</v>
          </cell>
          <cell r="X252">
            <v>12.522187033166844</v>
          </cell>
          <cell r="Y252">
            <v>10.483870967741936</v>
          </cell>
          <cell r="Z252">
            <v>0</v>
          </cell>
          <cell r="AA252">
            <v>0</v>
          </cell>
          <cell r="AB252">
            <v>2.5517741760179766</v>
          </cell>
          <cell r="AC252">
            <v>5</v>
          </cell>
          <cell r="AD252">
            <v>0</v>
          </cell>
          <cell r="AE252">
            <v>1.3517454706142278</v>
          </cell>
          <cell r="AF252">
            <v>8.2073260135949084</v>
          </cell>
          <cell r="AG252">
            <v>0</v>
          </cell>
          <cell r="AH252">
            <v>2.8679071712114848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25.385657114883514</v>
          </cell>
          <cell r="AP252">
            <v>0</v>
          </cell>
          <cell r="AQ252">
            <v>15.792673986405092</v>
          </cell>
          <cell r="AR252">
            <v>22.534611690788822</v>
          </cell>
          <cell r="AS252">
            <v>31.553015804025833</v>
          </cell>
          <cell r="AT252">
            <v>0</v>
          </cell>
          <cell r="AU252">
            <v>0</v>
          </cell>
          <cell r="AV252">
            <v>0</v>
          </cell>
          <cell r="AW252">
            <v>67</v>
          </cell>
          <cell r="AX252">
            <v>0</v>
          </cell>
          <cell r="AY252">
            <v>0</v>
          </cell>
          <cell r="AZ252">
            <v>36.150319816060502</v>
          </cell>
          <cell r="BA252">
            <v>0</v>
          </cell>
          <cell r="BB252">
            <v>145.89567608871653</v>
          </cell>
          <cell r="BC252">
            <v>0</v>
          </cell>
          <cell r="BD252">
            <v>0</v>
          </cell>
          <cell r="BE252">
            <v>27.3224043715847</v>
          </cell>
          <cell r="BF252">
            <v>41.028280559922152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CA252">
            <v>0</v>
          </cell>
          <cell r="CB252">
            <v>17.265753424657532</v>
          </cell>
          <cell r="CC252">
            <v>0</v>
          </cell>
          <cell r="CD252">
            <v>0</v>
          </cell>
          <cell r="CE252">
            <v>13.74956176915866</v>
          </cell>
          <cell r="CF252">
            <v>0</v>
          </cell>
          <cell r="CH252">
            <v>31.015315193816193</v>
          </cell>
          <cell r="CJ252">
            <v>40001</v>
          </cell>
          <cell r="CK252">
            <v>12.522187033166844</v>
          </cell>
          <cell r="CL252">
            <v>9.5590714842091362</v>
          </cell>
          <cell r="CM252">
            <v>68.350684931506848</v>
          </cell>
          <cell r="CN252">
            <v>0</v>
          </cell>
          <cell r="CO252">
            <v>0</v>
          </cell>
          <cell r="CP252">
            <v>59.806580090120832</v>
          </cell>
          <cell r="CQ252">
            <v>0</v>
          </cell>
          <cell r="CR252">
            <v>38.327285677193913</v>
          </cell>
          <cell r="CS252">
            <v>0</v>
          </cell>
          <cell r="CU252">
            <v>40001</v>
          </cell>
          <cell r="CV252">
            <v>2.5517741760179766</v>
          </cell>
          <cell r="CW252">
            <v>5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72.328767123287676</v>
          </cell>
          <cell r="DD252">
            <v>67</v>
          </cell>
          <cell r="DE252">
            <v>11.835616438356164</v>
          </cell>
          <cell r="DF252">
            <v>24</v>
          </cell>
          <cell r="DG252">
            <v>58.684931506849324</v>
          </cell>
          <cell r="DH252">
            <v>145.89567608871653</v>
          </cell>
          <cell r="DI252">
            <v>0</v>
          </cell>
          <cell r="DJ252">
            <v>0</v>
          </cell>
          <cell r="DK252">
            <v>27.3224043715847</v>
          </cell>
          <cell r="DL252">
            <v>41.028280559922152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R252">
            <v>68.350684931506848</v>
          </cell>
          <cell r="DS252">
            <v>31.015315193816193</v>
          </cell>
          <cell r="DT252">
            <v>0</v>
          </cell>
          <cell r="DV252">
            <v>40001</v>
          </cell>
          <cell r="DW252">
            <v>6.3727143228060905</v>
          </cell>
          <cell r="DY252">
            <v>49.7</v>
          </cell>
          <cell r="DZ252">
            <v>44.7</v>
          </cell>
          <cell r="EA252">
            <v>40</v>
          </cell>
          <cell r="EB252">
            <v>38.327285677193913</v>
          </cell>
          <cell r="ED252">
            <v>60</v>
          </cell>
          <cell r="EE252">
            <v>20</v>
          </cell>
          <cell r="EF252">
            <v>73.556141859279492</v>
          </cell>
          <cell r="EG252">
            <v>13.556141859279492</v>
          </cell>
          <cell r="EH252">
            <v>60</v>
          </cell>
          <cell r="EJ252">
            <v>38.327285677193913</v>
          </cell>
          <cell r="EK252">
            <v>98.327285677193913</v>
          </cell>
          <cell r="EL252">
            <v>118.32728567719391</v>
          </cell>
          <cell r="EN252">
            <v>0</v>
          </cell>
          <cell r="EO252">
            <v>60</v>
          </cell>
          <cell r="EP252">
            <v>80</v>
          </cell>
          <cell r="ER252">
            <v>200</v>
          </cell>
          <cell r="ET252">
            <v>15</v>
          </cell>
          <cell r="EU252">
            <v>0</v>
          </cell>
          <cell r="EV252">
            <v>0</v>
          </cell>
          <cell r="EW252">
            <v>64.133399096291313</v>
          </cell>
          <cell r="EX252">
            <v>4.2172858352155345</v>
          </cell>
          <cell r="EZ252">
            <v>64.133399096291313</v>
          </cell>
          <cell r="FA252">
            <v>79.133399096291313</v>
          </cell>
          <cell r="FB252">
            <v>59</v>
          </cell>
          <cell r="FC252">
            <v>68.350684931506848</v>
          </cell>
          <cell r="FE252">
            <v>38271.593272916667</v>
          </cell>
        </row>
        <row r="253">
          <cell r="A253">
            <v>40002</v>
          </cell>
          <cell r="B253">
            <v>8</v>
          </cell>
          <cell r="C253">
            <v>3</v>
          </cell>
          <cell r="D253">
            <v>7</v>
          </cell>
          <cell r="E253">
            <v>2009</v>
          </cell>
          <cell r="G253">
            <v>0</v>
          </cell>
          <cell r="H253">
            <v>4.1559093186756888</v>
          </cell>
          <cell r="I253">
            <v>8.2434561990364212</v>
          </cell>
          <cell r="J253">
            <v>85.61643835616438</v>
          </cell>
          <cell r="K253">
            <v>10.483870967741936</v>
          </cell>
          <cell r="L253">
            <v>0.62057901725293552</v>
          </cell>
          <cell r="M253">
            <v>7.7449256929476507</v>
          </cell>
          <cell r="N253">
            <v>8.5097142857142849</v>
          </cell>
          <cell r="O253">
            <v>42.715801124298856</v>
          </cell>
          <cell r="P253">
            <v>22.248919827153404</v>
          </cell>
          <cell r="Q253">
            <v>25.615125350206384</v>
          </cell>
          <cell r="R253">
            <v>21.765118371983238</v>
          </cell>
          <cell r="S253">
            <v>153.57059862707081</v>
          </cell>
          <cell r="T253">
            <v>21.352342716520148</v>
          </cell>
          <cell r="U253">
            <v>35.081640646015856</v>
          </cell>
          <cell r="W253">
            <v>0</v>
          </cell>
          <cell r="X253">
            <v>12.399365517712109</v>
          </cell>
          <cell r="Y253">
            <v>10.483870967741936</v>
          </cell>
          <cell r="Z253">
            <v>0</v>
          </cell>
          <cell r="AA253">
            <v>0</v>
          </cell>
          <cell r="AB253">
            <v>2.5504797978127511</v>
          </cell>
          <cell r="AC253">
            <v>5</v>
          </cell>
          <cell r="AD253">
            <v>0</v>
          </cell>
          <cell r="AE253">
            <v>1.3517454706142278</v>
          </cell>
          <cell r="AF253">
            <v>7.9729937274878928</v>
          </cell>
          <cell r="AG253">
            <v>0</v>
          </cell>
          <cell r="AH253">
            <v>2.754113952953686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25.526803088187016</v>
          </cell>
          <cell r="AP253">
            <v>0</v>
          </cell>
          <cell r="AQ253">
            <v>16.027006272512107</v>
          </cell>
          <cell r="AR253">
            <v>22.456500928753147</v>
          </cell>
          <cell r="AS253">
            <v>31.648484564434867</v>
          </cell>
          <cell r="AT253">
            <v>0</v>
          </cell>
          <cell r="AU253">
            <v>0</v>
          </cell>
          <cell r="AV253">
            <v>0</v>
          </cell>
          <cell r="AW253">
            <v>67</v>
          </cell>
          <cell r="AX253">
            <v>0</v>
          </cell>
          <cell r="AY253">
            <v>0</v>
          </cell>
          <cell r="AZ253">
            <v>36.22843057809618</v>
          </cell>
          <cell r="BA253">
            <v>0</v>
          </cell>
          <cell r="BB253">
            <v>106.77615141151065</v>
          </cell>
          <cell r="BC253">
            <v>0</v>
          </cell>
          <cell r="BD253">
            <v>0</v>
          </cell>
          <cell r="BE253">
            <v>27.3224043715847</v>
          </cell>
          <cell r="BF253">
            <v>41.028280559922152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CA253">
            <v>0</v>
          </cell>
          <cell r="CB253">
            <v>17.265753424657532</v>
          </cell>
          <cell r="CC253">
            <v>0</v>
          </cell>
          <cell r="CD253">
            <v>0</v>
          </cell>
          <cell r="CE253">
            <v>13.932055866801065</v>
          </cell>
          <cell r="CF253">
            <v>0</v>
          </cell>
          <cell r="CH253">
            <v>31.197809291458597</v>
          </cell>
          <cell r="CJ253">
            <v>40002</v>
          </cell>
          <cell r="CK253">
            <v>12.399365517712109</v>
          </cell>
          <cell r="CL253">
            <v>9.3247391981021206</v>
          </cell>
          <cell r="CM253">
            <v>68.350684931506848</v>
          </cell>
          <cell r="CN253">
            <v>0</v>
          </cell>
          <cell r="CO253">
            <v>0</v>
          </cell>
          <cell r="CP253">
            <v>59.92940160557557</v>
          </cell>
          <cell r="CQ253">
            <v>0</v>
          </cell>
          <cell r="CR253">
            <v>38.483507201265255</v>
          </cell>
          <cell r="CS253">
            <v>0</v>
          </cell>
          <cell r="CU253">
            <v>40002</v>
          </cell>
          <cell r="CV253">
            <v>2.5504797978127511</v>
          </cell>
          <cell r="CW253">
            <v>5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72.328767123287676</v>
          </cell>
          <cell r="DD253">
            <v>67</v>
          </cell>
          <cell r="DE253">
            <v>11.835616438356164</v>
          </cell>
          <cell r="DF253">
            <v>24</v>
          </cell>
          <cell r="DG253">
            <v>58.684931506849324</v>
          </cell>
          <cell r="DH253">
            <v>106.77615141151065</v>
          </cell>
          <cell r="DI253">
            <v>0</v>
          </cell>
          <cell r="DJ253">
            <v>0</v>
          </cell>
          <cell r="DK253">
            <v>27.3224043715847</v>
          </cell>
          <cell r="DL253">
            <v>41.028280559922152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R253">
            <v>68.350684931506848</v>
          </cell>
          <cell r="DS253">
            <v>31.197809291458597</v>
          </cell>
          <cell r="DT253">
            <v>0</v>
          </cell>
          <cell r="DV253">
            <v>40002</v>
          </cell>
          <cell r="DW253">
            <v>6.2164927987347474</v>
          </cell>
          <cell r="DY253">
            <v>49.7</v>
          </cell>
          <cell r="DZ253">
            <v>44.7</v>
          </cell>
          <cell r="EA253">
            <v>40</v>
          </cell>
          <cell r="EB253">
            <v>38.483507201265255</v>
          </cell>
          <cell r="ED253">
            <v>60</v>
          </cell>
          <cell r="EE253">
            <v>20</v>
          </cell>
          <cell r="EF253">
            <v>73.861457472376628</v>
          </cell>
          <cell r="EG253">
            <v>13.861457472376628</v>
          </cell>
          <cell r="EH253">
            <v>60</v>
          </cell>
          <cell r="EJ253">
            <v>38.483507201265255</v>
          </cell>
          <cell r="EK253">
            <v>98.483507201265255</v>
          </cell>
          <cell r="EL253">
            <v>118.48350720126525</v>
          </cell>
          <cell r="EN253">
            <v>0</v>
          </cell>
          <cell r="EO253">
            <v>60</v>
          </cell>
          <cell r="EP253">
            <v>80</v>
          </cell>
          <cell r="ER253">
            <v>200</v>
          </cell>
          <cell r="ET253">
            <v>15</v>
          </cell>
          <cell r="EU253">
            <v>0</v>
          </cell>
          <cell r="EV253">
            <v>0</v>
          </cell>
          <cell r="EW253">
            <v>62.063160974176498</v>
          </cell>
          <cell r="EX253">
            <v>6.2875239573303503</v>
          </cell>
          <cell r="EZ253">
            <v>62.063160974176498</v>
          </cell>
          <cell r="FA253">
            <v>77.063160974176498</v>
          </cell>
          <cell r="FB253">
            <v>59</v>
          </cell>
          <cell r="FC253">
            <v>68.350684931506848</v>
          </cell>
          <cell r="FE253">
            <v>38271.593273148152</v>
          </cell>
        </row>
        <row r="254">
          <cell r="A254">
            <v>40003</v>
          </cell>
          <cell r="B254">
            <v>9</v>
          </cell>
          <cell r="C254">
            <v>4</v>
          </cell>
          <cell r="D254">
            <v>7</v>
          </cell>
          <cell r="E254">
            <v>2009</v>
          </cell>
          <cell r="G254">
            <v>0</v>
          </cell>
          <cell r="H254">
            <v>3.7840082292395434</v>
          </cell>
          <cell r="I254">
            <v>6.8532210659295485</v>
          </cell>
          <cell r="J254">
            <v>85.61643835616438</v>
          </cell>
          <cell r="K254">
            <v>10.483870967741936</v>
          </cell>
          <cell r="L254">
            <v>0.56504507873304421</v>
          </cell>
          <cell r="M254">
            <v>6.4387662930958625</v>
          </cell>
          <cell r="N254">
            <v>0</v>
          </cell>
          <cell r="O254">
            <v>38.893279563764253</v>
          </cell>
          <cell r="P254">
            <v>18.496703612187364</v>
          </cell>
          <cell r="Q254">
            <v>26.274969689307902</v>
          </cell>
          <cell r="R254">
            <v>21.765118371983238</v>
          </cell>
          <cell r="S254">
            <v>243.12364946313295</v>
          </cell>
          <cell r="T254">
            <v>20.960954446956269</v>
          </cell>
          <cell r="U254">
            <v>28.753819129337653</v>
          </cell>
          <cell r="W254">
            <v>0</v>
          </cell>
          <cell r="X254">
            <v>10.637229295169092</v>
          </cell>
          <cell r="Y254">
            <v>10.483870967741936</v>
          </cell>
          <cell r="Z254">
            <v>0</v>
          </cell>
          <cell r="AA254">
            <v>0</v>
          </cell>
          <cell r="AB254">
            <v>0</v>
          </cell>
          <cell r="AC254">
            <v>5</v>
          </cell>
          <cell r="AD254">
            <v>0</v>
          </cell>
          <cell r="AE254">
            <v>1.3517454706142278</v>
          </cell>
          <cell r="AF254">
            <v>0.65206590121467922</v>
          </cell>
          <cell r="AG254">
            <v>0</v>
          </cell>
          <cell r="AH254">
            <v>2.8542947113130381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27.098683741186413</v>
          </cell>
          <cell r="AP254">
            <v>0</v>
          </cell>
          <cell r="AQ254">
            <v>23.34793409878532</v>
          </cell>
          <cell r="AR254">
            <v>16.65206590121468</v>
          </cell>
          <cell r="AS254">
            <v>31.738559375619133</v>
          </cell>
          <cell r="AT254">
            <v>0</v>
          </cell>
          <cell r="AU254">
            <v>0</v>
          </cell>
          <cell r="AV254">
            <v>0</v>
          </cell>
          <cell r="AW254">
            <v>67</v>
          </cell>
          <cell r="AX254">
            <v>0</v>
          </cell>
          <cell r="AY254">
            <v>0</v>
          </cell>
          <cell r="AZ254">
            <v>42.03286560563464</v>
          </cell>
          <cell r="BA254">
            <v>0</v>
          </cell>
          <cell r="BB254">
            <v>183.80555743379227</v>
          </cell>
          <cell r="BC254">
            <v>0</v>
          </cell>
          <cell r="BD254">
            <v>0</v>
          </cell>
          <cell r="BE254">
            <v>27.3224043715847</v>
          </cell>
          <cell r="BF254">
            <v>39.273983349395763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1.7542972105263885</v>
          </cell>
          <cell r="BX254">
            <v>0</v>
          </cell>
          <cell r="BY254">
            <v>0</v>
          </cell>
          <cell r="CA254">
            <v>0</v>
          </cell>
          <cell r="CB254">
            <v>17.265753424657532</v>
          </cell>
          <cell r="CC254">
            <v>0</v>
          </cell>
          <cell r="CD254">
            <v>0</v>
          </cell>
          <cell r="CE254">
            <v>3.7385334091241731</v>
          </cell>
          <cell r="CF254">
            <v>0</v>
          </cell>
          <cell r="CH254">
            <v>21.004286833781705</v>
          </cell>
          <cell r="CJ254">
            <v>40003</v>
          </cell>
          <cell r="CK254">
            <v>10.637229295169092</v>
          </cell>
          <cell r="CL254">
            <v>2.003811371828907</v>
          </cell>
          <cell r="CM254">
            <v>66.596387720980459</v>
          </cell>
          <cell r="CN254">
            <v>1.7542972105263885</v>
          </cell>
          <cell r="CO254">
            <v>0</v>
          </cell>
          <cell r="CP254">
            <v>60</v>
          </cell>
          <cell r="CQ254">
            <v>1.6915378281185838</v>
          </cell>
          <cell r="CR254">
            <v>40</v>
          </cell>
          <cell r="CS254">
            <v>0</v>
          </cell>
          <cell r="CU254">
            <v>40003</v>
          </cell>
          <cell r="CV254">
            <v>0</v>
          </cell>
          <cell r="CW254">
            <v>5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72.328767123287676</v>
          </cell>
          <cell r="DD254">
            <v>67</v>
          </cell>
          <cell r="DE254">
            <v>11.835616438356164</v>
          </cell>
          <cell r="DF254">
            <v>24</v>
          </cell>
          <cell r="DG254">
            <v>58.684931506849324</v>
          </cell>
          <cell r="DH254">
            <v>183.80555743379227</v>
          </cell>
          <cell r="DI254">
            <v>0</v>
          </cell>
          <cell r="DJ254">
            <v>0</v>
          </cell>
          <cell r="DK254">
            <v>27.3224043715847</v>
          </cell>
          <cell r="DL254">
            <v>39.273983349395763</v>
          </cell>
          <cell r="DM254">
            <v>0</v>
          </cell>
          <cell r="DN254">
            <v>0</v>
          </cell>
          <cell r="DO254">
            <v>0</v>
          </cell>
          <cell r="DP254">
            <v>1.7542972105263885</v>
          </cell>
          <cell r="DR254">
            <v>68.350684931506848</v>
          </cell>
          <cell r="DS254">
            <v>21.004286833781705</v>
          </cell>
          <cell r="DT254">
            <v>0</v>
          </cell>
          <cell r="DV254">
            <v>40003</v>
          </cell>
          <cell r="DW254">
            <v>1.335874247885938</v>
          </cell>
          <cell r="DY254">
            <v>49.7</v>
          </cell>
          <cell r="DZ254">
            <v>44.7</v>
          </cell>
          <cell r="EA254">
            <v>40</v>
          </cell>
          <cell r="EB254">
            <v>40</v>
          </cell>
          <cell r="ED254">
            <v>60</v>
          </cell>
          <cell r="EE254">
            <v>20</v>
          </cell>
          <cell r="EF254">
            <v>65.430071237242757</v>
          </cell>
          <cell r="EG254">
            <v>5.4300712372427569</v>
          </cell>
          <cell r="EH254">
            <v>60</v>
          </cell>
          <cell r="EJ254">
            <v>40</v>
          </cell>
          <cell r="EK254">
            <v>100</v>
          </cell>
          <cell r="EL254">
            <v>120</v>
          </cell>
          <cell r="EN254">
            <v>0</v>
          </cell>
          <cell r="EO254">
            <v>60</v>
          </cell>
          <cell r="EP254">
            <v>80</v>
          </cell>
          <cell r="ER254">
            <v>200</v>
          </cell>
          <cell r="ET254">
            <v>15</v>
          </cell>
          <cell r="EU254">
            <v>0</v>
          </cell>
          <cell r="EV254">
            <v>1.7542972105263885</v>
          </cell>
          <cell r="EW254">
            <v>53.350684931506848</v>
          </cell>
          <cell r="EX254">
            <v>15</v>
          </cell>
          <cell r="EZ254">
            <v>51.596387720980459</v>
          </cell>
          <cell r="FA254">
            <v>66.596387720980459</v>
          </cell>
          <cell r="FB254">
            <v>59</v>
          </cell>
          <cell r="FC254">
            <v>68.350684931506848</v>
          </cell>
          <cell r="FE254">
            <v>38271.593273495368</v>
          </cell>
        </row>
        <row r="255">
          <cell r="A255">
            <v>40004</v>
          </cell>
          <cell r="B255">
            <v>10</v>
          </cell>
          <cell r="C255">
            <v>5</v>
          </cell>
          <cell r="D255">
            <v>7</v>
          </cell>
          <cell r="E255">
            <v>2009</v>
          </cell>
          <cell r="G255">
            <v>0</v>
          </cell>
          <cell r="H255">
            <v>3.7076452717560122</v>
          </cell>
          <cell r="I255">
            <v>6.8854188851779874</v>
          </cell>
          <cell r="J255">
            <v>85.61643835616438</v>
          </cell>
          <cell r="K255">
            <v>10.483870967741936</v>
          </cell>
          <cell r="L255">
            <v>0.55364221946065795</v>
          </cell>
          <cell r="M255">
            <v>6.4690169199607528</v>
          </cell>
          <cell r="N255">
            <v>0</v>
          </cell>
          <cell r="O255">
            <v>38.108396002789632</v>
          </cell>
          <cell r="P255">
            <v>18.583604868380299</v>
          </cell>
          <cell r="Q255">
            <v>25.997247576995829</v>
          </cell>
          <cell r="R255">
            <v>21.765118371983238</v>
          </cell>
          <cell r="S255">
            <v>136.91227910790502</v>
          </cell>
          <cell r="T255">
            <v>20.717865710784981</v>
          </cell>
          <cell r="U255">
            <v>27.726477265885539</v>
          </cell>
          <cell r="W255">
            <v>0</v>
          </cell>
          <cell r="X255">
            <v>10.593064156934</v>
          </cell>
          <cell r="Y255">
            <v>10.483870967741936</v>
          </cell>
          <cell r="Z255">
            <v>0</v>
          </cell>
          <cell r="AA255">
            <v>0</v>
          </cell>
          <cell r="AB255">
            <v>0</v>
          </cell>
          <cell r="AC255">
            <v>5</v>
          </cell>
          <cell r="AD255">
            <v>0</v>
          </cell>
          <cell r="AE255">
            <v>1.3517454706142278</v>
          </cell>
          <cell r="AF255">
            <v>0.67091366880718262</v>
          </cell>
          <cell r="AG255">
            <v>0</v>
          </cell>
          <cell r="AH255">
            <v>2.805954729159355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27.092909993834329</v>
          </cell>
          <cell r="AP255">
            <v>0</v>
          </cell>
          <cell r="AQ255">
            <v>23.329086331192819</v>
          </cell>
          <cell r="AR255">
            <v>16.670913668807181</v>
          </cell>
          <cell r="AS255">
            <v>31.836838243359992</v>
          </cell>
          <cell r="AT255">
            <v>0</v>
          </cell>
          <cell r="AU255">
            <v>0</v>
          </cell>
          <cell r="AV255">
            <v>0</v>
          </cell>
          <cell r="AW255">
            <v>67</v>
          </cell>
          <cell r="AX255">
            <v>0</v>
          </cell>
          <cell r="AY255">
            <v>0</v>
          </cell>
          <cell r="AZ255">
            <v>42.014017838042143</v>
          </cell>
          <cell r="BA255">
            <v>0</v>
          </cell>
          <cell r="BB255">
            <v>76.342604246533398</v>
          </cell>
          <cell r="BC255">
            <v>0</v>
          </cell>
          <cell r="BD255">
            <v>0</v>
          </cell>
          <cell r="BE255">
            <v>27.3224043715847</v>
          </cell>
          <cell r="BF255">
            <v>39.516393618921654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1.5118869410004976</v>
          </cell>
          <cell r="BX255">
            <v>0</v>
          </cell>
          <cell r="BY255">
            <v>0</v>
          </cell>
          <cell r="CA255">
            <v>0</v>
          </cell>
          <cell r="CB255">
            <v>17.265753424657532</v>
          </cell>
          <cell r="CC255">
            <v>0</v>
          </cell>
          <cell r="CD255">
            <v>0</v>
          </cell>
          <cell r="CE255">
            <v>2.7186638537953058</v>
          </cell>
          <cell r="CF255">
            <v>0</v>
          </cell>
          <cell r="CH255">
            <v>19.984417278452838</v>
          </cell>
          <cell r="CJ255">
            <v>40004</v>
          </cell>
          <cell r="CK255">
            <v>10.593064156934</v>
          </cell>
          <cell r="CL255">
            <v>2.0226591394214104</v>
          </cell>
          <cell r="CM255">
            <v>66.83879799050635</v>
          </cell>
          <cell r="CN255">
            <v>1.5118869410004976</v>
          </cell>
          <cell r="CO255">
            <v>0</v>
          </cell>
          <cell r="CP255">
            <v>60</v>
          </cell>
          <cell r="CQ255">
            <v>1.7357029663536778</v>
          </cell>
          <cell r="CR255">
            <v>40</v>
          </cell>
          <cell r="CS255">
            <v>0</v>
          </cell>
          <cell r="CU255">
            <v>40004</v>
          </cell>
          <cell r="CV255">
            <v>0</v>
          </cell>
          <cell r="CW255">
            <v>5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72.328767123287676</v>
          </cell>
          <cell r="DD255">
            <v>67</v>
          </cell>
          <cell r="DE255">
            <v>11.835616438356164</v>
          </cell>
          <cell r="DF255">
            <v>24</v>
          </cell>
          <cell r="DG255">
            <v>58.684931506849324</v>
          </cell>
          <cell r="DH255">
            <v>76.342604246533398</v>
          </cell>
          <cell r="DI255">
            <v>0</v>
          </cell>
          <cell r="DJ255">
            <v>0</v>
          </cell>
          <cell r="DK255">
            <v>27.3224043715847</v>
          </cell>
          <cell r="DL255">
            <v>39.516393618921654</v>
          </cell>
          <cell r="DM255">
            <v>0</v>
          </cell>
          <cell r="DN255">
            <v>0</v>
          </cell>
          <cell r="DO255">
            <v>0</v>
          </cell>
          <cell r="DP255">
            <v>1.5118869410004976</v>
          </cell>
          <cell r="DR255">
            <v>68.350684931506848</v>
          </cell>
          <cell r="DS255">
            <v>19.984417278452838</v>
          </cell>
          <cell r="DT255">
            <v>0</v>
          </cell>
          <cell r="DV255">
            <v>40004</v>
          </cell>
          <cell r="DW255">
            <v>1.3484394262809403</v>
          </cell>
          <cell r="DY255">
            <v>49.7</v>
          </cell>
          <cell r="DZ255">
            <v>44.7</v>
          </cell>
          <cell r="EA255">
            <v>40</v>
          </cell>
          <cell r="EB255">
            <v>40</v>
          </cell>
          <cell r="ED255">
            <v>60</v>
          </cell>
          <cell r="EE255">
            <v>20</v>
          </cell>
          <cell r="EF255">
            <v>64.454366820148977</v>
          </cell>
          <cell r="EG255">
            <v>4.4543668201489766</v>
          </cell>
          <cell r="EH255">
            <v>60</v>
          </cell>
          <cell r="EJ255">
            <v>40</v>
          </cell>
          <cell r="EK255">
            <v>100</v>
          </cell>
          <cell r="EL255">
            <v>120</v>
          </cell>
          <cell r="EN255">
            <v>0</v>
          </cell>
          <cell r="EO255">
            <v>60</v>
          </cell>
          <cell r="EP255">
            <v>80</v>
          </cell>
          <cell r="ER255">
            <v>200</v>
          </cell>
          <cell r="ET255">
            <v>15</v>
          </cell>
          <cell r="EU255">
            <v>0</v>
          </cell>
          <cell r="EV255">
            <v>1.5118869410004976</v>
          </cell>
          <cell r="EW255">
            <v>53.350684931506848</v>
          </cell>
          <cell r="EX255">
            <v>15</v>
          </cell>
          <cell r="EZ255">
            <v>51.83879799050635</v>
          </cell>
          <cell r="FA255">
            <v>66.83879799050635</v>
          </cell>
          <cell r="FB255">
            <v>59</v>
          </cell>
          <cell r="FC255">
            <v>68.350684931506848</v>
          </cell>
          <cell r="FE255">
            <v>38271.593273611114</v>
          </cell>
        </row>
        <row r="256">
          <cell r="A256">
            <v>40005</v>
          </cell>
          <cell r="B256">
            <v>11</v>
          </cell>
          <cell r="C256">
            <v>6</v>
          </cell>
          <cell r="D256">
            <v>7</v>
          </cell>
          <cell r="E256">
            <v>2009</v>
          </cell>
          <cell r="G256">
            <v>0</v>
          </cell>
          <cell r="H256">
            <v>3.9142102929918901</v>
          </cell>
          <cell r="I256">
            <v>8.4942570372501685</v>
          </cell>
          <cell r="J256">
            <v>85.61643835616438</v>
          </cell>
          <cell r="K256">
            <v>10.483870967741936</v>
          </cell>
          <cell r="L256">
            <v>0.58448743480290266</v>
          </cell>
          <cell r="M256">
            <v>7.9805591225183088</v>
          </cell>
          <cell r="N256">
            <v>8.5097142857142849</v>
          </cell>
          <cell r="O256">
            <v>40.231539144218914</v>
          </cell>
          <cell r="P256">
            <v>22.925826164407038</v>
          </cell>
          <cell r="Q256">
            <v>25.978957068589089</v>
          </cell>
          <cell r="R256">
            <v>21.765118371983238</v>
          </cell>
          <cell r="S256">
            <v>190.3336865535</v>
          </cell>
          <cell r="T256">
            <v>21.426153297946925</v>
          </cell>
          <cell r="U256">
            <v>40.061686651951661</v>
          </cell>
          <cell r="W256">
            <v>0</v>
          </cell>
          <cell r="X256">
            <v>12.408467330242058</v>
          </cell>
          <cell r="Y256">
            <v>10.483870967741936</v>
          </cell>
          <cell r="Z256">
            <v>0</v>
          </cell>
          <cell r="AA256">
            <v>0</v>
          </cell>
          <cell r="AB256">
            <v>2.5491860761761789</v>
          </cell>
          <cell r="AC256">
            <v>5</v>
          </cell>
          <cell r="AD256">
            <v>0</v>
          </cell>
          <cell r="AE256">
            <v>1.3517454706142278</v>
          </cell>
          <cell r="AF256">
            <v>8.173829296245092</v>
          </cell>
          <cell r="AG256">
            <v>0</v>
          </cell>
          <cell r="AH256">
            <v>2.8223537055415733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25.152851944497765</v>
          </cell>
          <cell r="AP256">
            <v>0</v>
          </cell>
          <cell r="AQ256">
            <v>15.826170703754908</v>
          </cell>
          <cell r="AR256">
            <v>22.523446118338885</v>
          </cell>
          <cell r="AS256">
            <v>31.94509414300628</v>
          </cell>
          <cell r="AT256">
            <v>0</v>
          </cell>
          <cell r="AU256">
            <v>0</v>
          </cell>
          <cell r="AV256">
            <v>0</v>
          </cell>
          <cell r="AW256">
            <v>67</v>
          </cell>
          <cell r="AX256">
            <v>0</v>
          </cell>
          <cell r="AY256">
            <v>0</v>
          </cell>
          <cell r="AZ256">
            <v>36.161485388510442</v>
          </cell>
          <cell r="BA256">
            <v>0</v>
          </cell>
          <cell r="BB256">
            <v>148.66004111488817</v>
          </cell>
          <cell r="BC256">
            <v>0</v>
          </cell>
          <cell r="BD256">
            <v>0</v>
          </cell>
          <cell r="BE256">
            <v>27.3224043715847</v>
          </cell>
          <cell r="BF256">
            <v>41.028280559922152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CA256">
            <v>0</v>
          </cell>
          <cell r="CB256">
            <v>17.265753424657532</v>
          </cell>
          <cell r="CC256">
            <v>0</v>
          </cell>
          <cell r="CD256">
            <v>0</v>
          </cell>
          <cell r="CE256">
            <v>12.631524134058864</v>
          </cell>
          <cell r="CF256">
            <v>0</v>
          </cell>
          <cell r="CH256">
            <v>29.897277558716397</v>
          </cell>
          <cell r="CJ256">
            <v>40005</v>
          </cell>
          <cell r="CK256">
            <v>12.408467330242058</v>
          </cell>
          <cell r="CL256">
            <v>9.5255747668593198</v>
          </cell>
          <cell r="CM256">
            <v>68.350684931506848</v>
          </cell>
          <cell r="CN256">
            <v>0</v>
          </cell>
          <cell r="CO256">
            <v>0</v>
          </cell>
          <cell r="CP256">
            <v>59.920299793045615</v>
          </cell>
          <cell r="CQ256">
            <v>0</v>
          </cell>
          <cell r="CR256">
            <v>38.349616822093793</v>
          </cell>
          <cell r="CS256">
            <v>0</v>
          </cell>
          <cell r="CU256">
            <v>40005</v>
          </cell>
          <cell r="CV256">
            <v>2.5491860761761789</v>
          </cell>
          <cell r="CW256">
            <v>5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72.328767123287676</v>
          </cell>
          <cell r="DD256">
            <v>67</v>
          </cell>
          <cell r="DE256">
            <v>11.835616438356164</v>
          </cell>
          <cell r="DF256">
            <v>24</v>
          </cell>
          <cell r="DG256">
            <v>58.684931506849324</v>
          </cell>
          <cell r="DH256">
            <v>148.66004111488817</v>
          </cell>
          <cell r="DI256">
            <v>0</v>
          </cell>
          <cell r="DJ256">
            <v>0</v>
          </cell>
          <cell r="DK256">
            <v>27.3224043715847</v>
          </cell>
          <cell r="DL256">
            <v>41.028280559922152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R256">
            <v>68.350684931506848</v>
          </cell>
          <cell r="DS256">
            <v>29.897277558716397</v>
          </cell>
          <cell r="DT256">
            <v>0</v>
          </cell>
          <cell r="DV256">
            <v>40005</v>
          </cell>
          <cell r="DW256">
            <v>6.3503831779062132</v>
          </cell>
          <cell r="DY256">
            <v>49.7</v>
          </cell>
          <cell r="DZ256">
            <v>44.7</v>
          </cell>
          <cell r="EA256">
            <v>40</v>
          </cell>
          <cell r="EB256">
            <v>38.349616822093793</v>
          </cell>
          <cell r="ED256">
            <v>60</v>
          </cell>
          <cell r="EE256">
            <v>20</v>
          </cell>
          <cell r="EF256">
            <v>72.551823927104479</v>
          </cell>
          <cell r="EG256">
            <v>12.551823927104479</v>
          </cell>
          <cell r="EH256">
            <v>60</v>
          </cell>
          <cell r="EJ256">
            <v>38.349616822093793</v>
          </cell>
          <cell r="EK256">
            <v>98.349616822093793</v>
          </cell>
          <cell r="EL256">
            <v>118.34961682209379</v>
          </cell>
          <cell r="EN256">
            <v>0</v>
          </cell>
          <cell r="EO256">
            <v>60</v>
          </cell>
          <cell r="EP256">
            <v>80</v>
          </cell>
          <cell r="ER256">
            <v>200</v>
          </cell>
          <cell r="ET256">
            <v>15</v>
          </cell>
          <cell r="EU256">
            <v>0</v>
          </cell>
          <cell r="EV256">
            <v>0</v>
          </cell>
          <cell r="EW256">
            <v>63.951385090213854</v>
          </cell>
          <cell r="EX256">
            <v>4.3992998412929936</v>
          </cell>
          <cell r="EZ256">
            <v>63.951385090213854</v>
          </cell>
          <cell r="FA256">
            <v>78.951385090213847</v>
          </cell>
          <cell r="FB256">
            <v>59</v>
          </cell>
          <cell r="FC256">
            <v>68.350684931506848</v>
          </cell>
          <cell r="FE256">
            <v>38271.593273842591</v>
          </cell>
        </row>
        <row r="257">
          <cell r="A257">
            <v>40006</v>
          </cell>
          <cell r="B257">
            <v>12</v>
          </cell>
          <cell r="C257">
            <v>7</v>
          </cell>
          <cell r="D257">
            <v>7</v>
          </cell>
          <cell r="E257">
            <v>2009</v>
          </cell>
          <cell r="G257">
            <v>0</v>
          </cell>
          <cell r="H257">
            <v>4.0489757446817469</v>
          </cell>
          <cell r="I257">
            <v>8.5299354049667784</v>
          </cell>
          <cell r="J257">
            <v>85.61643835616438</v>
          </cell>
          <cell r="K257">
            <v>10.483870967741936</v>
          </cell>
          <cell r="L257">
            <v>0.60461121642477622</v>
          </cell>
          <cell r="M257">
            <v>8.0140798085192966</v>
          </cell>
          <cell r="N257">
            <v>8.5097142857142849</v>
          </cell>
          <cell r="O257">
            <v>41.616702724892178</v>
          </cell>
          <cell r="P257">
            <v>23.022121349790972</v>
          </cell>
          <cell r="Q257">
            <v>25.973800731127231</v>
          </cell>
          <cell r="R257">
            <v>21.765118371983238</v>
          </cell>
          <cell r="S257">
            <v>256.45127663865907</v>
          </cell>
          <cell r="T257">
            <v>21.69154119523143</v>
          </cell>
          <cell r="U257">
            <v>42.308380901690356</v>
          </cell>
          <cell r="W257">
            <v>0</v>
          </cell>
          <cell r="X257">
            <v>12.578911149648526</v>
          </cell>
          <cell r="Y257">
            <v>10.483870967741936</v>
          </cell>
          <cell r="Z257">
            <v>0</v>
          </cell>
          <cell r="AA257">
            <v>0</v>
          </cell>
          <cell r="AB257">
            <v>2.5478930107752209</v>
          </cell>
          <cell r="AC257">
            <v>5</v>
          </cell>
          <cell r="AD257">
            <v>0</v>
          </cell>
          <cell r="AE257">
            <v>1.3517454706142278</v>
          </cell>
          <cell r="AF257">
            <v>8.2287668292689098</v>
          </cell>
          <cell r="AG257">
            <v>0</v>
          </cell>
          <cell r="AH257">
            <v>2.8222471975203938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24.880690294572265</v>
          </cell>
          <cell r="AP257">
            <v>0</v>
          </cell>
          <cell r="AQ257">
            <v>15.77123317073109</v>
          </cell>
          <cell r="AR257">
            <v>22.54175862934682</v>
          </cell>
          <cell r="AS257">
            <v>32.046918481546491</v>
          </cell>
          <cell r="AT257">
            <v>0</v>
          </cell>
          <cell r="AU257">
            <v>0</v>
          </cell>
          <cell r="AV257">
            <v>0</v>
          </cell>
          <cell r="AW257">
            <v>67</v>
          </cell>
          <cell r="AX257">
            <v>0</v>
          </cell>
          <cell r="AY257">
            <v>0</v>
          </cell>
          <cell r="AZ257">
            <v>36.143172877502508</v>
          </cell>
          <cell r="BA257">
            <v>0</v>
          </cell>
          <cell r="BB257">
            <v>217.30802585807837</v>
          </cell>
          <cell r="BC257">
            <v>0</v>
          </cell>
          <cell r="BD257">
            <v>0</v>
          </cell>
          <cell r="BE257">
            <v>27.3224043715847</v>
          </cell>
          <cell r="BF257">
            <v>41.028280559922152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CA257">
            <v>0</v>
          </cell>
          <cell r="CB257">
            <v>17.265753424657532</v>
          </cell>
          <cell r="CC257">
            <v>0</v>
          </cell>
          <cell r="CD257">
            <v>0</v>
          </cell>
          <cell r="CE257">
            <v>14.314895404076552</v>
          </cell>
          <cell r="CF257">
            <v>0</v>
          </cell>
          <cell r="CH257">
            <v>31.580648828734084</v>
          </cell>
          <cell r="CJ257">
            <v>40006</v>
          </cell>
          <cell r="CK257">
            <v>12.578911149648526</v>
          </cell>
          <cell r="CL257">
            <v>9.5805122998831376</v>
          </cell>
          <cell r="CM257">
            <v>68.350684931506848</v>
          </cell>
          <cell r="CN257">
            <v>0</v>
          </cell>
          <cell r="CO257">
            <v>0</v>
          </cell>
          <cell r="CP257">
            <v>59.74985597363915</v>
          </cell>
          <cell r="CQ257">
            <v>0</v>
          </cell>
          <cell r="CR257">
            <v>38.31299180007791</v>
          </cell>
          <cell r="CS257">
            <v>0</v>
          </cell>
          <cell r="CU257">
            <v>40006</v>
          </cell>
          <cell r="CV257">
            <v>2.5478930107752209</v>
          </cell>
          <cell r="CW257">
            <v>5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72.328767123287676</v>
          </cell>
          <cell r="DD257">
            <v>67</v>
          </cell>
          <cell r="DE257">
            <v>11.835616438356164</v>
          </cell>
          <cell r="DF257">
            <v>24</v>
          </cell>
          <cell r="DG257">
            <v>58.684931506849324</v>
          </cell>
          <cell r="DH257">
            <v>217.30802585807837</v>
          </cell>
          <cell r="DI257">
            <v>0</v>
          </cell>
          <cell r="DJ257">
            <v>0</v>
          </cell>
          <cell r="DK257">
            <v>27.3224043715847</v>
          </cell>
          <cell r="DL257">
            <v>41.028280559922152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R257">
            <v>68.350684931506848</v>
          </cell>
          <cell r="DS257">
            <v>31.580648828734084</v>
          </cell>
          <cell r="DT257">
            <v>0</v>
          </cell>
          <cell r="DV257">
            <v>40006</v>
          </cell>
          <cell r="DW257">
            <v>6.387008199922092</v>
          </cell>
          <cell r="DY257">
            <v>49.7</v>
          </cell>
          <cell r="DZ257">
            <v>44.7</v>
          </cell>
          <cell r="EA257">
            <v>40</v>
          </cell>
          <cell r="EB257">
            <v>38.31299180007791</v>
          </cell>
          <cell r="ED257">
            <v>60</v>
          </cell>
          <cell r="EE257">
            <v>20</v>
          </cell>
          <cell r="EF257">
            <v>74.064751377715709</v>
          </cell>
          <cell r="EG257">
            <v>14.064751377715709</v>
          </cell>
          <cell r="EH257">
            <v>60</v>
          </cell>
          <cell r="EJ257">
            <v>38.31299180007791</v>
          </cell>
          <cell r="EK257">
            <v>98.31299180007791</v>
          </cell>
          <cell r="EL257">
            <v>118.31299180007791</v>
          </cell>
          <cell r="EN257">
            <v>0</v>
          </cell>
          <cell r="EO257">
            <v>60</v>
          </cell>
          <cell r="EP257">
            <v>80</v>
          </cell>
          <cell r="ER257">
            <v>200</v>
          </cell>
          <cell r="ET257">
            <v>15</v>
          </cell>
          <cell r="EU257">
            <v>0</v>
          </cell>
          <cell r="EV257">
            <v>0</v>
          </cell>
          <cell r="EW257">
            <v>64.219999640401028</v>
          </cell>
          <cell r="EX257">
            <v>4.1306852911058201</v>
          </cell>
          <cell r="EZ257">
            <v>64.219999640401028</v>
          </cell>
          <cell r="FA257">
            <v>79.219999640401028</v>
          </cell>
          <cell r="FB257">
            <v>59</v>
          </cell>
          <cell r="FC257">
            <v>68.350684931506848</v>
          </cell>
          <cell r="FE257">
            <v>38271.593274189814</v>
          </cell>
        </row>
        <row r="258">
          <cell r="A258">
            <v>40007</v>
          </cell>
          <cell r="B258">
            <v>13</v>
          </cell>
          <cell r="C258">
            <v>1</v>
          </cell>
          <cell r="D258">
            <v>7</v>
          </cell>
          <cell r="E258">
            <v>2009</v>
          </cell>
          <cell r="G258">
            <v>0</v>
          </cell>
          <cell r="H258">
            <v>3.8931275035768143</v>
          </cell>
          <cell r="I258">
            <v>8.4898869389905922</v>
          </cell>
          <cell r="J258">
            <v>85.61643835616438</v>
          </cell>
          <cell r="K258">
            <v>10.483870967741936</v>
          </cell>
          <cell r="L258">
            <v>0.58133925813856491</v>
          </cell>
          <cell r="M258">
            <v>7.9764533099229489</v>
          </cell>
          <cell r="N258">
            <v>8.5097142857142849</v>
          </cell>
          <cell r="O258">
            <v>40.014843309265792</v>
          </cell>
          <cell r="P258">
            <v>22.914031358506879</v>
          </cell>
          <cell r="Q258">
            <v>25.979250250343949</v>
          </cell>
          <cell r="R258">
            <v>21.765118371983238</v>
          </cell>
          <cell r="S258">
            <v>215.14880282488045</v>
          </cell>
          <cell r="T258">
            <v>21.525758131088146</v>
          </cell>
          <cell r="U258">
            <v>40.904911260738807</v>
          </cell>
          <cell r="W258">
            <v>0</v>
          </cell>
          <cell r="X258">
            <v>12.383014442567406</v>
          </cell>
          <cell r="Y258">
            <v>10.483870967741936</v>
          </cell>
          <cell r="Z258">
            <v>0</v>
          </cell>
          <cell r="AA258">
            <v>0</v>
          </cell>
          <cell r="AB258">
            <v>2.5466006012770008</v>
          </cell>
          <cell r="AC258">
            <v>5</v>
          </cell>
          <cell r="AD258">
            <v>0</v>
          </cell>
          <cell r="AE258">
            <v>1.3517454706142278</v>
          </cell>
          <cell r="AF258">
            <v>8.1691607818845675</v>
          </cell>
          <cell r="AG258">
            <v>0</v>
          </cell>
          <cell r="AH258">
            <v>2.9400863887487958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24.856894792726102</v>
          </cell>
          <cell r="AP258">
            <v>0</v>
          </cell>
          <cell r="AQ258">
            <v>15.830839218115432</v>
          </cell>
          <cell r="AR258">
            <v>22.52188994688537</v>
          </cell>
          <cell r="AS258">
            <v>32.14877149924537</v>
          </cell>
          <cell r="AT258">
            <v>0</v>
          </cell>
          <cell r="AU258">
            <v>0</v>
          </cell>
          <cell r="AV258">
            <v>0</v>
          </cell>
          <cell r="AW258">
            <v>67</v>
          </cell>
          <cell r="AX258">
            <v>0</v>
          </cell>
          <cell r="AY258">
            <v>0</v>
          </cell>
          <cell r="AZ258">
            <v>36.163041559963958</v>
          </cell>
          <cell r="BA258">
            <v>0</v>
          </cell>
          <cell r="BB258">
            <v>174.41643065674344</v>
          </cell>
          <cell r="BC258">
            <v>0</v>
          </cell>
          <cell r="BD258">
            <v>0</v>
          </cell>
          <cell r="BE258">
            <v>27.3224043715847</v>
          </cell>
          <cell r="BF258">
            <v>41.028280559922152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CA258">
            <v>0</v>
          </cell>
          <cell r="CB258">
            <v>17.265753424657532</v>
          </cell>
          <cell r="CC258">
            <v>0</v>
          </cell>
          <cell r="CD258">
            <v>0</v>
          </cell>
          <cell r="CE258">
            <v>12.374761444378791</v>
          </cell>
          <cell r="CF258">
            <v>0</v>
          </cell>
          <cell r="CH258">
            <v>29.640514869036323</v>
          </cell>
          <cell r="CJ258">
            <v>40007</v>
          </cell>
          <cell r="CK258">
            <v>12.383014442567406</v>
          </cell>
          <cell r="CL258">
            <v>9.5209062524987953</v>
          </cell>
          <cell r="CM258">
            <v>68.350684931506848</v>
          </cell>
          <cell r="CN258">
            <v>0</v>
          </cell>
          <cell r="CO258">
            <v>0</v>
          </cell>
          <cell r="CP258">
            <v>59.945752680720268</v>
          </cell>
          <cell r="CQ258">
            <v>0</v>
          </cell>
          <cell r="CR258">
            <v>38.352729165000802</v>
          </cell>
          <cell r="CS258">
            <v>0</v>
          </cell>
          <cell r="CU258">
            <v>40007</v>
          </cell>
          <cell r="CV258">
            <v>2.5466006012770008</v>
          </cell>
          <cell r="CW258">
            <v>5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72.328767123287676</v>
          </cell>
          <cell r="DD258">
            <v>67</v>
          </cell>
          <cell r="DE258">
            <v>11.835616438356164</v>
          </cell>
          <cell r="DF258">
            <v>24</v>
          </cell>
          <cell r="DG258">
            <v>58.684931506849324</v>
          </cell>
          <cell r="DH258">
            <v>174.41643065674344</v>
          </cell>
          <cell r="DI258">
            <v>0</v>
          </cell>
          <cell r="DJ258">
            <v>0</v>
          </cell>
          <cell r="DK258">
            <v>27.3224043715847</v>
          </cell>
          <cell r="DL258">
            <v>41.028280559922152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R258">
            <v>68.350684931506848</v>
          </cell>
          <cell r="DS258">
            <v>29.640514869036323</v>
          </cell>
          <cell r="DT258">
            <v>0</v>
          </cell>
          <cell r="DV258">
            <v>40007</v>
          </cell>
          <cell r="DW258">
            <v>6.3472708349991969</v>
          </cell>
          <cell r="DY258">
            <v>49.7</v>
          </cell>
          <cell r="DZ258">
            <v>44.7</v>
          </cell>
          <cell r="EA258">
            <v>40</v>
          </cell>
          <cell r="EB258">
            <v>38.352729165000802</v>
          </cell>
          <cell r="ED258">
            <v>60</v>
          </cell>
          <cell r="EE258">
            <v>20</v>
          </cell>
          <cell r="EF258">
            <v>72.320514125099066</v>
          </cell>
          <cell r="EG258">
            <v>12.320514125099066</v>
          </cell>
          <cell r="EH258">
            <v>60</v>
          </cell>
          <cell r="EJ258">
            <v>38.352729165000802</v>
          </cell>
          <cell r="EK258">
            <v>98.352729165000795</v>
          </cell>
          <cell r="EL258">
            <v>118.3527291650008</v>
          </cell>
          <cell r="EN258">
            <v>0</v>
          </cell>
          <cell r="EO258">
            <v>60</v>
          </cell>
          <cell r="EP258">
            <v>80</v>
          </cell>
          <cell r="ER258">
            <v>200</v>
          </cell>
          <cell r="ET258">
            <v>15</v>
          </cell>
          <cell r="EU258">
            <v>0</v>
          </cell>
          <cell r="EV258">
            <v>0</v>
          </cell>
          <cell r="EW258">
            <v>63.918483585649696</v>
          </cell>
          <cell r="EX258">
            <v>4.4322013458571519</v>
          </cell>
          <cell r="EZ258">
            <v>63.918483585649696</v>
          </cell>
          <cell r="FA258">
            <v>78.918483585649696</v>
          </cell>
          <cell r="FB258">
            <v>59</v>
          </cell>
          <cell r="FC258">
            <v>68.350684931506848</v>
          </cell>
          <cell r="FE258">
            <v>38271.593274305553</v>
          </cell>
        </row>
        <row r="259">
          <cell r="A259">
            <v>40008</v>
          </cell>
          <cell r="B259">
            <v>14</v>
          </cell>
          <cell r="C259">
            <v>2</v>
          </cell>
          <cell r="D259">
            <v>7</v>
          </cell>
          <cell r="E259">
            <v>2009</v>
          </cell>
          <cell r="G259">
            <v>0</v>
          </cell>
          <cell r="H259">
            <v>3.5282801790932976</v>
          </cell>
          <cell r="I259">
            <v>8.3954043848365778</v>
          </cell>
          <cell r="J259">
            <v>85.61643835616438</v>
          </cell>
          <cell r="K259">
            <v>10.483870967741936</v>
          </cell>
          <cell r="L259">
            <v>0.52685861943504941</v>
          </cell>
          <cell r="M259">
            <v>7.8876846741063025</v>
          </cell>
          <cell r="N259">
            <v>8.5097142857142849</v>
          </cell>
          <cell r="O259">
            <v>36.264822661958547</v>
          </cell>
          <cell r="P259">
            <v>22.65902487558494</v>
          </cell>
          <cell r="Q259">
            <v>25.992316118513966</v>
          </cell>
          <cell r="R259">
            <v>21.765118371983238</v>
          </cell>
          <cell r="S259">
            <v>221.00324118579215</v>
          </cell>
          <cell r="T259">
            <v>21.549257128622433</v>
          </cell>
          <cell r="U259">
            <v>41.103846717762707</v>
          </cell>
          <cell r="W259">
            <v>0</v>
          </cell>
          <cell r="X259">
            <v>11.923684563929875</v>
          </cell>
          <cell r="Y259">
            <v>10.483870967741936</v>
          </cell>
          <cell r="Z259">
            <v>0</v>
          </cell>
          <cell r="AA259">
            <v>0</v>
          </cell>
          <cell r="AB259">
            <v>2.5453088473488172</v>
          </cell>
          <cell r="AC259">
            <v>5</v>
          </cell>
          <cell r="AD259">
            <v>0</v>
          </cell>
          <cell r="AE259">
            <v>1.3517454706142278</v>
          </cell>
          <cell r="AF259">
            <v>8.027203261292593</v>
          </cell>
          <cell r="AG259">
            <v>0</v>
          </cell>
          <cell r="AH259">
            <v>3.1452715219411136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25.008819057012076</v>
          </cell>
          <cell r="AP259">
            <v>0</v>
          </cell>
          <cell r="AQ259">
            <v>15.972796738707407</v>
          </cell>
          <cell r="AR259">
            <v>22.474570773354714</v>
          </cell>
          <cell r="AS259">
            <v>32.250991980404613</v>
          </cell>
          <cell r="AT259">
            <v>0</v>
          </cell>
          <cell r="AU259">
            <v>0</v>
          </cell>
          <cell r="AV259">
            <v>0</v>
          </cell>
          <cell r="AW259">
            <v>67</v>
          </cell>
          <cell r="AX259">
            <v>0</v>
          </cell>
          <cell r="AY259">
            <v>0</v>
          </cell>
          <cell r="AZ259">
            <v>36.21036073349461</v>
          </cell>
          <cell r="BA259">
            <v>0</v>
          </cell>
          <cell r="BB259">
            <v>180.44598429868267</v>
          </cell>
          <cell r="BC259">
            <v>0</v>
          </cell>
          <cell r="BD259">
            <v>0</v>
          </cell>
          <cell r="BE259">
            <v>27.3224043715847</v>
          </cell>
          <cell r="BF259">
            <v>41.028280559922152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CA259">
            <v>0</v>
          </cell>
          <cell r="CB259">
            <v>17.265753424657532</v>
          </cell>
          <cell r="CC259">
            <v>0</v>
          </cell>
          <cell r="CD259">
            <v>0</v>
          </cell>
          <cell r="CE259">
            <v>7.8288319566207605</v>
          </cell>
          <cell r="CF259">
            <v>0</v>
          </cell>
          <cell r="CH259">
            <v>25.094585381278293</v>
          </cell>
          <cell r="CJ259">
            <v>40008</v>
          </cell>
          <cell r="CK259">
            <v>11.923684563929875</v>
          </cell>
          <cell r="CL259">
            <v>9.3789487319068208</v>
          </cell>
          <cell r="CM259">
            <v>68.350684931506848</v>
          </cell>
          <cell r="CN259">
            <v>0</v>
          </cell>
          <cell r="CO259">
            <v>0</v>
          </cell>
          <cell r="CP259">
            <v>60</v>
          </cell>
          <cell r="CQ259">
            <v>0.40508255935780113</v>
          </cell>
          <cell r="CR259">
            <v>38.447367512062122</v>
          </cell>
          <cell r="CS259">
            <v>0</v>
          </cell>
          <cell r="CU259">
            <v>40008</v>
          </cell>
          <cell r="CV259">
            <v>2.5453088473488172</v>
          </cell>
          <cell r="CW259">
            <v>5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72.328767123287676</v>
          </cell>
          <cell r="DD259">
            <v>67</v>
          </cell>
          <cell r="DE259">
            <v>11.835616438356164</v>
          </cell>
          <cell r="DF259">
            <v>24</v>
          </cell>
          <cell r="DG259">
            <v>58.684931506849324</v>
          </cell>
          <cell r="DH259">
            <v>180.44598429868267</v>
          </cell>
          <cell r="DI259">
            <v>0</v>
          </cell>
          <cell r="DJ259">
            <v>0</v>
          </cell>
          <cell r="DK259">
            <v>27.3224043715847</v>
          </cell>
          <cell r="DL259">
            <v>41.028280559922152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R259">
            <v>68.350684931506848</v>
          </cell>
          <cell r="DS259">
            <v>25.094585381278293</v>
          </cell>
          <cell r="DT259">
            <v>0</v>
          </cell>
          <cell r="DV259">
            <v>40008</v>
          </cell>
          <cell r="DW259">
            <v>6.2526324879378805</v>
          </cell>
          <cell r="DY259">
            <v>49.7</v>
          </cell>
          <cell r="DZ259">
            <v>44.7</v>
          </cell>
          <cell r="EA259">
            <v>40</v>
          </cell>
          <cell r="EB259">
            <v>38.447367512062122</v>
          </cell>
          <cell r="ED259">
            <v>60</v>
          </cell>
          <cell r="EE259">
            <v>20</v>
          </cell>
          <cell r="EF259">
            <v>68.233914515978569</v>
          </cell>
          <cell r="EG259">
            <v>8.2339145159785687</v>
          </cell>
          <cell r="EH259">
            <v>60</v>
          </cell>
          <cell r="EJ259">
            <v>38.447367512062122</v>
          </cell>
          <cell r="EK259">
            <v>98.447367512062129</v>
          </cell>
          <cell r="EL259">
            <v>118.44736751206213</v>
          </cell>
          <cell r="EN259">
            <v>0</v>
          </cell>
          <cell r="EO259">
            <v>60</v>
          </cell>
          <cell r="EP259">
            <v>80</v>
          </cell>
          <cell r="ER259">
            <v>200</v>
          </cell>
          <cell r="ET259">
            <v>15</v>
          </cell>
          <cell r="EU259">
            <v>0</v>
          </cell>
          <cell r="EV259">
            <v>0</v>
          </cell>
          <cell r="EW259">
            <v>63.207145303971515</v>
          </cell>
          <cell r="EX259">
            <v>5.1435396275353327</v>
          </cell>
          <cell r="EZ259">
            <v>63.207145303971515</v>
          </cell>
          <cell r="FA259">
            <v>78.207145303971515</v>
          </cell>
          <cell r="FB259">
            <v>59</v>
          </cell>
          <cell r="FC259">
            <v>68.350684931506848</v>
          </cell>
          <cell r="FE259">
            <v>38271.593274537037</v>
          </cell>
        </row>
        <row r="260">
          <cell r="A260">
            <v>40009</v>
          </cell>
          <cell r="B260">
            <v>15</v>
          </cell>
          <cell r="C260">
            <v>3</v>
          </cell>
          <cell r="D260">
            <v>7</v>
          </cell>
          <cell r="E260">
            <v>2009</v>
          </cell>
          <cell r="G260">
            <v>0</v>
          </cell>
          <cell r="H260">
            <v>3.4189559101993794</v>
          </cell>
          <cell r="I260">
            <v>8.0528167006637759</v>
          </cell>
          <cell r="J260">
            <v>85.61643835616438</v>
          </cell>
          <cell r="K260">
            <v>10.483870967741936</v>
          </cell>
          <cell r="L260">
            <v>0.51053382932300173</v>
          </cell>
          <cell r="M260">
            <v>7.5658152915107459</v>
          </cell>
          <cell r="N260">
            <v>8.5097142857142849</v>
          </cell>
          <cell r="O260">
            <v>35.141151915066494</v>
          </cell>
          <cell r="P260">
            <v>21.734387716741082</v>
          </cell>
          <cell r="Q260">
            <v>25.641429988300835</v>
          </cell>
          <cell r="R260">
            <v>21.765118371983238</v>
          </cell>
          <cell r="S260">
            <v>146.56803201414004</v>
          </cell>
          <cell r="T260">
            <v>21.324235273000092</v>
          </cell>
          <cell r="U260">
            <v>34.843691469065817</v>
          </cell>
          <cell r="W260">
            <v>0</v>
          </cell>
          <cell r="X260">
            <v>11.471772610863155</v>
          </cell>
          <cell r="Y260">
            <v>10.483870967741936</v>
          </cell>
          <cell r="Z260">
            <v>0</v>
          </cell>
          <cell r="AA260">
            <v>0</v>
          </cell>
          <cell r="AB260">
            <v>2.544017748658133</v>
          </cell>
          <cell r="AC260">
            <v>5</v>
          </cell>
          <cell r="AD260">
            <v>0</v>
          </cell>
          <cell r="AE260">
            <v>1.3517454706142278</v>
          </cell>
          <cell r="AF260">
            <v>7.6903001872756711</v>
          </cell>
          <cell r="AG260">
            <v>0</v>
          </cell>
          <cell r="AH260">
            <v>3.1885223840125168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25.314784208695912</v>
          </cell>
          <cell r="AP260">
            <v>0</v>
          </cell>
          <cell r="AQ260">
            <v>16.309699812724329</v>
          </cell>
          <cell r="AR260">
            <v>22.362269748682412</v>
          </cell>
          <cell r="AS260">
            <v>32.353687919716094</v>
          </cell>
          <cell r="AT260">
            <v>0</v>
          </cell>
          <cell r="AU260">
            <v>0</v>
          </cell>
          <cell r="AV260">
            <v>0</v>
          </cell>
          <cell r="AW260">
            <v>67</v>
          </cell>
          <cell r="AX260">
            <v>0</v>
          </cell>
          <cell r="AY260">
            <v>0</v>
          </cell>
          <cell r="AZ260">
            <v>36.322661758166916</v>
          </cell>
          <cell r="BA260">
            <v>0</v>
          </cell>
          <cell r="BB260">
            <v>99.41329699803903</v>
          </cell>
          <cell r="BC260">
            <v>0</v>
          </cell>
          <cell r="BD260">
            <v>0</v>
          </cell>
          <cell r="BE260">
            <v>27.3224043715847</v>
          </cell>
          <cell r="BF260">
            <v>41.028280559922152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CA260">
            <v>0</v>
          </cell>
          <cell r="CB260">
            <v>17.265753424657532</v>
          </cell>
          <cell r="CC260">
            <v>0</v>
          </cell>
          <cell r="CD260">
            <v>0</v>
          </cell>
          <cell r="CE260">
            <v>4.7531239182603855</v>
          </cell>
          <cell r="CF260">
            <v>0</v>
          </cell>
          <cell r="CH260">
            <v>22.018877342917918</v>
          </cell>
          <cell r="CJ260">
            <v>40009</v>
          </cell>
          <cell r="CK260">
            <v>11.471772610863155</v>
          </cell>
          <cell r="CL260">
            <v>9.0420456578898989</v>
          </cell>
          <cell r="CM260">
            <v>68.350684931506848</v>
          </cell>
          <cell r="CN260">
            <v>0</v>
          </cell>
          <cell r="CO260">
            <v>0</v>
          </cell>
          <cell r="CP260">
            <v>60</v>
          </cell>
          <cell r="CQ260">
            <v>0.85699451242452085</v>
          </cell>
          <cell r="CR260">
            <v>38.67196956140674</v>
          </cell>
          <cell r="CS260">
            <v>0</v>
          </cell>
          <cell r="CU260">
            <v>40009</v>
          </cell>
          <cell r="CV260">
            <v>2.544017748658133</v>
          </cell>
          <cell r="CW260">
            <v>5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72.328767123287676</v>
          </cell>
          <cell r="DD260">
            <v>67</v>
          </cell>
          <cell r="DE260">
            <v>11.835616438356164</v>
          </cell>
          <cell r="DF260">
            <v>24</v>
          </cell>
          <cell r="DG260">
            <v>58.684931506849324</v>
          </cell>
          <cell r="DH260">
            <v>99.41329699803903</v>
          </cell>
          <cell r="DI260">
            <v>0</v>
          </cell>
          <cell r="DJ260">
            <v>0</v>
          </cell>
          <cell r="DK260">
            <v>27.3224043715847</v>
          </cell>
          <cell r="DL260">
            <v>41.028280559922152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R260">
            <v>68.350684931506848</v>
          </cell>
          <cell r="DS260">
            <v>22.018877342917918</v>
          </cell>
          <cell r="DT260">
            <v>0</v>
          </cell>
          <cell r="DV260">
            <v>40009</v>
          </cell>
          <cell r="DW260">
            <v>6.0280304385932659</v>
          </cell>
          <cell r="DY260">
            <v>49.7</v>
          </cell>
          <cell r="DZ260">
            <v>44.7</v>
          </cell>
          <cell r="EA260">
            <v>40</v>
          </cell>
          <cell r="EB260">
            <v>38.67196956140674</v>
          </cell>
          <cell r="ED260">
            <v>60</v>
          </cell>
          <cell r="EE260">
            <v>20</v>
          </cell>
          <cell r="EF260">
            <v>65.610118430684906</v>
          </cell>
          <cell r="EG260">
            <v>5.6101184306849063</v>
          </cell>
          <cell r="EH260">
            <v>60</v>
          </cell>
          <cell r="EJ260">
            <v>38.67196956140674</v>
          </cell>
          <cell r="EK260">
            <v>98.67196956140674</v>
          </cell>
          <cell r="EL260">
            <v>118.67196956140674</v>
          </cell>
          <cell r="EN260">
            <v>0</v>
          </cell>
          <cell r="EO260">
            <v>60</v>
          </cell>
          <cell r="EP260">
            <v>80</v>
          </cell>
          <cell r="ER260">
            <v>200</v>
          </cell>
          <cell r="ET260">
            <v>15</v>
          </cell>
          <cell r="EU260">
            <v>0</v>
          </cell>
          <cell r="EV260">
            <v>0</v>
          </cell>
          <cell r="EW260">
            <v>60.627878297849456</v>
          </cell>
          <cell r="EX260">
            <v>7.7228066336573917</v>
          </cell>
          <cell r="EZ260">
            <v>60.627878297849456</v>
          </cell>
          <cell r="FA260">
            <v>75.627878297849463</v>
          </cell>
          <cell r="FB260">
            <v>59</v>
          </cell>
          <cell r="FC260">
            <v>68.350684931506848</v>
          </cell>
          <cell r="FE260">
            <v>38271.593274768522</v>
          </cell>
        </row>
        <row r="261">
          <cell r="A261">
            <v>40010</v>
          </cell>
          <cell r="B261">
            <v>16</v>
          </cell>
          <cell r="C261">
            <v>4</v>
          </cell>
          <cell r="D261">
            <v>7</v>
          </cell>
          <cell r="E261">
            <v>2009</v>
          </cell>
          <cell r="G261">
            <v>0</v>
          </cell>
          <cell r="H261">
            <v>3.1580269577839499</v>
          </cell>
          <cell r="I261">
            <v>6.692068333558252</v>
          </cell>
          <cell r="J261">
            <v>85.61643835616438</v>
          </cell>
          <cell r="K261">
            <v>10.483870967741936</v>
          </cell>
          <cell r="L261">
            <v>0.47157074797395909</v>
          </cell>
          <cell r="M261">
            <v>6.2873594186859441</v>
          </cell>
          <cell r="N261">
            <v>0</v>
          </cell>
          <cell r="O261">
            <v>32.459238431328401</v>
          </cell>
          <cell r="P261">
            <v>18.061755680654134</v>
          </cell>
          <cell r="Q261">
            <v>26.296982778176051</v>
          </cell>
          <cell r="R261">
            <v>21.765118371983238</v>
          </cell>
          <cell r="S261">
            <v>185.68942434585153</v>
          </cell>
          <cell r="T261">
            <v>20.730420511638783</v>
          </cell>
          <cell r="U261">
            <v>26.80218805592747</v>
          </cell>
          <cell r="W261">
            <v>0</v>
          </cell>
          <cell r="X261">
            <v>9.8500952913422015</v>
          </cell>
          <cell r="Y261">
            <v>10.483870967741936</v>
          </cell>
          <cell r="Z261">
            <v>0</v>
          </cell>
          <cell r="AA261">
            <v>0</v>
          </cell>
          <cell r="AB261">
            <v>0</v>
          </cell>
          <cell r="AC261">
            <v>5</v>
          </cell>
          <cell r="AD261">
            <v>0</v>
          </cell>
          <cell r="AE261">
            <v>1.3517454706142278</v>
          </cell>
          <cell r="AF261">
            <v>0.40718469604567531</v>
          </cell>
          <cell r="AG261">
            <v>0</v>
          </cell>
          <cell r="AH261">
            <v>3.2990650374078356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26.727226408773269</v>
          </cell>
          <cell r="AP261">
            <v>0</v>
          </cell>
          <cell r="AQ261">
            <v>23.592815303954325</v>
          </cell>
          <cell r="AR261">
            <v>16.407184696045675</v>
          </cell>
          <cell r="AS261">
            <v>28.556803815960706</v>
          </cell>
          <cell r="AT261">
            <v>0</v>
          </cell>
          <cell r="AU261">
            <v>0</v>
          </cell>
          <cell r="AV261">
            <v>0</v>
          </cell>
          <cell r="AW261">
            <v>67</v>
          </cell>
          <cell r="AX261">
            <v>0</v>
          </cell>
          <cell r="AY261">
            <v>0</v>
          </cell>
          <cell r="AZ261">
            <v>42.277746810803649</v>
          </cell>
          <cell r="BA261">
            <v>0</v>
          </cell>
          <cell r="BB261">
            <v>123.94428610261414</v>
          </cell>
          <cell r="BC261">
            <v>0</v>
          </cell>
          <cell r="BD261">
            <v>0</v>
          </cell>
          <cell r="BE261">
            <v>27.3224043715847</v>
          </cell>
          <cell r="BF261">
            <v>38.06070002149292</v>
          </cell>
          <cell r="BG261">
            <v>0</v>
          </cell>
          <cell r="BH261">
            <v>3.8955765698036657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2.9675805384292318</v>
          </cell>
          <cell r="BX261">
            <v>0</v>
          </cell>
          <cell r="BY261">
            <v>0</v>
          </cell>
          <cell r="CA261">
            <v>0</v>
          </cell>
          <cell r="CB261">
            <v>13.370176854853867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H261">
            <v>13.370176854853867</v>
          </cell>
          <cell r="CJ261">
            <v>40010</v>
          </cell>
          <cell r="CK261">
            <v>9.8500952913422015</v>
          </cell>
          <cell r="CL261">
            <v>1.7589301666599031</v>
          </cell>
          <cell r="CM261">
            <v>65.383104393077616</v>
          </cell>
          <cell r="CN261">
            <v>2.9675805384292318</v>
          </cell>
          <cell r="CO261">
            <v>0</v>
          </cell>
          <cell r="CP261">
            <v>58.583095262141811</v>
          </cell>
          <cell r="CQ261">
            <v>0</v>
          </cell>
          <cell r="CR261">
            <v>40</v>
          </cell>
          <cell r="CS261">
            <v>0</v>
          </cell>
          <cell r="CU261">
            <v>40010</v>
          </cell>
          <cell r="CV261">
            <v>0</v>
          </cell>
          <cell r="CW261">
            <v>5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72.328767123287676</v>
          </cell>
          <cell r="DD261">
            <v>67</v>
          </cell>
          <cell r="DE261">
            <v>11.835616438356164</v>
          </cell>
          <cell r="DF261">
            <v>24</v>
          </cell>
          <cell r="DG261">
            <v>58.684931506849324</v>
          </cell>
          <cell r="DH261">
            <v>123.94428610261414</v>
          </cell>
          <cell r="DI261">
            <v>0</v>
          </cell>
          <cell r="DJ261">
            <v>0</v>
          </cell>
          <cell r="DK261">
            <v>27.3224043715847</v>
          </cell>
          <cell r="DL261">
            <v>38.06070002149292</v>
          </cell>
          <cell r="DM261">
            <v>0</v>
          </cell>
          <cell r="DN261">
            <v>0</v>
          </cell>
          <cell r="DO261">
            <v>0</v>
          </cell>
          <cell r="DP261">
            <v>2.9675805384292318</v>
          </cell>
          <cell r="DR261">
            <v>68.350684931506848</v>
          </cell>
          <cell r="DS261">
            <v>13.370176854853867</v>
          </cell>
          <cell r="DT261">
            <v>0</v>
          </cell>
          <cell r="DV261">
            <v>40010</v>
          </cell>
          <cell r="DW261">
            <v>1.1726201111066021</v>
          </cell>
          <cell r="DY261">
            <v>49.7</v>
          </cell>
          <cell r="DZ261">
            <v>44.7</v>
          </cell>
          <cell r="EA261">
            <v>40</v>
          </cell>
          <cell r="EB261">
            <v>40</v>
          </cell>
          <cell r="ED261">
            <v>60</v>
          </cell>
          <cell r="EE261">
            <v>20</v>
          </cell>
          <cell r="EF261">
            <v>58.583095262141811</v>
          </cell>
          <cell r="EG261">
            <v>0</v>
          </cell>
          <cell r="EH261">
            <v>58.583095262141811</v>
          </cell>
          <cell r="EJ261">
            <v>40</v>
          </cell>
          <cell r="EK261">
            <v>100</v>
          </cell>
          <cell r="EL261">
            <v>120</v>
          </cell>
          <cell r="EN261">
            <v>0</v>
          </cell>
          <cell r="EO261">
            <v>60</v>
          </cell>
          <cell r="EP261">
            <v>80</v>
          </cell>
          <cell r="ER261">
            <v>200</v>
          </cell>
          <cell r="ET261">
            <v>15</v>
          </cell>
          <cell r="EU261">
            <v>0</v>
          </cell>
          <cell r="EV261">
            <v>2.9675805384292318</v>
          </cell>
          <cell r="EW261">
            <v>53.350684931506855</v>
          </cell>
          <cell r="EX261">
            <v>15</v>
          </cell>
          <cell r="EZ261">
            <v>50.383104393077623</v>
          </cell>
          <cell r="FA261">
            <v>65.383104393077616</v>
          </cell>
          <cell r="FB261">
            <v>59</v>
          </cell>
          <cell r="FC261">
            <v>68.350684931506848</v>
          </cell>
          <cell r="FE261">
            <v>38271.593275115738</v>
          </cell>
        </row>
        <row r="262">
          <cell r="A262">
            <v>40011</v>
          </cell>
          <cell r="B262">
            <v>17</v>
          </cell>
          <cell r="C262">
            <v>5</v>
          </cell>
          <cell r="D262">
            <v>7</v>
          </cell>
          <cell r="E262">
            <v>2009</v>
          </cell>
          <cell r="G262">
            <v>0</v>
          </cell>
          <cell r="H262">
            <v>3.3825987112941527</v>
          </cell>
          <cell r="I262">
            <v>6.8029461521841625</v>
          </cell>
          <cell r="J262">
            <v>85.61643835616438</v>
          </cell>
          <cell r="K262">
            <v>10.483870967741936</v>
          </cell>
          <cell r="L262">
            <v>0.50510480933325252</v>
          </cell>
          <cell r="M262">
            <v>6.3915318004539419</v>
          </cell>
          <cell r="N262">
            <v>0</v>
          </cell>
          <cell r="O262">
            <v>34.767460681984645</v>
          </cell>
          <cell r="P262">
            <v>18.361012647350442</v>
          </cell>
          <cell r="Q262">
            <v>26.008166350523222</v>
          </cell>
          <cell r="R262">
            <v>21.765118371983238</v>
          </cell>
          <cell r="S262">
            <v>189.25015997888499</v>
          </cell>
          <cell r="T262">
            <v>20.927943545364041</v>
          </cell>
          <cell r="U262">
            <v>29.504933132847533</v>
          </cell>
          <cell r="W262">
            <v>0</v>
          </cell>
          <cell r="X262">
            <v>10.185544863478315</v>
          </cell>
          <cell r="Y262">
            <v>10.483870967741936</v>
          </cell>
          <cell r="Z262">
            <v>0</v>
          </cell>
          <cell r="AA262">
            <v>0</v>
          </cell>
          <cell r="AB262">
            <v>0</v>
          </cell>
          <cell r="AC262">
            <v>5</v>
          </cell>
          <cell r="AD262">
            <v>0</v>
          </cell>
          <cell r="AE262">
            <v>1.3517454706142278</v>
          </cell>
          <cell r="AF262">
            <v>0.54489113917296628</v>
          </cell>
          <cell r="AG262">
            <v>0</v>
          </cell>
          <cell r="AH262">
            <v>3.1542200860336624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26.428650891239197</v>
          </cell>
          <cell r="AP262">
            <v>0</v>
          </cell>
          <cell r="AQ262">
            <v>23.455108860827032</v>
          </cell>
          <cell r="AR262">
            <v>16.544891139172968</v>
          </cell>
          <cell r="AS262">
            <v>31.318887074568678</v>
          </cell>
          <cell r="AT262">
            <v>0</v>
          </cell>
          <cell r="AU262">
            <v>0</v>
          </cell>
          <cell r="AV262">
            <v>0</v>
          </cell>
          <cell r="AW262">
            <v>67</v>
          </cell>
          <cell r="AX262">
            <v>0</v>
          </cell>
          <cell r="AY262">
            <v>0</v>
          </cell>
          <cell r="AZ262">
            <v>42.140040367676356</v>
          </cell>
          <cell r="BA262">
            <v>0</v>
          </cell>
          <cell r="BB262">
            <v>130.54299628942019</v>
          </cell>
          <cell r="BC262">
            <v>0</v>
          </cell>
          <cell r="BD262">
            <v>0</v>
          </cell>
          <cell r="BE262">
            <v>27.3224043715847</v>
          </cell>
          <cell r="BF262">
            <v>38.895474628125726</v>
          </cell>
          <cell r="BG262">
            <v>0</v>
          </cell>
          <cell r="BH262">
            <v>1.2414642079678231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2.1328059317964261</v>
          </cell>
          <cell r="BX262">
            <v>0</v>
          </cell>
          <cell r="BY262">
            <v>0</v>
          </cell>
          <cell r="CA262">
            <v>0</v>
          </cell>
          <cell r="CB262">
            <v>16.024289216689709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H262">
            <v>16.024289216689709</v>
          </cell>
          <cell r="CJ262">
            <v>40011</v>
          </cell>
          <cell r="CK262">
            <v>10.185544863478315</v>
          </cell>
          <cell r="CL262">
            <v>1.8966366097871941</v>
          </cell>
          <cell r="CM262">
            <v>66.217878999710422</v>
          </cell>
          <cell r="CN262">
            <v>2.1328059317964261</v>
          </cell>
          <cell r="CO262">
            <v>0</v>
          </cell>
          <cell r="CP262">
            <v>60</v>
          </cell>
          <cell r="CQ262">
            <v>0.90175805184154001</v>
          </cell>
          <cell r="CR262">
            <v>40</v>
          </cell>
          <cell r="CS262">
            <v>0</v>
          </cell>
          <cell r="CU262">
            <v>40011</v>
          </cell>
          <cell r="CV262">
            <v>0</v>
          </cell>
          <cell r="CW262">
            <v>5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72.328767123287676</v>
          </cell>
          <cell r="DD262">
            <v>67</v>
          </cell>
          <cell r="DE262">
            <v>11.835616438356164</v>
          </cell>
          <cell r="DF262">
            <v>24</v>
          </cell>
          <cell r="DG262">
            <v>58.684931506849324</v>
          </cell>
          <cell r="DH262">
            <v>130.54299628942019</v>
          </cell>
          <cell r="DI262">
            <v>0</v>
          </cell>
          <cell r="DJ262">
            <v>0</v>
          </cell>
          <cell r="DK262">
            <v>27.3224043715847</v>
          </cell>
          <cell r="DL262">
            <v>38.895474628125726</v>
          </cell>
          <cell r="DM262">
            <v>0</v>
          </cell>
          <cell r="DN262">
            <v>0</v>
          </cell>
          <cell r="DO262">
            <v>0</v>
          </cell>
          <cell r="DP262">
            <v>2.1328059317964261</v>
          </cell>
          <cell r="DR262">
            <v>68.350684931506848</v>
          </cell>
          <cell r="DS262">
            <v>16.024289216689709</v>
          </cell>
          <cell r="DT262">
            <v>0</v>
          </cell>
          <cell r="DV262">
            <v>40011</v>
          </cell>
          <cell r="DW262">
            <v>1.264424406524796</v>
          </cell>
          <cell r="DY262">
            <v>49.7</v>
          </cell>
          <cell r="DZ262">
            <v>44.7</v>
          </cell>
          <cell r="EA262">
            <v>40</v>
          </cell>
          <cell r="EB262">
            <v>40</v>
          </cell>
          <cell r="ED262">
            <v>60</v>
          </cell>
          <cell r="EE262">
            <v>20</v>
          </cell>
          <cell r="EF262">
            <v>60.90175805184154</v>
          </cell>
          <cell r="EG262">
            <v>0.90175805184154001</v>
          </cell>
          <cell r="EH262">
            <v>60</v>
          </cell>
          <cell r="EJ262">
            <v>40</v>
          </cell>
          <cell r="EK262">
            <v>100</v>
          </cell>
          <cell r="EL262">
            <v>120</v>
          </cell>
          <cell r="EN262">
            <v>0</v>
          </cell>
          <cell r="EO262">
            <v>60</v>
          </cell>
          <cell r="EP262">
            <v>80</v>
          </cell>
          <cell r="ER262">
            <v>200</v>
          </cell>
          <cell r="ET262">
            <v>15</v>
          </cell>
          <cell r="EU262">
            <v>0</v>
          </cell>
          <cell r="EV262">
            <v>2.1328059317964261</v>
          </cell>
          <cell r="EW262">
            <v>53.350684931506848</v>
          </cell>
          <cell r="EX262">
            <v>15</v>
          </cell>
          <cell r="EZ262">
            <v>51.217878999710422</v>
          </cell>
          <cell r="FA262">
            <v>66.217878999710422</v>
          </cell>
          <cell r="FB262">
            <v>59</v>
          </cell>
          <cell r="FC262">
            <v>68.350684931506848</v>
          </cell>
          <cell r="FE262">
            <v>38271.593275231484</v>
          </cell>
        </row>
        <row r="263">
          <cell r="A263">
            <v>40012</v>
          </cell>
          <cell r="B263">
            <v>18</v>
          </cell>
          <cell r="C263">
            <v>6</v>
          </cell>
          <cell r="D263">
            <v>7</v>
          </cell>
          <cell r="E263">
            <v>2009</v>
          </cell>
          <cell r="G263">
            <v>0</v>
          </cell>
          <cell r="H263">
            <v>3.88293601456312</v>
          </cell>
          <cell r="I263">
            <v>8.4872866112791545</v>
          </cell>
          <cell r="J263">
            <v>85.61643835616438</v>
          </cell>
          <cell r="K263">
            <v>10.483870967741936</v>
          </cell>
          <cell r="L263">
            <v>0.57981741929380448</v>
          </cell>
          <cell r="M263">
            <v>7.9740102393932899</v>
          </cell>
          <cell r="N263">
            <v>8.5097142857142849</v>
          </cell>
          <cell r="O263">
            <v>39.910091837448753</v>
          </cell>
          <cell r="P263">
            <v>22.907013127151096</v>
          </cell>
          <cell r="Q263">
            <v>25.979598735540783</v>
          </cell>
          <cell r="R263">
            <v>21.765118371983238</v>
          </cell>
          <cell r="S263">
            <v>203.02456048097972</v>
          </cell>
          <cell r="T263">
            <v>21.477092909357122</v>
          </cell>
          <cell r="U263">
            <v>40.492926106388879</v>
          </cell>
          <cell r="W263">
            <v>0</v>
          </cell>
          <cell r="X263">
            <v>12.370222625842274</v>
          </cell>
          <cell r="Y263">
            <v>10.483870967741936</v>
          </cell>
          <cell r="Z263">
            <v>0</v>
          </cell>
          <cell r="AA263">
            <v>0</v>
          </cell>
          <cell r="AB263">
            <v>2.542727304872582</v>
          </cell>
          <cell r="AC263">
            <v>5</v>
          </cell>
          <cell r="AD263">
            <v>0</v>
          </cell>
          <cell r="AE263">
            <v>1.3517454706142278</v>
          </cell>
          <cell r="AF263">
            <v>8.1690691689145698</v>
          </cell>
          <cell r="AG263">
            <v>0</v>
          </cell>
          <cell r="AH263">
            <v>2.9495985759346866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24.330758454185649</v>
          </cell>
          <cell r="AP263">
            <v>0</v>
          </cell>
          <cell r="AQ263">
            <v>15.83093083108543</v>
          </cell>
          <cell r="AR263">
            <v>22.521859409228703</v>
          </cell>
          <cell r="AS263">
            <v>32.678187467325067</v>
          </cell>
          <cell r="AT263">
            <v>0</v>
          </cell>
          <cell r="AU263">
            <v>0</v>
          </cell>
          <cell r="AV263">
            <v>0</v>
          </cell>
          <cell r="AW263">
            <v>67</v>
          </cell>
          <cell r="AX263">
            <v>0</v>
          </cell>
          <cell r="AY263">
            <v>0</v>
          </cell>
          <cell r="AZ263">
            <v>36.163072097620621</v>
          </cell>
          <cell r="BA263">
            <v>0</v>
          </cell>
          <cell r="BB263">
            <v>161.83150739910508</v>
          </cell>
          <cell r="BC263">
            <v>0</v>
          </cell>
          <cell r="BD263">
            <v>0</v>
          </cell>
          <cell r="BE263">
            <v>27.3224043715847</v>
          </cell>
          <cell r="BF263">
            <v>41.028280559922152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CA263">
            <v>0</v>
          </cell>
          <cell r="CB263">
            <v>17.265753424657532</v>
          </cell>
          <cell r="CC263">
            <v>0</v>
          </cell>
          <cell r="CD263">
            <v>0</v>
          </cell>
          <cell r="CE263">
            <v>12.250487334364308</v>
          </cell>
          <cell r="CF263">
            <v>0</v>
          </cell>
          <cell r="CH263">
            <v>29.516240759021841</v>
          </cell>
          <cell r="CJ263">
            <v>40012</v>
          </cell>
          <cell r="CK263">
            <v>12.370222625842274</v>
          </cell>
          <cell r="CL263">
            <v>9.5208146395287976</v>
          </cell>
          <cell r="CM263">
            <v>68.350684931506848</v>
          </cell>
          <cell r="CN263">
            <v>0</v>
          </cell>
          <cell r="CO263">
            <v>0</v>
          </cell>
          <cell r="CP263">
            <v>59.958544497445402</v>
          </cell>
          <cell r="CQ263">
            <v>0</v>
          </cell>
          <cell r="CR263">
            <v>38.352790240314135</v>
          </cell>
          <cell r="CS263">
            <v>0</v>
          </cell>
          <cell r="CU263">
            <v>40012</v>
          </cell>
          <cell r="CV263">
            <v>2.542727304872582</v>
          </cell>
          <cell r="CW263">
            <v>5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72.328767123287676</v>
          </cell>
          <cell r="DD263">
            <v>67</v>
          </cell>
          <cell r="DE263">
            <v>11.835616438356164</v>
          </cell>
          <cell r="DF263">
            <v>24</v>
          </cell>
          <cell r="DG263">
            <v>58.684931506849324</v>
          </cell>
          <cell r="DH263">
            <v>161.83150739910508</v>
          </cell>
          <cell r="DI263">
            <v>0</v>
          </cell>
          <cell r="DJ263">
            <v>0</v>
          </cell>
          <cell r="DK263">
            <v>27.3224043715847</v>
          </cell>
          <cell r="DL263">
            <v>41.028280559922152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R263">
            <v>68.350684931506848</v>
          </cell>
          <cell r="DS263">
            <v>29.516240759021841</v>
          </cell>
          <cell r="DT263">
            <v>0</v>
          </cell>
          <cell r="DV263">
            <v>40012</v>
          </cell>
          <cell r="DW263">
            <v>6.3472097596858648</v>
          </cell>
          <cell r="DY263">
            <v>49.7</v>
          </cell>
          <cell r="DZ263">
            <v>44.7</v>
          </cell>
          <cell r="EA263">
            <v>40</v>
          </cell>
          <cell r="EB263">
            <v>38.352790240314135</v>
          </cell>
          <cell r="ED263">
            <v>60</v>
          </cell>
          <cell r="EE263">
            <v>20</v>
          </cell>
          <cell r="EF263">
            <v>72.20903183180971</v>
          </cell>
          <cell r="EG263">
            <v>12.20903183180971</v>
          </cell>
          <cell r="EH263">
            <v>60</v>
          </cell>
          <cell r="EJ263">
            <v>38.352790240314135</v>
          </cell>
          <cell r="EK263">
            <v>98.352790240314135</v>
          </cell>
          <cell r="EL263">
            <v>118.35279024031414</v>
          </cell>
          <cell r="EN263">
            <v>0</v>
          </cell>
          <cell r="EO263">
            <v>60</v>
          </cell>
          <cell r="EP263">
            <v>80</v>
          </cell>
          <cell r="ER263">
            <v>200</v>
          </cell>
          <cell r="ET263">
            <v>15</v>
          </cell>
          <cell r="EU263">
            <v>0</v>
          </cell>
          <cell r="EV263">
            <v>0</v>
          </cell>
          <cell r="EW263">
            <v>63.898906292649762</v>
          </cell>
          <cell r="EX263">
            <v>4.4517786388570855</v>
          </cell>
          <cell r="EZ263">
            <v>63.898906292649762</v>
          </cell>
          <cell r="FA263">
            <v>78.89890629264977</v>
          </cell>
          <cell r="FB263">
            <v>59</v>
          </cell>
          <cell r="FC263">
            <v>68.350684931506848</v>
          </cell>
          <cell r="FE263">
            <v>38271.593275462961</v>
          </cell>
        </row>
        <row r="264">
          <cell r="A264">
            <v>40013</v>
          </cell>
          <cell r="B264">
            <v>19</v>
          </cell>
          <cell r="C264">
            <v>7</v>
          </cell>
          <cell r="D264">
            <v>7</v>
          </cell>
          <cell r="E264">
            <v>2009</v>
          </cell>
          <cell r="G264">
            <v>0</v>
          </cell>
          <cell r="H264">
            <v>3.6745357678479582</v>
          </cell>
          <cell r="I264">
            <v>8.432806334654293</v>
          </cell>
          <cell r="J264">
            <v>85.61643835616438</v>
          </cell>
          <cell r="K264">
            <v>10.483870967741936</v>
          </cell>
          <cell r="L264">
            <v>0.5486981598526538</v>
          </cell>
          <cell r="M264">
            <v>7.9228247070142741</v>
          </cell>
          <cell r="N264">
            <v>8.5097142857142849</v>
          </cell>
          <cell r="O264">
            <v>37.768085645702413</v>
          </cell>
          <cell r="P264">
            <v>22.75997197383856</v>
          </cell>
          <cell r="Q264">
            <v>25.987278946748283</v>
          </cell>
          <cell r="R264">
            <v>21.765118371983238</v>
          </cell>
          <cell r="S264">
            <v>185.195285390832</v>
          </cell>
          <cell r="T264">
            <v>21.405528385904482</v>
          </cell>
          <cell r="U264">
            <v>39.887082339693045</v>
          </cell>
          <cell r="W264">
            <v>0</v>
          </cell>
          <cell r="X264">
            <v>12.107342102502251</v>
          </cell>
          <cell r="Y264">
            <v>10.483870967741936</v>
          </cell>
          <cell r="Z264">
            <v>0</v>
          </cell>
          <cell r="AA264">
            <v>0</v>
          </cell>
          <cell r="AB264">
            <v>2.5414375156599656</v>
          </cell>
          <cell r="AC264">
            <v>5</v>
          </cell>
          <cell r="AD264">
            <v>0</v>
          </cell>
          <cell r="AE264">
            <v>1.3517454706142278</v>
          </cell>
          <cell r="AF264">
            <v>8.0880541663070211</v>
          </cell>
          <cell r="AG264">
            <v>0</v>
          </cell>
          <cell r="AH264">
            <v>3.0170507791524468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24.417415139449062</v>
          </cell>
          <cell r="AP264">
            <v>0</v>
          </cell>
          <cell r="AQ264">
            <v>15.911945833692979</v>
          </cell>
          <cell r="AR264">
            <v>22.494854408359526</v>
          </cell>
          <cell r="AS264">
            <v>32.786959102183914</v>
          </cell>
          <cell r="AT264">
            <v>0</v>
          </cell>
          <cell r="AU264">
            <v>0</v>
          </cell>
          <cell r="AV264">
            <v>0</v>
          </cell>
          <cell r="AW264">
            <v>67</v>
          </cell>
          <cell r="AX264">
            <v>0</v>
          </cell>
          <cell r="AY264">
            <v>0</v>
          </cell>
          <cell r="AZ264">
            <v>36.190077098489795</v>
          </cell>
          <cell r="BA264">
            <v>0</v>
          </cell>
          <cell r="BB264">
            <v>143.29781901793973</v>
          </cell>
          <cell r="BC264">
            <v>0</v>
          </cell>
          <cell r="BD264">
            <v>0</v>
          </cell>
          <cell r="BE264">
            <v>27.3224043715847</v>
          </cell>
          <cell r="BF264">
            <v>41.028280559922152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CA264">
            <v>0</v>
          </cell>
          <cell r="CB264">
            <v>17.265753424657532</v>
          </cell>
          <cell r="CC264">
            <v>0</v>
          </cell>
          <cell r="CD264">
            <v>0</v>
          </cell>
          <cell r="CE264">
            <v>9.6522296754345547</v>
          </cell>
          <cell r="CF264">
            <v>0</v>
          </cell>
          <cell r="CH264">
            <v>26.917983100092087</v>
          </cell>
          <cell r="CJ264">
            <v>40013</v>
          </cell>
          <cell r="CK264">
            <v>12.107342102502251</v>
          </cell>
          <cell r="CL264">
            <v>9.4397996369212489</v>
          </cell>
          <cell r="CM264">
            <v>68.350684931506848</v>
          </cell>
          <cell r="CN264">
            <v>0</v>
          </cell>
          <cell r="CO264">
            <v>0</v>
          </cell>
          <cell r="CP264">
            <v>60</v>
          </cell>
          <cell r="CQ264">
            <v>0.22142502078542492</v>
          </cell>
          <cell r="CR264">
            <v>38.406800242052505</v>
          </cell>
          <cell r="CS264">
            <v>0</v>
          </cell>
          <cell r="CU264">
            <v>40013</v>
          </cell>
          <cell r="CV264">
            <v>2.5414375156599656</v>
          </cell>
          <cell r="CW264">
            <v>5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72.328767123287676</v>
          </cell>
          <cell r="DD264">
            <v>67</v>
          </cell>
          <cell r="DE264">
            <v>11.835616438356164</v>
          </cell>
          <cell r="DF264">
            <v>24</v>
          </cell>
          <cell r="DG264">
            <v>58.684931506849324</v>
          </cell>
          <cell r="DH264">
            <v>143.29781901793973</v>
          </cell>
          <cell r="DI264">
            <v>0</v>
          </cell>
          <cell r="DJ264">
            <v>0</v>
          </cell>
          <cell r="DK264">
            <v>27.3224043715847</v>
          </cell>
          <cell r="DL264">
            <v>41.028280559922152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R264">
            <v>68.350684931506848</v>
          </cell>
          <cell r="DS264">
            <v>26.917983100092087</v>
          </cell>
          <cell r="DT264">
            <v>0</v>
          </cell>
          <cell r="DV264">
            <v>40013</v>
          </cell>
          <cell r="DW264">
            <v>6.293199757947499</v>
          </cell>
          <cell r="DY264">
            <v>49.7</v>
          </cell>
          <cell r="DZ264">
            <v>44.7</v>
          </cell>
          <cell r="EA264">
            <v>40</v>
          </cell>
          <cell r="EB264">
            <v>38.406800242052505</v>
          </cell>
          <cell r="ED264">
            <v>60</v>
          </cell>
          <cell r="EE264">
            <v>20</v>
          </cell>
          <cell r="EF264">
            <v>69.873654696219972</v>
          </cell>
          <cell r="EG264">
            <v>9.8736546962199725</v>
          </cell>
          <cell r="EH264">
            <v>60</v>
          </cell>
          <cell r="EJ264">
            <v>38.406800242052505</v>
          </cell>
          <cell r="EK264">
            <v>98.406800242052498</v>
          </cell>
          <cell r="EL264">
            <v>118.4068002420525</v>
          </cell>
          <cell r="EN264">
            <v>0</v>
          </cell>
          <cell r="EO264">
            <v>60</v>
          </cell>
          <cell r="EP264">
            <v>80</v>
          </cell>
          <cell r="ER264">
            <v>200</v>
          </cell>
          <cell r="ET264">
            <v>15</v>
          </cell>
          <cell r="EU264">
            <v>0</v>
          </cell>
          <cell r="EV264">
            <v>0</v>
          </cell>
          <cell r="EW264">
            <v>63.488736323106941</v>
          </cell>
          <cell r="EX264">
            <v>4.8619486083999064</v>
          </cell>
          <cell r="EZ264">
            <v>63.488736323106941</v>
          </cell>
          <cell r="FA264">
            <v>78.488736323106934</v>
          </cell>
          <cell r="FB264">
            <v>59</v>
          </cell>
          <cell r="FC264">
            <v>68.350684931506848</v>
          </cell>
          <cell r="FE264">
            <v>38271.593275810184</v>
          </cell>
        </row>
        <row r="265">
          <cell r="A265">
            <v>40014</v>
          </cell>
          <cell r="B265">
            <v>20</v>
          </cell>
          <cell r="C265">
            <v>1</v>
          </cell>
          <cell r="D265">
            <v>7</v>
          </cell>
          <cell r="E265">
            <v>2009</v>
          </cell>
          <cell r="G265">
            <v>0</v>
          </cell>
          <cell r="H265">
            <v>4.3217396349472494</v>
          </cell>
          <cell r="I265">
            <v>8.6010937024876295</v>
          </cell>
          <cell r="J265">
            <v>85.61643835616438</v>
          </cell>
          <cell r="K265">
            <v>10.483870967741936</v>
          </cell>
          <cell r="L265">
            <v>0.64534154376911612</v>
          </cell>
          <cell r="M265">
            <v>8.0809347433220164</v>
          </cell>
          <cell r="N265">
            <v>8.5097142857142849</v>
          </cell>
          <cell r="O265">
            <v>44.420259587433172</v>
          </cell>
          <cell r="P265">
            <v>23.214176140688412</v>
          </cell>
          <cell r="Q265">
            <v>25.963811250274784</v>
          </cell>
          <cell r="R265">
            <v>21.765118371983238</v>
          </cell>
          <cell r="S265">
            <v>196.65450766933071</v>
          </cell>
          <cell r="T265">
            <v>21.451524298657649</v>
          </cell>
          <cell r="U265">
            <v>40.276469925756302</v>
          </cell>
          <cell r="W265">
            <v>0</v>
          </cell>
          <cell r="X265">
            <v>12.922833337434879</v>
          </cell>
          <cell r="Y265">
            <v>10.483870967741936</v>
          </cell>
          <cell r="Z265">
            <v>0</v>
          </cell>
          <cell r="AA265">
            <v>0</v>
          </cell>
          <cell r="AB265">
            <v>2.5401483806882532</v>
          </cell>
          <cell r="AC265">
            <v>5</v>
          </cell>
          <cell r="AD265">
            <v>0</v>
          </cell>
          <cell r="AE265">
            <v>1.3517454706142278</v>
          </cell>
          <cell r="AF265">
            <v>8.344096721502936</v>
          </cell>
          <cell r="AG265">
            <v>0</v>
          </cell>
          <cell r="AH265">
            <v>2.7195804846604208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23.78584497216071</v>
          </cell>
          <cell r="AP265">
            <v>0</v>
          </cell>
          <cell r="AQ265">
            <v>15.655903278497064</v>
          </cell>
          <cell r="AR265">
            <v>22.580201926758164</v>
          </cell>
          <cell r="AS265">
            <v>32.900508329031666</v>
          </cell>
          <cell r="AT265">
            <v>0</v>
          </cell>
          <cell r="AU265">
            <v>0</v>
          </cell>
          <cell r="AV265">
            <v>0</v>
          </cell>
          <cell r="AW265">
            <v>67</v>
          </cell>
          <cell r="AX265">
            <v>0</v>
          </cell>
          <cell r="AY265">
            <v>0</v>
          </cell>
          <cell r="AZ265">
            <v>36.10472958009116</v>
          </cell>
          <cell r="BA265">
            <v>0</v>
          </cell>
          <cell r="BB265">
            <v>155.27777231365354</v>
          </cell>
          <cell r="BC265">
            <v>0</v>
          </cell>
          <cell r="BD265">
            <v>0</v>
          </cell>
          <cell r="BE265">
            <v>27.3224043715847</v>
          </cell>
          <cell r="BF265">
            <v>41.028280559922152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CA265">
            <v>0</v>
          </cell>
          <cell r="CB265">
            <v>17.265753424657532</v>
          </cell>
          <cell r="CC265">
            <v>0</v>
          </cell>
          <cell r="CD265">
            <v>0</v>
          </cell>
          <cell r="CE265">
            <v>17.721326359271586</v>
          </cell>
          <cell r="CF265">
            <v>0</v>
          </cell>
          <cell r="CH265">
            <v>34.987079783929119</v>
          </cell>
          <cell r="CJ265">
            <v>40014</v>
          </cell>
          <cell r="CK265">
            <v>12.922833337434879</v>
          </cell>
          <cell r="CL265">
            <v>9.6958421921171638</v>
          </cell>
          <cell r="CM265">
            <v>68.350684931506848</v>
          </cell>
          <cell r="CN265">
            <v>0</v>
          </cell>
          <cell r="CO265">
            <v>0</v>
          </cell>
          <cell r="CP265">
            <v>59.405933785852795</v>
          </cell>
          <cell r="CQ265">
            <v>0</v>
          </cell>
          <cell r="CR265">
            <v>38.236105205255228</v>
          </cell>
          <cell r="CS265">
            <v>0</v>
          </cell>
          <cell r="CU265">
            <v>40014</v>
          </cell>
          <cell r="CV265">
            <v>2.5401483806882532</v>
          </cell>
          <cell r="CW265">
            <v>5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72.328767123287676</v>
          </cell>
          <cell r="DD265">
            <v>67</v>
          </cell>
          <cell r="DE265">
            <v>11.835616438356164</v>
          </cell>
          <cell r="DF265">
            <v>24</v>
          </cell>
          <cell r="DG265">
            <v>58.684931506849324</v>
          </cell>
          <cell r="DH265">
            <v>155.27777231365354</v>
          </cell>
          <cell r="DI265">
            <v>0</v>
          </cell>
          <cell r="DJ265">
            <v>0</v>
          </cell>
          <cell r="DK265">
            <v>27.3224043715847</v>
          </cell>
          <cell r="DL265">
            <v>41.028280559922152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R265">
            <v>68.350684931506848</v>
          </cell>
          <cell r="DS265">
            <v>34.987079783929119</v>
          </cell>
          <cell r="DT265">
            <v>0</v>
          </cell>
          <cell r="DV265">
            <v>40014</v>
          </cell>
          <cell r="DW265">
            <v>6.4638947947447756</v>
          </cell>
          <cell r="DY265">
            <v>49.7</v>
          </cell>
          <cell r="DZ265">
            <v>44.7</v>
          </cell>
          <cell r="EA265">
            <v>40</v>
          </cell>
          <cell r="EB265">
            <v>38.236105205255228</v>
          </cell>
          <cell r="ED265">
            <v>60</v>
          </cell>
          <cell r="EE265">
            <v>20</v>
          </cell>
          <cell r="EF265">
            <v>77.127260145124382</v>
          </cell>
          <cell r="EG265">
            <v>17.127260145124382</v>
          </cell>
          <cell r="EH265">
            <v>60</v>
          </cell>
          <cell r="EJ265">
            <v>38.236105205255228</v>
          </cell>
          <cell r="EK265">
            <v>98.236105205255228</v>
          </cell>
          <cell r="EL265">
            <v>118.23610520525523</v>
          </cell>
          <cell r="EN265">
            <v>0</v>
          </cell>
          <cell r="EO265">
            <v>60</v>
          </cell>
          <cell r="EP265">
            <v>80</v>
          </cell>
          <cell r="ER265">
            <v>200</v>
          </cell>
          <cell r="ET265">
            <v>15</v>
          </cell>
          <cell r="EU265">
            <v>0</v>
          </cell>
          <cell r="EV265">
            <v>0</v>
          </cell>
          <cell r="EW265">
            <v>64.755734745562506</v>
          </cell>
          <cell r="EX265">
            <v>3.5949501859443416</v>
          </cell>
          <cell r="EZ265">
            <v>64.755734745562506</v>
          </cell>
          <cell r="FA265">
            <v>79.755734745562506</v>
          </cell>
          <cell r="FB265">
            <v>59</v>
          </cell>
          <cell r="FC265">
            <v>68.350684931506848</v>
          </cell>
          <cell r="FE265">
            <v>38271.593276041669</v>
          </cell>
        </row>
        <row r="266">
          <cell r="A266">
            <v>40015</v>
          </cell>
          <cell r="B266">
            <v>21</v>
          </cell>
          <cell r="C266">
            <v>2</v>
          </cell>
          <cell r="D266">
            <v>7</v>
          </cell>
          <cell r="E266">
            <v>2009</v>
          </cell>
          <cell r="G266">
            <v>0</v>
          </cell>
          <cell r="H266">
            <v>3.6119732784635241</v>
          </cell>
          <cell r="I266">
            <v>8.4167086819909755</v>
          </cell>
          <cell r="J266">
            <v>85.61643835616438</v>
          </cell>
          <cell r="K266">
            <v>10.483870967741936</v>
          </cell>
          <cell r="L266">
            <v>0.5393560483670593</v>
          </cell>
          <cell r="M266">
            <v>7.9077005745268787</v>
          </cell>
          <cell r="N266">
            <v>8.5097142857142849</v>
          </cell>
          <cell r="O266">
            <v>37.12504782907407</v>
          </cell>
          <cell r="P266">
            <v>22.716524738253888</v>
          </cell>
          <cell r="Q266">
            <v>25.989475422529789</v>
          </cell>
          <cell r="R266">
            <v>21.765118371983238</v>
          </cell>
          <cell r="S266">
            <v>164.47989899747765</v>
          </cell>
          <cell r="T266">
            <v>21.322379365662101</v>
          </cell>
          <cell r="U266">
            <v>39.183167701680382</v>
          </cell>
          <cell r="W266">
            <v>0</v>
          </cell>
          <cell r="X266">
            <v>12.028681960454499</v>
          </cell>
          <cell r="Y266">
            <v>10.483870967741936</v>
          </cell>
          <cell r="Z266">
            <v>0</v>
          </cell>
          <cell r="AA266">
            <v>0</v>
          </cell>
          <cell r="AB266">
            <v>2.5388598996255856</v>
          </cell>
          <cell r="AC266">
            <v>5</v>
          </cell>
          <cell r="AD266">
            <v>0</v>
          </cell>
          <cell r="AE266">
            <v>1.3517454706142278</v>
          </cell>
          <cell r="AF266">
            <v>8.0661655383684074</v>
          </cell>
          <cell r="AG266">
            <v>0</v>
          </cell>
          <cell r="AH266">
            <v>3.0623231844018086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24.227536405725413</v>
          </cell>
          <cell r="AP266">
            <v>0</v>
          </cell>
          <cell r="AQ266">
            <v>15.933834461631593</v>
          </cell>
          <cell r="AR266">
            <v>22.487558199046653</v>
          </cell>
          <cell r="AS266">
            <v>33.010225572705956</v>
          </cell>
          <cell r="AT266">
            <v>0</v>
          </cell>
          <cell r="AU266">
            <v>0</v>
          </cell>
          <cell r="AV266">
            <v>0</v>
          </cell>
          <cell r="AW266">
            <v>67</v>
          </cell>
          <cell r="AX266">
            <v>0</v>
          </cell>
          <cell r="AY266">
            <v>0</v>
          </cell>
          <cell r="AZ266">
            <v>36.197373307802671</v>
          </cell>
          <cell r="BA266">
            <v>0</v>
          </cell>
          <cell r="BB266">
            <v>121.78807275701746</v>
          </cell>
          <cell r="BC266">
            <v>0</v>
          </cell>
          <cell r="BD266">
            <v>0</v>
          </cell>
          <cell r="BE266">
            <v>27.3224043715847</v>
          </cell>
          <cell r="BF266">
            <v>41.028280559922152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CA266">
            <v>0</v>
          </cell>
          <cell r="CB266">
            <v>17.265753424657532</v>
          </cell>
          <cell r="CC266">
            <v>0</v>
          </cell>
          <cell r="CD266">
            <v>0</v>
          </cell>
          <cell r="CE266">
            <v>8.8746885383295506</v>
          </cell>
          <cell r="CF266">
            <v>0</v>
          </cell>
          <cell r="CH266">
            <v>26.140441962987083</v>
          </cell>
          <cell r="CJ266">
            <v>40015</v>
          </cell>
          <cell r="CK266">
            <v>12.028681960454499</v>
          </cell>
          <cell r="CL266">
            <v>9.4179110089826352</v>
          </cell>
          <cell r="CM266">
            <v>68.350684931506848</v>
          </cell>
          <cell r="CN266">
            <v>0</v>
          </cell>
          <cell r="CO266">
            <v>0</v>
          </cell>
          <cell r="CP266">
            <v>60</v>
          </cell>
          <cell r="CQ266">
            <v>0.30008516283317732</v>
          </cell>
          <cell r="CR266">
            <v>38.421392660678244</v>
          </cell>
          <cell r="CS266">
            <v>0</v>
          </cell>
          <cell r="CU266">
            <v>40015</v>
          </cell>
          <cell r="CV266">
            <v>2.5388598996255856</v>
          </cell>
          <cell r="CW266">
            <v>5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72.328767123287676</v>
          </cell>
          <cell r="DD266">
            <v>67</v>
          </cell>
          <cell r="DE266">
            <v>11.835616438356164</v>
          </cell>
          <cell r="DF266">
            <v>24</v>
          </cell>
          <cell r="DG266">
            <v>58.684931506849324</v>
          </cell>
          <cell r="DH266">
            <v>121.78807275701746</v>
          </cell>
          <cell r="DI266">
            <v>0</v>
          </cell>
          <cell r="DJ266">
            <v>0</v>
          </cell>
          <cell r="DK266">
            <v>27.3224043715847</v>
          </cell>
          <cell r="DL266">
            <v>41.028280559922152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R266">
            <v>68.350684931506848</v>
          </cell>
          <cell r="DS266">
            <v>26.140441962987083</v>
          </cell>
          <cell r="DT266">
            <v>0</v>
          </cell>
          <cell r="DV266">
            <v>40015</v>
          </cell>
          <cell r="DW266">
            <v>6.2786073393217565</v>
          </cell>
          <cell r="DY266">
            <v>49.7</v>
          </cell>
          <cell r="DZ266">
            <v>44.7</v>
          </cell>
          <cell r="EA266">
            <v>40</v>
          </cell>
          <cell r="EB266">
            <v>38.421392660678244</v>
          </cell>
          <cell r="ED266">
            <v>60</v>
          </cell>
          <cell r="EE266">
            <v>20</v>
          </cell>
          <cell r="EF266">
            <v>69.174773701162735</v>
          </cell>
          <cell r="EG266">
            <v>9.1747737011627351</v>
          </cell>
          <cell r="EH266">
            <v>60</v>
          </cell>
          <cell r="EJ266">
            <v>38.421392660678244</v>
          </cell>
          <cell r="EK266">
            <v>98.421392660678237</v>
          </cell>
          <cell r="EL266">
            <v>118.42139266067824</v>
          </cell>
          <cell r="EN266">
            <v>0</v>
          </cell>
          <cell r="EO266">
            <v>60</v>
          </cell>
          <cell r="EP266">
            <v>80</v>
          </cell>
          <cell r="ER266">
            <v>200</v>
          </cell>
          <cell r="ET266">
            <v>15</v>
          </cell>
          <cell r="EU266">
            <v>0</v>
          </cell>
          <cell r="EV266">
            <v>0</v>
          </cell>
          <cell r="EW266">
            <v>63.367540651725001</v>
          </cell>
          <cell r="EX266">
            <v>4.9831442797818468</v>
          </cell>
          <cell r="EZ266">
            <v>63.367540651725001</v>
          </cell>
          <cell r="FA266">
            <v>78.367540651724994</v>
          </cell>
          <cell r="FB266">
            <v>59</v>
          </cell>
          <cell r="FC266">
            <v>68.350684931506848</v>
          </cell>
          <cell r="FE266">
            <v>38271.593276157408</v>
          </cell>
        </row>
        <row r="267">
          <cell r="A267">
            <v>40016</v>
          </cell>
          <cell r="B267">
            <v>22</v>
          </cell>
          <cell r="C267">
            <v>3</v>
          </cell>
          <cell r="D267">
            <v>7</v>
          </cell>
          <cell r="E267">
            <v>2009</v>
          </cell>
          <cell r="G267">
            <v>0</v>
          </cell>
          <cell r="H267">
            <v>3.9833584610061878</v>
          </cell>
          <cell r="I267">
            <v>8.1991390043523804</v>
          </cell>
          <cell r="J267">
            <v>85.61643835616438</v>
          </cell>
          <cell r="K267">
            <v>10.483870967741936</v>
          </cell>
          <cell r="L267">
            <v>0.59481294935595541</v>
          </cell>
          <cell r="M267">
            <v>7.7032886208918896</v>
          </cell>
          <cell r="N267">
            <v>8.5097142857142849</v>
          </cell>
          <cell r="O267">
            <v>40.942266729090662</v>
          </cell>
          <cell r="P267">
            <v>22.129308624317776</v>
          </cell>
          <cell r="Q267">
            <v>25.621149006565339</v>
          </cell>
          <cell r="R267">
            <v>21.765118371983238</v>
          </cell>
          <cell r="S267">
            <v>244.45298542234937</v>
          </cell>
          <cell r="T267">
            <v>21.717133470398664</v>
          </cell>
          <cell r="U267">
            <v>38.169849631740988</v>
          </cell>
          <cell r="W267">
            <v>0</v>
          </cell>
          <cell r="X267">
            <v>12.182497465358569</v>
          </cell>
          <cell r="Y267">
            <v>10.483870967741936</v>
          </cell>
          <cell r="Z267">
            <v>0</v>
          </cell>
          <cell r="AA267">
            <v>0</v>
          </cell>
          <cell r="AB267">
            <v>2.5375720721402688</v>
          </cell>
          <cell r="AC267">
            <v>5</v>
          </cell>
          <cell r="AD267">
            <v>0</v>
          </cell>
          <cell r="AE267">
            <v>1.3517454706142278</v>
          </cell>
          <cell r="AF267">
            <v>7.9184983132076319</v>
          </cell>
          <cell r="AG267">
            <v>0</v>
          </cell>
          <cell r="AH267">
            <v>2.8868519381240123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24.135528665166937</v>
          </cell>
          <cell r="AP267">
            <v>0</v>
          </cell>
          <cell r="AQ267">
            <v>16.081501686792368</v>
          </cell>
          <cell r="AR267">
            <v>22.438335790659725</v>
          </cell>
          <cell r="AS267">
            <v>33.123889054638155</v>
          </cell>
          <cell r="AT267">
            <v>0</v>
          </cell>
          <cell r="AU267">
            <v>0</v>
          </cell>
          <cell r="AV267">
            <v>0</v>
          </cell>
          <cell r="AW267">
            <v>67</v>
          </cell>
          <cell r="AX267">
            <v>0</v>
          </cell>
          <cell r="AY267">
            <v>0</v>
          </cell>
          <cell r="AZ267">
            <v>36.246595716189603</v>
          </cell>
          <cell r="BA267">
            <v>0</v>
          </cell>
          <cell r="BB267">
            <v>201.09337280829945</v>
          </cell>
          <cell r="BC267">
            <v>0</v>
          </cell>
          <cell r="BD267">
            <v>0</v>
          </cell>
          <cell r="BE267">
            <v>27.3224043715847</v>
          </cell>
          <cell r="BF267">
            <v>41.028280559922152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CA267">
            <v>0</v>
          </cell>
          <cell r="CB267">
            <v>17.265753424657532</v>
          </cell>
          <cell r="CC267">
            <v>0</v>
          </cell>
          <cell r="CD267">
            <v>0</v>
          </cell>
          <cell r="CE267">
            <v>11.791735596575805</v>
          </cell>
          <cell r="CF267">
            <v>0</v>
          </cell>
          <cell r="CH267">
            <v>29.057489021233337</v>
          </cell>
          <cell r="CJ267">
            <v>40016</v>
          </cell>
          <cell r="CK267">
            <v>12.182497465358569</v>
          </cell>
          <cell r="CL267">
            <v>9.2702437838218597</v>
          </cell>
          <cell r="CM267">
            <v>68.350684931506848</v>
          </cell>
          <cell r="CN267">
            <v>0</v>
          </cell>
          <cell r="CO267">
            <v>0</v>
          </cell>
          <cell r="CP267">
            <v>60</v>
          </cell>
          <cell r="CQ267">
            <v>0.1462696579291034</v>
          </cell>
          <cell r="CR267">
            <v>38.519837477452093</v>
          </cell>
          <cell r="CS267">
            <v>0</v>
          </cell>
          <cell r="CU267">
            <v>40016</v>
          </cell>
          <cell r="CV267">
            <v>2.5375720721402688</v>
          </cell>
          <cell r="CW267">
            <v>5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72.328767123287676</v>
          </cell>
          <cell r="DD267">
            <v>67</v>
          </cell>
          <cell r="DE267">
            <v>11.835616438356164</v>
          </cell>
          <cell r="DF267">
            <v>24</v>
          </cell>
          <cell r="DG267">
            <v>58.684931506849324</v>
          </cell>
          <cell r="DH267">
            <v>201.09337280829945</v>
          </cell>
          <cell r="DI267">
            <v>0</v>
          </cell>
          <cell r="DJ267">
            <v>0</v>
          </cell>
          <cell r="DK267">
            <v>27.3224043715847</v>
          </cell>
          <cell r="DL267">
            <v>41.028280559922152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R267">
            <v>68.350684931506848</v>
          </cell>
          <cell r="DS267">
            <v>29.057489021233337</v>
          </cell>
          <cell r="DT267">
            <v>0</v>
          </cell>
          <cell r="DV267">
            <v>40016</v>
          </cell>
          <cell r="DW267">
            <v>6.1801625225479064</v>
          </cell>
          <cell r="DY267">
            <v>49.7</v>
          </cell>
          <cell r="DZ267">
            <v>44.7</v>
          </cell>
          <cell r="EA267">
            <v>40</v>
          </cell>
          <cell r="EB267">
            <v>38.519837477452093</v>
          </cell>
          <cell r="ED267">
            <v>60</v>
          </cell>
          <cell r="EE267">
            <v>20</v>
          </cell>
          <cell r="EF267">
            <v>71.938005254504901</v>
          </cell>
          <cell r="EG267">
            <v>11.938005254504901</v>
          </cell>
          <cell r="EH267">
            <v>60</v>
          </cell>
          <cell r="EJ267">
            <v>38.519837477452093</v>
          </cell>
          <cell r="EK267">
            <v>98.519837477452086</v>
          </cell>
          <cell r="EL267">
            <v>118.51983747745209</v>
          </cell>
          <cell r="EN267">
            <v>0</v>
          </cell>
          <cell r="EO267">
            <v>60</v>
          </cell>
          <cell r="EP267">
            <v>80</v>
          </cell>
          <cell r="ER267">
            <v>200</v>
          </cell>
          <cell r="ET267">
            <v>15</v>
          </cell>
          <cell r="EU267">
            <v>0</v>
          </cell>
          <cell r="EV267">
            <v>0</v>
          </cell>
          <cell r="EW267">
            <v>61.729506603826231</v>
          </cell>
          <cell r="EX267">
            <v>6.6211783276806173</v>
          </cell>
          <cell r="EZ267">
            <v>61.729506603826231</v>
          </cell>
          <cell r="FA267">
            <v>76.729506603826223</v>
          </cell>
          <cell r="FB267">
            <v>59</v>
          </cell>
          <cell r="FC267">
            <v>68.350684931506848</v>
          </cell>
          <cell r="FE267">
            <v>38271.593276388892</v>
          </cell>
        </row>
        <row r="268">
          <cell r="A268">
            <v>40017</v>
          </cell>
          <cell r="B268">
            <v>23</v>
          </cell>
          <cell r="C268">
            <v>4</v>
          </cell>
          <cell r="D268">
            <v>7</v>
          </cell>
          <cell r="E268">
            <v>2009</v>
          </cell>
          <cell r="G268">
            <v>0</v>
          </cell>
          <cell r="H268">
            <v>3.4635484352523416</v>
          </cell>
          <cell r="I268">
            <v>6.7699998986286412</v>
          </cell>
          <cell r="J268">
            <v>85.61643835616438</v>
          </cell>
          <cell r="K268">
            <v>10.483870967741936</v>
          </cell>
          <cell r="L268">
            <v>0.51719258514566546</v>
          </cell>
          <cell r="M268">
            <v>6.3605780015269398</v>
          </cell>
          <cell r="N268">
            <v>0</v>
          </cell>
          <cell r="O268">
            <v>35.59948853546215</v>
          </cell>
          <cell r="P268">
            <v>18.27209138225686</v>
          </cell>
          <cell r="Q268">
            <v>26.286544890365843</v>
          </cell>
          <cell r="R268">
            <v>21.765118371983238</v>
          </cell>
          <cell r="S268">
            <v>207.87767400026399</v>
          </cell>
          <cell r="T268">
            <v>20.819481424364483</v>
          </cell>
          <cell r="U268">
            <v>27.556151000525542</v>
          </cell>
          <cell r="W268">
            <v>0</v>
          </cell>
          <cell r="X268">
            <v>10.233548333880982</v>
          </cell>
          <cell r="Y268">
            <v>10.483870967741936</v>
          </cell>
          <cell r="Z268">
            <v>0</v>
          </cell>
          <cell r="AA268">
            <v>0</v>
          </cell>
          <cell r="AB268">
            <v>0</v>
          </cell>
          <cell r="AC268">
            <v>5</v>
          </cell>
          <cell r="AD268">
            <v>0</v>
          </cell>
          <cell r="AE268">
            <v>1.3517454706142278</v>
          </cell>
          <cell r="AF268">
            <v>0.52602511605837776</v>
          </cell>
          <cell r="AG268">
            <v>0</v>
          </cell>
          <cell r="AH268">
            <v>3.011836150589108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25.853327141619108</v>
          </cell>
          <cell r="AP268">
            <v>0</v>
          </cell>
          <cell r="AQ268">
            <v>23.473974883941622</v>
          </cell>
          <cell r="AR268">
            <v>16.526025116058378</v>
          </cell>
          <cell r="AS268">
            <v>33.058079887859861</v>
          </cell>
          <cell r="AT268">
            <v>0</v>
          </cell>
          <cell r="AU268">
            <v>0</v>
          </cell>
          <cell r="AV268">
            <v>0</v>
          </cell>
          <cell r="AW268">
            <v>67</v>
          </cell>
          <cell r="AX268">
            <v>0</v>
          </cell>
          <cell r="AY268">
            <v>0</v>
          </cell>
          <cell r="AZ268">
            <v>42.158906390790946</v>
          </cell>
          <cell r="BA268">
            <v>0</v>
          </cell>
          <cell r="BB268">
            <v>147.09440003436305</v>
          </cell>
          <cell r="BC268">
            <v>0</v>
          </cell>
          <cell r="BD268">
            <v>0</v>
          </cell>
          <cell r="BE268">
            <v>27.3224043715847</v>
          </cell>
          <cell r="BF268">
            <v>38.647429562009975</v>
          </cell>
          <cell r="BG268">
            <v>0</v>
          </cell>
          <cell r="BH268">
            <v>0.17197560933861666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2.3808509979121766</v>
          </cell>
          <cell r="BX268">
            <v>0</v>
          </cell>
          <cell r="BY268">
            <v>0</v>
          </cell>
          <cell r="CA268">
            <v>0</v>
          </cell>
          <cell r="CB268">
            <v>17.093777815318916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H268">
            <v>17.093777815318916</v>
          </cell>
          <cell r="CJ268">
            <v>40017</v>
          </cell>
          <cell r="CK268">
            <v>10.233548333880982</v>
          </cell>
          <cell r="CL268">
            <v>1.8777705866726055</v>
          </cell>
          <cell r="CM268">
            <v>65.969833933594671</v>
          </cell>
          <cell r="CN268">
            <v>2.3808509979121766</v>
          </cell>
          <cell r="CO268">
            <v>0</v>
          </cell>
          <cell r="CP268">
            <v>60</v>
          </cell>
          <cell r="CQ268">
            <v>1.9232431800680772</v>
          </cell>
          <cell r="CR268">
            <v>40</v>
          </cell>
          <cell r="CS268">
            <v>0</v>
          </cell>
          <cell r="CU268">
            <v>40017</v>
          </cell>
          <cell r="CV268">
            <v>0</v>
          </cell>
          <cell r="CW268">
            <v>5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72.328767123287676</v>
          </cell>
          <cell r="DD268">
            <v>67</v>
          </cell>
          <cell r="DE268">
            <v>11.835616438356164</v>
          </cell>
          <cell r="DF268">
            <v>24</v>
          </cell>
          <cell r="DG268">
            <v>58.684931506849324</v>
          </cell>
          <cell r="DH268">
            <v>147.09440003436305</v>
          </cell>
          <cell r="DI268">
            <v>0</v>
          </cell>
          <cell r="DJ268">
            <v>0</v>
          </cell>
          <cell r="DK268">
            <v>27.3224043715847</v>
          </cell>
          <cell r="DL268">
            <v>38.647429562009975</v>
          </cell>
          <cell r="DM268">
            <v>0</v>
          </cell>
          <cell r="DN268">
            <v>0</v>
          </cell>
          <cell r="DO268">
            <v>0</v>
          </cell>
          <cell r="DP268">
            <v>2.3808509979121766</v>
          </cell>
          <cell r="DR268">
            <v>68.350684931506848</v>
          </cell>
          <cell r="DS268">
            <v>17.093777815318916</v>
          </cell>
          <cell r="DT268">
            <v>0</v>
          </cell>
          <cell r="DV268">
            <v>40017</v>
          </cell>
          <cell r="DW268">
            <v>1.2518470577817371</v>
          </cell>
          <cell r="DY268">
            <v>49.7</v>
          </cell>
          <cell r="DZ268">
            <v>44.7</v>
          </cell>
          <cell r="EA268">
            <v>40</v>
          </cell>
          <cell r="EB268">
            <v>40</v>
          </cell>
          <cell r="ED268">
            <v>60</v>
          </cell>
          <cell r="EE268">
            <v>20</v>
          </cell>
          <cell r="EF268">
            <v>61.923243180068077</v>
          </cell>
          <cell r="EG268">
            <v>1.9232431800680772</v>
          </cell>
          <cell r="EH268">
            <v>60</v>
          </cell>
          <cell r="EJ268">
            <v>40</v>
          </cell>
          <cell r="EK268">
            <v>100</v>
          </cell>
          <cell r="EL268">
            <v>120</v>
          </cell>
          <cell r="EN268">
            <v>0</v>
          </cell>
          <cell r="EO268">
            <v>60</v>
          </cell>
          <cell r="EP268">
            <v>80</v>
          </cell>
          <cell r="ER268">
            <v>200</v>
          </cell>
          <cell r="ET268">
            <v>15</v>
          </cell>
          <cell r="EU268">
            <v>0</v>
          </cell>
          <cell r="EV268">
            <v>2.3808509979121766</v>
          </cell>
          <cell r="EW268">
            <v>53.350684931506848</v>
          </cell>
          <cell r="EX268">
            <v>15</v>
          </cell>
          <cell r="EZ268">
            <v>50.969833933594671</v>
          </cell>
          <cell r="FA268">
            <v>65.969833933594671</v>
          </cell>
          <cell r="FB268">
            <v>59</v>
          </cell>
          <cell r="FC268">
            <v>68.350684931506848</v>
          </cell>
          <cell r="FE268">
            <v>38271.593276736108</v>
          </cell>
        </row>
        <row r="269">
          <cell r="A269">
            <v>40018</v>
          </cell>
          <cell r="B269">
            <v>24</v>
          </cell>
          <cell r="C269">
            <v>5</v>
          </cell>
          <cell r="D269">
            <v>7</v>
          </cell>
          <cell r="E269">
            <v>2009</v>
          </cell>
          <cell r="G269">
            <v>0</v>
          </cell>
          <cell r="H269">
            <v>3.4359322369065999</v>
          </cell>
          <cell r="I269">
            <v>6.8160636974112583</v>
          </cell>
          <cell r="J269">
            <v>85.61643835616438</v>
          </cell>
          <cell r="K269">
            <v>10.483870967741936</v>
          </cell>
          <cell r="L269">
            <v>0.51306881055976472</v>
          </cell>
          <cell r="M269">
            <v>6.4038560502109343</v>
          </cell>
          <cell r="N269">
            <v>0</v>
          </cell>
          <cell r="O269">
            <v>35.315640177403701</v>
          </cell>
          <cell r="P269">
            <v>18.396416633862906</v>
          </cell>
          <cell r="Q269">
            <v>26.006550512153723</v>
          </cell>
          <cell r="R269">
            <v>21.765118371983238</v>
          </cell>
          <cell r="S269">
            <v>172.47511057482939</v>
          </cell>
          <cell r="T269">
            <v>20.860610554514679</v>
          </cell>
          <cell r="U269">
            <v>28.934912250558391</v>
          </cell>
          <cell r="W269">
            <v>0</v>
          </cell>
          <cell r="X269">
            <v>10.251995934317858</v>
          </cell>
          <cell r="Y269">
            <v>10.483870967741936</v>
          </cell>
          <cell r="Z269">
            <v>0</v>
          </cell>
          <cell r="AA269">
            <v>0</v>
          </cell>
          <cell r="AB269">
            <v>0</v>
          </cell>
          <cell r="AC269">
            <v>5</v>
          </cell>
          <cell r="AD269">
            <v>0</v>
          </cell>
          <cell r="AE269">
            <v>1.3517454706142278</v>
          </cell>
          <cell r="AF269">
            <v>0.56517939015647123</v>
          </cell>
          <cell r="AG269">
            <v>0</v>
          </cell>
          <cell r="AH269">
            <v>3.0567949315065626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25.673057237422398</v>
          </cell>
          <cell r="AP269">
            <v>0</v>
          </cell>
          <cell r="AQ269">
            <v>23.434820609843527</v>
          </cell>
          <cell r="AR269">
            <v>16.565179390156473</v>
          </cell>
          <cell r="AS269">
            <v>32.753873526474607</v>
          </cell>
          <cell r="AT269">
            <v>0</v>
          </cell>
          <cell r="AU269">
            <v>0</v>
          </cell>
          <cell r="AV269">
            <v>0</v>
          </cell>
          <cell r="AW269">
            <v>67</v>
          </cell>
          <cell r="AX269">
            <v>0</v>
          </cell>
          <cell r="AY269">
            <v>0</v>
          </cell>
          <cell r="AZ269">
            <v>42.119752116692851</v>
          </cell>
          <cell r="BA269">
            <v>0</v>
          </cell>
          <cell r="BB269">
            <v>113.1508812632096</v>
          </cell>
          <cell r="BC269">
            <v>0</v>
          </cell>
          <cell r="BD269">
            <v>0</v>
          </cell>
          <cell r="BE269">
            <v>27.3224043715847</v>
          </cell>
          <cell r="BF269">
            <v>38.994233728842545</v>
          </cell>
          <cell r="BG269">
            <v>0</v>
          </cell>
          <cell r="BH269">
            <v>0.59304549356625103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2.0340468310796069</v>
          </cell>
          <cell r="BX269">
            <v>0</v>
          </cell>
          <cell r="BY269">
            <v>0</v>
          </cell>
          <cell r="CA269">
            <v>0</v>
          </cell>
          <cell r="CB269">
            <v>16.672707931091281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H269">
            <v>16.672707931091281</v>
          </cell>
          <cell r="CJ269">
            <v>40018</v>
          </cell>
          <cell r="CK269">
            <v>10.251995934317858</v>
          </cell>
          <cell r="CL269">
            <v>1.916924860770699</v>
          </cell>
          <cell r="CM269">
            <v>66.316638100427241</v>
          </cell>
          <cell r="CN269">
            <v>2.0340468310796069</v>
          </cell>
          <cell r="CO269">
            <v>0</v>
          </cell>
          <cell r="CP269">
            <v>60</v>
          </cell>
          <cell r="CQ269">
            <v>1.4837256954035638</v>
          </cell>
          <cell r="CR269">
            <v>40</v>
          </cell>
          <cell r="CS269">
            <v>0</v>
          </cell>
          <cell r="CU269">
            <v>40018</v>
          </cell>
          <cell r="CV269">
            <v>0</v>
          </cell>
          <cell r="CW269">
            <v>5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72.328767123287676</v>
          </cell>
          <cell r="DD269">
            <v>67</v>
          </cell>
          <cell r="DE269">
            <v>11.835616438356164</v>
          </cell>
          <cell r="DF269">
            <v>24</v>
          </cell>
          <cell r="DG269">
            <v>58.684931506849324</v>
          </cell>
          <cell r="DH269">
            <v>113.1508812632096</v>
          </cell>
          <cell r="DI269">
            <v>0</v>
          </cell>
          <cell r="DJ269">
            <v>0</v>
          </cell>
          <cell r="DK269">
            <v>27.3224043715847</v>
          </cell>
          <cell r="DL269">
            <v>38.994233728842545</v>
          </cell>
          <cell r="DM269">
            <v>0</v>
          </cell>
          <cell r="DN269">
            <v>0</v>
          </cell>
          <cell r="DO269">
            <v>0</v>
          </cell>
          <cell r="DP269">
            <v>2.0340468310796069</v>
          </cell>
          <cell r="DR269">
            <v>68.350684931506848</v>
          </cell>
          <cell r="DS269">
            <v>16.672707931091281</v>
          </cell>
          <cell r="DT269">
            <v>0</v>
          </cell>
          <cell r="DV269">
            <v>40018</v>
          </cell>
          <cell r="DW269">
            <v>1.2779499071804661</v>
          </cell>
          <cell r="DY269">
            <v>49.7</v>
          </cell>
          <cell r="DZ269">
            <v>44.7</v>
          </cell>
          <cell r="EA269">
            <v>40</v>
          </cell>
          <cell r="EB269">
            <v>40</v>
          </cell>
          <cell r="ED269">
            <v>60</v>
          </cell>
          <cell r="EE269">
            <v>20</v>
          </cell>
          <cell r="EF269">
            <v>61.483725695403564</v>
          </cell>
          <cell r="EG269">
            <v>1.4837256954035638</v>
          </cell>
          <cell r="EH269">
            <v>60</v>
          </cell>
          <cell r="EJ269">
            <v>40</v>
          </cell>
          <cell r="EK269">
            <v>100</v>
          </cell>
          <cell r="EL269">
            <v>120</v>
          </cell>
          <cell r="EN269">
            <v>0</v>
          </cell>
          <cell r="EO269">
            <v>60</v>
          </cell>
          <cell r="EP269">
            <v>80</v>
          </cell>
          <cell r="ER269">
            <v>200</v>
          </cell>
          <cell r="ET269">
            <v>15</v>
          </cell>
          <cell r="EU269">
            <v>0</v>
          </cell>
          <cell r="EV269">
            <v>2.0340468310796069</v>
          </cell>
          <cell r="EW269">
            <v>53.350684931506855</v>
          </cell>
          <cell r="EX269">
            <v>15</v>
          </cell>
          <cell r="EZ269">
            <v>51.316638100427248</v>
          </cell>
          <cell r="FA269">
            <v>66.316638100427241</v>
          </cell>
          <cell r="FB269">
            <v>59</v>
          </cell>
          <cell r="FC269">
            <v>68.350684931506848</v>
          </cell>
          <cell r="FE269">
            <v>38271.593276851854</v>
          </cell>
        </row>
        <row r="270">
          <cell r="A270">
            <v>40019</v>
          </cell>
          <cell r="B270">
            <v>25</v>
          </cell>
          <cell r="C270">
            <v>6</v>
          </cell>
          <cell r="D270">
            <v>7</v>
          </cell>
          <cell r="E270">
            <v>2009</v>
          </cell>
          <cell r="G270">
            <v>0</v>
          </cell>
          <cell r="H270">
            <v>3.8154669359280238</v>
          </cell>
          <cell r="I270">
            <v>8.4692122021053589</v>
          </cell>
          <cell r="J270">
            <v>85.61643835616438</v>
          </cell>
          <cell r="K270">
            <v>10.483870967741936</v>
          </cell>
          <cell r="L270">
            <v>0.56974263389697799</v>
          </cell>
          <cell r="M270">
            <v>7.957028896542055</v>
          </cell>
          <cell r="N270">
            <v>8.5097142857142849</v>
          </cell>
          <cell r="O270">
            <v>39.216622484769324</v>
          </cell>
          <cell r="P270">
            <v>22.85823066613942</v>
          </cell>
          <cell r="Q270">
            <v>25.982270219915272</v>
          </cell>
          <cell r="R270">
            <v>21.765118371983238</v>
          </cell>
          <cell r="S270">
            <v>216.15295466909015</v>
          </cell>
          <cell r="T270">
            <v>21.529788673431661</v>
          </cell>
          <cell r="U270">
            <v>40.939032621958198</v>
          </cell>
          <cell r="W270">
            <v>0</v>
          </cell>
          <cell r="X270">
            <v>12.284679138033383</v>
          </cell>
          <cell r="Y270">
            <v>10.483870967741936</v>
          </cell>
          <cell r="Z270">
            <v>0</v>
          </cell>
          <cell r="AA270">
            <v>0</v>
          </cell>
          <cell r="AB270">
            <v>2.536284897900777</v>
          </cell>
          <cell r="AC270">
            <v>5</v>
          </cell>
          <cell r="AD270">
            <v>0</v>
          </cell>
          <cell r="AE270">
            <v>1.3517454706142278</v>
          </cell>
          <cell r="AF270">
            <v>8.1484554476383124</v>
          </cell>
          <cell r="AG270">
            <v>0</v>
          </cell>
          <cell r="AH270">
            <v>2.929016551801956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23.640620604320269</v>
          </cell>
          <cell r="AP270">
            <v>0</v>
          </cell>
          <cell r="AQ270">
            <v>15.851544552361688</v>
          </cell>
          <cell r="AR270">
            <v>22.514988168803285</v>
          </cell>
          <cell r="AS270">
            <v>33.474450829132067</v>
          </cell>
          <cell r="AT270">
            <v>0</v>
          </cell>
          <cell r="AU270">
            <v>0</v>
          </cell>
          <cell r="AV270">
            <v>0</v>
          </cell>
          <cell r="AW270">
            <v>67</v>
          </cell>
          <cell r="AX270">
            <v>0</v>
          </cell>
          <cell r="AY270">
            <v>0</v>
          </cell>
          <cell r="AZ270">
            <v>36.169943338046039</v>
          </cell>
          <cell r="BA270">
            <v>0</v>
          </cell>
          <cell r="BB270">
            <v>175.45183262643394</v>
          </cell>
          <cell r="BC270">
            <v>0</v>
          </cell>
          <cell r="BD270">
            <v>0</v>
          </cell>
          <cell r="BE270">
            <v>27.3224043715847</v>
          </cell>
          <cell r="BF270">
            <v>41.028280559922152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CA270">
            <v>0</v>
          </cell>
          <cell r="CB270">
            <v>17.265753424657532</v>
          </cell>
          <cell r="CC270">
            <v>0</v>
          </cell>
          <cell r="CD270">
            <v>0</v>
          </cell>
          <cell r="CE270">
            <v>11.411621036387984</v>
          </cell>
          <cell r="CF270">
            <v>0</v>
          </cell>
          <cell r="CH270">
            <v>28.677374461045517</v>
          </cell>
          <cell r="CJ270">
            <v>40019</v>
          </cell>
          <cell r="CK270">
            <v>12.284679138033383</v>
          </cell>
          <cell r="CL270">
            <v>9.5002009182525402</v>
          </cell>
          <cell r="CM270">
            <v>68.350684931506848</v>
          </cell>
          <cell r="CN270">
            <v>0</v>
          </cell>
          <cell r="CO270">
            <v>0</v>
          </cell>
          <cell r="CP270">
            <v>60</v>
          </cell>
          <cell r="CQ270">
            <v>4.4087985254293471E-2</v>
          </cell>
          <cell r="CR270">
            <v>38.366532721164972</v>
          </cell>
          <cell r="CS270">
            <v>0</v>
          </cell>
          <cell r="CU270">
            <v>40019</v>
          </cell>
          <cell r="CV270">
            <v>2.536284897900777</v>
          </cell>
          <cell r="CW270">
            <v>5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72.328767123287676</v>
          </cell>
          <cell r="DD270">
            <v>67</v>
          </cell>
          <cell r="DE270">
            <v>11.835616438356164</v>
          </cell>
          <cell r="DF270">
            <v>24</v>
          </cell>
          <cell r="DG270">
            <v>58.684931506849324</v>
          </cell>
          <cell r="DH270">
            <v>175.45183262643394</v>
          </cell>
          <cell r="DI270">
            <v>0</v>
          </cell>
          <cell r="DJ270">
            <v>0</v>
          </cell>
          <cell r="DK270">
            <v>27.3224043715847</v>
          </cell>
          <cell r="DL270">
            <v>41.028280559922152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R270">
            <v>68.350684931506848</v>
          </cell>
          <cell r="DS270">
            <v>28.677374461045517</v>
          </cell>
          <cell r="DT270">
            <v>0</v>
          </cell>
          <cell r="DV270">
            <v>40019</v>
          </cell>
          <cell r="DW270">
            <v>6.3334672788350268</v>
          </cell>
          <cell r="DY270">
            <v>49.7</v>
          </cell>
          <cell r="DZ270">
            <v>44.7</v>
          </cell>
          <cell r="EA270">
            <v>40</v>
          </cell>
          <cell r="EB270">
            <v>38.366532721164972</v>
          </cell>
          <cell r="ED270">
            <v>60</v>
          </cell>
          <cell r="EE270">
            <v>20</v>
          </cell>
          <cell r="EF270">
            <v>71.455709021642278</v>
          </cell>
          <cell r="EG270">
            <v>11.455709021642278</v>
          </cell>
          <cell r="EH270">
            <v>60</v>
          </cell>
          <cell r="EJ270">
            <v>38.366532721164972</v>
          </cell>
          <cell r="EK270">
            <v>98.366532721164972</v>
          </cell>
          <cell r="EL270">
            <v>118.36653272116497</v>
          </cell>
          <cell r="EN270">
            <v>0</v>
          </cell>
          <cell r="EO270">
            <v>60</v>
          </cell>
          <cell r="EP270">
            <v>80</v>
          </cell>
          <cell r="ER270">
            <v>200</v>
          </cell>
          <cell r="ET270">
            <v>15</v>
          </cell>
          <cell r="EU270">
            <v>0</v>
          </cell>
          <cell r="EV270">
            <v>0</v>
          </cell>
          <cell r="EW270">
            <v>63.762828058110529</v>
          </cell>
          <cell r="EX270">
            <v>4.5878568733963192</v>
          </cell>
          <cell r="EZ270">
            <v>63.762828058110529</v>
          </cell>
          <cell r="FA270">
            <v>78.762828058110529</v>
          </cell>
          <cell r="FB270">
            <v>59</v>
          </cell>
          <cell r="FC270">
            <v>68.350684931506848</v>
          </cell>
          <cell r="FE270">
            <v>38271.593277083331</v>
          </cell>
        </row>
        <row r="271">
          <cell r="A271">
            <v>40020</v>
          </cell>
          <cell r="B271">
            <v>26</v>
          </cell>
          <cell r="C271">
            <v>7</v>
          </cell>
          <cell r="D271">
            <v>7</v>
          </cell>
          <cell r="E271">
            <v>2009</v>
          </cell>
          <cell r="G271">
            <v>0</v>
          </cell>
          <cell r="H271">
            <v>3.9952738863153847</v>
          </cell>
          <cell r="I271">
            <v>8.5164325174436648</v>
          </cell>
          <cell r="J271">
            <v>85.61643835616438</v>
          </cell>
          <cell r="K271">
            <v>10.483870967741936</v>
          </cell>
          <cell r="L271">
            <v>0.59659221409960683</v>
          </cell>
          <cell r="M271">
            <v>8.0013935203918773</v>
          </cell>
          <cell r="N271">
            <v>8.5097142857142849</v>
          </cell>
          <cell r="O271">
            <v>41.064737384437215</v>
          </cell>
          <cell r="P271">
            <v>22.985677332295992</v>
          </cell>
          <cell r="Q271">
            <v>25.975552660161792</v>
          </cell>
          <cell r="R271">
            <v>21.765118371983238</v>
          </cell>
          <cell r="S271">
            <v>215.14114114236364</v>
          </cell>
          <cell r="T271">
            <v>21.52572737803423</v>
          </cell>
          <cell r="U271">
            <v>40.904650914618642</v>
          </cell>
          <cell r="W271">
            <v>0</v>
          </cell>
          <cell r="X271">
            <v>12.51170640375905</v>
          </cell>
          <cell r="Y271">
            <v>10.483870967741936</v>
          </cell>
          <cell r="Z271">
            <v>0</v>
          </cell>
          <cell r="AA271">
            <v>0</v>
          </cell>
          <cell r="AB271">
            <v>2.5349983765757544</v>
          </cell>
          <cell r="AC271">
            <v>5</v>
          </cell>
          <cell r="AD271">
            <v>0</v>
          </cell>
          <cell r="AE271">
            <v>1.3517454706142278</v>
          </cell>
          <cell r="AF271">
            <v>8.2209561730157859</v>
          </cell>
          <cell r="AG271">
            <v>0</v>
          </cell>
          <cell r="AH271">
            <v>2.8917044379193548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23.330399354829733</v>
          </cell>
          <cell r="AP271">
            <v>0</v>
          </cell>
          <cell r="AQ271">
            <v>15.779043826984214</v>
          </cell>
          <cell r="AR271">
            <v>22.539155077262443</v>
          </cell>
          <cell r="AS271">
            <v>33.594956926779538</v>
          </cell>
          <cell r="AT271">
            <v>0</v>
          </cell>
          <cell r="AU271">
            <v>0</v>
          </cell>
          <cell r="AV271">
            <v>0</v>
          </cell>
          <cell r="AW271">
            <v>67</v>
          </cell>
          <cell r="AX271">
            <v>0</v>
          </cell>
          <cell r="AY271">
            <v>0</v>
          </cell>
          <cell r="AZ271">
            <v>36.145776429586881</v>
          </cell>
          <cell r="BA271">
            <v>0</v>
          </cell>
          <cell r="BB271">
            <v>174.42574300542964</v>
          </cell>
          <cell r="BC271">
            <v>0</v>
          </cell>
          <cell r="BD271">
            <v>0</v>
          </cell>
          <cell r="BE271">
            <v>27.3224043715847</v>
          </cell>
          <cell r="BF271">
            <v>41.028280559922152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CA271">
            <v>0</v>
          </cell>
          <cell r="CB271">
            <v>17.265753424657532</v>
          </cell>
          <cell r="CC271">
            <v>0</v>
          </cell>
          <cell r="CD271">
            <v>0</v>
          </cell>
          <cell r="CE271">
            <v>13.655826125102948</v>
          </cell>
          <cell r="CF271">
            <v>0</v>
          </cell>
          <cell r="CH271">
            <v>30.92157954976048</v>
          </cell>
          <cell r="CJ271">
            <v>40020</v>
          </cell>
          <cell r="CK271">
            <v>12.51170640375905</v>
          </cell>
          <cell r="CL271">
            <v>9.5727016436300136</v>
          </cell>
          <cell r="CM271">
            <v>68.350684931506848</v>
          </cell>
          <cell r="CN271">
            <v>0</v>
          </cell>
          <cell r="CO271">
            <v>0</v>
          </cell>
          <cell r="CP271">
            <v>59.817060719528627</v>
          </cell>
          <cell r="CQ271">
            <v>0</v>
          </cell>
          <cell r="CR271">
            <v>38.318198904246657</v>
          </cell>
          <cell r="CS271">
            <v>0</v>
          </cell>
          <cell r="CU271">
            <v>40020</v>
          </cell>
          <cell r="CV271">
            <v>2.5349983765757544</v>
          </cell>
          <cell r="CW271">
            <v>5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72.328767123287676</v>
          </cell>
          <cell r="DD271">
            <v>67</v>
          </cell>
          <cell r="DE271">
            <v>11.835616438356164</v>
          </cell>
          <cell r="DF271">
            <v>24</v>
          </cell>
          <cell r="DG271">
            <v>58.684931506849324</v>
          </cell>
          <cell r="DH271">
            <v>174.42574300542964</v>
          </cell>
          <cell r="DI271">
            <v>0</v>
          </cell>
          <cell r="DJ271">
            <v>0</v>
          </cell>
          <cell r="DK271">
            <v>27.3224043715847</v>
          </cell>
          <cell r="DL271">
            <v>41.028280559922152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R271">
            <v>68.350684931506848</v>
          </cell>
          <cell r="DS271">
            <v>30.92157954976048</v>
          </cell>
          <cell r="DT271">
            <v>0</v>
          </cell>
          <cell r="DV271">
            <v>40020</v>
          </cell>
          <cell r="DW271">
            <v>6.3818010957533424</v>
          </cell>
          <cell r="DY271">
            <v>49.7</v>
          </cell>
          <cell r="DZ271">
            <v>44.7</v>
          </cell>
          <cell r="EA271">
            <v>40</v>
          </cell>
          <cell r="EB271">
            <v>38.318198904246657</v>
          </cell>
          <cell r="ED271">
            <v>60</v>
          </cell>
          <cell r="EE271">
            <v>20</v>
          </cell>
          <cell r="EF271">
            <v>73.472886844631574</v>
          </cell>
          <cell r="EG271">
            <v>13.472886844631574</v>
          </cell>
          <cell r="EH271">
            <v>60</v>
          </cell>
          <cell r="EJ271">
            <v>38.318198904246657</v>
          </cell>
          <cell r="EK271">
            <v>98.318198904246657</v>
          </cell>
          <cell r="EL271">
            <v>118.31819890424666</v>
          </cell>
          <cell r="EN271">
            <v>0</v>
          </cell>
          <cell r="EO271">
            <v>60</v>
          </cell>
          <cell r="EP271">
            <v>80</v>
          </cell>
          <cell r="ER271">
            <v>200</v>
          </cell>
          <cell r="ET271">
            <v>15</v>
          </cell>
          <cell r="EU271">
            <v>0</v>
          </cell>
          <cell r="EV271">
            <v>0</v>
          </cell>
          <cell r="EW271">
            <v>64.118339382648813</v>
          </cell>
          <cell r="EX271">
            <v>4.232345548858035</v>
          </cell>
          <cell r="EZ271">
            <v>64.118339382648813</v>
          </cell>
          <cell r="FA271">
            <v>79.118339382648813</v>
          </cell>
          <cell r="FB271">
            <v>59</v>
          </cell>
          <cell r="FC271">
            <v>68.350684931506848</v>
          </cell>
          <cell r="FE271">
            <v>38271.593277430555</v>
          </cell>
        </row>
        <row r="272">
          <cell r="A272">
            <v>40021</v>
          </cell>
          <cell r="B272">
            <v>27</v>
          </cell>
          <cell r="C272">
            <v>1</v>
          </cell>
          <cell r="D272">
            <v>7</v>
          </cell>
          <cell r="E272">
            <v>2009</v>
          </cell>
          <cell r="G272">
            <v>0</v>
          </cell>
          <cell r="H272">
            <v>3.8482384556578095</v>
          </cell>
          <cell r="I272">
            <v>8.4781422703761802</v>
          </cell>
          <cell r="J272">
            <v>85.61643835616438</v>
          </cell>
          <cell r="K272">
            <v>10.483870967741936</v>
          </cell>
          <cell r="L272">
            <v>0.57463622419174321</v>
          </cell>
          <cell r="M272">
            <v>7.9654189108176867</v>
          </cell>
          <cell r="N272">
            <v>8.5097142857142849</v>
          </cell>
          <cell r="O272">
            <v>39.55345892945013</v>
          </cell>
          <cell r="P272">
            <v>22.882332737917487</v>
          </cell>
          <cell r="Q272">
            <v>25.980908671079398</v>
          </cell>
          <cell r="R272">
            <v>21.765118371983238</v>
          </cell>
          <cell r="S272">
            <v>202.96239306104911</v>
          </cell>
          <cell r="T272">
            <v>21.47684337695835</v>
          </cell>
          <cell r="U272">
            <v>40.490813640028577</v>
          </cell>
          <cell r="W272">
            <v>0</v>
          </cell>
          <cell r="X272">
            <v>12.326380726033989</v>
          </cell>
          <cell r="Y272">
            <v>10.483870967741936</v>
          </cell>
          <cell r="Z272">
            <v>0</v>
          </cell>
          <cell r="AA272">
            <v>0</v>
          </cell>
          <cell r="AB272">
            <v>2.5337125078340135</v>
          </cell>
          <cell r="AC272">
            <v>5</v>
          </cell>
          <cell r="AD272">
            <v>0</v>
          </cell>
          <cell r="AE272">
            <v>1.3517454706142278</v>
          </cell>
          <cell r="AF272">
            <v>8.1643114422754728</v>
          </cell>
          <cell r="AG272">
            <v>0</v>
          </cell>
          <cell r="AH272">
            <v>2.9536717133800678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23.333311448357932</v>
          </cell>
          <cell r="AP272">
            <v>0</v>
          </cell>
          <cell r="AQ272">
            <v>15.835688557724527</v>
          </cell>
          <cell r="AR272">
            <v>22.52027350034901</v>
          </cell>
          <cell r="AS272">
            <v>33.715403235515687</v>
          </cell>
          <cell r="AT272">
            <v>0</v>
          </cell>
          <cell r="AU272">
            <v>0</v>
          </cell>
          <cell r="AV272">
            <v>0</v>
          </cell>
          <cell r="AW272">
            <v>67</v>
          </cell>
          <cell r="AX272">
            <v>0</v>
          </cell>
          <cell r="AY272">
            <v>0</v>
          </cell>
          <cell r="AZ272">
            <v>36.164658006500318</v>
          </cell>
          <cell r="BA272">
            <v>0</v>
          </cell>
          <cell r="BB272">
            <v>161.76539207153576</v>
          </cell>
          <cell r="BC272">
            <v>0</v>
          </cell>
          <cell r="BD272">
            <v>0</v>
          </cell>
          <cell r="BE272">
            <v>27.3224043715847</v>
          </cell>
          <cell r="BF272">
            <v>41.028280559922152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CA272">
            <v>0</v>
          </cell>
          <cell r="CB272">
            <v>17.265753424657532</v>
          </cell>
          <cell r="CC272">
            <v>0</v>
          </cell>
          <cell r="CD272">
            <v>0</v>
          </cell>
          <cell r="CE272">
            <v>11.823470255103032</v>
          </cell>
          <cell r="CF272">
            <v>0</v>
          </cell>
          <cell r="CH272">
            <v>29.089223679760565</v>
          </cell>
          <cell r="CJ272">
            <v>40021</v>
          </cell>
          <cell r="CK272">
            <v>12.326380726033989</v>
          </cell>
          <cell r="CL272">
            <v>9.5160569128897006</v>
          </cell>
          <cell r="CM272">
            <v>68.350684931506848</v>
          </cell>
          <cell r="CN272">
            <v>0</v>
          </cell>
          <cell r="CO272">
            <v>0</v>
          </cell>
          <cell r="CP272">
            <v>60</v>
          </cell>
          <cell r="CQ272">
            <v>2.386397253687278E-3</v>
          </cell>
          <cell r="CR272">
            <v>38.355962058073537</v>
          </cell>
          <cell r="CS272">
            <v>0</v>
          </cell>
          <cell r="CU272">
            <v>40021</v>
          </cell>
          <cell r="CV272">
            <v>2.5337125078340135</v>
          </cell>
          <cell r="CW272">
            <v>5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72.328767123287676</v>
          </cell>
          <cell r="DD272">
            <v>67</v>
          </cell>
          <cell r="DE272">
            <v>11.835616438356164</v>
          </cell>
          <cell r="DF272">
            <v>24</v>
          </cell>
          <cell r="DG272">
            <v>58.684931506849324</v>
          </cell>
          <cell r="DH272">
            <v>161.76539207153576</v>
          </cell>
          <cell r="DI272">
            <v>0</v>
          </cell>
          <cell r="DJ272">
            <v>0</v>
          </cell>
          <cell r="DK272">
            <v>27.3224043715847</v>
          </cell>
          <cell r="DL272">
            <v>41.028280559922152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R272">
            <v>68.350684931506848</v>
          </cell>
          <cell r="DS272">
            <v>29.089223679760565</v>
          </cell>
          <cell r="DT272">
            <v>0</v>
          </cell>
          <cell r="DV272">
            <v>40021</v>
          </cell>
          <cell r="DW272">
            <v>6.3440379419264668</v>
          </cell>
          <cell r="DY272">
            <v>49.7</v>
          </cell>
          <cell r="DZ272">
            <v>44.7</v>
          </cell>
          <cell r="EA272">
            <v>40</v>
          </cell>
          <cell r="EB272">
            <v>38.355962058073537</v>
          </cell>
          <cell r="ED272">
            <v>60</v>
          </cell>
          <cell r="EE272">
            <v>20</v>
          </cell>
          <cell r="EF272">
            <v>71.82585665235672</v>
          </cell>
          <cell r="EG272">
            <v>11.82585665235672</v>
          </cell>
          <cell r="EH272">
            <v>60</v>
          </cell>
          <cell r="EJ272">
            <v>38.355962058073537</v>
          </cell>
          <cell r="EK272">
            <v>98.355962058073544</v>
          </cell>
          <cell r="EL272">
            <v>118.35596205807354</v>
          </cell>
          <cell r="EN272">
            <v>0</v>
          </cell>
          <cell r="EO272">
            <v>60</v>
          </cell>
          <cell r="EP272">
            <v>80</v>
          </cell>
          <cell r="ER272">
            <v>200</v>
          </cell>
          <cell r="ET272">
            <v>15</v>
          </cell>
          <cell r="EU272">
            <v>0</v>
          </cell>
          <cell r="EV272">
            <v>0</v>
          </cell>
          <cell r="EW272">
            <v>63.830060569719819</v>
          </cell>
          <cell r="EX272">
            <v>4.5206243617870285</v>
          </cell>
          <cell r="EZ272">
            <v>63.830060569719819</v>
          </cell>
          <cell r="FA272">
            <v>78.830060569719819</v>
          </cell>
          <cell r="FB272">
            <v>59</v>
          </cell>
          <cell r="FC272">
            <v>68.350684931506848</v>
          </cell>
          <cell r="FE272">
            <v>38271.593277662039</v>
          </cell>
        </row>
        <row r="273">
          <cell r="A273">
            <v>40022</v>
          </cell>
          <cell r="B273">
            <v>28</v>
          </cell>
          <cell r="C273">
            <v>2</v>
          </cell>
          <cell r="D273">
            <v>7</v>
          </cell>
          <cell r="E273">
            <v>2009</v>
          </cell>
          <cell r="G273">
            <v>0</v>
          </cell>
          <cell r="H273">
            <v>4.1655974587358884</v>
          </cell>
          <cell r="I273">
            <v>8.5606859829730464</v>
          </cell>
          <cell r="J273">
            <v>85.61643835616438</v>
          </cell>
          <cell r="K273">
            <v>10.483870967741936</v>
          </cell>
          <cell r="L273">
            <v>0.62202569377461758</v>
          </cell>
          <cell r="M273">
            <v>8.0429707173715297</v>
          </cell>
          <cell r="N273">
            <v>8.5097142857142849</v>
          </cell>
          <cell r="O273">
            <v>42.815379010230146</v>
          </cell>
          <cell r="P273">
            <v>23.105116531445486</v>
          </cell>
          <cell r="Q273">
            <v>25.969391304124965</v>
          </cell>
          <cell r="R273">
            <v>21.765118371983238</v>
          </cell>
          <cell r="S273">
            <v>207.08759924749788</v>
          </cell>
          <cell r="T273">
            <v>21.493401448634533</v>
          </cell>
          <cell r="U273">
            <v>40.630989302906542</v>
          </cell>
          <cell r="W273">
            <v>0</v>
          </cell>
          <cell r="X273">
            <v>12.726283441708935</v>
          </cell>
          <cell r="Y273">
            <v>10.483870967741936</v>
          </cell>
          <cell r="Z273">
            <v>0</v>
          </cell>
          <cell r="AA273">
            <v>0</v>
          </cell>
          <cell r="AB273">
            <v>2.5324272913445327</v>
          </cell>
          <cell r="AC273">
            <v>5</v>
          </cell>
          <cell r="AD273">
            <v>0</v>
          </cell>
          <cell r="AE273">
            <v>1.3517454706142278</v>
          </cell>
          <cell r="AF273">
            <v>8.2905379349016695</v>
          </cell>
          <cell r="AG273">
            <v>0</v>
          </cell>
          <cell r="AH273">
            <v>2.8100728521746738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22.953092352522567</v>
          </cell>
          <cell r="AP273">
            <v>0</v>
          </cell>
          <cell r="AQ273">
            <v>15.709462065098331</v>
          </cell>
          <cell r="AR273">
            <v>22.562348997891071</v>
          </cell>
          <cell r="AS273">
            <v>33.839318476881502</v>
          </cell>
          <cell r="AT273">
            <v>0</v>
          </cell>
          <cell r="AU273">
            <v>0</v>
          </cell>
          <cell r="AV273">
            <v>0</v>
          </cell>
          <cell r="AW273">
            <v>67</v>
          </cell>
          <cell r="AX273">
            <v>0</v>
          </cell>
          <cell r="AY273">
            <v>0</v>
          </cell>
          <cell r="AZ273">
            <v>36.122582508958253</v>
          </cell>
          <cell r="BA273">
            <v>0</v>
          </cell>
          <cell r="BB273">
            <v>166.0894074900807</v>
          </cell>
          <cell r="BC273">
            <v>0</v>
          </cell>
          <cell r="BD273">
            <v>0</v>
          </cell>
          <cell r="BE273">
            <v>27.3224043715847</v>
          </cell>
          <cell r="BF273">
            <v>41.028280559922152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CA273">
            <v>0</v>
          </cell>
          <cell r="CB273">
            <v>17.265753424657532</v>
          </cell>
          <cell r="CC273">
            <v>0</v>
          </cell>
          <cell r="CD273">
            <v>0</v>
          </cell>
          <cell r="CE273">
            <v>15.780710473215692</v>
          </cell>
          <cell r="CF273">
            <v>0</v>
          </cell>
          <cell r="CH273">
            <v>33.046463897873224</v>
          </cell>
          <cell r="CJ273">
            <v>40022</v>
          </cell>
          <cell r="CK273">
            <v>12.726283441708935</v>
          </cell>
          <cell r="CL273">
            <v>9.6422834055158972</v>
          </cell>
          <cell r="CM273">
            <v>68.350684931506848</v>
          </cell>
          <cell r="CN273">
            <v>0</v>
          </cell>
          <cell r="CO273">
            <v>0</v>
          </cell>
          <cell r="CP273">
            <v>59.602483681578747</v>
          </cell>
          <cell r="CQ273">
            <v>0</v>
          </cell>
          <cell r="CR273">
            <v>38.2718110629894</v>
          </cell>
          <cell r="CS273">
            <v>0</v>
          </cell>
          <cell r="CU273">
            <v>40022</v>
          </cell>
          <cell r="CV273">
            <v>2.5324272913445327</v>
          </cell>
          <cell r="CW273">
            <v>5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72.328767123287676</v>
          </cell>
          <cell r="DD273">
            <v>67</v>
          </cell>
          <cell r="DE273">
            <v>11.835616438356164</v>
          </cell>
          <cell r="DF273">
            <v>24</v>
          </cell>
          <cell r="DG273">
            <v>58.684931506849324</v>
          </cell>
          <cell r="DH273">
            <v>166.0894074900807</v>
          </cell>
          <cell r="DI273">
            <v>0</v>
          </cell>
          <cell r="DJ273">
            <v>0</v>
          </cell>
          <cell r="DK273">
            <v>27.3224043715847</v>
          </cell>
          <cell r="DL273">
            <v>41.028280559922152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R273">
            <v>68.350684931506848</v>
          </cell>
          <cell r="DS273">
            <v>33.046463897873224</v>
          </cell>
          <cell r="DT273">
            <v>0</v>
          </cell>
          <cell r="DV273">
            <v>40022</v>
          </cell>
          <cell r="DW273">
            <v>6.4281889370105985</v>
          </cell>
          <cell r="DY273">
            <v>49.7</v>
          </cell>
          <cell r="DZ273">
            <v>44.7</v>
          </cell>
          <cell r="EA273">
            <v>40</v>
          </cell>
          <cell r="EB273">
            <v>38.2718110629894</v>
          </cell>
          <cell r="ED273">
            <v>60</v>
          </cell>
          <cell r="EE273">
            <v>20</v>
          </cell>
          <cell r="EF273">
            <v>75.383194154794438</v>
          </cell>
          <cell r="EG273">
            <v>15.383194154794438</v>
          </cell>
          <cell r="EH273">
            <v>60</v>
          </cell>
          <cell r="EJ273">
            <v>38.2718110629894</v>
          </cell>
          <cell r="EK273">
            <v>98.2718110629894</v>
          </cell>
          <cell r="EL273">
            <v>118.2718110629894</v>
          </cell>
          <cell r="EN273">
            <v>0</v>
          </cell>
          <cell r="EO273">
            <v>60</v>
          </cell>
          <cell r="EP273">
            <v>80</v>
          </cell>
          <cell r="ER273">
            <v>200</v>
          </cell>
          <cell r="ET273">
            <v>15</v>
          </cell>
          <cell r="EU273">
            <v>0</v>
          </cell>
          <cell r="EV273">
            <v>0</v>
          </cell>
          <cell r="EW273">
            <v>64.451513950269614</v>
          </cell>
          <cell r="EX273">
            <v>3.8991709812372335</v>
          </cell>
          <cell r="EZ273">
            <v>64.451513950269614</v>
          </cell>
          <cell r="FA273">
            <v>79.451513950269614</v>
          </cell>
          <cell r="FB273">
            <v>59</v>
          </cell>
          <cell r="FC273">
            <v>68.350684931506848</v>
          </cell>
          <cell r="FE273">
            <v>38271.593277777778</v>
          </cell>
        </row>
        <row r="274">
          <cell r="A274">
            <v>40023</v>
          </cell>
          <cell r="B274">
            <v>29</v>
          </cell>
          <cell r="C274">
            <v>3</v>
          </cell>
          <cell r="D274">
            <v>7</v>
          </cell>
          <cell r="E274">
            <v>2009</v>
          </cell>
          <cell r="G274">
            <v>0</v>
          </cell>
          <cell r="H274">
            <v>4.312352740960522</v>
          </cell>
          <cell r="I274">
            <v>8.2837133750735212</v>
          </cell>
          <cell r="J274">
            <v>85.61643835616438</v>
          </cell>
          <cell r="K274">
            <v>10.483870967741936</v>
          </cell>
          <cell r="L274">
            <v>0.64393985066210746</v>
          </cell>
          <cell r="M274">
            <v>7.7827482796742817</v>
          </cell>
          <cell r="N274">
            <v>8.5097142857142849</v>
          </cell>
          <cell r="O274">
            <v>44.323778007599358</v>
          </cell>
          <cell r="P274">
            <v>22.357573122626931</v>
          </cell>
          <cell r="Q274">
            <v>25.609631382736826</v>
          </cell>
          <cell r="R274">
            <v>21.765118371983238</v>
          </cell>
          <cell r="S274">
            <v>179.44799338593768</v>
          </cell>
          <cell r="T274">
            <v>21.456211405221765</v>
          </cell>
          <cell r="U274">
            <v>35.960961775658994</v>
          </cell>
          <cell r="W274">
            <v>0</v>
          </cell>
          <cell r="X274">
            <v>12.596066116034043</v>
          </cell>
          <cell r="Y274">
            <v>10.483870967741936</v>
          </cell>
          <cell r="Z274">
            <v>0</v>
          </cell>
          <cell r="AA274">
            <v>0</v>
          </cell>
          <cell r="AB274">
            <v>2.5311427267764586</v>
          </cell>
          <cell r="AC274">
            <v>5</v>
          </cell>
          <cell r="AD274">
            <v>0</v>
          </cell>
          <cell r="AE274">
            <v>1.3517454706142278</v>
          </cell>
          <cell r="AF274">
            <v>8.0535142186599895</v>
          </cell>
          <cell r="AG274">
            <v>0</v>
          </cell>
          <cell r="AH274">
            <v>2.6412434850372772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23.129483098552964</v>
          </cell>
          <cell r="AP274">
            <v>0</v>
          </cell>
          <cell r="AQ274">
            <v>15.94648578134001</v>
          </cell>
          <cell r="AR274">
            <v>22.483341092477183</v>
          </cell>
          <cell r="AS274">
            <v>33.961974423663392</v>
          </cell>
          <cell r="AT274">
            <v>0</v>
          </cell>
          <cell r="AU274">
            <v>0</v>
          </cell>
          <cell r="AV274">
            <v>0</v>
          </cell>
          <cell r="AW274">
            <v>67</v>
          </cell>
          <cell r="AX274">
            <v>0</v>
          </cell>
          <cell r="AY274">
            <v>0</v>
          </cell>
          <cell r="AZ274">
            <v>36.201590414372141</v>
          </cell>
          <cell r="BA274">
            <v>0</v>
          </cell>
          <cell r="BB274">
            <v>133.6635761524463</v>
          </cell>
          <cell r="BC274">
            <v>0</v>
          </cell>
          <cell r="BD274">
            <v>0</v>
          </cell>
          <cell r="BE274">
            <v>27.3224043715847</v>
          </cell>
          <cell r="BF274">
            <v>41.028280559922152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CA274">
            <v>0</v>
          </cell>
          <cell r="CB274">
            <v>17.265753424657532</v>
          </cell>
          <cell r="CC274">
            <v>0</v>
          </cell>
          <cell r="CD274">
            <v>0</v>
          </cell>
          <cell r="CE274">
            <v>15.893573003875517</v>
          </cell>
          <cell r="CF274">
            <v>0</v>
          </cell>
          <cell r="CH274">
            <v>33.159326428533049</v>
          </cell>
          <cell r="CJ274">
            <v>40023</v>
          </cell>
          <cell r="CK274">
            <v>12.596066116034043</v>
          </cell>
          <cell r="CL274">
            <v>9.4052596892742173</v>
          </cell>
          <cell r="CM274">
            <v>68.350684931506848</v>
          </cell>
          <cell r="CN274">
            <v>0</v>
          </cell>
          <cell r="CO274">
            <v>0</v>
          </cell>
          <cell r="CP274">
            <v>59.732701007253631</v>
          </cell>
          <cell r="CQ274">
            <v>0</v>
          </cell>
          <cell r="CR274">
            <v>38.429826873817191</v>
          </cell>
          <cell r="CS274">
            <v>0</v>
          </cell>
          <cell r="CU274">
            <v>40023</v>
          </cell>
          <cell r="CV274">
            <v>2.5311427267764586</v>
          </cell>
          <cell r="CW274">
            <v>5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72.328767123287676</v>
          </cell>
          <cell r="DD274">
            <v>67</v>
          </cell>
          <cell r="DE274">
            <v>11.835616438356164</v>
          </cell>
          <cell r="DF274">
            <v>24</v>
          </cell>
          <cell r="DG274">
            <v>58.684931506849324</v>
          </cell>
          <cell r="DH274">
            <v>133.6635761524463</v>
          </cell>
          <cell r="DI274">
            <v>0</v>
          </cell>
          <cell r="DJ274">
            <v>0</v>
          </cell>
          <cell r="DK274">
            <v>27.3224043715847</v>
          </cell>
          <cell r="DL274">
            <v>41.028280559922152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R274">
            <v>68.350684931506848</v>
          </cell>
          <cell r="DS274">
            <v>33.159326428533049</v>
          </cell>
          <cell r="DT274">
            <v>0</v>
          </cell>
          <cell r="DV274">
            <v>40023</v>
          </cell>
          <cell r="DW274">
            <v>6.2701731261828115</v>
          </cell>
          <cell r="DY274">
            <v>49.7</v>
          </cell>
          <cell r="DZ274">
            <v>44.7</v>
          </cell>
          <cell r="EA274">
            <v>40</v>
          </cell>
          <cell r="EB274">
            <v>38.429826873817191</v>
          </cell>
          <cell r="ED274">
            <v>60</v>
          </cell>
          <cell r="EE274">
            <v>20</v>
          </cell>
          <cell r="EF274">
            <v>75.626274011129141</v>
          </cell>
          <cell r="EG274">
            <v>15.626274011129141</v>
          </cell>
          <cell r="EH274">
            <v>60</v>
          </cell>
          <cell r="EJ274">
            <v>38.429826873817191</v>
          </cell>
          <cell r="EK274">
            <v>98.429826873817191</v>
          </cell>
          <cell r="EL274">
            <v>118.42982687381719</v>
          </cell>
          <cell r="EN274">
            <v>0</v>
          </cell>
          <cell r="EO274">
            <v>60</v>
          </cell>
          <cell r="EP274">
            <v>80</v>
          </cell>
          <cell r="ER274">
            <v>200</v>
          </cell>
          <cell r="ET274">
            <v>15</v>
          </cell>
          <cell r="EU274">
            <v>0</v>
          </cell>
          <cell r="EV274">
            <v>0</v>
          </cell>
          <cell r="EW274">
            <v>62.366248360878245</v>
          </cell>
          <cell r="EX274">
            <v>5.9844365706286027</v>
          </cell>
          <cell r="EZ274">
            <v>62.366248360878245</v>
          </cell>
          <cell r="FA274">
            <v>77.366248360878245</v>
          </cell>
          <cell r="FB274">
            <v>59</v>
          </cell>
          <cell r="FC274">
            <v>68.350684931506848</v>
          </cell>
          <cell r="FE274">
            <v>38271.593278009263</v>
          </cell>
        </row>
        <row r="275">
          <cell r="A275">
            <v>40024</v>
          </cell>
          <cell r="B275">
            <v>30</v>
          </cell>
          <cell r="C275">
            <v>4</v>
          </cell>
          <cell r="D275">
            <v>7</v>
          </cell>
          <cell r="E275">
            <v>2009</v>
          </cell>
          <cell r="G275">
            <v>0</v>
          </cell>
          <cell r="H275">
            <v>3.8145431753690695</v>
          </cell>
          <cell r="I275">
            <v>6.8606495378981824</v>
          </cell>
          <cell r="J275">
            <v>85.61643835616438</v>
          </cell>
          <cell r="K275">
            <v>10.483870967741936</v>
          </cell>
          <cell r="L275">
            <v>0.5696046938275745</v>
          </cell>
          <cell r="M275">
            <v>6.4457455214704771</v>
          </cell>
          <cell r="N275">
            <v>0</v>
          </cell>
          <cell r="O275">
            <v>39.207127770304439</v>
          </cell>
          <cell r="P275">
            <v>18.516752906230771</v>
          </cell>
          <cell r="Q275">
            <v>26.274079202046224</v>
          </cell>
          <cell r="R275">
            <v>21.765118371983238</v>
          </cell>
          <cell r="S275">
            <v>160.88039939769661</v>
          </cell>
          <cell r="T275">
            <v>20.630840128321889</v>
          </cell>
          <cell r="U275">
            <v>25.959170432011462</v>
          </cell>
          <cell r="W275">
            <v>0</v>
          </cell>
          <cell r="X275">
            <v>10.675192713267252</v>
          </cell>
          <cell r="Y275">
            <v>10.483870967741936</v>
          </cell>
          <cell r="Z275">
            <v>0</v>
          </cell>
          <cell r="AA275">
            <v>0</v>
          </cell>
          <cell r="AB275">
            <v>0</v>
          </cell>
          <cell r="AC275">
            <v>5</v>
          </cell>
          <cell r="AD275">
            <v>0</v>
          </cell>
          <cell r="AE275">
            <v>1.3517454706142278</v>
          </cell>
          <cell r="AF275">
            <v>0.66360474468382336</v>
          </cell>
          <cell r="AG275">
            <v>0</v>
          </cell>
          <cell r="AH275">
            <v>2.7905780486255551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24.784383293036889</v>
          </cell>
          <cell r="AP275">
            <v>0</v>
          </cell>
          <cell r="AQ275">
            <v>23.336395255316177</v>
          </cell>
          <cell r="AR275">
            <v>16.663604744683823</v>
          </cell>
          <cell r="AS275">
            <v>34.078613068357981</v>
          </cell>
          <cell r="AT275">
            <v>0</v>
          </cell>
          <cell r="AU275">
            <v>0</v>
          </cell>
          <cell r="AV275">
            <v>0</v>
          </cell>
          <cell r="AW275">
            <v>67</v>
          </cell>
          <cell r="AX275">
            <v>0</v>
          </cell>
          <cell r="AY275">
            <v>0</v>
          </cell>
          <cell r="AZ275">
            <v>42.021326762165501</v>
          </cell>
          <cell r="BA275">
            <v>0</v>
          </cell>
          <cell r="BB275">
            <v>98.449083195864461</v>
          </cell>
          <cell r="BC275">
            <v>0</v>
          </cell>
          <cell r="BD275">
            <v>0</v>
          </cell>
          <cell r="BE275">
            <v>27.3224043715847</v>
          </cell>
          <cell r="BF275">
            <v>39.329910674106401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1.698369885815751</v>
          </cell>
          <cell r="BX275">
            <v>0</v>
          </cell>
          <cell r="BY275">
            <v>0</v>
          </cell>
          <cell r="CA275">
            <v>0</v>
          </cell>
          <cell r="CB275">
            <v>17.265753424657532</v>
          </cell>
          <cell r="CC275">
            <v>0</v>
          </cell>
          <cell r="CD275">
            <v>0</v>
          </cell>
          <cell r="CE275">
            <v>4.1095038405442494</v>
          </cell>
          <cell r="CF275">
            <v>0</v>
          </cell>
          <cell r="CH275">
            <v>21.375257265201782</v>
          </cell>
          <cell r="CJ275">
            <v>40024</v>
          </cell>
          <cell r="CK275">
            <v>10.675192713267252</v>
          </cell>
          <cell r="CL275">
            <v>2.0153502152980511</v>
          </cell>
          <cell r="CM275">
            <v>66.652315045691097</v>
          </cell>
          <cell r="CN275">
            <v>1.698369885815751</v>
          </cell>
          <cell r="CO275">
            <v>0</v>
          </cell>
          <cell r="CP275">
            <v>60</v>
          </cell>
          <cell r="CQ275">
            <v>1.6535744100204255</v>
          </cell>
          <cell r="CR275">
            <v>40</v>
          </cell>
          <cell r="CS275">
            <v>0</v>
          </cell>
          <cell r="CU275">
            <v>40024</v>
          </cell>
          <cell r="CV275">
            <v>0</v>
          </cell>
          <cell r="CW275">
            <v>5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72.328767123287676</v>
          </cell>
          <cell r="DD275">
            <v>67</v>
          </cell>
          <cell r="DE275">
            <v>11.835616438356164</v>
          </cell>
          <cell r="DF275">
            <v>24</v>
          </cell>
          <cell r="DG275">
            <v>58.684931506849324</v>
          </cell>
          <cell r="DH275">
            <v>98.449083195864461</v>
          </cell>
          <cell r="DI275">
            <v>0</v>
          </cell>
          <cell r="DJ275">
            <v>0</v>
          </cell>
          <cell r="DK275">
            <v>27.3224043715847</v>
          </cell>
          <cell r="DL275">
            <v>39.329910674106401</v>
          </cell>
          <cell r="DM275">
            <v>0</v>
          </cell>
          <cell r="DN275">
            <v>0</v>
          </cell>
          <cell r="DO275">
            <v>0</v>
          </cell>
          <cell r="DP275">
            <v>1.698369885815751</v>
          </cell>
          <cell r="DR275">
            <v>68.350684931506848</v>
          </cell>
          <cell r="DS275">
            <v>21.375257265201782</v>
          </cell>
          <cell r="DT275">
            <v>0</v>
          </cell>
          <cell r="DV275">
            <v>40024</v>
          </cell>
          <cell r="DW275">
            <v>1.3435668101987008</v>
          </cell>
          <cell r="DY275">
            <v>49.7</v>
          </cell>
          <cell r="DZ275">
            <v>44.7</v>
          </cell>
          <cell r="EA275">
            <v>40</v>
          </cell>
          <cell r="EB275">
            <v>40</v>
          </cell>
          <cell r="ED275">
            <v>60</v>
          </cell>
          <cell r="EE275">
            <v>20</v>
          </cell>
          <cell r="EF275">
            <v>65.763078250564675</v>
          </cell>
          <cell r="EG275">
            <v>5.7630782505646749</v>
          </cell>
          <cell r="EH275">
            <v>60</v>
          </cell>
          <cell r="EJ275">
            <v>40</v>
          </cell>
          <cell r="EK275">
            <v>100</v>
          </cell>
          <cell r="EL275">
            <v>120</v>
          </cell>
          <cell r="EN275">
            <v>0</v>
          </cell>
          <cell r="EO275">
            <v>60</v>
          </cell>
          <cell r="EP275">
            <v>80</v>
          </cell>
          <cell r="ER275">
            <v>200</v>
          </cell>
          <cell r="ET275">
            <v>15</v>
          </cell>
          <cell r="EU275">
            <v>0</v>
          </cell>
          <cell r="EV275">
            <v>1.698369885815751</v>
          </cell>
          <cell r="EW275">
            <v>53.350684931506855</v>
          </cell>
          <cell r="EX275">
            <v>15</v>
          </cell>
          <cell r="EZ275">
            <v>51.652315045691104</v>
          </cell>
          <cell r="FA275">
            <v>66.652315045691097</v>
          </cell>
          <cell r="FB275">
            <v>59</v>
          </cell>
          <cell r="FC275">
            <v>68.350684931506848</v>
          </cell>
          <cell r="FE275">
            <v>38271.593278356479</v>
          </cell>
        </row>
        <row r="276">
          <cell r="A276">
            <v>40025</v>
          </cell>
          <cell r="B276">
            <v>31</v>
          </cell>
          <cell r="C276">
            <v>5</v>
          </cell>
          <cell r="D276">
            <v>7</v>
          </cell>
          <cell r="E276">
            <v>2009</v>
          </cell>
          <cell r="G276">
            <v>0</v>
          </cell>
          <cell r="H276">
            <v>3.7195239963765645</v>
          </cell>
          <cell r="I276">
            <v>6.8882009811988008</v>
          </cell>
          <cell r="J276">
            <v>85.61643835616438</v>
          </cell>
          <cell r="K276">
            <v>10.483870967741936</v>
          </cell>
          <cell r="L276">
            <v>0.55541600389289136</v>
          </cell>
          <cell r="M276">
            <v>6.4716307661960686</v>
          </cell>
          <cell r="N276">
            <v>0</v>
          </cell>
          <cell r="O276">
            <v>38.230489436402735</v>
          </cell>
          <cell r="P276">
            <v>18.591113688688676</v>
          </cell>
          <cell r="Q276">
            <v>25.996946822295985</v>
          </cell>
          <cell r="R276">
            <v>21.765118371983238</v>
          </cell>
          <cell r="S276">
            <v>200.22287627240075</v>
          </cell>
          <cell r="T276">
            <v>20.971986682763408</v>
          </cell>
          <cell r="U276">
            <v>29.877789109130148</v>
          </cell>
          <cell r="W276">
            <v>0</v>
          </cell>
          <cell r="X276">
            <v>10.607724977575366</v>
          </cell>
          <cell r="Y276">
            <v>10.483870967741936</v>
          </cell>
          <cell r="Z276">
            <v>0</v>
          </cell>
          <cell r="AA276">
            <v>0</v>
          </cell>
          <cell r="AB276">
            <v>0</v>
          </cell>
          <cell r="AC276">
            <v>5</v>
          </cell>
          <cell r="AD276">
            <v>0</v>
          </cell>
          <cell r="AE276">
            <v>1.3517454706142278</v>
          </cell>
          <cell r="AF276">
            <v>0.67530129947473228</v>
          </cell>
          <cell r="AG276">
            <v>0</v>
          </cell>
          <cell r="AH276">
            <v>2.7706992460368021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24.744827348115731</v>
          </cell>
          <cell r="AP276">
            <v>0</v>
          </cell>
          <cell r="AQ276">
            <v>23.324698700525268</v>
          </cell>
          <cell r="AR276">
            <v>16.675301299474732</v>
          </cell>
          <cell r="AS276">
            <v>34.205515551559778</v>
          </cell>
          <cell r="AT276">
            <v>0</v>
          </cell>
          <cell r="AU276">
            <v>0</v>
          </cell>
          <cell r="AV276">
            <v>0</v>
          </cell>
          <cell r="AW276">
            <v>67</v>
          </cell>
          <cell r="AX276">
            <v>0</v>
          </cell>
          <cell r="AY276">
            <v>0</v>
          </cell>
          <cell r="AZ276">
            <v>42.009630207374592</v>
          </cell>
          <cell r="BA276">
            <v>0</v>
          </cell>
          <cell r="BB276">
            <v>142.0630218569197</v>
          </cell>
          <cell r="BC276">
            <v>0</v>
          </cell>
          <cell r="BD276">
            <v>0</v>
          </cell>
          <cell r="BE276">
            <v>27.3224043715847</v>
          </cell>
          <cell r="BF276">
            <v>39.537339405375349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1.4909411545468032</v>
          </cell>
          <cell r="BX276">
            <v>0</v>
          </cell>
          <cell r="BY276">
            <v>0</v>
          </cell>
          <cell r="CA276">
            <v>0</v>
          </cell>
          <cell r="CB276">
            <v>17.265753424657532</v>
          </cell>
          <cell r="CC276">
            <v>0</v>
          </cell>
          <cell r="CD276">
            <v>0</v>
          </cell>
          <cell r="CE276">
            <v>2.8626261736583132</v>
          </cell>
          <cell r="CF276">
            <v>0</v>
          </cell>
          <cell r="CH276">
            <v>20.128379598315846</v>
          </cell>
          <cell r="CJ276">
            <v>40025</v>
          </cell>
          <cell r="CK276">
            <v>10.607724977575366</v>
          </cell>
          <cell r="CL276">
            <v>2.0270467700889601</v>
          </cell>
          <cell r="CM276">
            <v>66.859743776960045</v>
          </cell>
          <cell r="CN276">
            <v>1.4909411545468032</v>
          </cell>
          <cell r="CO276">
            <v>0</v>
          </cell>
          <cell r="CP276">
            <v>60</v>
          </cell>
          <cell r="CQ276">
            <v>1.7210421457123104</v>
          </cell>
          <cell r="CR276">
            <v>40</v>
          </cell>
          <cell r="CS276">
            <v>0</v>
          </cell>
          <cell r="CU276">
            <v>40025</v>
          </cell>
          <cell r="CV276">
            <v>0</v>
          </cell>
          <cell r="CW276">
            <v>5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72.328767123287676</v>
          </cell>
          <cell r="DD276">
            <v>67</v>
          </cell>
          <cell r="DE276">
            <v>11.835616438356164</v>
          </cell>
          <cell r="DF276">
            <v>24</v>
          </cell>
          <cell r="DG276">
            <v>58.684931506849324</v>
          </cell>
          <cell r="DH276">
            <v>142.0630218569197</v>
          </cell>
          <cell r="DI276">
            <v>0</v>
          </cell>
          <cell r="DJ276">
            <v>0</v>
          </cell>
          <cell r="DK276">
            <v>27.3224043715847</v>
          </cell>
          <cell r="DL276">
            <v>39.537339405375349</v>
          </cell>
          <cell r="DM276">
            <v>0</v>
          </cell>
          <cell r="DN276">
            <v>0</v>
          </cell>
          <cell r="DO276">
            <v>0</v>
          </cell>
          <cell r="DP276">
            <v>1.4909411545468032</v>
          </cell>
          <cell r="DR276">
            <v>68.350684931506848</v>
          </cell>
          <cell r="DS276">
            <v>20.128379598315846</v>
          </cell>
          <cell r="DT276">
            <v>0</v>
          </cell>
          <cell r="DV276">
            <v>40025</v>
          </cell>
          <cell r="DW276">
            <v>1.35136451339264</v>
          </cell>
          <cell r="DY276">
            <v>49.7</v>
          </cell>
          <cell r="DZ276">
            <v>44.7</v>
          </cell>
          <cell r="EA276">
            <v>40</v>
          </cell>
          <cell r="EB276">
            <v>40</v>
          </cell>
          <cell r="ED276">
            <v>60</v>
          </cell>
          <cell r="EE276">
            <v>20</v>
          </cell>
          <cell r="EF276">
            <v>64.583668319370616</v>
          </cell>
          <cell r="EG276">
            <v>4.5836683193706165</v>
          </cell>
          <cell r="EH276">
            <v>60</v>
          </cell>
          <cell r="EJ276">
            <v>40</v>
          </cell>
          <cell r="EK276">
            <v>100</v>
          </cell>
          <cell r="EL276">
            <v>120</v>
          </cell>
          <cell r="EN276">
            <v>0</v>
          </cell>
          <cell r="EO276">
            <v>60</v>
          </cell>
          <cell r="EP276">
            <v>80</v>
          </cell>
          <cell r="ER276">
            <v>200</v>
          </cell>
          <cell r="ET276">
            <v>15</v>
          </cell>
          <cell r="EU276">
            <v>0</v>
          </cell>
          <cell r="EV276">
            <v>1.4909411545468032</v>
          </cell>
          <cell r="EW276">
            <v>53.350684931506841</v>
          </cell>
          <cell r="EX276">
            <v>15</v>
          </cell>
          <cell r="EZ276">
            <v>51.859743776960038</v>
          </cell>
          <cell r="FA276">
            <v>66.859743776960045</v>
          </cell>
          <cell r="FB276">
            <v>59</v>
          </cell>
          <cell r="FC276">
            <v>68.350684931506848</v>
          </cell>
          <cell r="FE276">
            <v>38271.593278472224</v>
          </cell>
        </row>
        <row r="277">
          <cell r="A277">
            <v>40026</v>
          </cell>
          <cell r="B277">
            <v>1</v>
          </cell>
          <cell r="C277">
            <v>6</v>
          </cell>
          <cell r="D277">
            <v>8</v>
          </cell>
          <cell r="E277">
            <v>2009</v>
          </cell>
          <cell r="G277">
            <v>0</v>
          </cell>
          <cell r="H277">
            <v>4.1099612483208112</v>
          </cell>
          <cell r="I277">
            <v>10.128716818796118</v>
          </cell>
          <cell r="J277">
            <v>85.61643835616438</v>
          </cell>
          <cell r="K277">
            <v>10.483870967741936</v>
          </cell>
          <cell r="L277">
            <v>0.64220527461041044</v>
          </cell>
          <cell r="M277">
            <v>8.1451876395817031</v>
          </cell>
          <cell r="N277">
            <v>7.7697391304347825</v>
          </cell>
          <cell r="O277">
            <v>44.167884122011685</v>
          </cell>
          <cell r="P277">
            <v>20.063846277019735</v>
          </cell>
          <cell r="Q277">
            <v>25.908391478934828</v>
          </cell>
          <cell r="R277">
            <v>20.027384370228088</v>
          </cell>
          <cell r="S277">
            <v>200.12988466307334</v>
          </cell>
          <cell r="T277">
            <v>21.454186532878992</v>
          </cell>
          <cell r="U277">
            <v>39.693751195851036</v>
          </cell>
          <cell r="W277">
            <v>0</v>
          </cell>
          <cell r="X277">
            <v>14.238678067116929</v>
          </cell>
          <cell r="Y277">
            <v>10.483870967741936</v>
          </cell>
          <cell r="Z277">
            <v>0</v>
          </cell>
          <cell r="AA277">
            <v>0</v>
          </cell>
          <cell r="AB277">
            <v>2.5298588137991085</v>
          </cell>
          <cell r="AC277">
            <v>5</v>
          </cell>
          <cell r="AD277">
            <v>0</v>
          </cell>
          <cell r="AE277">
            <v>1.3517454706142278</v>
          </cell>
          <cell r="AF277">
            <v>7.6755277602135603</v>
          </cell>
          <cell r="AG277">
            <v>0</v>
          </cell>
          <cell r="AH277">
            <v>2.6381186527789602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21.099144654943583</v>
          </cell>
          <cell r="AP277">
            <v>0</v>
          </cell>
          <cell r="AQ277">
            <v>16.324472239786438</v>
          </cell>
          <cell r="AR277">
            <v>22.357345606328373</v>
          </cell>
          <cell r="AS277">
            <v>34.352825748448204</v>
          </cell>
          <cell r="AT277">
            <v>0</v>
          </cell>
          <cell r="AU277">
            <v>0</v>
          </cell>
          <cell r="AV277">
            <v>0</v>
          </cell>
          <cell r="AW277">
            <v>67</v>
          </cell>
          <cell r="AX277">
            <v>0</v>
          </cell>
          <cell r="AY277">
            <v>0</v>
          </cell>
          <cell r="AZ277">
            <v>36.327585900520951</v>
          </cell>
          <cell r="BA277">
            <v>0</v>
          </cell>
          <cell r="BB277">
            <v>157.95023649128245</v>
          </cell>
          <cell r="BC277">
            <v>0</v>
          </cell>
          <cell r="BD277">
            <v>0</v>
          </cell>
          <cell r="BE277">
            <v>27.3224043715847</v>
          </cell>
          <cell r="BF277">
            <v>41.028280559922152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CA277">
            <v>0</v>
          </cell>
          <cell r="CB277">
            <v>17.265753424657532</v>
          </cell>
          <cell r="CC277">
            <v>0</v>
          </cell>
          <cell r="CD277">
            <v>0</v>
          </cell>
          <cell r="CE277">
            <v>13.395599345908778</v>
          </cell>
          <cell r="CF277">
            <v>0</v>
          </cell>
          <cell r="CH277">
            <v>30.66135277056631</v>
          </cell>
          <cell r="CJ277">
            <v>40026</v>
          </cell>
          <cell r="CK277">
            <v>14.238678067116929</v>
          </cell>
          <cell r="CL277">
            <v>9.0272732308277881</v>
          </cell>
          <cell r="CM277">
            <v>68.350684931506848</v>
          </cell>
          <cell r="CN277">
            <v>0</v>
          </cell>
          <cell r="CO277">
            <v>0</v>
          </cell>
          <cell r="CP277">
            <v>58.090089056170747</v>
          </cell>
          <cell r="CQ277">
            <v>0</v>
          </cell>
          <cell r="CR277">
            <v>38.681817846114811</v>
          </cell>
          <cell r="CS277">
            <v>0</v>
          </cell>
          <cell r="CU277">
            <v>40026</v>
          </cell>
          <cell r="CV277">
            <v>2.5298588137991085</v>
          </cell>
          <cell r="CW277">
            <v>5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72.328767123287676</v>
          </cell>
          <cell r="DD277">
            <v>67</v>
          </cell>
          <cell r="DE277">
            <v>11.835616438356164</v>
          </cell>
          <cell r="DF277">
            <v>24</v>
          </cell>
          <cell r="DG277">
            <v>58.684931506849324</v>
          </cell>
          <cell r="DH277">
            <v>157.95023649128245</v>
          </cell>
          <cell r="DI277">
            <v>0</v>
          </cell>
          <cell r="DJ277">
            <v>0</v>
          </cell>
          <cell r="DK277">
            <v>27.3224043715847</v>
          </cell>
          <cell r="DL277">
            <v>41.028280559922152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R277">
            <v>68.350684931506848</v>
          </cell>
          <cell r="DS277">
            <v>30.66135277056631</v>
          </cell>
          <cell r="DT277">
            <v>0</v>
          </cell>
          <cell r="DV277">
            <v>40026</v>
          </cell>
          <cell r="DW277">
            <v>6.0181821538851921</v>
          </cell>
          <cell r="DY277">
            <v>49.7</v>
          </cell>
          <cell r="DZ277">
            <v>44.7</v>
          </cell>
          <cell r="EA277">
            <v>40</v>
          </cell>
          <cell r="EB277">
            <v>38.681817846114811</v>
          </cell>
          <cell r="ED277">
            <v>60</v>
          </cell>
          <cell r="EE277">
            <v>20</v>
          </cell>
          <cell r="EF277">
            <v>71.485688402079518</v>
          </cell>
          <cell r="EG277">
            <v>11.485688402079518</v>
          </cell>
          <cell r="EH277">
            <v>60</v>
          </cell>
          <cell r="EJ277">
            <v>38.681817846114811</v>
          </cell>
          <cell r="EK277">
            <v>98.681817846114811</v>
          </cell>
          <cell r="EL277">
            <v>118.68181784611481</v>
          </cell>
          <cell r="EN277">
            <v>0</v>
          </cell>
          <cell r="EO277">
            <v>60</v>
          </cell>
          <cell r="EP277">
            <v>80</v>
          </cell>
          <cell r="ER277">
            <v>200</v>
          </cell>
          <cell r="ET277">
            <v>15</v>
          </cell>
          <cell r="EU277">
            <v>0</v>
          </cell>
          <cell r="EV277">
            <v>0</v>
          </cell>
          <cell r="EW277">
            <v>59.468571395849594</v>
          </cell>
          <cell r="EX277">
            <v>8.882113535657254</v>
          </cell>
          <cell r="EZ277">
            <v>59.468571395849594</v>
          </cell>
          <cell r="FA277">
            <v>74.468571395849594</v>
          </cell>
          <cell r="FB277">
            <v>59</v>
          </cell>
          <cell r="FC277">
            <v>68.350684931506848</v>
          </cell>
          <cell r="FE277">
            <v>38271.593278703702</v>
          </cell>
        </row>
        <row r="278">
          <cell r="A278">
            <v>40027</v>
          </cell>
          <cell r="B278">
            <v>2</v>
          </cell>
          <cell r="C278">
            <v>7</v>
          </cell>
          <cell r="D278">
            <v>8</v>
          </cell>
          <cell r="E278">
            <v>2009</v>
          </cell>
          <cell r="G278">
            <v>0</v>
          </cell>
          <cell r="H278">
            <v>4.3810462524671028</v>
          </cell>
          <cell r="I278">
            <v>10.21052207370187</v>
          </cell>
          <cell r="J278">
            <v>85.61643835616438</v>
          </cell>
          <cell r="K278">
            <v>10.483870967741936</v>
          </cell>
          <cell r="L278">
            <v>0.68456387825945009</v>
          </cell>
          <cell r="M278">
            <v>8.2109727891748534</v>
          </cell>
          <cell r="N278">
            <v>7.7697391304347825</v>
          </cell>
          <cell r="O278">
            <v>47.081111358701648</v>
          </cell>
          <cell r="P278">
            <v>20.225893265640796</v>
          </cell>
          <cell r="Q278">
            <v>25.951406139038085</v>
          </cell>
          <cell r="R278">
            <v>20.027384370228088</v>
          </cell>
          <cell r="S278">
            <v>180.2680446011729</v>
          </cell>
          <cell r="T278">
            <v>21.382701732026483</v>
          </cell>
          <cell r="U278">
            <v>39.070726965207648</v>
          </cell>
          <cell r="W278">
            <v>0</v>
          </cell>
          <cell r="X278">
            <v>14.591568326168973</v>
          </cell>
          <cell r="Y278">
            <v>10.483870967741936</v>
          </cell>
          <cell r="Z278">
            <v>0</v>
          </cell>
          <cell r="AA278">
            <v>0</v>
          </cell>
          <cell r="AB278">
            <v>2.5285755520819637</v>
          </cell>
          <cell r="AC278">
            <v>5</v>
          </cell>
          <cell r="AD278">
            <v>0</v>
          </cell>
          <cell r="AE278">
            <v>1.3517454706142278</v>
          </cell>
          <cell r="AF278">
            <v>7.7849547751728938</v>
          </cell>
          <cell r="AG278">
            <v>0</v>
          </cell>
          <cell r="AH278">
            <v>2.6022848348561727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20.649583493572919</v>
          </cell>
          <cell r="AP278">
            <v>0</v>
          </cell>
          <cell r="AQ278">
            <v>16.215045224827108</v>
          </cell>
          <cell r="AR278">
            <v>22.39382127798148</v>
          </cell>
          <cell r="AS278">
            <v>34.485330468689611</v>
          </cell>
          <cell r="AT278">
            <v>0</v>
          </cell>
          <cell r="AU278">
            <v>0</v>
          </cell>
          <cell r="AV278">
            <v>0</v>
          </cell>
          <cell r="AW278">
            <v>67</v>
          </cell>
          <cell r="AX278">
            <v>0</v>
          </cell>
          <cell r="AY278">
            <v>0</v>
          </cell>
          <cell r="AZ278">
            <v>36.291110228867844</v>
          </cell>
          <cell r="BA278">
            <v>0</v>
          </cell>
          <cell r="BB278">
            <v>137.4303630695392</v>
          </cell>
          <cell r="BC278">
            <v>0</v>
          </cell>
          <cell r="BD278">
            <v>0</v>
          </cell>
          <cell r="BE278">
            <v>27.3224043715847</v>
          </cell>
          <cell r="BF278">
            <v>41.028280559922152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CA278">
            <v>0</v>
          </cell>
          <cell r="CB278">
            <v>17.265753424657532</v>
          </cell>
          <cell r="CC278">
            <v>0</v>
          </cell>
          <cell r="CD278">
            <v>0</v>
          </cell>
          <cell r="CE278">
            <v>16.939729833681326</v>
          </cell>
          <cell r="CF278">
            <v>0</v>
          </cell>
          <cell r="CH278">
            <v>34.205483258338859</v>
          </cell>
          <cell r="CJ278">
            <v>40027</v>
          </cell>
          <cell r="CK278">
            <v>14.591568326168973</v>
          </cell>
          <cell r="CL278">
            <v>9.1367002457871216</v>
          </cell>
          <cell r="CM278">
            <v>68.350684931506848</v>
          </cell>
          <cell r="CN278">
            <v>0</v>
          </cell>
          <cell r="CO278">
            <v>0</v>
          </cell>
          <cell r="CP278">
            <v>57.737198797118701</v>
          </cell>
          <cell r="CQ278">
            <v>0</v>
          </cell>
          <cell r="CR278">
            <v>38.608866502808588</v>
          </cell>
          <cell r="CS278">
            <v>0</v>
          </cell>
          <cell r="CU278">
            <v>40027</v>
          </cell>
          <cell r="CV278">
            <v>2.5285755520819637</v>
          </cell>
          <cell r="CW278">
            <v>5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72.328767123287676</v>
          </cell>
          <cell r="DD278">
            <v>67</v>
          </cell>
          <cell r="DE278">
            <v>11.835616438356164</v>
          </cell>
          <cell r="DF278">
            <v>24</v>
          </cell>
          <cell r="DG278">
            <v>58.684931506849324</v>
          </cell>
          <cell r="DH278">
            <v>137.4303630695392</v>
          </cell>
          <cell r="DI278">
            <v>0</v>
          </cell>
          <cell r="DJ278">
            <v>0</v>
          </cell>
          <cell r="DK278">
            <v>27.3224043715847</v>
          </cell>
          <cell r="DL278">
            <v>41.028280559922152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R278">
            <v>68.350684931506848</v>
          </cell>
          <cell r="DS278">
            <v>34.205483258338859</v>
          </cell>
          <cell r="DT278">
            <v>0</v>
          </cell>
          <cell r="DV278">
            <v>40027</v>
          </cell>
          <cell r="DW278">
            <v>6.0911334971914144</v>
          </cell>
          <cell r="DY278">
            <v>49.7</v>
          </cell>
          <cell r="DZ278">
            <v>44.7</v>
          </cell>
          <cell r="EA278">
            <v>40</v>
          </cell>
          <cell r="EB278">
            <v>38.608866502808588</v>
          </cell>
          <cell r="ED278">
            <v>60</v>
          </cell>
          <cell r="EE278">
            <v>20</v>
          </cell>
          <cell r="EF278">
            <v>74.676928630800035</v>
          </cell>
          <cell r="EG278">
            <v>14.676928630800035</v>
          </cell>
          <cell r="EH278">
            <v>60</v>
          </cell>
          <cell r="EJ278">
            <v>38.608866502808588</v>
          </cell>
          <cell r="EK278">
            <v>98.608866502808581</v>
          </cell>
          <cell r="EL278">
            <v>118.60886650280858</v>
          </cell>
          <cell r="EN278">
            <v>0</v>
          </cell>
          <cell r="EO278">
            <v>60</v>
          </cell>
          <cell r="EP278">
            <v>80</v>
          </cell>
          <cell r="ER278">
            <v>200</v>
          </cell>
          <cell r="ET278">
            <v>15</v>
          </cell>
          <cell r="EU278">
            <v>0</v>
          </cell>
          <cell r="EV278">
            <v>0</v>
          </cell>
          <cell r="EW278">
            <v>59.948873267147889</v>
          </cell>
          <cell r="EX278">
            <v>8.4018116643589593</v>
          </cell>
          <cell r="EZ278">
            <v>59.948873267147889</v>
          </cell>
          <cell r="FA278">
            <v>74.948873267147889</v>
          </cell>
          <cell r="FB278">
            <v>59</v>
          </cell>
          <cell r="FC278">
            <v>68.350684931506848</v>
          </cell>
          <cell r="FE278">
            <v>38271.593279050925</v>
          </cell>
        </row>
        <row r="279">
          <cell r="A279">
            <v>40028</v>
          </cell>
          <cell r="B279">
            <v>3</v>
          </cell>
          <cell r="C279">
            <v>1</v>
          </cell>
          <cell r="D279">
            <v>8</v>
          </cell>
          <cell r="E279">
            <v>2009</v>
          </cell>
          <cell r="G279">
            <v>0</v>
          </cell>
          <cell r="H279">
            <v>3.4495118730068697</v>
          </cell>
          <cell r="I279">
            <v>9.9323613781871121</v>
          </cell>
          <cell r="J279">
            <v>85.61643835616438</v>
          </cell>
          <cell r="K279">
            <v>10.483870967741936</v>
          </cell>
          <cell r="L279">
            <v>0.539006230431331</v>
          </cell>
          <cell r="M279">
            <v>7.9872849223445961</v>
          </cell>
          <cell r="N279">
            <v>7.7697391304347825</v>
          </cell>
          <cell r="O279">
            <v>37.070335090560526</v>
          </cell>
          <cell r="P279">
            <v>19.674888282979992</v>
          </cell>
          <cell r="Q279">
            <v>25.910903301516569</v>
          </cell>
          <cell r="R279">
            <v>20.027384370228088</v>
          </cell>
          <cell r="S279">
            <v>191.91833381259156</v>
          </cell>
          <cell r="T279">
            <v>21.424632318596348</v>
          </cell>
          <cell r="U279">
            <v>39.436172082583276</v>
          </cell>
          <cell r="W279">
            <v>0</v>
          </cell>
          <cell r="X279">
            <v>13.381873251193982</v>
          </cell>
          <cell r="Y279">
            <v>10.483870967741936</v>
          </cell>
          <cell r="Z279">
            <v>0</v>
          </cell>
          <cell r="AA279">
            <v>0</v>
          </cell>
          <cell r="AB279">
            <v>2.5272929412946765</v>
          </cell>
          <cell r="AC279">
            <v>5</v>
          </cell>
          <cell r="AD279">
            <v>0</v>
          </cell>
          <cell r="AE279">
            <v>1.3517454706142278</v>
          </cell>
          <cell r="AF279">
            <v>7.416991871301807</v>
          </cell>
          <cell r="AG279">
            <v>0</v>
          </cell>
          <cell r="AH279">
            <v>3.0543700282338069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21.278627221933501</v>
          </cell>
          <cell r="AP279">
            <v>0</v>
          </cell>
          <cell r="AQ279">
            <v>16.583008128698193</v>
          </cell>
          <cell r="AR279">
            <v>22.271166976691124</v>
          </cell>
          <cell r="AS279">
            <v>34.613896621926386</v>
          </cell>
          <cell r="AT279">
            <v>0</v>
          </cell>
          <cell r="AU279">
            <v>0</v>
          </cell>
          <cell r="AV279">
            <v>0</v>
          </cell>
          <cell r="AW279">
            <v>67</v>
          </cell>
          <cell r="AX279">
            <v>0</v>
          </cell>
          <cell r="AY279">
            <v>0</v>
          </cell>
          <cell r="AZ279">
            <v>36.413764530158204</v>
          </cell>
          <cell r="BA279">
            <v>0</v>
          </cell>
          <cell r="BB279">
            <v>149.36537368361297</v>
          </cell>
          <cell r="BC279">
            <v>0</v>
          </cell>
          <cell r="BD279">
            <v>0</v>
          </cell>
          <cell r="BE279">
            <v>27.3224043715847</v>
          </cell>
          <cell r="BF279">
            <v>41.028280559922152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CA279">
            <v>0</v>
          </cell>
          <cell r="CB279">
            <v>17.265753424657532</v>
          </cell>
          <cell r="CC279">
            <v>0</v>
          </cell>
          <cell r="CD279">
            <v>0</v>
          </cell>
          <cell r="CE279">
            <v>4.8824420678021738</v>
          </cell>
          <cell r="CF279">
            <v>0</v>
          </cell>
          <cell r="CH279">
            <v>22.148195492459706</v>
          </cell>
          <cell r="CJ279">
            <v>40028</v>
          </cell>
          <cell r="CK279">
            <v>13.381873251193982</v>
          </cell>
          <cell r="CL279">
            <v>8.7687373419160348</v>
          </cell>
          <cell r="CM279">
            <v>68.350684931506848</v>
          </cell>
          <cell r="CN279">
            <v>0</v>
          </cell>
          <cell r="CO279">
            <v>0</v>
          </cell>
          <cell r="CP279">
            <v>58.946893872093696</v>
          </cell>
          <cell r="CQ279">
            <v>0</v>
          </cell>
          <cell r="CR279">
            <v>38.854175105389317</v>
          </cell>
          <cell r="CS279">
            <v>0</v>
          </cell>
          <cell r="CU279">
            <v>40028</v>
          </cell>
          <cell r="CV279">
            <v>2.5272929412946765</v>
          </cell>
          <cell r="CW279">
            <v>5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72.328767123287676</v>
          </cell>
          <cell r="DD279">
            <v>67</v>
          </cell>
          <cell r="DE279">
            <v>11.835616438356164</v>
          </cell>
          <cell r="DF279">
            <v>24</v>
          </cell>
          <cell r="DG279">
            <v>58.684931506849324</v>
          </cell>
          <cell r="DH279">
            <v>149.36537368361297</v>
          </cell>
          <cell r="DI279">
            <v>0</v>
          </cell>
          <cell r="DJ279">
            <v>0</v>
          </cell>
          <cell r="DK279">
            <v>27.3224043715847</v>
          </cell>
          <cell r="DL279">
            <v>41.028280559922152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R279">
            <v>68.350684931506848</v>
          </cell>
          <cell r="DS279">
            <v>22.148195492459706</v>
          </cell>
          <cell r="DT279">
            <v>0</v>
          </cell>
          <cell r="DV279">
            <v>40028</v>
          </cell>
          <cell r="DW279">
            <v>5.8458248946106899</v>
          </cell>
          <cell r="DY279">
            <v>49.7</v>
          </cell>
          <cell r="DZ279">
            <v>44.7</v>
          </cell>
          <cell r="EA279">
            <v>40</v>
          </cell>
          <cell r="EB279">
            <v>38.854175105389317</v>
          </cell>
          <cell r="ED279">
            <v>60</v>
          </cell>
          <cell r="EE279">
            <v>20</v>
          </cell>
          <cell r="EF279">
            <v>63.82933593989587</v>
          </cell>
          <cell r="EG279">
            <v>3.82933593989587</v>
          </cell>
          <cell r="EH279">
            <v>60</v>
          </cell>
          <cell r="EJ279">
            <v>38.854175105389317</v>
          </cell>
          <cell r="EK279">
            <v>98.854175105389317</v>
          </cell>
          <cell r="EL279">
            <v>118.85417510538932</v>
          </cell>
          <cell r="EN279">
            <v>0</v>
          </cell>
          <cell r="EO279">
            <v>60</v>
          </cell>
          <cell r="EP279">
            <v>80</v>
          </cell>
          <cell r="ER279">
            <v>200</v>
          </cell>
          <cell r="ET279">
            <v>15</v>
          </cell>
          <cell r="EU279">
            <v>0</v>
          </cell>
          <cell r="EV279">
            <v>0</v>
          </cell>
          <cell r="EW279">
            <v>58.315712870162415</v>
          </cell>
          <cell r="EX279">
            <v>10.034972061344433</v>
          </cell>
          <cell r="EZ279">
            <v>58.315712870162415</v>
          </cell>
          <cell r="FA279">
            <v>73.315712870162415</v>
          </cell>
          <cell r="FB279">
            <v>59</v>
          </cell>
          <cell r="FC279">
            <v>68.350684931506848</v>
          </cell>
          <cell r="FE279">
            <v>38271.59327928241</v>
          </cell>
        </row>
        <row r="280">
          <cell r="A280">
            <v>40029</v>
          </cell>
          <cell r="B280">
            <v>4</v>
          </cell>
          <cell r="C280">
            <v>2</v>
          </cell>
          <cell r="D280">
            <v>8</v>
          </cell>
          <cell r="E280">
            <v>2009</v>
          </cell>
          <cell r="G280">
            <v>0</v>
          </cell>
          <cell r="H280">
            <v>3.3554516300814718</v>
          </cell>
          <cell r="I280">
            <v>9.9053683516724238</v>
          </cell>
          <cell r="J280">
            <v>85.61643835616438</v>
          </cell>
          <cell r="K280">
            <v>10.483870967741936</v>
          </cell>
          <cell r="L280">
            <v>0.52430877211283544</v>
          </cell>
          <cell r="M280">
            <v>7.9655780003469019</v>
          </cell>
          <cell r="N280">
            <v>7.7697391304347825</v>
          </cell>
          <cell r="O280">
            <v>36.059512443092835</v>
          </cell>
          <cell r="P280">
            <v>19.621418140193768</v>
          </cell>
          <cell r="Q280">
            <v>25.946626605943464</v>
          </cell>
          <cell r="R280">
            <v>20.027384370228088</v>
          </cell>
          <cell r="S280">
            <v>191.49327525455405</v>
          </cell>
          <cell r="T280">
            <v>21.423102489221169</v>
          </cell>
          <cell r="U280">
            <v>39.422838887860408</v>
          </cell>
          <cell r="W280">
            <v>0</v>
          </cell>
          <cell r="X280">
            <v>13.260819981753896</v>
          </cell>
          <cell r="Y280">
            <v>10.483870967741936</v>
          </cell>
          <cell r="Z280">
            <v>0</v>
          </cell>
          <cell r="AA280">
            <v>0</v>
          </cell>
          <cell r="AB280">
            <v>2.5260109811070635</v>
          </cell>
          <cell r="AC280">
            <v>5</v>
          </cell>
          <cell r="AD280">
            <v>0</v>
          </cell>
          <cell r="AE280">
            <v>1.3517454706142278</v>
          </cell>
          <cell r="AF280">
            <v>7.3818694511732286</v>
          </cell>
          <cell r="AG280">
            <v>0</v>
          </cell>
          <cell r="AH280">
            <v>3.2220625909501752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21.09741823111127</v>
          </cell>
          <cell r="AP280">
            <v>0</v>
          </cell>
          <cell r="AQ280">
            <v>16.61813054882677</v>
          </cell>
          <cell r="AR280">
            <v>22.259459503314929</v>
          </cell>
          <cell r="AS280">
            <v>34.748466319472335</v>
          </cell>
          <cell r="AT280">
            <v>0</v>
          </cell>
          <cell r="AU280">
            <v>0</v>
          </cell>
          <cell r="AV280">
            <v>0</v>
          </cell>
          <cell r="AW280">
            <v>67</v>
          </cell>
          <cell r="AX280">
            <v>0</v>
          </cell>
          <cell r="AY280">
            <v>0</v>
          </cell>
          <cell r="AZ280">
            <v>36.425472003534395</v>
          </cell>
          <cell r="BA280">
            <v>0</v>
          </cell>
          <cell r="BB280">
            <v>148.91374462810123</v>
          </cell>
          <cell r="BC280">
            <v>0</v>
          </cell>
          <cell r="BD280">
            <v>0</v>
          </cell>
          <cell r="BE280">
            <v>27.3224043715847</v>
          </cell>
          <cell r="BF280">
            <v>41.028280559922152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CA280">
            <v>0</v>
          </cell>
          <cell r="CB280">
            <v>17.265753424657532</v>
          </cell>
          <cell r="CC280">
            <v>0</v>
          </cell>
          <cell r="CD280">
            <v>0</v>
          </cell>
          <cell r="CE280">
            <v>3.7094043657826745</v>
          </cell>
          <cell r="CF280">
            <v>0</v>
          </cell>
          <cell r="CH280">
            <v>20.975157790440207</v>
          </cell>
          <cell r="CJ280">
            <v>40029</v>
          </cell>
          <cell r="CK280">
            <v>13.260819981753896</v>
          </cell>
          <cell r="CL280">
            <v>8.7336149217874564</v>
          </cell>
          <cell r="CM280">
            <v>68.350684931506848</v>
          </cell>
          <cell r="CN280">
            <v>0</v>
          </cell>
          <cell r="CO280">
            <v>0</v>
          </cell>
          <cell r="CP280">
            <v>59.067947141533779</v>
          </cell>
          <cell r="CQ280">
            <v>0</v>
          </cell>
          <cell r="CR280">
            <v>38.877590052141699</v>
          </cell>
          <cell r="CS280">
            <v>0</v>
          </cell>
          <cell r="CU280">
            <v>40029</v>
          </cell>
          <cell r="CV280">
            <v>2.5260109811070635</v>
          </cell>
          <cell r="CW280">
            <v>5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72.328767123287676</v>
          </cell>
          <cell r="DD280">
            <v>67</v>
          </cell>
          <cell r="DE280">
            <v>11.835616438356164</v>
          </cell>
          <cell r="DF280">
            <v>24</v>
          </cell>
          <cell r="DG280">
            <v>58.684931506849324</v>
          </cell>
          <cell r="DH280">
            <v>148.91374462810123</v>
          </cell>
          <cell r="DI280">
            <v>0</v>
          </cell>
          <cell r="DJ280">
            <v>0</v>
          </cell>
          <cell r="DK280">
            <v>27.3224043715847</v>
          </cell>
          <cell r="DL280">
            <v>41.028280559922152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R280">
            <v>68.350684931506848</v>
          </cell>
          <cell r="DS280">
            <v>20.975157790440207</v>
          </cell>
          <cell r="DT280">
            <v>0</v>
          </cell>
          <cell r="DV280">
            <v>40029</v>
          </cell>
          <cell r="DW280">
            <v>5.8224099478583042</v>
          </cell>
          <cell r="DY280">
            <v>49.7</v>
          </cell>
          <cell r="DZ280">
            <v>44.7</v>
          </cell>
          <cell r="EA280">
            <v>40</v>
          </cell>
          <cell r="EB280">
            <v>38.877590052141699</v>
          </cell>
          <cell r="ED280">
            <v>60</v>
          </cell>
          <cell r="EE280">
            <v>20</v>
          </cell>
          <cell r="EF280">
            <v>62.777351507316453</v>
          </cell>
          <cell r="EG280">
            <v>2.7773515073164532</v>
          </cell>
          <cell r="EH280">
            <v>60</v>
          </cell>
          <cell r="EJ280">
            <v>38.877590052141699</v>
          </cell>
          <cell r="EK280">
            <v>98.877590052141699</v>
          </cell>
          <cell r="EL280">
            <v>118.8775900521417</v>
          </cell>
          <cell r="EN280">
            <v>0</v>
          </cell>
          <cell r="EO280">
            <v>60</v>
          </cell>
          <cell r="EP280">
            <v>80</v>
          </cell>
          <cell r="ER280">
            <v>200</v>
          </cell>
          <cell r="ET280">
            <v>15</v>
          </cell>
          <cell r="EU280">
            <v>0</v>
          </cell>
          <cell r="EV280">
            <v>0</v>
          </cell>
          <cell r="EW280">
            <v>58.157229149746819</v>
          </cell>
          <cell r="EX280">
            <v>10.193455781760029</v>
          </cell>
          <cell r="EZ280">
            <v>58.157229149746819</v>
          </cell>
          <cell r="FA280">
            <v>73.157229149746826</v>
          </cell>
          <cell r="FB280">
            <v>59</v>
          </cell>
          <cell r="FC280">
            <v>68.350684931506848</v>
          </cell>
          <cell r="FE280">
            <v>38271.593279398148</v>
          </cell>
        </row>
        <row r="281">
          <cell r="A281">
            <v>40030</v>
          </cell>
          <cell r="B281">
            <v>5</v>
          </cell>
          <cell r="C281">
            <v>3</v>
          </cell>
          <cell r="D281">
            <v>8</v>
          </cell>
          <cell r="E281">
            <v>2009</v>
          </cell>
          <cell r="G281">
            <v>0</v>
          </cell>
          <cell r="H281">
            <v>3.6703629096491017</v>
          </cell>
          <cell r="I281">
            <v>9.625805052777709</v>
          </cell>
          <cell r="J281">
            <v>85.61643835616438</v>
          </cell>
          <cell r="K281">
            <v>10.483870967741936</v>
          </cell>
          <cell r="L281">
            <v>0.57351548540125719</v>
          </cell>
          <cell r="M281">
            <v>7.7407622050812819</v>
          </cell>
          <cell r="N281">
            <v>7.7697391304347825</v>
          </cell>
          <cell r="O281">
            <v>39.443720727377809</v>
          </cell>
          <cell r="P281">
            <v>19.067634758343157</v>
          </cell>
          <cell r="Q281">
            <v>25.706025371126678</v>
          </cell>
          <cell r="R281">
            <v>20.027384370228088</v>
          </cell>
          <cell r="S281">
            <v>189.6530124714987</v>
          </cell>
          <cell r="T281">
            <v>21.473043943853558</v>
          </cell>
          <cell r="U281">
            <v>35.746247251866322</v>
          </cell>
          <cell r="W281">
            <v>0</v>
          </cell>
          <cell r="X281">
            <v>13.296167962426811</v>
          </cell>
          <cell r="Y281">
            <v>10.483870967741936</v>
          </cell>
          <cell r="Z281">
            <v>0</v>
          </cell>
          <cell r="AA281">
            <v>0</v>
          </cell>
          <cell r="AB281">
            <v>2.5247296711891094</v>
          </cell>
          <cell r="AC281">
            <v>5</v>
          </cell>
          <cell r="AD281">
            <v>0</v>
          </cell>
          <cell r="AE281">
            <v>1.3517454706142278</v>
          </cell>
          <cell r="AF281">
            <v>7.2075416791139837</v>
          </cell>
          <cell r="AG281">
            <v>0</v>
          </cell>
          <cell r="AH281">
            <v>3.1987666726055402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20.949175869825432</v>
          </cell>
          <cell r="AP281">
            <v>0</v>
          </cell>
          <cell r="AQ281">
            <v>16.792458320886016</v>
          </cell>
          <cell r="AR281">
            <v>22.201350245961844</v>
          </cell>
          <cell r="AS281">
            <v>34.884656618429894</v>
          </cell>
          <cell r="AT281">
            <v>0</v>
          </cell>
          <cell r="AU281">
            <v>0</v>
          </cell>
          <cell r="AV281">
            <v>0</v>
          </cell>
          <cell r="AW281">
            <v>67</v>
          </cell>
          <cell r="AX281">
            <v>0</v>
          </cell>
          <cell r="AY281">
            <v>0</v>
          </cell>
          <cell r="AZ281">
            <v>36.483581260887476</v>
          </cell>
          <cell r="BA281">
            <v>0</v>
          </cell>
          <cell r="BB281">
            <v>143.38872240633111</v>
          </cell>
          <cell r="BC281">
            <v>0</v>
          </cell>
          <cell r="BD281">
            <v>0</v>
          </cell>
          <cell r="BE281">
            <v>27.3224043715847</v>
          </cell>
          <cell r="BF281">
            <v>41.028280559922152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CA281">
            <v>0</v>
          </cell>
          <cell r="CB281">
            <v>17.265753424657532</v>
          </cell>
          <cell r="CC281">
            <v>0</v>
          </cell>
          <cell r="CD281">
            <v>0</v>
          </cell>
          <cell r="CE281">
            <v>6.2183574993670305</v>
          </cell>
          <cell r="CF281">
            <v>0</v>
          </cell>
          <cell r="CH281">
            <v>23.484110924024563</v>
          </cell>
          <cell r="CJ281">
            <v>40030</v>
          </cell>
          <cell r="CK281">
            <v>13.296167962426811</v>
          </cell>
          <cell r="CL281">
            <v>8.5592871497282115</v>
          </cell>
          <cell r="CM281">
            <v>68.350684931506848</v>
          </cell>
          <cell r="CN281">
            <v>0</v>
          </cell>
          <cell r="CO281">
            <v>0</v>
          </cell>
          <cell r="CP281">
            <v>59.032599160860869</v>
          </cell>
          <cell r="CQ281">
            <v>0</v>
          </cell>
          <cell r="CR281">
            <v>38.993808566847861</v>
          </cell>
          <cell r="CS281">
            <v>0</v>
          </cell>
          <cell r="CU281">
            <v>40030</v>
          </cell>
          <cell r="CV281">
            <v>2.5247296711891094</v>
          </cell>
          <cell r="CW281">
            <v>5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72.328767123287676</v>
          </cell>
          <cell r="DD281">
            <v>67</v>
          </cell>
          <cell r="DE281">
            <v>11.835616438356164</v>
          </cell>
          <cell r="DF281">
            <v>24</v>
          </cell>
          <cell r="DG281">
            <v>58.684931506849324</v>
          </cell>
          <cell r="DH281">
            <v>143.38872240633111</v>
          </cell>
          <cell r="DI281">
            <v>0</v>
          </cell>
          <cell r="DJ281">
            <v>0</v>
          </cell>
          <cell r="DK281">
            <v>27.3224043715847</v>
          </cell>
          <cell r="DL281">
            <v>41.028280559922152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R281">
            <v>68.350684931506848</v>
          </cell>
          <cell r="DS281">
            <v>23.484110924024563</v>
          </cell>
          <cell r="DT281">
            <v>0</v>
          </cell>
          <cell r="DV281">
            <v>40030</v>
          </cell>
          <cell r="DW281">
            <v>5.7061914331521413</v>
          </cell>
          <cell r="DY281">
            <v>49.7</v>
          </cell>
          <cell r="DZ281">
            <v>44.7</v>
          </cell>
          <cell r="EA281">
            <v>40</v>
          </cell>
          <cell r="EB281">
            <v>38.993808566847861</v>
          </cell>
          <cell r="ED281">
            <v>60</v>
          </cell>
          <cell r="EE281">
            <v>20</v>
          </cell>
          <cell r="EF281">
            <v>65.250956660227899</v>
          </cell>
          <cell r="EG281">
            <v>5.2509566602278994</v>
          </cell>
          <cell r="EH281">
            <v>60</v>
          </cell>
          <cell r="EJ281">
            <v>38.993808566847861</v>
          </cell>
          <cell r="EK281">
            <v>98.993808566847861</v>
          </cell>
          <cell r="EL281">
            <v>118.99380856684786</v>
          </cell>
          <cell r="EN281">
            <v>0</v>
          </cell>
          <cell r="EO281">
            <v>60</v>
          </cell>
          <cell r="EP281">
            <v>80</v>
          </cell>
          <cell r="ER281">
            <v>200</v>
          </cell>
          <cell r="ET281">
            <v>15</v>
          </cell>
          <cell r="EU281">
            <v>0</v>
          </cell>
          <cell r="EV281">
            <v>0</v>
          </cell>
          <cell r="EW281">
            <v>56.515833670200223</v>
          </cell>
          <cell r="EX281">
            <v>11.834851261306625</v>
          </cell>
          <cell r="EZ281">
            <v>56.515833670200223</v>
          </cell>
          <cell r="FA281">
            <v>71.515833670200223</v>
          </cell>
          <cell r="FB281">
            <v>59</v>
          </cell>
          <cell r="FC281">
            <v>68.350684931506848</v>
          </cell>
          <cell r="FE281">
            <v>38271.593279629633</v>
          </cell>
        </row>
        <row r="282">
          <cell r="A282">
            <v>40031</v>
          </cell>
          <cell r="B282">
            <v>6</v>
          </cell>
          <cell r="C282">
            <v>4</v>
          </cell>
          <cell r="D282">
            <v>8</v>
          </cell>
          <cell r="E282">
            <v>2009</v>
          </cell>
          <cell r="G282">
            <v>0</v>
          </cell>
          <cell r="H282">
            <v>3.2075917134332466</v>
          </cell>
          <cell r="I282">
            <v>7.9484509728586508</v>
          </cell>
          <cell r="J282">
            <v>85.61643835616438</v>
          </cell>
          <cell r="K282">
            <v>10.483870967741936</v>
          </cell>
          <cell r="L282">
            <v>0.50120480284457491</v>
          </cell>
          <cell r="M282">
            <v>6.3918881114147412</v>
          </cell>
          <cell r="N282">
            <v>0</v>
          </cell>
          <cell r="O282">
            <v>34.470529172878962</v>
          </cell>
          <cell r="P282">
            <v>15.744985402683914</v>
          </cell>
          <cell r="Q282">
            <v>26.335026191036516</v>
          </cell>
          <cell r="R282">
            <v>20.027384370228088</v>
          </cell>
          <cell r="S282">
            <v>205.36228888133567</v>
          </cell>
          <cell r="T282">
            <v>20.784195400058199</v>
          </cell>
          <cell r="U282">
            <v>27.149447752976492</v>
          </cell>
          <cell r="W282">
            <v>0</v>
          </cell>
          <cell r="X282">
            <v>11.156042686291897</v>
          </cell>
          <cell r="Y282">
            <v>10.483870967741936</v>
          </cell>
          <cell r="Z282">
            <v>0</v>
          </cell>
          <cell r="AA282">
            <v>0</v>
          </cell>
          <cell r="AB282">
            <v>0</v>
          </cell>
          <cell r="AC282">
            <v>5</v>
          </cell>
          <cell r="AD282">
            <v>0</v>
          </cell>
          <cell r="AE282">
            <v>1.3517454706142278</v>
          </cell>
          <cell r="AF282">
            <v>0.54134744364508869</v>
          </cell>
          <cell r="AG282">
            <v>0</v>
          </cell>
          <cell r="AH282">
            <v>3.6051716172168824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22.554302100480406</v>
          </cell>
          <cell r="AP282">
            <v>0</v>
          </cell>
          <cell r="AQ282">
            <v>23.458652556354913</v>
          </cell>
          <cell r="AR282">
            <v>16.541347443645087</v>
          </cell>
          <cell r="AS282">
            <v>30.418451419130193</v>
          </cell>
          <cell r="AT282">
            <v>0</v>
          </cell>
          <cell r="AU282">
            <v>0</v>
          </cell>
          <cell r="AV282">
            <v>0</v>
          </cell>
          <cell r="AW282">
            <v>67</v>
          </cell>
          <cell r="AX282">
            <v>0</v>
          </cell>
          <cell r="AY282">
            <v>0</v>
          </cell>
          <cell r="AZ282">
            <v>42.143584063204237</v>
          </cell>
          <cell r="BA282">
            <v>0</v>
          </cell>
          <cell r="BB282">
            <v>144.15234797116614</v>
          </cell>
          <cell r="BC282">
            <v>0</v>
          </cell>
          <cell r="BD282">
            <v>0</v>
          </cell>
          <cell r="BE282">
            <v>27.3224043715847</v>
          </cell>
          <cell r="BF282">
            <v>34.345207392294895</v>
          </cell>
          <cell r="BG282">
            <v>0</v>
          </cell>
          <cell r="BH282">
            <v>4.5947993001683045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6.6830731676272563</v>
          </cell>
          <cell r="BX282">
            <v>0</v>
          </cell>
          <cell r="BY282">
            <v>0</v>
          </cell>
          <cell r="CA282">
            <v>0</v>
          </cell>
          <cell r="CB282">
            <v>12.670954124489228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H282">
            <v>12.670954124489228</v>
          </cell>
          <cell r="CJ282">
            <v>40031</v>
          </cell>
          <cell r="CK282">
            <v>11.156042686291897</v>
          </cell>
          <cell r="CL282">
            <v>1.8930929142593165</v>
          </cell>
          <cell r="CM282">
            <v>61.667611763879592</v>
          </cell>
          <cell r="CN282">
            <v>6.6830731676272563</v>
          </cell>
          <cell r="CO282">
            <v>0</v>
          </cell>
          <cell r="CP282">
            <v>56.577925136827481</v>
          </cell>
          <cell r="CQ282">
            <v>0</v>
          </cell>
          <cell r="CR282">
            <v>40</v>
          </cell>
          <cell r="CS282">
            <v>0</v>
          </cell>
          <cell r="CU282">
            <v>40031</v>
          </cell>
          <cell r="CV282">
            <v>0</v>
          </cell>
          <cell r="CW282">
            <v>5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72.328767123287676</v>
          </cell>
          <cell r="DD282">
            <v>67</v>
          </cell>
          <cell r="DE282">
            <v>11.835616438356164</v>
          </cell>
          <cell r="DF282">
            <v>24</v>
          </cell>
          <cell r="DG282">
            <v>58.684931506849324</v>
          </cell>
          <cell r="DH282">
            <v>144.15234797116614</v>
          </cell>
          <cell r="DI282">
            <v>0</v>
          </cell>
          <cell r="DJ282">
            <v>0</v>
          </cell>
          <cell r="DK282">
            <v>27.3224043715847</v>
          </cell>
          <cell r="DL282">
            <v>34.345207392294895</v>
          </cell>
          <cell r="DM282">
            <v>0</v>
          </cell>
          <cell r="DN282">
            <v>0</v>
          </cell>
          <cell r="DO282">
            <v>0</v>
          </cell>
          <cell r="DP282">
            <v>6.6830731676272563</v>
          </cell>
          <cell r="DR282">
            <v>68.350684931506848</v>
          </cell>
          <cell r="DS282">
            <v>12.670954124489228</v>
          </cell>
          <cell r="DT282">
            <v>0</v>
          </cell>
          <cell r="DV282">
            <v>40031</v>
          </cell>
          <cell r="DW282">
            <v>1.2620619428395443</v>
          </cell>
          <cell r="DY282">
            <v>49.7</v>
          </cell>
          <cell r="DZ282">
            <v>44.7</v>
          </cell>
          <cell r="EA282">
            <v>40</v>
          </cell>
          <cell r="EB282">
            <v>40</v>
          </cell>
          <cell r="ED282">
            <v>60</v>
          </cell>
          <cell r="EE282">
            <v>20</v>
          </cell>
          <cell r="EF282">
            <v>56.577925136827481</v>
          </cell>
          <cell r="EG282">
            <v>0</v>
          </cell>
          <cell r="EH282">
            <v>56.577925136827481</v>
          </cell>
          <cell r="EJ282">
            <v>40</v>
          </cell>
          <cell r="EK282">
            <v>100</v>
          </cell>
          <cell r="EL282">
            <v>120</v>
          </cell>
          <cell r="EN282">
            <v>0</v>
          </cell>
          <cell r="EO282">
            <v>60</v>
          </cell>
          <cell r="EP282">
            <v>80</v>
          </cell>
          <cell r="ER282">
            <v>200</v>
          </cell>
          <cell r="ET282">
            <v>15</v>
          </cell>
          <cell r="EU282">
            <v>0</v>
          </cell>
          <cell r="EV282">
            <v>6.6830731676272563</v>
          </cell>
          <cell r="EW282">
            <v>53.350684931506848</v>
          </cell>
          <cell r="EX282">
            <v>15</v>
          </cell>
          <cell r="EZ282">
            <v>46.667611763879592</v>
          </cell>
          <cell r="FA282">
            <v>61.667611763879592</v>
          </cell>
          <cell r="FB282">
            <v>59</v>
          </cell>
          <cell r="FC282">
            <v>68.350684931506848</v>
          </cell>
          <cell r="FE282">
            <v>38271.593279976849</v>
          </cell>
        </row>
        <row r="283">
          <cell r="A283">
            <v>40032</v>
          </cell>
          <cell r="B283">
            <v>7</v>
          </cell>
          <cell r="C283">
            <v>5</v>
          </cell>
          <cell r="D283">
            <v>8</v>
          </cell>
          <cell r="E283">
            <v>2009</v>
          </cell>
          <cell r="G283">
            <v>0</v>
          </cell>
          <cell r="H283">
            <v>3.0027970040588783</v>
          </cell>
          <cell r="I283">
            <v>7.9487777343076065</v>
          </cell>
          <cell r="J283">
            <v>85.61643835616438</v>
          </cell>
          <cell r="K283">
            <v>10.483870967741936</v>
          </cell>
          <cell r="L283">
            <v>0.46920444210485751</v>
          </cell>
          <cell r="M283">
            <v>6.3921508824411948</v>
          </cell>
          <cell r="N283">
            <v>0</v>
          </cell>
          <cell r="O283">
            <v>32.269693581997466</v>
          </cell>
          <cell r="P283">
            <v>15.745632680280712</v>
          </cell>
          <cell r="Q283">
            <v>25.995235897368136</v>
          </cell>
          <cell r="R283">
            <v>20.027384370228088</v>
          </cell>
          <cell r="S283">
            <v>153.00755040929124</v>
          </cell>
          <cell r="T283">
            <v>20.777673268264632</v>
          </cell>
          <cell r="U283">
            <v>28.011474622882403</v>
          </cell>
          <cell r="W283">
            <v>0</v>
          </cell>
          <cell r="X283">
            <v>10.951574738366485</v>
          </cell>
          <cell r="Y283">
            <v>10.483870967741936</v>
          </cell>
          <cell r="Z283">
            <v>0</v>
          </cell>
          <cell r="AA283">
            <v>0</v>
          </cell>
          <cell r="AB283">
            <v>0</v>
          </cell>
          <cell r="AC283">
            <v>5</v>
          </cell>
          <cell r="AD283">
            <v>0</v>
          </cell>
          <cell r="AE283">
            <v>1.3517454706142278</v>
          </cell>
          <cell r="AF283">
            <v>0.50960985393182412</v>
          </cell>
          <cell r="AG283">
            <v>0</v>
          </cell>
          <cell r="AH283">
            <v>3.5148056172137903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22.710961693740217</v>
          </cell>
          <cell r="AP283">
            <v>0</v>
          </cell>
          <cell r="AQ283">
            <v>23.490390146068176</v>
          </cell>
          <cell r="AR283">
            <v>16.509609853931824</v>
          </cell>
          <cell r="AS283">
            <v>27.812179218920406</v>
          </cell>
          <cell r="AT283">
            <v>0</v>
          </cell>
          <cell r="AU283">
            <v>0</v>
          </cell>
          <cell r="AV283">
            <v>0</v>
          </cell>
          <cell r="AW283">
            <v>67</v>
          </cell>
          <cell r="AX283">
            <v>0</v>
          </cell>
          <cell r="AY283">
            <v>0</v>
          </cell>
          <cell r="AZ283">
            <v>42.175321652917503</v>
          </cell>
          <cell r="BA283">
            <v>0</v>
          </cell>
          <cell r="BB283">
            <v>92.621376647520762</v>
          </cell>
          <cell r="BC283">
            <v>0</v>
          </cell>
          <cell r="BD283">
            <v>0</v>
          </cell>
          <cell r="BE283">
            <v>27.3224043715847</v>
          </cell>
          <cell r="BF283">
            <v>34.347125901510253</v>
          </cell>
          <cell r="BG283">
            <v>0</v>
          </cell>
          <cell r="BH283">
            <v>7.3392458550467694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7.1054273576010019E-15</v>
          </cell>
          <cell r="BO283">
            <v>0</v>
          </cell>
          <cell r="BP283">
            <v>0</v>
          </cell>
          <cell r="BQ283">
            <v>-7.1054273576010019E-15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6.6811546584118915</v>
          </cell>
          <cell r="BX283">
            <v>0</v>
          </cell>
          <cell r="BY283">
            <v>0</v>
          </cell>
          <cell r="CA283">
            <v>0</v>
          </cell>
          <cell r="CB283">
            <v>9.926507569610763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H283">
            <v>9.926507569610763</v>
          </cell>
          <cell r="CJ283">
            <v>40032</v>
          </cell>
          <cell r="CK283">
            <v>10.951574738366485</v>
          </cell>
          <cell r="CL283">
            <v>1.8613553245460519</v>
          </cell>
          <cell r="CM283">
            <v>61.669530273094956</v>
          </cell>
          <cell r="CN283">
            <v>6.6811546584118915</v>
          </cell>
          <cell r="CO283">
            <v>0</v>
          </cell>
          <cell r="CP283">
            <v>54.037946529874411</v>
          </cell>
          <cell r="CQ283">
            <v>0</v>
          </cell>
          <cell r="CR283">
            <v>40</v>
          </cell>
          <cell r="CS283">
            <v>0</v>
          </cell>
          <cell r="CU283">
            <v>40032</v>
          </cell>
          <cell r="CV283">
            <v>0</v>
          </cell>
          <cell r="CW283">
            <v>5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72.328767123287676</v>
          </cell>
          <cell r="DD283">
            <v>67</v>
          </cell>
          <cell r="DE283">
            <v>11.835616438356164</v>
          </cell>
          <cell r="DF283">
            <v>24</v>
          </cell>
          <cell r="DG283">
            <v>58.684931506849324</v>
          </cell>
          <cell r="DH283">
            <v>92.621376647520762</v>
          </cell>
          <cell r="DI283">
            <v>0</v>
          </cell>
          <cell r="DJ283">
            <v>0</v>
          </cell>
          <cell r="DK283">
            <v>27.3224043715847</v>
          </cell>
          <cell r="DL283">
            <v>34.34712590151026</v>
          </cell>
          <cell r="DM283">
            <v>0</v>
          </cell>
          <cell r="DN283">
            <v>0</v>
          </cell>
          <cell r="DO283">
            <v>-7.1054273576010019E-15</v>
          </cell>
          <cell r="DP283">
            <v>6.6811546584118915</v>
          </cell>
          <cell r="DR283">
            <v>68.350684931506848</v>
          </cell>
          <cell r="DS283">
            <v>9.926507569610763</v>
          </cell>
          <cell r="DT283">
            <v>0</v>
          </cell>
          <cell r="DV283">
            <v>40032</v>
          </cell>
          <cell r="DW283">
            <v>1.2409035496973679</v>
          </cell>
          <cell r="DY283">
            <v>49.7</v>
          </cell>
          <cell r="DZ283">
            <v>44.7</v>
          </cell>
          <cell r="EA283">
            <v>40</v>
          </cell>
          <cell r="EB283">
            <v>40</v>
          </cell>
          <cell r="ED283">
            <v>60</v>
          </cell>
          <cell r="EE283">
            <v>20</v>
          </cell>
          <cell r="EF283">
            <v>54.037946529874418</v>
          </cell>
          <cell r="EG283">
            <v>0</v>
          </cell>
          <cell r="EH283">
            <v>54.037946529874418</v>
          </cell>
          <cell r="EJ283">
            <v>40</v>
          </cell>
          <cell r="EK283">
            <v>100</v>
          </cell>
          <cell r="EL283">
            <v>120</v>
          </cell>
          <cell r="EN283">
            <v>0</v>
          </cell>
          <cell r="EO283">
            <v>60</v>
          </cell>
          <cell r="EP283">
            <v>80</v>
          </cell>
          <cell r="ER283">
            <v>200</v>
          </cell>
          <cell r="ET283">
            <v>15</v>
          </cell>
          <cell r="EU283">
            <v>0</v>
          </cell>
          <cell r="EV283">
            <v>6.6811546584118915</v>
          </cell>
          <cell r="EW283">
            <v>53.350684931506848</v>
          </cell>
          <cell r="EX283">
            <v>15</v>
          </cell>
          <cell r="EZ283">
            <v>46.669530273094956</v>
          </cell>
          <cell r="FA283">
            <v>61.669530273094956</v>
          </cell>
          <cell r="FB283">
            <v>59</v>
          </cell>
          <cell r="FC283">
            <v>68.350684931506848</v>
          </cell>
          <cell r="FE283">
            <v>38271.593280092595</v>
          </cell>
        </row>
        <row r="284">
          <cell r="A284">
            <v>40033</v>
          </cell>
          <cell r="B284">
            <v>8</v>
          </cell>
          <cell r="C284">
            <v>6</v>
          </cell>
          <cell r="D284">
            <v>8</v>
          </cell>
          <cell r="E284">
            <v>2009</v>
          </cell>
          <cell r="G284">
            <v>0</v>
          </cell>
          <cell r="H284">
            <v>3.5826641041260032</v>
          </cell>
          <cell r="I284">
            <v>9.9727564691090276</v>
          </cell>
          <cell r="J284">
            <v>85.61643835616438</v>
          </cell>
          <cell r="K284">
            <v>10.483870967741936</v>
          </cell>
          <cell r="L284">
            <v>0.55981203856049255</v>
          </cell>
          <cell r="M284">
            <v>8.0197693526197504</v>
          </cell>
          <cell r="N284">
            <v>7.7697391304347825</v>
          </cell>
          <cell r="O284">
            <v>38.501261554176203</v>
          </cell>
          <cell r="P284">
            <v>19.754906404633811</v>
          </cell>
          <cell r="Q284">
            <v>25.939812368177151</v>
          </cell>
          <cell r="R284">
            <v>20.027384370228088</v>
          </cell>
          <cell r="S284">
            <v>218.78497324536355</v>
          </cell>
          <cell r="T284">
            <v>21.521328111304499</v>
          </cell>
          <cell r="U284">
            <v>40.278922165677756</v>
          </cell>
          <cell r="W284">
            <v>0</v>
          </cell>
          <cell r="X284">
            <v>13.555420573235031</v>
          </cell>
          <cell r="Y284">
            <v>10.483870967741936</v>
          </cell>
          <cell r="Z284">
            <v>0</v>
          </cell>
          <cell r="AA284">
            <v>0</v>
          </cell>
          <cell r="AB284">
            <v>2.5234490112109711</v>
          </cell>
          <cell r="AC284">
            <v>5</v>
          </cell>
          <cell r="AD284">
            <v>0</v>
          </cell>
          <cell r="AE284">
            <v>1.3517454706142278</v>
          </cell>
          <cell r="AF284">
            <v>7.4741260397898284</v>
          </cell>
          <cell r="AG284">
            <v>0</v>
          </cell>
          <cell r="AH284">
            <v>3.0606212276623825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20.407838599069891</v>
          </cell>
          <cell r="AP284">
            <v>0</v>
          </cell>
          <cell r="AQ284">
            <v>16.52587396021017</v>
          </cell>
          <cell r="AR284">
            <v>22.290211699520462</v>
          </cell>
          <cell r="AS284">
            <v>35.304886723320372</v>
          </cell>
          <cell r="AT284">
            <v>0</v>
          </cell>
          <cell r="AU284">
            <v>0</v>
          </cell>
          <cell r="AV284">
            <v>0</v>
          </cell>
          <cell r="AW284">
            <v>67</v>
          </cell>
          <cell r="AX284">
            <v>0</v>
          </cell>
          <cell r="AY284">
            <v>0</v>
          </cell>
          <cell r="AZ284">
            <v>36.394719807328862</v>
          </cell>
          <cell r="BA284">
            <v>0</v>
          </cell>
          <cell r="BB284">
            <v>177.19050371501694</v>
          </cell>
          <cell r="BC284">
            <v>0</v>
          </cell>
          <cell r="BD284">
            <v>0</v>
          </cell>
          <cell r="BE284">
            <v>27.3224043715847</v>
          </cell>
          <cell r="BF284">
            <v>41.028280559922152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7.1054273576010019E-15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CA284">
            <v>0</v>
          </cell>
          <cell r="CB284">
            <v>17.265753424657532</v>
          </cell>
          <cell r="CC284">
            <v>0</v>
          </cell>
          <cell r="CD284">
            <v>0</v>
          </cell>
          <cell r="CE284">
            <v>6.6339324874319772</v>
          </cell>
          <cell r="CF284">
            <v>0</v>
          </cell>
          <cell r="CH284">
            <v>23.89968591208951</v>
          </cell>
          <cell r="CJ284">
            <v>40033</v>
          </cell>
          <cell r="CK284">
            <v>13.555420573235031</v>
          </cell>
          <cell r="CL284">
            <v>8.8258715104040562</v>
          </cell>
          <cell r="CM284">
            <v>68.350684931506848</v>
          </cell>
          <cell r="CN284">
            <v>0</v>
          </cell>
          <cell r="CO284">
            <v>0</v>
          </cell>
          <cell r="CP284">
            <v>58.773346550052644</v>
          </cell>
          <cell r="CQ284">
            <v>0</v>
          </cell>
          <cell r="CR284">
            <v>38.816085659730632</v>
          </cell>
          <cell r="CS284">
            <v>0</v>
          </cell>
          <cell r="CU284">
            <v>40033</v>
          </cell>
          <cell r="CV284">
            <v>2.5234490112109711</v>
          </cell>
          <cell r="CW284">
            <v>5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72.328767123287676</v>
          </cell>
          <cell r="DD284">
            <v>67</v>
          </cell>
          <cell r="DE284">
            <v>11.835616438356164</v>
          </cell>
          <cell r="DF284">
            <v>24</v>
          </cell>
          <cell r="DG284">
            <v>58.684931506849324</v>
          </cell>
          <cell r="DH284">
            <v>177.19050371501694</v>
          </cell>
          <cell r="DI284">
            <v>0</v>
          </cell>
          <cell r="DJ284">
            <v>0</v>
          </cell>
          <cell r="DK284">
            <v>27.3224043715847</v>
          </cell>
          <cell r="DL284">
            <v>41.028280559922152</v>
          </cell>
          <cell r="DM284">
            <v>0</v>
          </cell>
          <cell r="DN284">
            <v>0</v>
          </cell>
          <cell r="DO284">
            <v>7.1054273576010019E-15</v>
          </cell>
          <cell r="DP284">
            <v>0</v>
          </cell>
          <cell r="DR284">
            <v>68.350684931506848</v>
          </cell>
          <cell r="DS284">
            <v>23.89968591208951</v>
          </cell>
          <cell r="DT284">
            <v>0</v>
          </cell>
          <cell r="DV284">
            <v>40033</v>
          </cell>
          <cell r="DW284">
            <v>5.8839143402693708</v>
          </cell>
          <cell r="DY284">
            <v>49.7</v>
          </cell>
          <cell r="DZ284">
            <v>44.7</v>
          </cell>
          <cell r="EA284">
            <v>40</v>
          </cell>
          <cell r="EB284">
            <v>38.816085659730632</v>
          </cell>
          <cell r="ED284">
            <v>60</v>
          </cell>
          <cell r="EE284">
            <v>20</v>
          </cell>
          <cell r="EF284">
            <v>65.407279037484614</v>
          </cell>
          <cell r="EG284">
            <v>5.4072790374846136</v>
          </cell>
          <cell r="EH284">
            <v>60</v>
          </cell>
          <cell r="EJ284">
            <v>38.816085659730632</v>
          </cell>
          <cell r="EK284">
            <v>98.816085659730632</v>
          </cell>
          <cell r="EL284">
            <v>118.81608565973063</v>
          </cell>
          <cell r="EN284">
            <v>0</v>
          </cell>
          <cell r="EO284">
            <v>60</v>
          </cell>
          <cell r="EP284">
            <v>80</v>
          </cell>
          <cell r="ER284">
            <v>200</v>
          </cell>
          <cell r="ET284">
            <v>15</v>
          </cell>
          <cell r="EU284">
            <v>0</v>
          </cell>
          <cell r="EV284">
            <v>0</v>
          </cell>
          <cell r="EW284">
            <v>58.552883914778242</v>
          </cell>
          <cell r="EX284">
            <v>9.7978010167286058</v>
          </cell>
          <cell r="EZ284">
            <v>58.552883914778242</v>
          </cell>
          <cell r="FA284">
            <v>73.552883914778249</v>
          </cell>
          <cell r="FB284">
            <v>59</v>
          </cell>
          <cell r="FC284">
            <v>68.350684931506848</v>
          </cell>
          <cell r="FE284">
            <v>38271.593280324072</v>
          </cell>
        </row>
        <row r="285">
          <cell r="A285">
            <v>40034</v>
          </cell>
          <cell r="B285">
            <v>9</v>
          </cell>
          <cell r="C285">
            <v>7</v>
          </cell>
          <cell r="D285">
            <v>8</v>
          </cell>
          <cell r="E285">
            <v>2009</v>
          </cell>
          <cell r="G285">
            <v>0</v>
          </cell>
          <cell r="H285">
            <v>3.6551368365463932</v>
          </cell>
          <cell r="I285">
            <v>9.9949989148066649</v>
          </cell>
          <cell r="J285">
            <v>85.61643835616438</v>
          </cell>
          <cell r="K285">
            <v>10.483870967741936</v>
          </cell>
          <cell r="L285">
            <v>0.57113632319816865</v>
          </cell>
          <cell r="M285">
            <v>8.0376560106250619</v>
          </cell>
          <cell r="N285">
            <v>7.7697391304347825</v>
          </cell>
          <cell r="O285">
            <v>39.280093045314267</v>
          </cell>
          <cell r="P285">
            <v>19.798966182321958</v>
          </cell>
          <cell r="Q285">
            <v>25.964865522661427</v>
          </cell>
          <cell r="R285">
            <v>20.027384370228088</v>
          </cell>
          <cell r="S285">
            <v>153.21151690191823</v>
          </cell>
          <cell r="T285">
            <v>21.285322511958562</v>
          </cell>
          <cell r="U285">
            <v>38.222020485789116</v>
          </cell>
          <cell r="W285">
            <v>0</v>
          </cell>
          <cell r="X285">
            <v>13.650135751353059</v>
          </cell>
          <cell r="Y285">
            <v>10.483870967741936</v>
          </cell>
          <cell r="Z285">
            <v>0</v>
          </cell>
          <cell r="AA285">
            <v>0</v>
          </cell>
          <cell r="AB285">
            <v>2.5221690008429651</v>
          </cell>
          <cell r="AC285">
            <v>5</v>
          </cell>
          <cell r="AD285">
            <v>0</v>
          </cell>
          <cell r="AE285">
            <v>1.3517454706142278</v>
          </cell>
          <cell r="AF285">
            <v>7.504616992800818</v>
          </cell>
          <cell r="AG285">
            <v>0</v>
          </cell>
          <cell r="AH285">
            <v>3.0925885188513362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20.136739031320783</v>
          </cell>
          <cell r="AP285">
            <v>0</v>
          </cell>
          <cell r="AQ285">
            <v>16.49538300719918</v>
          </cell>
          <cell r="AR285">
            <v>22.300375350524121</v>
          </cell>
          <cell r="AS285">
            <v>35.449303821762499</v>
          </cell>
          <cell r="AT285">
            <v>0</v>
          </cell>
          <cell r="AU285">
            <v>0</v>
          </cell>
          <cell r="AV285">
            <v>0</v>
          </cell>
          <cell r="AW285">
            <v>67</v>
          </cell>
          <cell r="AX285">
            <v>0</v>
          </cell>
          <cell r="AY285">
            <v>0</v>
          </cell>
          <cell r="AZ285">
            <v>36.384556156325203</v>
          </cell>
          <cell r="BA285">
            <v>0</v>
          </cell>
          <cell r="BB285">
            <v>109.33430374334071</v>
          </cell>
          <cell r="BC285">
            <v>0</v>
          </cell>
          <cell r="BD285">
            <v>0</v>
          </cell>
          <cell r="BE285">
            <v>27.3224043715847</v>
          </cell>
          <cell r="BF285">
            <v>41.028280559922152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CA285">
            <v>0</v>
          </cell>
          <cell r="CB285">
            <v>17.265753424657532</v>
          </cell>
          <cell r="CC285">
            <v>0</v>
          </cell>
          <cell r="CD285">
            <v>0</v>
          </cell>
          <cell r="CE285">
            <v>7.596919390867825</v>
          </cell>
          <cell r="CF285">
            <v>0</v>
          </cell>
          <cell r="CH285">
            <v>24.862672815525357</v>
          </cell>
          <cell r="CJ285">
            <v>40034</v>
          </cell>
          <cell r="CK285">
            <v>13.650135751353059</v>
          </cell>
          <cell r="CL285">
            <v>8.8563624634150457</v>
          </cell>
          <cell r="CM285">
            <v>68.350684931506848</v>
          </cell>
          <cell r="CN285">
            <v>0</v>
          </cell>
          <cell r="CO285">
            <v>0</v>
          </cell>
          <cell r="CP285">
            <v>58.678631371934614</v>
          </cell>
          <cell r="CQ285">
            <v>0</v>
          </cell>
          <cell r="CR285">
            <v>38.795758357723301</v>
          </cell>
          <cell r="CS285">
            <v>0</v>
          </cell>
          <cell r="CU285">
            <v>40034</v>
          </cell>
          <cell r="CV285">
            <v>2.5221690008429651</v>
          </cell>
          <cell r="CW285">
            <v>5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72.328767123287676</v>
          </cell>
          <cell r="DD285">
            <v>67</v>
          </cell>
          <cell r="DE285">
            <v>11.835616438356164</v>
          </cell>
          <cell r="DF285">
            <v>24</v>
          </cell>
          <cell r="DG285">
            <v>58.684931506849324</v>
          </cell>
          <cell r="DH285">
            <v>109.33430374334071</v>
          </cell>
          <cell r="DI285">
            <v>0</v>
          </cell>
          <cell r="DJ285">
            <v>0</v>
          </cell>
          <cell r="DK285">
            <v>27.3224043715847</v>
          </cell>
          <cell r="DL285">
            <v>41.028280559922152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R285">
            <v>68.350684931506848</v>
          </cell>
          <cell r="DS285">
            <v>24.862672815525357</v>
          </cell>
          <cell r="DT285">
            <v>0</v>
          </cell>
          <cell r="DV285">
            <v>40034</v>
          </cell>
          <cell r="DW285">
            <v>5.9042416422766975</v>
          </cell>
          <cell r="DY285">
            <v>49.7</v>
          </cell>
          <cell r="DZ285">
            <v>44.7</v>
          </cell>
          <cell r="EA285">
            <v>40</v>
          </cell>
          <cell r="EB285">
            <v>38.795758357723301</v>
          </cell>
          <cell r="ED285">
            <v>60</v>
          </cell>
          <cell r="EE285">
            <v>20</v>
          </cell>
          <cell r="EF285">
            <v>66.275550762802439</v>
          </cell>
          <cell r="EG285">
            <v>6.275550762802439</v>
          </cell>
          <cell r="EH285">
            <v>60</v>
          </cell>
          <cell r="EJ285">
            <v>38.795758357723301</v>
          </cell>
          <cell r="EK285">
            <v>98.795758357723301</v>
          </cell>
          <cell r="EL285">
            <v>118.7957583577233</v>
          </cell>
          <cell r="EN285">
            <v>0</v>
          </cell>
          <cell r="EO285">
            <v>60</v>
          </cell>
          <cell r="EP285">
            <v>80</v>
          </cell>
          <cell r="ER285">
            <v>200</v>
          </cell>
          <cell r="ET285">
            <v>15</v>
          </cell>
          <cell r="EU285">
            <v>0</v>
          </cell>
          <cell r="EV285">
            <v>0</v>
          </cell>
          <cell r="EW285">
            <v>58.683475626803762</v>
          </cell>
          <cell r="EX285">
            <v>9.6672093047030856</v>
          </cell>
          <cell r="EZ285">
            <v>58.683475626803762</v>
          </cell>
          <cell r="FA285">
            <v>73.683475626803755</v>
          </cell>
          <cell r="FB285">
            <v>59</v>
          </cell>
          <cell r="FC285">
            <v>68.350684931506848</v>
          </cell>
          <cell r="FE285">
            <v>38271.593280671295</v>
          </cell>
        </row>
        <row r="286">
          <cell r="A286">
            <v>40035</v>
          </cell>
          <cell r="B286">
            <v>10</v>
          </cell>
          <cell r="C286">
            <v>1</v>
          </cell>
          <cell r="D286">
            <v>8</v>
          </cell>
          <cell r="E286">
            <v>2009</v>
          </cell>
          <cell r="G286">
            <v>0</v>
          </cell>
          <cell r="H286">
            <v>3.4750016572413411</v>
          </cell>
          <cell r="I286">
            <v>9.9416751650635131</v>
          </cell>
          <cell r="J286">
            <v>85.61643835616438</v>
          </cell>
          <cell r="K286">
            <v>10.483870967741936</v>
          </cell>
          <cell r="L286">
            <v>0.54298915700776695</v>
          </cell>
          <cell r="M286">
            <v>7.994774769587889</v>
          </cell>
          <cell r="N286">
            <v>7.7697391304347825</v>
          </cell>
          <cell r="O286">
            <v>37.344262207713562</v>
          </cell>
          <cell r="P286">
            <v>19.693337844902604</v>
          </cell>
          <cell r="Q286">
            <v>25.973976306152853</v>
          </cell>
          <cell r="R286">
            <v>20.027384370228088</v>
          </cell>
          <cell r="S286">
            <v>208.41702857144827</v>
          </cell>
          <cell r="T286">
            <v>21.484012814335291</v>
          </cell>
          <cell r="U286">
            <v>39.953701504667102</v>
          </cell>
          <cell r="W286">
            <v>0</v>
          </cell>
          <cell r="X286">
            <v>13.416676822304854</v>
          </cell>
          <cell r="Y286">
            <v>10.483870967741936</v>
          </cell>
          <cell r="Z286">
            <v>0</v>
          </cell>
          <cell r="AA286">
            <v>0</v>
          </cell>
          <cell r="AB286">
            <v>2.5208896397555813</v>
          </cell>
          <cell r="AC286">
            <v>5</v>
          </cell>
          <cell r="AD286">
            <v>0</v>
          </cell>
          <cell r="AE286">
            <v>1.3517454706142278</v>
          </cell>
          <cell r="AF286">
            <v>7.4348679466606278</v>
          </cell>
          <cell r="AG286">
            <v>0</v>
          </cell>
          <cell r="AH286">
            <v>3.2319479372735707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20.085642217025892</v>
          </cell>
          <cell r="AP286">
            <v>0</v>
          </cell>
          <cell r="AQ286">
            <v>16.565132053339372</v>
          </cell>
          <cell r="AR286">
            <v>22.277125668477392</v>
          </cell>
          <cell r="AS286">
            <v>35.594500146683359</v>
          </cell>
          <cell r="AT286">
            <v>0</v>
          </cell>
          <cell r="AU286">
            <v>0</v>
          </cell>
          <cell r="AV286">
            <v>0</v>
          </cell>
          <cell r="AW286">
            <v>67</v>
          </cell>
          <cell r="AX286">
            <v>0</v>
          </cell>
          <cell r="AY286">
            <v>0</v>
          </cell>
          <cell r="AZ286">
            <v>36.407805838371928</v>
          </cell>
          <cell r="BA286">
            <v>0</v>
          </cell>
          <cell r="BB286">
            <v>166.44693705207874</v>
          </cell>
          <cell r="BC286">
            <v>0</v>
          </cell>
          <cell r="BD286">
            <v>0</v>
          </cell>
          <cell r="BE286">
            <v>27.3224043715847</v>
          </cell>
          <cell r="BF286">
            <v>41.028280559922152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CA286">
            <v>0</v>
          </cell>
          <cell r="CB286">
            <v>17.265753424657532</v>
          </cell>
          <cell r="CC286">
            <v>0</v>
          </cell>
          <cell r="CD286">
            <v>0</v>
          </cell>
          <cell r="CE286">
            <v>5.284612706197521</v>
          </cell>
          <cell r="CF286">
            <v>0</v>
          </cell>
          <cell r="CH286">
            <v>22.550366130855053</v>
          </cell>
          <cell r="CJ286">
            <v>40035</v>
          </cell>
          <cell r="CK286">
            <v>13.416676822304854</v>
          </cell>
          <cell r="CL286">
            <v>8.7866134172748556</v>
          </cell>
          <cell r="CM286">
            <v>68.350684931506848</v>
          </cell>
          <cell r="CN286">
            <v>0</v>
          </cell>
          <cell r="CO286">
            <v>0</v>
          </cell>
          <cell r="CP286">
            <v>58.912090300982825</v>
          </cell>
          <cell r="CQ286">
            <v>0</v>
          </cell>
          <cell r="CR286">
            <v>38.842257721816765</v>
          </cell>
          <cell r="CS286">
            <v>0</v>
          </cell>
          <cell r="CU286">
            <v>40035</v>
          </cell>
          <cell r="CV286">
            <v>2.5208896397555813</v>
          </cell>
          <cell r="CW286">
            <v>5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72.328767123287676</v>
          </cell>
          <cell r="DD286">
            <v>67</v>
          </cell>
          <cell r="DE286">
            <v>11.835616438356164</v>
          </cell>
          <cell r="DF286">
            <v>24</v>
          </cell>
          <cell r="DG286">
            <v>58.684931506849324</v>
          </cell>
          <cell r="DH286">
            <v>166.44693705207874</v>
          </cell>
          <cell r="DI286">
            <v>0</v>
          </cell>
          <cell r="DJ286">
            <v>0</v>
          </cell>
          <cell r="DK286">
            <v>27.3224043715847</v>
          </cell>
          <cell r="DL286">
            <v>41.028280559922152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R286">
            <v>68.350684931506848</v>
          </cell>
          <cell r="DS286">
            <v>22.550366130855053</v>
          </cell>
          <cell r="DT286">
            <v>0</v>
          </cell>
          <cell r="DV286">
            <v>40035</v>
          </cell>
          <cell r="DW286">
            <v>5.8577422781832373</v>
          </cell>
          <cell r="DY286">
            <v>49.7</v>
          </cell>
          <cell r="DZ286">
            <v>44.7</v>
          </cell>
          <cell r="EA286">
            <v>40</v>
          </cell>
          <cell r="EB286">
            <v>38.842257721816765</v>
          </cell>
          <cell r="ED286">
            <v>60</v>
          </cell>
          <cell r="EE286">
            <v>20</v>
          </cell>
          <cell r="EF286">
            <v>64.196703007180346</v>
          </cell>
          <cell r="EG286">
            <v>4.1967030071803464</v>
          </cell>
          <cell r="EH286">
            <v>60</v>
          </cell>
          <cell r="EJ286">
            <v>38.842257721816765</v>
          </cell>
          <cell r="EK286">
            <v>98.842257721816765</v>
          </cell>
          <cell r="EL286">
            <v>118.84225772181676</v>
          </cell>
          <cell r="EN286">
            <v>0</v>
          </cell>
          <cell r="EO286">
            <v>60</v>
          </cell>
          <cell r="EP286">
            <v>80</v>
          </cell>
          <cell r="ER286">
            <v>200</v>
          </cell>
          <cell r="ET286">
            <v>15</v>
          </cell>
          <cell r="EU286">
            <v>0</v>
          </cell>
          <cell r="EV286">
            <v>0</v>
          </cell>
          <cell r="EW286">
            <v>58.370396756555316</v>
          </cell>
          <cell r="EX286">
            <v>9.9802881749515322</v>
          </cell>
          <cell r="EZ286">
            <v>58.370396756555316</v>
          </cell>
          <cell r="FA286">
            <v>73.370396756555323</v>
          </cell>
          <cell r="FB286">
            <v>59</v>
          </cell>
          <cell r="FC286">
            <v>68.350684931506848</v>
          </cell>
          <cell r="FE286">
            <v>38271.59328090278</v>
          </cell>
        </row>
        <row r="287">
          <cell r="A287">
            <v>40036</v>
          </cell>
          <cell r="B287">
            <v>11</v>
          </cell>
          <cell r="C287">
            <v>2</v>
          </cell>
          <cell r="D287">
            <v>8</v>
          </cell>
          <cell r="E287">
            <v>2009</v>
          </cell>
          <cell r="G287">
            <v>0</v>
          </cell>
          <cell r="H287">
            <v>3.2598119015640812</v>
          </cell>
          <cell r="I287">
            <v>9.8773108809471708</v>
          </cell>
          <cell r="J287">
            <v>85.61643835616438</v>
          </cell>
          <cell r="K287">
            <v>10.483870967741936</v>
          </cell>
          <cell r="L287">
            <v>0.50936451001273164</v>
          </cell>
          <cell r="M287">
            <v>7.9430150866197495</v>
          </cell>
          <cell r="N287">
            <v>7.7697391304347825</v>
          </cell>
          <cell r="O287">
            <v>35.031715782396184</v>
          </cell>
          <cell r="P287">
            <v>19.565839453413936</v>
          </cell>
          <cell r="Q287">
            <v>25.960704326988616</v>
          </cell>
          <cell r="R287">
            <v>20.027384370228088</v>
          </cell>
          <cell r="S287">
            <v>200.8458755535722</v>
          </cell>
          <cell r="T287">
            <v>21.456763457577814</v>
          </cell>
          <cell r="U287">
            <v>39.716210327145546</v>
          </cell>
          <cell r="W287">
            <v>0</v>
          </cell>
          <cell r="X287">
            <v>13.137122782511252</v>
          </cell>
          <cell r="Y287">
            <v>10.483870967741936</v>
          </cell>
          <cell r="Z287">
            <v>0</v>
          </cell>
          <cell r="AA287">
            <v>0</v>
          </cell>
          <cell r="AB287">
            <v>2.5196109276194729</v>
          </cell>
          <cell r="AC287">
            <v>5</v>
          </cell>
          <cell r="AD287">
            <v>0</v>
          </cell>
          <cell r="AE287">
            <v>1.3517454706142278</v>
          </cell>
          <cell r="AF287">
            <v>7.3507623288335608</v>
          </cell>
          <cell r="AG287">
            <v>0</v>
          </cell>
          <cell r="AH287">
            <v>3.3243792259880216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20.126058335089937</v>
          </cell>
          <cell r="AP287">
            <v>0</v>
          </cell>
          <cell r="AQ287">
            <v>16.649237671166439</v>
          </cell>
          <cell r="AR287">
            <v>22.249090462535037</v>
          </cell>
          <cell r="AS287">
            <v>35.741206779698466</v>
          </cell>
          <cell r="AT287">
            <v>0</v>
          </cell>
          <cell r="AU287">
            <v>0</v>
          </cell>
          <cell r="AV287">
            <v>0</v>
          </cell>
          <cell r="AW287">
            <v>67</v>
          </cell>
          <cell r="AX287">
            <v>0</v>
          </cell>
          <cell r="AY287">
            <v>0</v>
          </cell>
          <cell r="AZ287">
            <v>36.435841044314287</v>
          </cell>
          <cell r="BA287">
            <v>0</v>
          </cell>
          <cell r="BB287">
            <v>158.58300829398129</v>
          </cell>
          <cell r="BC287">
            <v>0</v>
          </cell>
          <cell r="BD287">
            <v>0</v>
          </cell>
          <cell r="BE287">
            <v>27.3224043715847</v>
          </cell>
          <cell r="BF287">
            <v>41.028280559922152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CA287">
            <v>0</v>
          </cell>
          <cell r="CB287">
            <v>17.265753424657532</v>
          </cell>
          <cell r="CC287">
            <v>0</v>
          </cell>
          <cell r="CD287">
            <v>0</v>
          </cell>
          <cell r="CE287">
            <v>2.4956714585489408</v>
          </cell>
          <cell r="CF287">
            <v>0</v>
          </cell>
          <cell r="CH287">
            <v>19.761424883206473</v>
          </cell>
          <cell r="CJ287">
            <v>40036</v>
          </cell>
          <cell r="CK287">
            <v>13.137122782511252</v>
          </cell>
          <cell r="CL287">
            <v>8.7025077994477886</v>
          </cell>
          <cell r="CM287">
            <v>68.350684931506848</v>
          </cell>
          <cell r="CN287">
            <v>0</v>
          </cell>
          <cell r="CO287">
            <v>0</v>
          </cell>
          <cell r="CP287">
            <v>59.191644340776421</v>
          </cell>
          <cell r="CQ287">
            <v>0</v>
          </cell>
          <cell r="CR287">
            <v>38.898328133701476</v>
          </cell>
          <cell r="CS287">
            <v>0</v>
          </cell>
          <cell r="CU287">
            <v>40036</v>
          </cell>
          <cell r="CV287">
            <v>2.5196109276194729</v>
          </cell>
          <cell r="CW287">
            <v>5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72.328767123287676</v>
          </cell>
          <cell r="DD287">
            <v>67</v>
          </cell>
          <cell r="DE287">
            <v>11.835616438356164</v>
          </cell>
          <cell r="DF287">
            <v>24</v>
          </cell>
          <cell r="DG287">
            <v>58.684931506849324</v>
          </cell>
          <cell r="DH287">
            <v>158.58300829398129</v>
          </cell>
          <cell r="DI287">
            <v>0</v>
          </cell>
          <cell r="DJ287">
            <v>0</v>
          </cell>
          <cell r="DK287">
            <v>27.3224043715847</v>
          </cell>
          <cell r="DL287">
            <v>41.028280559922152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R287">
            <v>68.350684931506848</v>
          </cell>
          <cell r="DS287">
            <v>19.761424883206473</v>
          </cell>
          <cell r="DT287">
            <v>0</v>
          </cell>
          <cell r="DV287">
            <v>40036</v>
          </cell>
          <cell r="DW287">
            <v>5.801671866298526</v>
          </cell>
          <cell r="DY287">
            <v>49.7</v>
          </cell>
          <cell r="DZ287">
            <v>44.7</v>
          </cell>
          <cell r="EA287">
            <v>40</v>
          </cell>
          <cell r="EB287">
            <v>38.898328133701476</v>
          </cell>
          <cell r="ED287">
            <v>60</v>
          </cell>
          <cell r="EE287">
            <v>20</v>
          </cell>
          <cell r="EF287">
            <v>61.687315799325361</v>
          </cell>
          <cell r="EG287">
            <v>1.6873157993253614</v>
          </cell>
          <cell r="EH287">
            <v>60</v>
          </cell>
          <cell r="EJ287">
            <v>38.898328133701476</v>
          </cell>
          <cell r="EK287">
            <v>98.898328133701483</v>
          </cell>
          <cell r="EL287">
            <v>118.89832813370148</v>
          </cell>
          <cell r="EN287">
            <v>0</v>
          </cell>
          <cell r="EO287">
            <v>60</v>
          </cell>
          <cell r="EP287">
            <v>80</v>
          </cell>
          <cell r="ER287">
            <v>200</v>
          </cell>
          <cell r="ET287">
            <v>15</v>
          </cell>
          <cell r="EU287">
            <v>0</v>
          </cell>
          <cell r="EV287">
            <v>0</v>
          </cell>
          <cell r="EW287">
            <v>57.992495775237295</v>
          </cell>
          <cell r="EX287">
            <v>10.358189156269553</v>
          </cell>
          <cell r="EZ287">
            <v>57.992495775237295</v>
          </cell>
          <cell r="FA287">
            <v>72.992495775237302</v>
          </cell>
          <cell r="FB287">
            <v>59</v>
          </cell>
          <cell r="FC287">
            <v>68.350684931506848</v>
          </cell>
          <cell r="FE287">
            <v>38271.593281018519</v>
          </cell>
        </row>
        <row r="288">
          <cell r="A288">
            <v>40037</v>
          </cell>
          <cell r="B288">
            <v>12</v>
          </cell>
          <cell r="C288">
            <v>3</v>
          </cell>
          <cell r="D288">
            <v>8</v>
          </cell>
          <cell r="E288">
            <v>2009</v>
          </cell>
          <cell r="G288">
            <v>0</v>
          </cell>
          <cell r="H288">
            <v>3.9403783653226014</v>
          </cell>
          <cell r="I288">
            <v>9.7065687722809297</v>
          </cell>
          <cell r="J288">
            <v>85.61643835616438</v>
          </cell>
          <cell r="K288">
            <v>10.483870967741936</v>
          </cell>
          <cell r="L288">
            <v>0.61570696590017959</v>
          </cell>
          <cell r="M288">
            <v>7.8057097854700936</v>
          </cell>
          <cell r="N288">
            <v>7.7697391304347825</v>
          </cell>
          <cell r="O288">
            <v>42.345454013114228</v>
          </cell>
          <cell r="P288">
            <v>19.227618582736969</v>
          </cell>
          <cell r="Q288">
            <v>25.722708120981782</v>
          </cell>
          <cell r="R288">
            <v>20.027384370228088</v>
          </cell>
          <cell r="S288">
            <v>209.68702655999897</v>
          </cell>
          <cell r="T288">
            <v>21.545148416698446</v>
          </cell>
          <cell r="U288">
            <v>36.374672220312689</v>
          </cell>
          <cell r="W288">
            <v>0</v>
          </cell>
          <cell r="X288">
            <v>13.646947137603531</v>
          </cell>
          <cell r="Y288">
            <v>10.483870967741936</v>
          </cell>
          <cell r="Z288">
            <v>0</v>
          </cell>
          <cell r="AA288">
            <v>0</v>
          </cell>
          <cell r="AB288">
            <v>2.5183328641054632</v>
          </cell>
          <cell r="AC288">
            <v>5</v>
          </cell>
          <cell r="AD288">
            <v>0</v>
          </cell>
          <cell r="AE288">
            <v>1.3517454706142278</v>
          </cell>
          <cell r="AF288">
            <v>7.3210775470853644</v>
          </cell>
          <cell r="AG288">
            <v>0</v>
          </cell>
          <cell r="AH288">
            <v>3.0828758810819306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19.706398520937622</v>
          </cell>
          <cell r="AP288">
            <v>0</v>
          </cell>
          <cell r="AQ288">
            <v>16.678922452914634</v>
          </cell>
          <cell r="AR288">
            <v>22.239195535285639</v>
          </cell>
          <cell r="AS288">
            <v>35.892545583664592</v>
          </cell>
          <cell r="AT288">
            <v>0</v>
          </cell>
          <cell r="AU288">
            <v>0</v>
          </cell>
          <cell r="AV288">
            <v>0</v>
          </cell>
          <cell r="AW288">
            <v>67</v>
          </cell>
          <cell r="AX288">
            <v>0</v>
          </cell>
          <cell r="AY288">
            <v>0</v>
          </cell>
          <cell r="AZ288">
            <v>36.445735971563685</v>
          </cell>
          <cell r="BA288">
            <v>0</v>
          </cell>
          <cell r="BB288">
            <v>164.1611112254464</v>
          </cell>
          <cell r="BC288">
            <v>0</v>
          </cell>
          <cell r="BD288">
            <v>0</v>
          </cell>
          <cell r="BE288">
            <v>27.3224043715847</v>
          </cell>
          <cell r="BF288">
            <v>41.028280559922152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CA288">
            <v>0</v>
          </cell>
          <cell r="CB288">
            <v>17.265753424657532</v>
          </cell>
          <cell r="CC288">
            <v>0</v>
          </cell>
          <cell r="CD288">
            <v>0</v>
          </cell>
          <cell r="CE288">
            <v>9.7232271131766623</v>
          </cell>
          <cell r="CF288">
            <v>0</v>
          </cell>
          <cell r="CH288">
            <v>26.988980537834195</v>
          </cell>
          <cell r="CJ288">
            <v>40037</v>
          </cell>
          <cell r="CK288">
            <v>13.646947137603531</v>
          </cell>
          <cell r="CL288">
            <v>8.6728230176995922</v>
          </cell>
          <cell r="CM288">
            <v>68.350684931506848</v>
          </cell>
          <cell r="CN288">
            <v>0</v>
          </cell>
          <cell r="CO288">
            <v>0</v>
          </cell>
          <cell r="CP288">
            <v>58.681819985684143</v>
          </cell>
          <cell r="CQ288">
            <v>0</v>
          </cell>
          <cell r="CR288">
            <v>38.918117988200272</v>
          </cell>
          <cell r="CS288">
            <v>0</v>
          </cell>
          <cell r="CU288">
            <v>40037</v>
          </cell>
          <cell r="CV288">
            <v>2.5183328641054632</v>
          </cell>
          <cell r="CW288">
            <v>5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72.328767123287676</v>
          </cell>
          <cell r="DD288">
            <v>67</v>
          </cell>
          <cell r="DE288">
            <v>11.835616438356164</v>
          </cell>
          <cell r="DF288">
            <v>24</v>
          </cell>
          <cell r="DG288">
            <v>58.684931506849324</v>
          </cell>
          <cell r="DH288">
            <v>164.1611112254464</v>
          </cell>
          <cell r="DI288">
            <v>0</v>
          </cell>
          <cell r="DJ288">
            <v>0</v>
          </cell>
          <cell r="DK288">
            <v>27.3224043715847</v>
          </cell>
          <cell r="DL288">
            <v>41.028280559922152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R288">
            <v>68.350684931506848</v>
          </cell>
          <cell r="DS288">
            <v>26.988980537834195</v>
          </cell>
          <cell r="DT288">
            <v>0</v>
          </cell>
          <cell r="DV288">
            <v>40037</v>
          </cell>
          <cell r="DW288">
            <v>5.7818820117997278</v>
          </cell>
          <cell r="DY288">
            <v>49.7</v>
          </cell>
          <cell r="DZ288">
            <v>44.7</v>
          </cell>
          <cell r="EA288">
            <v>40</v>
          </cell>
          <cell r="EB288">
            <v>38.918117988200272</v>
          </cell>
          <cell r="ED288">
            <v>60</v>
          </cell>
          <cell r="EE288">
            <v>20</v>
          </cell>
          <cell r="EF288">
            <v>68.405047098860805</v>
          </cell>
          <cell r="EG288">
            <v>8.4050470988608055</v>
          </cell>
          <cell r="EH288">
            <v>60</v>
          </cell>
          <cell r="EJ288">
            <v>38.918117988200272</v>
          </cell>
          <cell r="EK288">
            <v>98.918117988200265</v>
          </cell>
          <cell r="EL288">
            <v>118.91811798820027</v>
          </cell>
          <cell r="EN288">
            <v>0</v>
          </cell>
          <cell r="EO288">
            <v>60</v>
          </cell>
          <cell r="EP288">
            <v>80</v>
          </cell>
          <cell r="ER288">
            <v>200</v>
          </cell>
          <cell r="ET288">
            <v>15</v>
          </cell>
          <cell r="EU288">
            <v>0</v>
          </cell>
          <cell r="EV288">
            <v>0</v>
          </cell>
          <cell r="EW288">
            <v>56.990020391519032</v>
          </cell>
          <cell r="EX288">
            <v>11.360664539987816</v>
          </cell>
          <cell r="EZ288">
            <v>56.990020391519032</v>
          </cell>
          <cell r="FA288">
            <v>71.990020391519039</v>
          </cell>
          <cell r="FB288">
            <v>59</v>
          </cell>
          <cell r="FC288">
            <v>68.350684931506848</v>
          </cell>
          <cell r="FE288">
            <v>38271.593281250003</v>
          </cell>
        </row>
        <row r="289">
          <cell r="A289">
            <v>40038</v>
          </cell>
          <cell r="B289">
            <v>13</v>
          </cell>
          <cell r="C289">
            <v>4</v>
          </cell>
          <cell r="D289">
            <v>8</v>
          </cell>
          <cell r="E289">
            <v>2009</v>
          </cell>
          <cell r="G289">
            <v>0</v>
          </cell>
          <cell r="H289">
            <v>3.5172585961950968</v>
          </cell>
          <cell r="I289">
            <v>8.0398546087532612</v>
          </cell>
          <cell r="J289">
            <v>85.61643835616438</v>
          </cell>
          <cell r="K289">
            <v>10.483870967741936</v>
          </cell>
          <cell r="L289">
            <v>0.54959204872507439</v>
          </cell>
          <cell r="M289">
            <v>6.4653919696645863</v>
          </cell>
          <cell r="N289">
            <v>0</v>
          </cell>
          <cell r="O289">
            <v>37.798378310103317</v>
          </cell>
          <cell r="P289">
            <v>15.926045702084027</v>
          </cell>
          <cell r="Q289">
            <v>26.309748170659958</v>
          </cell>
          <cell r="R289">
            <v>20.027384370228088</v>
          </cell>
          <cell r="S289">
            <v>208.29734906969423</v>
          </cell>
          <cell r="T289">
            <v>20.794758982908576</v>
          </cell>
          <cell r="U289">
            <v>27.241514430084205</v>
          </cell>
          <cell r="W289">
            <v>0</v>
          </cell>
          <cell r="X289">
            <v>11.557113204948358</v>
          </cell>
          <cell r="Y289">
            <v>10.483870967741936</v>
          </cell>
          <cell r="Z289">
            <v>0</v>
          </cell>
          <cell r="AA289">
            <v>0</v>
          </cell>
          <cell r="AB289">
            <v>0</v>
          </cell>
          <cell r="AC289">
            <v>5</v>
          </cell>
          <cell r="AD289">
            <v>0</v>
          </cell>
          <cell r="AE289">
            <v>1.3517454706142278</v>
          </cell>
          <cell r="AF289">
            <v>0.66323854777543279</v>
          </cell>
          <cell r="AG289">
            <v>0</v>
          </cell>
          <cell r="AH289">
            <v>3.3361248505561996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21.401440759377653</v>
          </cell>
          <cell r="AP289">
            <v>0</v>
          </cell>
          <cell r="AQ289">
            <v>23.336761452224568</v>
          </cell>
          <cell r="AR289">
            <v>16.663238547775432</v>
          </cell>
          <cell r="AS289">
            <v>35.323990943141538</v>
          </cell>
          <cell r="AT289">
            <v>0</v>
          </cell>
          <cell r="AU289">
            <v>0</v>
          </cell>
          <cell r="AV289">
            <v>0</v>
          </cell>
          <cell r="AW289">
            <v>67</v>
          </cell>
          <cell r="AX289">
            <v>0</v>
          </cell>
          <cell r="AY289">
            <v>0</v>
          </cell>
          <cell r="AZ289">
            <v>42.021692959073889</v>
          </cell>
          <cell r="BA289">
            <v>0</v>
          </cell>
          <cell r="BB289">
            <v>147.31192952361312</v>
          </cell>
          <cell r="BC289">
            <v>0</v>
          </cell>
          <cell r="BD289">
            <v>0</v>
          </cell>
          <cell r="BE289">
            <v>27.3224043715847</v>
          </cell>
          <cell r="BF289">
            <v>34.881864082800035</v>
          </cell>
          <cell r="BG289">
            <v>0</v>
          </cell>
          <cell r="BH289">
            <v>0.71009736526393397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7.1054273576010019E-15</v>
          </cell>
          <cell r="BO289">
            <v>0</v>
          </cell>
          <cell r="BP289">
            <v>0</v>
          </cell>
          <cell r="BQ289">
            <v>-7.1054273576010019E-15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6.1464164771221093</v>
          </cell>
          <cell r="BX289">
            <v>0</v>
          </cell>
          <cell r="BY289">
            <v>0</v>
          </cell>
          <cell r="CA289">
            <v>0</v>
          </cell>
          <cell r="CB289">
            <v>16.555656059393598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H289">
            <v>16.555656059393598</v>
          </cell>
          <cell r="CJ289">
            <v>40038</v>
          </cell>
          <cell r="CK289">
            <v>11.557113204948358</v>
          </cell>
          <cell r="CL289">
            <v>2.0149840183896606</v>
          </cell>
          <cell r="CM289">
            <v>62.204268454384739</v>
          </cell>
          <cell r="CN289">
            <v>6.1464164771221093</v>
          </cell>
          <cell r="CO289">
            <v>0</v>
          </cell>
          <cell r="CP289">
            <v>60</v>
          </cell>
          <cell r="CQ289">
            <v>6.1556553075391207E-2</v>
          </cell>
          <cell r="CR289">
            <v>40</v>
          </cell>
          <cell r="CS289">
            <v>0</v>
          </cell>
          <cell r="CU289">
            <v>40038</v>
          </cell>
          <cell r="CV289">
            <v>0</v>
          </cell>
          <cell r="CW289">
            <v>5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72.328767123287676</v>
          </cell>
          <cell r="DD289">
            <v>67</v>
          </cell>
          <cell r="DE289">
            <v>11.835616438356164</v>
          </cell>
          <cell r="DF289">
            <v>24</v>
          </cell>
          <cell r="DG289">
            <v>58.684931506849324</v>
          </cell>
          <cell r="DH289">
            <v>147.31192952361312</v>
          </cell>
          <cell r="DI289">
            <v>0</v>
          </cell>
          <cell r="DJ289">
            <v>0</v>
          </cell>
          <cell r="DK289">
            <v>27.3224043715847</v>
          </cell>
          <cell r="DL289">
            <v>34.881864082800043</v>
          </cell>
          <cell r="DM289">
            <v>0</v>
          </cell>
          <cell r="DN289">
            <v>0</v>
          </cell>
          <cell r="DO289">
            <v>-7.1054273576010019E-15</v>
          </cell>
          <cell r="DP289">
            <v>6.1464164771221093</v>
          </cell>
          <cell r="DR289">
            <v>68.350684931506848</v>
          </cell>
          <cell r="DS289">
            <v>16.555656059393598</v>
          </cell>
          <cell r="DT289">
            <v>0</v>
          </cell>
          <cell r="DV289">
            <v>40038</v>
          </cell>
          <cell r="DW289">
            <v>1.3433226789264403</v>
          </cell>
          <cell r="DY289">
            <v>49.7</v>
          </cell>
          <cell r="DZ289">
            <v>44.7</v>
          </cell>
          <cell r="EA289">
            <v>40</v>
          </cell>
          <cell r="EB289">
            <v>40</v>
          </cell>
          <cell r="ED289">
            <v>60</v>
          </cell>
          <cell r="EE289">
            <v>20</v>
          </cell>
          <cell r="EF289">
            <v>60.061556553075398</v>
          </cell>
          <cell r="EG289">
            <v>6.1556553075398313E-2</v>
          </cell>
          <cell r="EH289">
            <v>60</v>
          </cell>
          <cell r="EJ289">
            <v>40</v>
          </cell>
          <cell r="EK289">
            <v>100</v>
          </cell>
          <cell r="EL289">
            <v>120</v>
          </cell>
          <cell r="EN289">
            <v>0</v>
          </cell>
          <cell r="EO289">
            <v>60</v>
          </cell>
          <cell r="EP289">
            <v>80</v>
          </cell>
          <cell r="ER289">
            <v>200</v>
          </cell>
          <cell r="ET289">
            <v>15</v>
          </cell>
          <cell r="EU289">
            <v>0</v>
          </cell>
          <cell r="EV289">
            <v>6.1464164771221093</v>
          </cell>
          <cell r="EW289">
            <v>53.350684931506848</v>
          </cell>
          <cell r="EX289">
            <v>15</v>
          </cell>
          <cell r="EZ289">
            <v>47.204268454384739</v>
          </cell>
          <cell r="FA289">
            <v>62.204268454384739</v>
          </cell>
          <cell r="FB289">
            <v>59</v>
          </cell>
          <cell r="FC289">
            <v>68.350684931506848</v>
          </cell>
          <cell r="FE289">
            <v>38271.593281597219</v>
          </cell>
        </row>
        <row r="290">
          <cell r="A290">
            <v>40039</v>
          </cell>
          <cell r="B290">
            <v>14</v>
          </cell>
          <cell r="C290">
            <v>5</v>
          </cell>
          <cell r="D290">
            <v>8</v>
          </cell>
          <cell r="E290">
            <v>2009</v>
          </cell>
          <cell r="G290">
            <v>0</v>
          </cell>
          <cell r="H290">
            <v>3.5841394624876259</v>
          </cell>
          <cell r="I290">
            <v>8.1217371880138387</v>
          </cell>
          <cell r="J290">
            <v>85.61643835616438</v>
          </cell>
          <cell r="K290">
            <v>10.483870967741936</v>
          </cell>
          <cell r="L290">
            <v>0.5600425718586256</v>
          </cell>
          <cell r="M290">
            <v>6.5312393010118948</v>
          </cell>
          <cell r="N290">
            <v>0</v>
          </cell>
          <cell r="O290">
            <v>38.517116559422604</v>
          </cell>
          <cell r="P290">
            <v>16.08824586153575</v>
          </cell>
          <cell r="Q290">
            <v>25.997500437480667</v>
          </cell>
          <cell r="R290">
            <v>20.027384370228088</v>
          </cell>
          <cell r="S290">
            <v>184.17007860523472</v>
          </cell>
          <cell r="T290">
            <v>20.889830405529111</v>
          </cell>
          <cell r="U290">
            <v>28.988977718953695</v>
          </cell>
          <cell r="W290">
            <v>0</v>
          </cell>
          <cell r="X290">
            <v>11.705876650501464</v>
          </cell>
          <cell r="Y290">
            <v>10.483870967741936</v>
          </cell>
          <cell r="Z290">
            <v>0</v>
          </cell>
          <cell r="AA290">
            <v>0</v>
          </cell>
          <cell r="AB290">
            <v>0</v>
          </cell>
          <cell r="AC290">
            <v>5</v>
          </cell>
          <cell r="AD290">
            <v>0</v>
          </cell>
          <cell r="AE290">
            <v>1.3517454706142278</v>
          </cell>
          <cell r="AF290">
            <v>0.73953640225629247</v>
          </cell>
          <cell r="AG290">
            <v>0</v>
          </cell>
          <cell r="AH290">
            <v>3.1621310896542454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21.27275571307316</v>
          </cell>
          <cell r="AP290">
            <v>0</v>
          </cell>
          <cell r="AQ290">
            <v>23.260463597743708</v>
          </cell>
          <cell r="AR290">
            <v>16.739536402256292</v>
          </cell>
          <cell r="AS290">
            <v>36.188003670058805</v>
          </cell>
          <cell r="AT290">
            <v>0</v>
          </cell>
          <cell r="AU290">
            <v>0</v>
          </cell>
          <cell r="AV290">
            <v>0</v>
          </cell>
          <cell r="AW290">
            <v>67</v>
          </cell>
          <cell r="AX290">
            <v>0</v>
          </cell>
          <cell r="AY290">
            <v>0</v>
          </cell>
          <cell r="AZ290">
            <v>41.945395104593032</v>
          </cell>
          <cell r="BA290">
            <v>0</v>
          </cell>
          <cell r="BB290">
            <v>125.10349162512448</v>
          </cell>
          <cell r="BC290">
            <v>0</v>
          </cell>
          <cell r="BD290">
            <v>0</v>
          </cell>
          <cell r="BE290">
            <v>27.3224043715847</v>
          </cell>
          <cell r="BF290">
            <v>35.3626199473334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7.1054273576010019E-15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5.6656606125887521</v>
          </cell>
          <cell r="BX290">
            <v>0</v>
          </cell>
          <cell r="BY290">
            <v>0</v>
          </cell>
          <cell r="CA290">
            <v>0</v>
          </cell>
          <cell r="CB290">
            <v>17.265753424657532</v>
          </cell>
          <cell r="CC290">
            <v>0</v>
          </cell>
          <cell r="CD290">
            <v>0</v>
          </cell>
          <cell r="CE290">
            <v>7.3567558808917966E-3</v>
          </cell>
          <cell r="CF290">
            <v>0</v>
          </cell>
          <cell r="CH290">
            <v>17.273110180538424</v>
          </cell>
          <cell r="CJ290">
            <v>40039</v>
          </cell>
          <cell r="CK290">
            <v>11.705876650501464</v>
          </cell>
          <cell r="CL290">
            <v>2.0912818728705203</v>
          </cell>
          <cell r="CM290">
            <v>62.685024318918096</v>
          </cell>
          <cell r="CN290">
            <v>5.6656606125887521</v>
          </cell>
          <cell r="CO290">
            <v>0</v>
          </cell>
          <cell r="CP290">
            <v>60</v>
          </cell>
          <cell r="CQ290">
            <v>0.62289047278621013</v>
          </cell>
          <cell r="CR290">
            <v>40</v>
          </cell>
          <cell r="CS290">
            <v>0</v>
          </cell>
          <cell r="CU290">
            <v>40039</v>
          </cell>
          <cell r="CV290">
            <v>0</v>
          </cell>
          <cell r="CW290">
            <v>5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72.328767123287676</v>
          </cell>
          <cell r="DD290">
            <v>67</v>
          </cell>
          <cell r="DE290">
            <v>11.835616438356164</v>
          </cell>
          <cell r="DF290">
            <v>24</v>
          </cell>
          <cell r="DG290">
            <v>58.684931506849324</v>
          </cell>
          <cell r="DH290">
            <v>125.10349162512448</v>
          </cell>
          <cell r="DI290">
            <v>0</v>
          </cell>
          <cell r="DJ290">
            <v>0</v>
          </cell>
          <cell r="DK290">
            <v>27.3224043715847</v>
          </cell>
          <cell r="DL290">
            <v>35.3626199473334</v>
          </cell>
          <cell r="DM290">
            <v>0</v>
          </cell>
          <cell r="DN290">
            <v>0</v>
          </cell>
          <cell r="DO290">
            <v>7.1054273576010019E-15</v>
          </cell>
          <cell r="DP290">
            <v>5.6656606125887521</v>
          </cell>
          <cell r="DR290">
            <v>68.350684931506848</v>
          </cell>
          <cell r="DS290">
            <v>17.273110180538424</v>
          </cell>
          <cell r="DT290">
            <v>0</v>
          </cell>
          <cell r="DV290">
            <v>40039</v>
          </cell>
          <cell r="DW290">
            <v>1.3941879152470136</v>
          </cell>
          <cell r="DY290">
            <v>49.7</v>
          </cell>
          <cell r="DZ290">
            <v>44.7</v>
          </cell>
          <cell r="EA290">
            <v>40</v>
          </cell>
          <cell r="EB290">
            <v>40</v>
          </cell>
          <cell r="ED290">
            <v>60</v>
          </cell>
          <cell r="EE290">
            <v>20</v>
          </cell>
          <cell r="EF290">
            <v>60.630247228667102</v>
          </cell>
          <cell r="EG290">
            <v>0.63024722866710192</v>
          </cell>
          <cell r="EH290">
            <v>60</v>
          </cell>
          <cell r="EJ290">
            <v>40</v>
          </cell>
          <cell r="EK290">
            <v>100</v>
          </cell>
          <cell r="EL290">
            <v>120</v>
          </cell>
          <cell r="EN290">
            <v>0</v>
          </cell>
          <cell r="EO290">
            <v>60</v>
          </cell>
          <cell r="EP290">
            <v>80</v>
          </cell>
          <cell r="ER290">
            <v>200</v>
          </cell>
          <cell r="ET290">
            <v>15</v>
          </cell>
          <cell r="EU290">
            <v>0</v>
          </cell>
          <cell r="EV290">
            <v>5.6656606125887521</v>
          </cell>
          <cell r="EW290">
            <v>53.350684931506848</v>
          </cell>
          <cell r="EX290">
            <v>15</v>
          </cell>
          <cell r="EZ290">
            <v>47.685024318918096</v>
          </cell>
          <cell r="FA290">
            <v>62.685024318918096</v>
          </cell>
          <cell r="FB290">
            <v>59</v>
          </cell>
          <cell r="FC290">
            <v>68.350684931506848</v>
          </cell>
          <cell r="FE290">
            <v>38271.593281828704</v>
          </cell>
        </row>
        <row r="291">
          <cell r="A291">
            <v>40040</v>
          </cell>
          <cell r="B291">
            <v>15</v>
          </cell>
          <cell r="C291">
            <v>6</v>
          </cell>
          <cell r="D291">
            <v>8</v>
          </cell>
          <cell r="E291">
            <v>2009</v>
          </cell>
          <cell r="G291">
            <v>0</v>
          </cell>
          <cell r="H291">
            <v>3.6903141324520634</v>
          </cell>
          <cell r="I291">
            <v>10.003588843707925</v>
          </cell>
          <cell r="J291">
            <v>85.61643835616438</v>
          </cell>
          <cell r="K291">
            <v>10.483870967741936</v>
          </cell>
          <cell r="L291">
            <v>0.57663297964143378</v>
          </cell>
          <cell r="M291">
            <v>8.0445637546130868</v>
          </cell>
          <cell r="N291">
            <v>7.7697391304347825</v>
          </cell>
          <cell r="O291">
            <v>39.658127444038143</v>
          </cell>
          <cell r="P291">
            <v>19.815981863191386</v>
          </cell>
          <cell r="Q291">
            <v>25.896722289206206</v>
          </cell>
          <cell r="R291">
            <v>20.027384370228088</v>
          </cell>
          <cell r="S291">
            <v>211.21265301167105</v>
          </cell>
          <cell r="T291">
            <v>21.494074553617502</v>
          </cell>
          <cell r="U291">
            <v>40.041394375046153</v>
          </cell>
          <cell r="W291">
            <v>0</v>
          </cell>
          <cell r="X291">
            <v>13.69390297615999</v>
          </cell>
          <cell r="Y291">
            <v>10.483870967741936</v>
          </cell>
          <cell r="Z291">
            <v>0</v>
          </cell>
          <cell r="AA291">
            <v>0</v>
          </cell>
          <cell r="AB291">
            <v>2.5170554488845407</v>
          </cell>
          <cell r="AC291">
            <v>5</v>
          </cell>
          <cell r="AD291">
            <v>0</v>
          </cell>
          <cell r="AE291">
            <v>1.3517454706142278</v>
          </cell>
          <cell r="AF291">
            <v>7.522134945190535</v>
          </cell>
          <cell r="AG291">
            <v>0</v>
          </cell>
          <cell r="AH291">
            <v>2.8619397516898388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19.418931385554885</v>
          </cell>
          <cell r="AP291">
            <v>0</v>
          </cell>
          <cell r="AQ291">
            <v>16.477865054809463</v>
          </cell>
          <cell r="AR291">
            <v>22.306214667987362</v>
          </cell>
          <cell r="AS291">
            <v>36.353993009882963</v>
          </cell>
          <cell r="AT291">
            <v>0</v>
          </cell>
          <cell r="AU291">
            <v>0</v>
          </cell>
          <cell r="AV291">
            <v>0</v>
          </cell>
          <cell r="AW291">
            <v>67</v>
          </cell>
          <cell r="AX291">
            <v>0</v>
          </cell>
          <cell r="AY291">
            <v>0</v>
          </cell>
          <cell r="AZ291">
            <v>36.378716838861962</v>
          </cell>
          <cell r="BA291">
            <v>0</v>
          </cell>
          <cell r="BB291">
            <v>169.36940510147275</v>
          </cell>
          <cell r="BC291">
            <v>0</v>
          </cell>
          <cell r="BD291">
            <v>0</v>
          </cell>
          <cell r="BE291">
            <v>27.3224043715847</v>
          </cell>
          <cell r="BF291">
            <v>41.028280559922152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CA291">
            <v>0</v>
          </cell>
          <cell r="CB291">
            <v>17.265753424657532</v>
          </cell>
          <cell r="CC291">
            <v>0</v>
          </cell>
          <cell r="CD291">
            <v>0</v>
          </cell>
          <cell r="CE291">
            <v>7.9792720967393223</v>
          </cell>
          <cell r="CF291">
            <v>0</v>
          </cell>
          <cell r="CH291">
            <v>25.245025521396855</v>
          </cell>
          <cell r="CJ291">
            <v>40040</v>
          </cell>
          <cell r="CK291">
            <v>13.69390297615999</v>
          </cell>
          <cell r="CL291">
            <v>8.8738804158047628</v>
          </cell>
          <cell r="CM291">
            <v>68.350684931506848</v>
          </cell>
          <cell r="CN291">
            <v>0</v>
          </cell>
          <cell r="CO291">
            <v>0</v>
          </cell>
          <cell r="CP291">
            <v>58.634864147127686</v>
          </cell>
          <cell r="CQ291">
            <v>0</v>
          </cell>
          <cell r="CR291">
            <v>38.784079722796825</v>
          </cell>
          <cell r="CS291">
            <v>0</v>
          </cell>
          <cell r="CU291">
            <v>40040</v>
          </cell>
          <cell r="CV291">
            <v>2.5170554488845407</v>
          </cell>
          <cell r="CW291">
            <v>5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72.328767123287676</v>
          </cell>
          <cell r="DD291">
            <v>67</v>
          </cell>
          <cell r="DE291">
            <v>11.835616438356164</v>
          </cell>
          <cell r="DF291">
            <v>24</v>
          </cell>
          <cell r="DG291">
            <v>58.684931506849324</v>
          </cell>
          <cell r="DH291">
            <v>169.36940510147275</v>
          </cell>
          <cell r="DI291">
            <v>0</v>
          </cell>
          <cell r="DJ291">
            <v>0</v>
          </cell>
          <cell r="DK291">
            <v>27.3224043715847</v>
          </cell>
          <cell r="DL291">
            <v>41.028280559922152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R291">
            <v>68.350684931506848</v>
          </cell>
          <cell r="DS291">
            <v>25.245025521396855</v>
          </cell>
          <cell r="DT291">
            <v>0</v>
          </cell>
          <cell r="DV291">
            <v>40040</v>
          </cell>
          <cell r="DW291">
            <v>5.9159202772031749</v>
          </cell>
          <cell r="DY291">
            <v>49.7</v>
          </cell>
          <cell r="DZ291">
            <v>44.7</v>
          </cell>
          <cell r="EA291">
            <v>40</v>
          </cell>
          <cell r="EB291">
            <v>38.784079722796825</v>
          </cell>
          <cell r="ED291">
            <v>60</v>
          </cell>
          <cell r="EE291">
            <v>20</v>
          </cell>
          <cell r="EF291">
            <v>66.614136243867009</v>
          </cell>
          <cell r="EG291">
            <v>6.6141362438670086</v>
          </cell>
          <cell r="EH291">
            <v>60</v>
          </cell>
          <cell r="EJ291">
            <v>38.784079722796825</v>
          </cell>
          <cell r="EK291">
            <v>98.784079722796832</v>
          </cell>
          <cell r="EL291">
            <v>118.78407972279683</v>
          </cell>
          <cell r="EN291">
            <v>0</v>
          </cell>
          <cell r="EO291">
            <v>60</v>
          </cell>
          <cell r="EP291">
            <v>80</v>
          </cell>
          <cell r="ER291">
            <v>200</v>
          </cell>
          <cell r="ET291">
            <v>15</v>
          </cell>
          <cell r="EU291">
            <v>0</v>
          </cell>
          <cell r="EV291">
            <v>0</v>
          </cell>
          <cell r="EW291">
            <v>58.733909537563498</v>
          </cell>
          <cell r="EX291">
            <v>9.6167753939433496</v>
          </cell>
          <cell r="EZ291">
            <v>58.733909537563498</v>
          </cell>
          <cell r="FA291">
            <v>73.733909537563505</v>
          </cell>
          <cell r="FB291">
            <v>59</v>
          </cell>
          <cell r="FC291">
            <v>68.350684931506848</v>
          </cell>
          <cell r="FE291">
            <v>38271.593281944442</v>
          </cell>
        </row>
        <row r="292">
          <cell r="A292">
            <v>40041</v>
          </cell>
          <cell r="B292">
            <v>16</v>
          </cell>
          <cell r="C292">
            <v>7</v>
          </cell>
          <cell r="D292">
            <v>8</v>
          </cell>
          <cell r="E292">
            <v>2009</v>
          </cell>
          <cell r="G292">
            <v>0</v>
          </cell>
          <cell r="H292">
            <v>4.1693752612552544</v>
          </cell>
          <cell r="I292">
            <v>10.14794408273786</v>
          </cell>
          <cell r="J292">
            <v>85.61643835616438</v>
          </cell>
          <cell r="K292">
            <v>10.483870967741936</v>
          </cell>
          <cell r="L292">
            <v>0.65148905861393591</v>
          </cell>
          <cell r="M292">
            <v>8.1606495855915497</v>
          </cell>
          <cell r="N292">
            <v>7.7697391304347825</v>
          </cell>
          <cell r="O292">
            <v>44.806379494585897</v>
          </cell>
          <cell r="P292">
            <v>20.101933319530282</v>
          </cell>
          <cell r="Q292">
            <v>25.965060658632037</v>
          </cell>
          <cell r="R292">
            <v>20.027384370228088</v>
          </cell>
          <cell r="S292">
            <v>218.77379473543073</v>
          </cell>
          <cell r="T292">
            <v>21.521287878699972</v>
          </cell>
          <cell r="U292">
            <v>40.278571519286047</v>
          </cell>
          <cell r="W292">
            <v>0</v>
          </cell>
          <cell r="X292">
            <v>14.317319343993114</v>
          </cell>
          <cell r="Y292">
            <v>10.483870967741936</v>
          </cell>
          <cell r="Z292">
            <v>0</v>
          </cell>
          <cell r="AA292">
            <v>0</v>
          </cell>
          <cell r="AB292">
            <v>2.5157786816278596</v>
          </cell>
          <cell r="AC292">
            <v>5</v>
          </cell>
          <cell r="AD292">
            <v>0</v>
          </cell>
          <cell r="AE292">
            <v>1.3517454706142278</v>
          </cell>
          <cell r="AF292">
            <v>7.7143536223981819</v>
          </cell>
          <cell r="AG292">
            <v>0</v>
          </cell>
          <cell r="AH292">
            <v>2.7750806897966118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18.720653170702111</v>
          </cell>
          <cell r="AP292">
            <v>0</v>
          </cell>
          <cell r="AQ292">
            <v>16.285646377601818</v>
          </cell>
          <cell r="AR292">
            <v>22.370287560389915</v>
          </cell>
          <cell r="AS292">
            <v>36.515713918795839</v>
          </cell>
          <cell r="AT292">
            <v>0</v>
          </cell>
          <cell r="AU292">
            <v>0</v>
          </cell>
          <cell r="AV292">
            <v>0</v>
          </cell>
          <cell r="AW292">
            <v>67</v>
          </cell>
          <cell r="AX292">
            <v>0</v>
          </cell>
          <cell r="AY292">
            <v>0</v>
          </cell>
          <cell r="AZ292">
            <v>36.314643946459412</v>
          </cell>
          <cell r="BA292">
            <v>0</v>
          </cell>
          <cell r="BB292">
            <v>177.25901018695737</v>
          </cell>
          <cell r="BC292">
            <v>0</v>
          </cell>
          <cell r="BD292">
            <v>0</v>
          </cell>
          <cell r="BE292">
            <v>27.3224043715847</v>
          </cell>
          <cell r="BF292">
            <v>41.028280559922152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CA292">
            <v>0</v>
          </cell>
          <cell r="CB292">
            <v>17.265753424657532</v>
          </cell>
          <cell r="CC292">
            <v>0</v>
          </cell>
          <cell r="CD292">
            <v>0</v>
          </cell>
          <cell r="CE292">
            <v>14.233376125690029</v>
          </cell>
          <cell r="CF292">
            <v>0</v>
          </cell>
          <cell r="CH292">
            <v>31.499129550347561</v>
          </cell>
          <cell r="CJ292">
            <v>40041</v>
          </cell>
          <cell r="CK292">
            <v>14.317319343993114</v>
          </cell>
          <cell r="CL292">
            <v>9.0660990930124097</v>
          </cell>
          <cell r="CM292">
            <v>68.350684931506848</v>
          </cell>
          <cell r="CN292">
            <v>0</v>
          </cell>
          <cell r="CO292">
            <v>0</v>
          </cell>
          <cell r="CP292">
            <v>58.011447779294564</v>
          </cell>
          <cell r="CQ292">
            <v>0</v>
          </cell>
          <cell r="CR292">
            <v>38.655933937991733</v>
          </cell>
          <cell r="CS292">
            <v>0</v>
          </cell>
          <cell r="CU292">
            <v>40041</v>
          </cell>
          <cell r="CV292">
            <v>2.5157786816278596</v>
          </cell>
          <cell r="CW292">
            <v>5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72.328767123287676</v>
          </cell>
          <cell r="DD292">
            <v>67</v>
          </cell>
          <cell r="DE292">
            <v>11.835616438356164</v>
          </cell>
          <cell r="DF292">
            <v>24</v>
          </cell>
          <cell r="DG292">
            <v>58.684931506849324</v>
          </cell>
          <cell r="DH292">
            <v>177.25901018695737</v>
          </cell>
          <cell r="DI292">
            <v>0</v>
          </cell>
          <cell r="DJ292">
            <v>0</v>
          </cell>
          <cell r="DK292">
            <v>27.3224043715847</v>
          </cell>
          <cell r="DL292">
            <v>41.028280559922152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R292">
            <v>68.350684931506848</v>
          </cell>
          <cell r="DS292">
            <v>31.499129550347561</v>
          </cell>
          <cell r="DT292">
            <v>0</v>
          </cell>
          <cell r="DV292">
            <v>40041</v>
          </cell>
          <cell r="DW292">
            <v>6.0440660620082731</v>
          </cell>
          <cell r="DY292">
            <v>49.7</v>
          </cell>
          <cell r="DZ292">
            <v>44.7</v>
          </cell>
          <cell r="EA292">
            <v>40</v>
          </cell>
          <cell r="EB292">
            <v>38.655933937991733</v>
          </cell>
          <cell r="ED292">
            <v>60</v>
          </cell>
          <cell r="EE292">
            <v>20</v>
          </cell>
          <cell r="EF292">
            <v>72.244823904984599</v>
          </cell>
          <cell r="EG292">
            <v>12.244823904984599</v>
          </cell>
          <cell r="EH292">
            <v>60</v>
          </cell>
          <cell r="EJ292">
            <v>38.655933937991733</v>
          </cell>
          <cell r="EK292">
            <v>98.655933937991733</v>
          </cell>
          <cell r="EL292">
            <v>118.65593393799173</v>
          </cell>
          <cell r="EN292">
            <v>0</v>
          </cell>
          <cell r="EO292">
            <v>60</v>
          </cell>
          <cell r="EP292">
            <v>80</v>
          </cell>
          <cell r="ER292">
            <v>200</v>
          </cell>
          <cell r="ET292">
            <v>15</v>
          </cell>
          <cell r="EU292">
            <v>0</v>
          </cell>
          <cell r="EV292">
            <v>0</v>
          </cell>
          <cell r="EW292">
            <v>59.581460119951778</v>
          </cell>
          <cell r="EX292">
            <v>8.7692248115550697</v>
          </cell>
          <cell r="EZ292">
            <v>59.581460119951778</v>
          </cell>
          <cell r="FA292">
            <v>74.581460119951771</v>
          </cell>
          <cell r="FB292">
            <v>59</v>
          </cell>
          <cell r="FC292">
            <v>68.350684931506848</v>
          </cell>
          <cell r="FE292">
            <v>38271.593282291666</v>
          </cell>
        </row>
        <row r="293">
          <cell r="A293">
            <v>40042</v>
          </cell>
          <cell r="B293">
            <v>17</v>
          </cell>
          <cell r="C293">
            <v>1</v>
          </cell>
          <cell r="D293">
            <v>8</v>
          </cell>
          <cell r="E293">
            <v>2009</v>
          </cell>
          <cell r="G293">
            <v>0</v>
          </cell>
          <cell r="H293">
            <v>4.39100567883394</v>
          </cell>
          <cell r="I293">
            <v>10.214115538224528</v>
          </cell>
          <cell r="J293">
            <v>85.61643835616438</v>
          </cell>
          <cell r="K293">
            <v>10.483870967741936</v>
          </cell>
          <cell r="L293">
            <v>0.68612009637403437</v>
          </cell>
          <cell r="M293">
            <v>8.2138625375345775</v>
          </cell>
          <cell r="N293">
            <v>7.7697391304347825</v>
          </cell>
          <cell r="O293">
            <v>47.188140783826242</v>
          </cell>
          <cell r="P293">
            <v>20.233011513793489</v>
          </cell>
          <cell r="Q293">
            <v>25.974388975212342</v>
          </cell>
          <cell r="R293">
            <v>20.027384370228088</v>
          </cell>
          <cell r="S293">
            <v>218.63076770044415</v>
          </cell>
          <cell r="T293">
            <v>21.520773109721841</v>
          </cell>
          <cell r="U293">
            <v>40.274085061427357</v>
          </cell>
          <cell r="W293">
            <v>0</v>
          </cell>
          <cell r="X293">
            <v>14.605121217058468</v>
          </cell>
          <cell r="Y293">
            <v>10.483870967741936</v>
          </cell>
          <cell r="Z293">
            <v>0</v>
          </cell>
          <cell r="AA293">
            <v>0</v>
          </cell>
          <cell r="AB293">
            <v>2.5145025620067436</v>
          </cell>
          <cell r="AC293">
            <v>5</v>
          </cell>
          <cell r="AD293">
            <v>0</v>
          </cell>
          <cell r="AE293">
            <v>1.3517454706142278</v>
          </cell>
          <cell r="AF293">
            <v>7.8034737317224216</v>
          </cell>
          <cell r="AG293">
            <v>0</v>
          </cell>
          <cell r="AH293">
            <v>2.6665762149269732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18.379360163654606</v>
          </cell>
          <cell r="AP293">
            <v>0</v>
          </cell>
          <cell r="AQ293">
            <v>16.19652626827758</v>
          </cell>
          <cell r="AR293">
            <v>22.399994263497987</v>
          </cell>
          <cell r="AS293">
            <v>36.677709527647629</v>
          </cell>
          <cell r="AT293">
            <v>0</v>
          </cell>
          <cell r="AU293">
            <v>0</v>
          </cell>
          <cell r="AV293">
            <v>0</v>
          </cell>
          <cell r="AW293">
            <v>67</v>
          </cell>
          <cell r="AX293">
            <v>0</v>
          </cell>
          <cell r="AY293">
            <v>0</v>
          </cell>
          <cell r="AZ293">
            <v>36.284937243351337</v>
          </cell>
          <cell r="BA293">
            <v>0</v>
          </cell>
          <cell r="BB293">
            <v>177.140688628242</v>
          </cell>
          <cell r="BC293">
            <v>0</v>
          </cell>
          <cell r="BD293">
            <v>0</v>
          </cell>
          <cell r="BE293">
            <v>27.3224043715847</v>
          </cell>
          <cell r="BF293">
            <v>41.028280559922152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CA293">
            <v>0</v>
          </cell>
          <cell r="CB293">
            <v>17.265753424657532</v>
          </cell>
          <cell r="CC293">
            <v>0</v>
          </cell>
          <cell r="CD293">
            <v>0</v>
          </cell>
          <cell r="CE293">
            <v>17.102759205055392</v>
          </cell>
          <cell r="CF293">
            <v>0</v>
          </cell>
          <cell r="CH293">
            <v>34.368512629712924</v>
          </cell>
          <cell r="CJ293">
            <v>40042</v>
          </cell>
          <cell r="CK293">
            <v>14.605121217058468</v>
          </cell>
          <cell r="CL293">
            <v>9.1552192023366494</v>
          </cell>
          <cell r="CM293">
            <v>68.350684931506848</v>
          </cell>
          <cell r="CN293">
            <v>0</v>
          </cell>
          <cell r="CO293">
            <v>0</v>
          </cell>
          <cell r="CP293">
            <v>57.723645906229208</v>
          </cell>
          <cell r="CQ293">
            <v>0</v>
          </cell>
          <cell r="CR293">
            <v>38.596520531775568</v>
          </cell>
          <cell r="CS293">
            <v>0</v>
          </cell>
          <cell r="CU293">
            <v>40042</v>
          </cell>
          <cell r="CV293">
            <v>2.5145025620067436</v>
          </cell>
          <cell r="CW293">
            <v>5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72.328767123287676</v>
          </cell>
          <cell r="DD293">
            <v>67</v>
          </cell>
          <cell r="DE293">
            <v>11.835616438356164</v>
          </cell>
          <cell r="DF293">
            <v>24</v>
          </cell>
          <cell r="DG293">
            <v>58.684931506849324</v>
          </cell>
          <cell r="DH293">
            <v>177.140688628242</v>
          </cell>
          <cell r="DI293">
            <v>0</v>
          </cell>
          <cell r="DJ293">
            <v>0</v>
          </cell>
          <cell r="DK293">
            <v>27.3224043715847</v>
          </cell>
          <cell r="DL293">
            <v>41.028280559922152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R293">
            <v>68.350684931506848</v>
          </cell>
          <cell r="DS293">
            <v>34.368512629712924</v>
          </cell>
          <cell r="DT293">
            <v>0</v>
          </cell>
          <cell r="DV293">
            <v>40042</v>
          </cell>
          <cell r="DW293">
            <v>6.1034794682244327</v>
          </cell>
          <cell r="DY293">
            <v>49.7</v>
          </cell>
          <cell r="DZ293">
            <v>44.7</v>
          </cell>
          <cell r="EA293">
            <v>40</v>
          </cell>
          <cell r="EB293">
            <v>38.596520531775568</v>
          </cell>
          <cell r="ED293">
            <v>60</v>
          </cell>
          <cell r="EE293">
            <v>20</v>
          </cell>
          <cell r="EF293">
            <v>74.8264051112846</v>
          </cell>
          <cell r="EG293">
            <v>14.8264051112846</v>
          </cell>
          <cell r="EH293">
            <v>60</v>
          </cell>
          <cell r="EJ293">
            <v>38.596520531775568</v>
          </cell>
          <cell r="EK293">
            <v>98.596520531775568</v>
          </cell>
          <cell r="EL293">
            <v>118.59652053177557</v>
          </cell>
          <cell r="EN293">
            <v>0</v>
          </cell>
          <cell r="EO293">
            <v>60</v>
          </cell>
          <cell r="EP293">
            <v>80</v>
          </cell>
          <cell r="ER293">
            <v>200</v>
          </cell>
          <cell r="ET293">
            <v>15</v>
          </cell>
          <cell r="EU293">
            <v>0</v>
          </cell>
          <cell r="EV293">
            <v>0</v>
          </cell>
          <cell r="EW293">
            <v>59.969971517335672</v>
          </cell>
          <cell r="EX293">
            <v>8.3807134141711757</v>
          </cell>
          <cell r="EZ293">
            <v>59.969971517335672</v>
          </cell>
          <cell r="FA293">
            <v>74.969971517335665</v>
          </cell>
          <cell r="FB293">
            <v>59</v>
          </cell>
          <cell r="FC293">
            <v>68.350684931506848</v>
          </cell>
          <cell r="FE293">
            <v>38271.59328252315</v>
          </cell>
        </row>
        <row r="294">
          <cell r="A294">
            <v>40043</v>
          </cell>
          <cell r="B294">
            <v>18</v>
          </cell>
          <cell r="C294">
            <v>2</v>
          </cell>
          <cell r="D294">
            <v>8</v>
          </cell>
          <cell r="E294">
            <v>2009</v>
          </cell>
          <cell r="G294">
            <v>0</v>
          </cell>
          <cell r="H294">
            <v>3.5258259074983003</v>
          </cell>
          <cell r="I294">
            <v>9.9553007334284427</v>
          </cell>
          <cell r="J294">
            <v>85.61643835616438</v>
          </cell>
          <cell r="K294">
            <v>10.483870967741936</v>
          </cell>
          <cell r="L294">
            <v>0.55093074078948123</v>
          </cell>
          <cell r="M294">
            <v>8.0057320125450975</v>
          </cell>
          <cell r="N294">
            <v>7.7697391304347825</v>
          </cell>
          <cell r="O294">
            <v>37.890447307841846</v>
          </cell>
          <cell r="P294">
            <v>19.720328559916343</v>
          </cell>
          <cell r="Q294">
            <v>25.919739863768005</v>
          </cell>
          <cell r="R294">
            <v>20.027384370228088</v>
          </cell>
          <cell r="S294">
            <v>157.6264438221541</v>
          </cell>
          <cell r="T294">
            <v>21.301212287059354</v>
          </cell>
          <cell r="U294">
            <v>38.360507475879373</v>
          </cell>
          <cell r="W294">
            <v>0</v>
          </cell>
          <cell r="X294">
            <v>13.481126640926743</v>
          </cell>
          <cell r="Y294">
            <v>10.483870967741936</v>
          </cell>
          <cell r="Z294">
            <v>0</v>
          </cell>
          <cell r="AA294">
            <v>0</v>
          </cell>
          <cell r="AB294">
            <v>2.5132270896926827</v>
          </cell>
          <cell r="AC294">
            <v>5</v>
          </cell>
          <cell r="AD294">
            <v>0</v>
          </cell>
          <cell r="AE294">
            <v>1.3517454706142278</v>
          </cell>
          <cell r="AF294">
            <v>7.4614293234624505</v>
          </cell>
          <cell r="AG294">
            <v>0</v>
          </cell>
          <cell r="AH294">
            <v>3.0342502974336405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18.976806394720185</v>
          </cell>
          <cell r="AP294">
            <v>0</v>
          </cell>
          <cell r="AQ294">
            <v>16.53857067653755</v>
          </cell>
          <cell r="AR294">
            <v>22.285979460744667</v>
          </cell>
          <cell r="AS294">
            <v>36.836583790207108</v>
          </cell>
          <cell r="AT294">
            <v>0</v>
          </cell>
          <cell r="AU294">
            <v>0</v>
          </cell>
          <cell r="AV294">
            <v>0</v>
          </cell>
          <cell r="AW294">
            <v>67</v>
          </cell>
          <cell r="AX294">
            <v>0</v>
          </cell>
          <cell r="AY294">
            <v>0</v>
          </cell>
          <cell r="AZ294">
            <v>36.398952046104654</v>
          </cell>
          <cell r="BA294">
            <v>0</v>
          </cell>
          <cell r="BB294">
            <v>113.88921153898818</v>
          </cell>
          <cell r="BC294">
            <v>0</v>
          </cell>
          <cell r="BD294">
            <v>0</v>
          </cell>
          <cell r="BE294">
            <v>27.3224043715847</v>
          </cell>
          <cell r="BF294">
            <v>41.028280559922152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CA294">
            <v>0</v>
          </cell>
          <cell r="CB294">
            <v>17.265753424657532</v>
          </cell>
          <cell r="CC294">
            <v>0</v>
          </cell>
          <cell r="CD294">
            <v>0</v>
          </cell>
          <cell r="CE294">
            <v>5.8857094821111389</v>
          </cell>
          <cell r="CF294">
            <v>0</v>
          </cell>
          <cell r="CH294">
            <v>23.151462906768671</v>
          </cell>
          <cell r="CJ294">
            <v>40043</v>
          </cell>
          <cell r="CK294">
            <v>13.481126640926743</v>
          </cell>
          <cell r="CL294">
            <v>8.8131747940766783</v>
          </cell>
          <cell r="CM294">
            <v>68.350684931506848</v>
          </cell>
          <cell r="CN294">
            <v>0</v>
          </cell>
          <cell r="CO294">
            <v>0</v>
          </cell>
          <cell r="CP294">
            <v>58.84764048236093</v>
          </cell>
          <cell r="CQ294">
            <v>0</v>
          </cell>
          <cell r="CR294">
            <v>38.824550137282216</v>
          </cell>
          <cell r="CS294">
            <v>0</v>
          </cell>
          <cell r="CU294">
            <v>40043</v>
          </cell>
          <cell r="CV294">
            <v>2.5132270896926827</v>
          </cell>
          <cell r="CW294">
            <v>5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72.328767123287676</v>
          </cell>
          <cell r="DD294">
            <v>67</v>
          </cell>
          <cell r="DE294">
            <v>11.835616438356164</v>
          </cell>
          <cell r="DF294">
            <v>24</v>
          </cell>
          <cell r="DG294">
            <v>58.684931506849324</v>
          </cell>
          <cell r="DH294">
            <v>113.88921153898818</v>
          </cell>
          <cell r="DI294">
            <v>0</v>
          </cell>
          <cell r="DJ294">
            <v>0</v>
          </cell>
          <cell r="DK294">
            <v>27.3224043715847</v>
          </cell>
          <cell r="DL294">
            <v>41.028280559922152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R294">
            <v>68.350684931506848</v>
          </cell>
          <cell r="DS294">
            <v>23.151462906768671</v>
          </cell>
          <cell r="DT294">
            <v>0</v>
          </cell>
          <cell r="DV294">
            <v>40043</v>
          </cell>
          <cell r="DW294">
            <v>5.8754498627177858</v>
          </cell>
          <cell r="DY294">
            <v>49.7</v>
          </cell>
          <cell r="DZ294">
            <v>44.7</v>
          </cell>
          <cell r="EA294">
            <v>40</v>
          </cell>
          <cell r="EB294">
            <v>38.824550137282216</v>
          </cell>
          <cell r="ED294">
            <v>60</v>
          </cell>
          <cell r="EE294">
            <v>20</v>
          </cell>
          <cell r="EF294">
            <v>64.733349964472069</v>
          </cell>
          <cell r="EG294">
            <v>4.7333499644720689</v>
          </cell>
          <cell r="EH294">
            <v>60</v>
          </cell>
          <cell r="EJ294">
            <v>38.824550137282216</v>
          </cell>
          <cell r="EK294">
            <v>98.824550137282216</v>
          </cell>
          <cell r="EL294">
            <v>118.82455013728222</v>
          </cell>
          <cell r="EN294">
            <v>0</v>
          </cell>
          <cell r="EO294">
            <v>60</v>
          </cell>
          <cell r="EP294">
            <v>80</v>
          </cell>
          <cell r="ER294">
            <v>200</v>
          </cell>
          <cell r="ET294">
            <v>15</v>
          </cell>
          <cell r="EU294">
            <v>0</v>
          </cell>
          <cell r="EV294">
            <v>0</v>
          </cell>
          <cell r="EW294">
            <v>58.450396335930982</v>
          </cell>
          <cell r="EX294">
            <v>9.9002885955758657</v>
          </cell>
          <cell r="EZ294">
            <v>58.450396335930982</v>
          </cell>
          <cell r="FA294">
            <v>73.450396335930975</v>
          </cell>
          <cell r="FB294">
            <v>59</v>
          </cell>
          <cell r="FC294">
            <v>68.350684931506848</v>
          </cell>
          <cell r="FE294">
            <v>38271.593282638889</v>
          </cell>
        </row>
        <row r="295">
          <cell r="A295">
            <v>40044</v>
          </cell>
          <cell r="B295">
            <v>19</v>
          </cell>
          <cell r="C295">
            <v>3</v>
          </cell>
          <cell r="D295">
            <v>8</v>
          </cell>
          <cell r="E295">
            <v>2009</v>
          </cell>
          <cell r="G295">
            <v>0</v>
          </cell>
          <cell r="H295">
            <v>3.724575615735664</v>
          </cell>
          <cell r="I295">
            <v>9.6404935424106739</v>
          </cell>
          <cell r="J295">
            <v>85.61643835616438</v>
          </cell>
          <cell r="K295">
            <v>10.483870967741936</v>
          </cell>
          <cell r="L295">
            <v>0.58198653505261777</v>
          </cell>
          <cell r="M295">
            <v>7.7525742150666455</v>
          </cell>
          <cell r="N295">
            <v>7.7697391304347825</v>
          </cell>
          <cell r="O295">
            <v>40.026320021069516</v>
          </cell>
          <cell r="P295">
            <v>19.096731000573023</v>
          </cell>
          <cell r="Q295">
            <v>25.65379663626679</v>
          </cell>
          <cell r="R295">
            <v>20.027384370228088</v>
          </cell>
          <cell r="S295">
            <v>165.39323439114133</v>
          </cell>
          <cell r="T295">
            <v>21.385730512701375</v>
          </cell>
          <cell r="U295">
            <v>34.985268937319979</v>
          </cell>
          <cell r="W295">
            <v>0</v>
          </cell>
          <cell r="X295">
            <v>13.365069158146337</v>
          </cell>
          <cell r="Y295">
            <v>10.483870967741936</v>
          </cell>
          <cell r="Z295">
            <v>0</v>
          </cell>
          <cell r="AA295">
            <v>0</v>
          </cell>
          <cell r="AB295">
            <v>2.511952264357332</v>
          </cell>
          <cell r="AC295">
            <v>5</v>
          </cell>
          <cell r="AD295">
            <v>0</v>
          </cell>
          <cell r="AE295">
            <v>1.3517454706142278</v>
          </cell>
          <cell r="AF295">
            <v>7.2406021455824856</v>
          </cell>
          <cell r="AG295">
            <v>0</v>
          </cell>
          <cell r="AH295">
            <v>3.0051274305999698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18.957137217772352</v>
          </cell>
          <cell r="AP295">
            <v>0</v>
          </cell>
          <cell r="AQ295">
            <v>16.759397854417514</v>
          </cell>
          <cell r="AR295">
            <v>22.212370401451345</v>
          </cell>
          <cell r="AS295">
            <v>37.001433316769017</v>
          </cell>
          <cell r="AT295">
            <v>0</v>
          </cell>
          <cell r="AU295">
            <v>0</v>
          </cell>
          <cell r="AV295">
            <v>0</v>
          </cell>
          <cell r="AW295">
            <v>67</v>
          </cell>
          <cell r="AX295">
            <v>0</v>
          </cell>
          <cell r="AY295">
            <v>0</v>
          </cell>
          <cell r="AZ295">
            <v>36.472561105397979</v>
          </cell>
          <cell r="BA295">
            <v>0</v>
          </cell>
          <cell r="BB295">
            <v>118.29167273576471</v>
          </cell>
          <cell r="BC295">
            <v>0</v>
          </cell>
          <cell r="BD295">
            <v>0</v>
          </cell>
          <cell r="BE295">
            <v>27.3224043715847</v>
          </cell>
          <cell r="BF295">
            <v>41.028280559922152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CA295">
            <v>0</v>
          </cell>
          <cell r="CB295">
            <v>17.265753424657532</v>
          </cell>
          <cell r="CC295">
            <v>0</v>
          </cell>
          <cell r="CD295">
            <v>0</v>
          </cell>
          <cell r="CE295">
            <v>6.8687658071272182</v>
          </cell>
          <cell r="CF295">
            <v>0</v>
          </cell>
          <cell r="CH295">
            <v>24.134519231784751</v>
          </cell>
          <cell r="CJ295">
            <v>40044</v>
          </cell>
          <cell r="CK295">
            <v>13.365069158146337</v>
          </cell>
          <cell r="CL295">
            <v>8.5923476161967134</v>
          </cell>
          <cell r="CM295">
            <v>68.350684931506848</v>
          </cell>
          <cell r="CN295">
            <v>0</v>
          </cell>
          <cell r="CO295">
            <v>0</v>
          </cell>
          <cell r="CP295">
            <v>58.963697965141336</v>
          </cell>
          <cell r="CQ295">
            <v>0</v>
          </cell>
          <cell r="CR295">
            <v>38.971768255868859</v>
          </cell>
          <cell r="CS295">
            <v>0</v>
          </cell>
          <cell r="CU295">
            <v>40044</v>
          </cell>
          <cell r="CV295">
            <v>2.511952264357332</v>
          </cell>
          <cell r="CW295">
            <v>5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72.328767123287676</v>
          </cell>
          <cell r="DD295">
            <v>67</v>
          </cell>
          <cell r="DE295">
            <v>11.835616438356164</v>
          </cell>
          <cell r="DF295">
            <v>24</v>
          </cell>
          <cell r="DG295">
            <v>58.684931506849324</v>
          </cell>
          <cell r="DH295">
            <v>118.29167273576471</v>
          </cell>
          <cell r="DI295">
            <v>0</v>
          </cell>
          <cell r="DJ295">
            <v>0</v>
          </cell>
          <cell r="DK295">
            <v>27.3224043715847</v>
          </cell>
          <cell r="DL295">
            <v>41.028280559922152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R295">
            <v>68.350684931506848</v>
          </cell>
          <cell r="DS295">
            <v>24.134519231784751</v>
          </cell>
          <cell r="DT295">
            <v>0</v>
          </cell>
          <cell r="DV295">
            <v>40044</v>
          </cell>
          <cell r="DW295">
            <v>5.7282317441311426</v>
          </cell>
          <cell r="DY295">
            <v>49.7</v>
          </cell>
          <cell r="DZ295">
            <v>44.7</v>
          </cell>
          <cell r="EA295">
            <v>40</v>
          </cell>
          <cell r="EB295">
            <v>38.971768255868859</v>
          </cell>
          <cell r="ED295">
            <v>60</v>
          </cell>
          <cell r="EE295">
            <v>20</v>
          </cell>
          <cell r="EF295">
            <v>65.832463772268554</v>
          </cell>
          <cell r="EG295">
            <v>5.8324637722685537</v>
          </cell>
          <cell r="EH295">
            <v>60</v>
          </cell>
          <cell r="EJ295">
            <v>38.971768255868859</v>
          </cell>
          <cell r="EK295">
            <v>98.971768255868852</v>
          </cell>
          <cell r="EL295">
            <v>118.97176825586885</v>
          </cell>
          <cell r="EN295">
            <v>0</v>
          </cell>
          <cell r="EO295">
            <v>60</v>
          </cell>
          <cell r="EP295">
            <v>80</v>
          </cell>
          <cell r="ER295">
            <v>200</v>
          </cell>
          <cell r="ET295">
            <v>15</v>
          </cell>
          <cell r="EU295">
            <v>0</v>
          </cell>
          <cell r="EV295">
            <v>0</v>
          </cell>
          <cell r="EW295">
            <v>56.602073962041942</v>
          </cell>
          <cell r="EX295">
            <v>11.748610969464906</v>
          </cell>
          <cell r="EZ295">
            <v>56.602073962041942</v>
          </cell>
          <cell r="FA295">
            <v>71.602073962041942</v>
          </cell>
          <cell r="FB295">
            <v>59</v>
          </cell>
          <cell r="FC295">
            <v>68.350684931506848</v>
          </cell>
          <cell r="FE295">
            <v>38271.593282986112</v>
          </cell>
        </row>
        <row r="296">
          <cell r="A296">
            <v>40045</v>
          </cell>
          <cell r="B296">
            <v>20</v>
          </cell>
          <cell r="C296">
            <v>4</v>
          </cell>
          <cell r="D296">
            <v>8</v>
          </cell>
          <cell r="E296">
            <v>2009</v>
          </cell>
          <cell r="G296">
            <v>0</v>
          </cell>
          <cell r="H296">
            <v>3.1360817643734893</v>
          </cell>
          <cell r="I296">
            <v>7.9258654242447131</v>
          </cell>
          <cell r="J296">
            <v>85.61643835616438</v>
          </cell>
          <cell r="K296">
            <v>10.483870967741936</v>
          </cell>
          <cell r="L296">
            <v>0.49003095868921681</v>
          </cell>
          <cell r="M296">
            <v>6.373725541101587</v>
          </cell>
          <cell r="N296">
            <v>0</v>
          </cell>
          <cell r="O296">
            <v>33.702044276596119</v>
          </cell>
          <cell r="P296">
            <v>15.700245976794221</v>
          </cell>
          <cell r="Q296">
            <v>26.287062409928016</v>
          </cell>
          <cell r="R296">
            <v>20.027384370228088</v>
          </cell>
          <cell r="S296">
            <v>189.89625198298742</v>
          </cell>
          <cell r="T296">
            <v>20.728531545943451</v>
          </cell>
          <cell r="U296">
            <v>26.664310640318977</v>
          </cell>
          <cell r="W296">
            <v>0</v>
          </cell>
          <cell r="X296">
            <v>11.061947188618202</v>
          </cell>
          <cell r="Y296">
            <v>10.483870967741936</v>
          </cell>
          <cell r="Z296">
            <v>0</v>
          </cell>
          <cell r="AA296">
            <v>0</v>
          </cell>
          <cell r="AB296">
            <v>0</v>
          </cell>
          <cell r="AC296">
            <v>5</v>
          </cell>
          <cell r="AD296">
            <v>0</v>
          </cell>
          <cell r="AE296">
            <v>1.3517454706142278</v>
          </cell>
          <cell r="AF296">
            <v>0.51201102917657604</v>
          </cell>
          <cell r="AG296">
            <v>0</v>
          </cell>
          <cell r="AH296">
            <v>3.5023778602821416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20.605613364631481</v>
          </cell>
          <cell r="AP296">
            <v>0</v>
          </cell>
          <cell r="AQ296">
            <v>23.487988970823423</v>
          </cell>
          <cell r="AR296">
            <v>16.512011029176577</v>
          </cell>
          <cell r="AS296">
            <v>31.608745808632833</v>
          </cell>
          <cell r="AT296">
            <v>0</v>
          </cell>
          <cell r="AU296">
            <v>0</v>
          </cell>
          <cell r="AV296">
            <v>0</v>
          </cell>
          <cell r="AW296">
            <v>67</v>
          </cell>
          <cell r="AX296">
            <v>0</v>
          </cell>
          <cell r="AY296">
            <v>0</v>
          </cell>
          <cell r="AZ296">
            <v>42.172920477672747</v>
          </cell>
          <cell r="BA296">
            <v>0</v>
          </cell>
          <cell r="BB296">
            <v>128.1161736915771</v>
          </cell>
          <cell r="BC296">
            <v>0</v>
          </cell>
          <cell r="BD296">
            <v>0</v>
          </cell>
          <cell r="BE296">
            <v>27.3224043715847</v>
          </cell>
          <cell r="BF296">
            <v>34.212601225660833</v>
          </cell>
          <cell r="BG296">
            <v>0</v>
          </cell>
          <cell r="BH296">
            <v>5.5500829011230195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7.1054273576010019E-15</v>
          </cell>
          <cell r="BO296">
            <v>0</v>
          </cell>
          <cell r="BP296">
            <v>0</v>
          </cell>
          <cell r="BQ296">
            <v>-7.1054273576010019E-15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6.8156793342613113</v>
          </cell>
          <cell r="BX296">
            <v>0</v>
          </cell>
          <cell r="BY296">
            <v>0</v>
          </cell>
          <cell r="CA296">
            <v>0</v>
          </cell>
          <cell r="CB296">
            <v>11.715670523534513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H296">
            <v>11.715670523534513</v>
          </cell>
          <cell r="CJ296">
            <v>40045</v>
          </cell>
          <cell r="CK296">
            <v>11.061947188618202</v>
          </cell>
          <cell r="CL296">
            <v>1.8637564997908038</v>
          </cell>
          <cell r="CM296">
            <v>61.535005597245537</v>
          </cell>
          <cell r="CN296">
            <v>6.8156793342613113</v>
          </cell>
          <cell r="CO296">
            <v>0</v>
          </cell>
          <cell r="CP296">
            <v>55.716737033546451</v>
          </cell>
          <cell r="CQ296">
            <v>0</v>
          </cell>
          <cell r="CR296">
            <v>40</v>
          </cell>
          <cell r="CS296">
            <v>0</v>
          </cell>
          <cell r="CU296">
            <v>40045</v>
          </cell>
          <cell r="CV296">
            <v>0</v>
          </cell>
          <cell r="CW296">
            <v>5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72.328767123287676</v>
          </cell>
          <cell r="DD296">
            <v>67</v>
          </cell>
          <cell r="DE296">
            <v>11.835616438356164</v>
          </cell>
          <cell r="DF296">
            <v>24</v>
          </cell>
          <cell r="DG296">
            <v>58.684931506849324</v>
          </cell>
          <cell r="DH296">
            <v>128.1161736915771</v>
          </cell>
          <cell r="DI296">
            <v>0</v>
          </cell>
          <cell r="DJ296">
            <v>0</v>
          </cell>
          <cell r="DK296">
            <v>27.3224043715847</v>
          </cell>
          <cell r="DL296">
            <v>34.21260122566084</v>
          </cell>
          <cell r="DM296">
            <v>0</v>
          </cell>
          <cell r="DN296">
            <v>0</v>
          </cell>
          <cell r="DO296">
            <v>-7.1054273576010019E-15</v>
          </cell>
          <cell r="DP296">
            <v>6.8156793342613113</v>
          </cell>
          <cell r="DR296">
            <v>68.350684931506848</v>
          </cell>
          <cell r="DS296">
            <v>11.715670523534513</v>
          </cell>
          <cell r="DT296">
            <v>0</v>
          </cell>
          <cell r="DV296">
            <v>40045</v>
          </cell>
          <cell r="DW296">
            <v>1.2425043331938692</v>
          </cell>
          <cell r="DY296">
            <v>49.7</v>
          </cell>
          <cell r="DZ296">
            <v>44.7</v>
          </cell>
          <cell r="EA296">
            <v>40</v>
          </cell>
          <cell r="EB296">
            <v>40</v>
          </cell>
          <cell r="ED296">
            <v>60</v>
          </cell>
          <cell r="EE296">
            <v>20</v>
          </cell>
          <cell r="EF296">
            <v>55.716737033546458</v>
          </cell>
          <cell r="EG296">
            <v>0</v>
          </cell>
          <cell r="EH296">
            <v>55.716737033546458</v>
          </cell>
          <cell r="EJ296">
            <v>40</v>
          </cell>
          <cell r="EK296">
            <v>100</v>
          </cell>
          <cell r="EL296">
            <v>120</v>
          </cell>
          <cell r="EN296">
            <v>0</v>
          </cell>
          <cell r="EO296">
            <v>60</v>
          </cell>
          <cell r="EP296">
            <v>80</v>
          </cell>
          <cell r="ER296">
            <v>200</v>
          </cell>
          <cell r="ET296">
            <v>15</v>
          </cell>
          <cell r="EU296">
            <v>0</v>
          </cell>
          <cell r="EV296">
            <v>6.8156793342613113</v>
          </cell>
          <cell r="EW296">
            <v>53.350684931506848</v>
          </cell>
          <cell r="EX296">
            <v>15</v>
          </cell>
          <cell r="EZ296">
            <v>46.535005597245537</v>
          </cell>
          <cell r="FA296">
            <v>61.535005597245537</v>
          </cell>
          <cell r="FB296">
            <v>59</v>
          </cell>
          <cell r="FC296">
            <v>68.350684931506848</v>
          </cell>
          <cell r="FE296">
            <v>38271.593283217589</v>
          </cell>
        </row>
        <row r="297">
          <cell r="A297">
            <v>40046</v>
          </cell>
          <cell r="B297">
            <v>21</v>
          </cell>
          <cell r="C297">
            <v>5</v>
          </cell>
          <cell r="D297">
            <v>8</v>
          </cell>
          <cell r="E297">
            <v>2009</v>
          </cell>
          <cell r="G297">
            <v>0</v>
          </cell>
          <cell r="H297">
            <v>2.6681602780122264</v>
          </cell>
          <cell r="I297">
            <v>7.8497946737460564</v>
          </cell>
          <cell r="J297">
            <v>85.61643835616438</v>
          </cell>
          <cell r="K297">
            <v>10.483870967741936</v>
          </cell>
          <cell r="L297">
            <v>0.4169155134359262</v>
          </cell>
          <cell r="M297">
            <v>6.3125518951422546</v>
          </cell>
          <cell r="N297">
            <v>0</v>
          </cell>
          <cell r="O297">
            <v>28.673504896511311</v>
          </cell>
          <cell r="P297">
            <v>15.549558394992127</v>
          </cell>
          <cell r="Q297">
            <v>26.014940050411674</v>
          </cell>
          <cell r="R297">
            <v>20.027384370228088</v>
          </cell>
          <cell r="S297">
            <v>215.07710094020229</v>
          </cell>
          <cell r="T297">
            <v>21.001067950976747</v>
          </cell>
          <cell r="U297">
            <v>29.958466132499943</v>
          </cell>
          <cell r="W297">
            <v>0</v>
          </cell>
          <cell r="X297">
            <v>10.517954951758282</v>
          </cell>
          <cell r="Y297">
            <v>10.483870967741936</v>
          </cell>
          <cell r="Z297">
            <v>0</v>
          </cell>
          <cell r="AA297">
            <v>0</v>
          </cell>
          <cell r="AB297">
            <v>0</v>
          </cell>
          <cell r="AC297">
            <v>5</v>
          </cell>
          <cell r="AD297">
            <v>0</v>
          </cell>
          <cell r="AE297">
            <v>1.3517454706142278</v>
          </cell>
          <cell r="AF297">
            <v>0.37772193796395293</v>
          </cell>
          <cell r="AG297">
            <v>0</v>
          </cell>
          <cell r="AH297">
            <v>3.7822123447235469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20.700735409657774</v>
          </cell>
          <cell r="AP297">
            <v>0</v>
          </cell>
          <cell r="AQ297">
            <v>23.622278062036045</v>
          </cell>
          <cell r="AR297">
            <v>16.377721937963955</v>
          </cell>
          <cell r="AS297">
            <v>25.782439957761895</v>
          </cell>
          <cell r="AT297">
            <v>0</v>
          </cell>
          <cell r="AU297">
            <v>0</v>
          </cell>
          <cell r="AV297">
            <v>0</v>
          </cell>
          <cell r="AW297">
            <v>67</v>
          </cell>
          <cell r="AX297">
            <v>0</v>
          </cell>
          <cell r="AY297">
            <v>0</v>
          </cell>
          <cell r="AZ297">
            <v>42.307209568885369</v>
          </cell>
          <cell r="BA297">
            <v>0</v>
          </cell>
          <cell r="BB297">
            <v>156.72942545479361</v>
          </cell>
          <cell r="BC297">
            <v>0</v>
          </cell>
          <cell r="BD297">
            <v>0</v>
          </cell>
          <cell r="BE297">
            <v>27.3224043715847</v>
          </cell>
          <cell r="BF297">
            <v>33.765968257428355</v>
          </cell>
          <cell r="BG297">
            <v>0</v>
          </cell>
          <cell r="BH297">
            <v>11.545424459386176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7.2623123024937968</v>
          </cell>
          <cell r="BX297">
            <v>0</v>
          </cell>
          <cell r="BY297">
            <v>0</v>
          </cell>
          <cell r="CA297">
            <v>0</v>
          </cell>
          <cell r="CB297">
            <v>5.7203289652713494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H297">
            <v>5.7203289652713494</v>
          </cell>
          <cell r="CJ297">
            <v>40046</v>
          </cell>
          <cell r="CK297">
            <v>10.517954951758282</v>
          </cell>
          <cell r="CL297">
            <v>1.7294674085781807</v>
          </cell>
          <cell r="CM297">
            <v>61.088372629013051</v>
          </cell>
          <cell r="CN297">
            <v>7.2623123024937968</v>
          </cell>
          <cell r="CO297">
            <v>0</v>
          </cell>
          <cell r="CP297">
            <v>50.265387712143216</v>
          </cell>
          <cell r="CQ297">
            <v>0</v>
          </cell>
          <cell r="CR297">
            <v>40</v>
          </cell>
          <cell r="CS297">
            <v>0</v>
          </cell>
          <cell r="CU297">
            <v>40046</v>
          </cell>
          <cell r="CV297">
            <v>0</v>
          </cell>
          <cell r="CW297">
            <v>5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72.328767123287676</v>
          </cell>
          <cell r="DD297">
            <v>67</v>
          </cell>
          <cell r="DE297">
            <v>11.835616438356164</v>
          </cell>
          <cell r="DF297">
            <v>24</v>
          </cell>
          <cell r="DG297">
            <v>58.684931506849324</v>
          </cell>
          <cell r="DH297">
            <v>156.72942545479361</v>
          </cell>
          <cell r="DI297">
            <v>0</v>
          </cell>
          <cell r="DJ297">
            <v>0</v>
          </cell>
          <cell r="DK297">
            <v>27.3224043715847</v>
          </cell>
          <cell r="DL297">
            <v>33.765968257428355</v>
          </cell>
          <cell r="DM297">
            <v>0</v>
          </cell>
          <cell r="DN297">
            <v>0</v>
          </cell>
          <cell r="DO297">
            <v>0</v>
          </cell>
          <cell r="DP297">
            <v>7.2623123024937968</v>
          </cell>
          <cell r="DR297">
            <v>68.350684931506848</v>
          </cell>
          <cell r="DS297">
            <v>5.7203289652713494</v>
          </cell>
          <cell r="DT297">
            <v>0</v>
          </cell>
          <cell r="DV297">
            <v>40046</v>
          </cell>
          <cell r="DW297">
            <v>1.1529782723854538</v>
          </cell>
          <cell r="DY297">
            <v>49.7</v>
          </cell>
          <cell r="DZ297">
            <v>44.7</v>
          </cell>
          <cell r="EA297">
            <v>40</v>
          </cell>
          <cell r="EB297">
            <v>40</v>
          </cell>
          <cell r="ED297">
            <v>60</v>
          </cell>
          <cell r="EE297">
            <v>20</v>
          </cell>
          <cell r="EF297">
            <v>50.265387712143216</v>
          </cell>
          <cell r="EG297">
            <v>0</v>
          </cell>
          <cell r="EH297">
            <v>50.265387712143216</v>
          </cell>
          <cell r="EJ297">
            <v>40</v>
          </cell>
          <cell r="EK297">
            <v>100</v>
          </cell>
          <cell r="EL297">
            <v>120</v>
          </cell>
          <cell r="EN297">
            <v>0</v>
          </cell>
          <cell r="EO297">
            <v>60</v>
          </cell>
          <cell r="EP297">
            <v>80</v>
          </cell>
          <cell r="ER297">
            <v>200</v>
          </cell>
          <cell r="ET297">
            <v>15</v>
          </cell>
          <cell r="EU297">
            <v>0</v>
          </cell>
          <cell r="EV297">
            <v>7.2623123024937968</v>
          </cell>
          <cell r="EW297">
            <v>53.350684931506848</v>
          </cell>
          <cell r="EX297">
            <v>15</v>
          </cell>
          <cell r="EZ297">
            <v>46.088372629013051</v>
          </cell>
          <cell r="FA297">
            <v>61.088372629013051</v>
          </cell>
          <cell r="FB297">
            <v>59</v>
          </cell>
          <cell r="FC297">
            <v>68.350684931506848</v>
          </cell>
          <cell r="FE297">
            <v>38271.593283449074</v>
          </cell>
        </row>
        <row r="298">
          <cell r="A298">
            <v>40047</v>
          </cell>
          <cell r="B298">
            <v>22</v>
          </cell>
          <cell r="C298">
            <v>6</v>
          </cell>
          <cell r="D298">
            <v>8</v>
          </cell>
          <cell r="E298">
            <v>2009</v>
          </cell>
          <cell r="G298">
            <v>0</v>
          </cell>
          <cell r="H298">
            <v>3.0252393609831003</v>
          </cell>
          <cell r="I298">
            <v>9.8074395608145348</v>
          </cell>
          <cell r="J298">
            <v>85.61643835616438</v>
          </cell>
          <cell r="K298">
            <v>10.483870967741936</v>
          </cell>
          <cell r="L298">
            <v>0.4727111904950797</v>
          </cell>
          <cell r="M298">
            <v>7.8868268227668707</v>
          </cell>
          <cell r="N298">
            <v>7.7697391304347825</v>
          </cell>
          <cell r="O298">
            <v>32.510871383967945</v>
          </cell>
          <cell r="P298">
            <v>19.427432244347525</v>
          </cell>
          <cell r="Q298">
            <v>25.956808658229576</v>
          </cell>
          <cell r="R298">
            <v>20.027384370228088</v>
          </cell>
          <cell r="S298">
            <v>178.0703004131976</v>
          </cell>
          <cell r="T298">
            <v>21.374791825134043</v>
          </cell>
          <cell r="U298">
            <v>39.00178834332786</v>
          </cell>
          <cell r="W298">
            <v>0</v>
          </cell>
          <cell r="X298">
            <v>12.832678921797635</v>
          </cell>
          <cell r="Y298">
            <v>10.483870967741936</v>
          </cell>
          <cell r="Z298">
            <v>0</v>
          </cell>
          <cell r="AA298">
            <v>0</v>
          </cell>
          <cell r="AB298">
            <v>2.5106780856725126</v>
          </cell>
          <cell r="AC298">
            <v>5</v>
          </cell>
          <cell r="AD298">
            <v>0</v>
          </cell>
          <cell r="AE298">
            <v>1.3517454706142278</v>
          </cell>
          <cell r="AF298">
            <v>7.266853587409992</v>
          </cell>
          <cell r="AG298">
            <v>0</v>
          </cell>
          <cell r="AH298">
            <v>3.4575430450389515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18.525421991357756</v>
          </cell>
          <cell r="AP298">
            <v>0</v>
          </cell>
          <cell r="AQ298">
            <v>16.73314641259001</v>
          </cell>
          <cell r="AR298">
            <v>22.221120882060511</v>
          </cell>
          <cell r="AS298">
            <v>36.985264325725907</v>
          </cell>
          <cell r="AT298">
            <v>0</v>
          </cell>
          <cell r="AU298">
            <v>0</v>
          </cell>
          <cell r="AV298">
            <v>0</v>
          </cell>
          <cell r="AW298">
            <v>67</v>
          </cell>
          <cell r="AX298">
            <v>0</v>
          </cell>
          <cell r="AY298">
            <v>0</v>
          </cell>
          <cell r="AZ298">
            <v>36.463810624788813</v>
          </cell>
          <cell r="BA298">
            <v>0</v>
          </cell>
          <cell r="BB298">
            <v>134.98306995687071</v>
          </cell>
          <cell r="BC298">
            <v>0</v>
          </cell>
          <cell r="BD298">
            <v>0</v>
          </cell>
          <cell r="BE298">
            <v>27.3224043715847</v>
          </cell>
          <cell r="BF298">
            <v>41.028280559922152</v>
          </cell>
          <cell r="BG298">
            <v>0</v>
          </cell>
          <cell r="BH298">
            <v>0.5278588393674255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CA298">
            <v>0</v>
          </cell>
          <cell r="CB298">
            <v>16.737894585290107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H298">
            <v>16.737894585290107</v>
          </cell>
          <cell r="CJ298">
            <v>40047</v>
          </cell>
          <cell r="CK298">
            <v>12.832678921797635</v>
          </cell>
          <cell r="CL298">
            <v>8.6185990580242198</v>
          </cell>
          <cell r="CM298">
            <v>68.350684931506848</v>
          </cell>
          <cell r="CN298">
            <v>0</v>
          </cell>
          <cell r="CO298">
            <v>0</v>
          </cell>
          <cell r="CP298">
            <v>58.968229362122614</v>
          </cell>
          <cell r="CQ298">
            <v>0</v>
          </cell>
          <cell r="CR298">
            <v>38.954267294650521</v>
          </cell>
          <cell r="CS298">
            <v>0</v>
          </cell>
          <cell r="CU298">
            <v>40047</v>
          </cell>
          <cell r="CV298">
            <v>2.5106780856725126</v>
          </cell>
          <cell r="CW298">
            <v>5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72.328767123287676</v>
          </cell>
          <cell r="DD298">
            <v>67</v>
          </cell>
          <cell r="DE298">
            <v>11.835616438356164</v>
          </cell>
          <cell r="DF298">
            <v>24</v>
          </cell>
          <cell r="DG298">
            <v>58.684931506849324</v>
          </cell>
          <cell r="DH298">
            <v>134.98306995687071</v>
          </cell>
          <cell r="DI298">
            <v>0</v>
          </cell>
          <cell r="DJ298">
            <v>0</v>
          </cell>
          <cell r="DK298">
            <v>27.3224043715847</v>
          </cell>
          <cell r="DL298">
            <v>41.028280559922152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R298">
            <v>68.350684931506848</v>
          </cell>
          <cell r="DS298">
            <v>16.737894585290107</v>
          </cell>
          <cell r="DT298">
            <v>0</v>
          </cell>
          <cell r="DV298">
            <v>40047</v>
          </cell>
          <cell r="DW298">
            <v>5.7457327053494796</v>
          </cell>
          <cell r="DY298">
            <v>49.7</v>
          </cell>
          <cell r="DZ298">
            <v>44.7</v>
          </cell>
          <cell r="EA298">
            <v>40</v>
          </cell>
          <cell r="EB298">
            <v>38.954267294650521</v>
          </cell>
          <cell r="ED298">
            <v>60</v>
          </cell>
          <cell r="EE298">
            <v>20</v>
          </cell>
          <cell r="EF298">
            <v>58.968229362122614</v>
          </cell>
          <cell r="EG298">
            <v>0</v>
          </cell>
          <cell r="EH298">
            <v>58.968229362122614</v>
          </cell>
          <cell r="EJ298">
            <v>38.954267294650521</v>
          </cell>
          <cell r="EK298">
            <v>98.954267294650521</v>
          </cell>
          <cell r="EL298">
            <v>118.95426729465052</v>
          </cell>
          <cell r="EN298">
            <v>0</v>
          </cell>
          <cell r="EO298">
            <v>60</v>
          </cell>
          <cell r="EP298">
            <v>80</v>
          </cell>
          <cell r="ER298">
            <v>200</v>
          </cell>
          <cell r="ET298">
            <v>15</v>
          </cell>
          <cell r="EU298">
            <v>0</v>
          </cell>
          <cell r="EV298">
            <v>0</v>
          </cell>
          <cell r="EW298">
            <v>57.582261422340878</v>
          </cell>
          <cell r="EX298">
            <v>10.76842350916597</v>
          </cell>
          <cell r="EZ298">
            <v>57.582261422340878</v>
          </cell>
          <cell r="FA298">
            <v>72.582261422340878</v>
          </cell>
          <cell r="FB298">
            <v>59</v>
          </cell>
          <cell r="FC298">
            <v>68.350684931506848</v>
          </cell>
          <cell r="FE298">
            <v>38271.593283564813</v>
          </cell>
        </row>
        <row r="299">
          <cell r="A299">
            <v>40048</v>
          </cell>
          <cell r="B299">
            <v>23</v>
          </cell>
          <cell r="C299">
            <v>7</v>
          </cell>
          <cell r="D299">
            <v>8</v>
          </cell>
          <cell r="E299">
            <v>2009</v>
          </cell>
          <cell r="G299">
            <v>0</v>
          </cell>
          <cell r="H299">
            <v>2.9421211629871351</v>
          </cell>
          <cell r="I299">
            <v>9.7833390280987196</v>
          </cell>
          <cell r="J299">
            <v>85.61643835616438</v>
          </cell>
          <cell r="K299">
            <v>10.483870967741936</v>
          </cell>
          <cell r="L299">
            <v>0.45972349013879765</v>
          </cell>
          <cell r="M299">
            <v>7.8674459510635657</v>
          </cell>
          <cell r="N299">
            <v>7.7697391304347825</v>
          </cell>
          <cell r="O299">
            <v>31.617637916373539</v>
          </cell>
          <cell r="P299">
            <v>19.379691805725816</v>
          </cell>
          <cell r="Q299">
            <v>25.979363722112161</v>
          </cell>
          <cell r="R299">
            <v>20.027384370228088</v>
          </cell>
          <cell r="S299">
            <v>151.20992102524559</v>
          </cell>
          <cell r="T299">
            <v>21.278118562969684</v>
          </cell>
          <cell r="U299">
            <v>38.159234624698875</v>
          </cell>
          <cell r="W299">
            <v>0</v>
          </cell>
          <cell r="X299">
            <v>12.725460191085855</v>
          </cell>
          <cell r="Y299">
            <v>10.483870967741936</v>
          </cell>
          <cell r="Z299">
            <v>0</v>
          </cell>
          <cell r="AA299">
            <v>0</v>
          </cell>
          <cell r="AB299">
            <v>2.5094045533102145</v>
          </cell>
          <cell r="AC299">
            <v>5</v>
          </cell>
          <cell r="AD299">
            <v>0</v>
          </cell>
          <cell r="AE299">
            <v>1.3517454706142278</v>
          </cell>
          <cell r="AF299">
            <v>7.2357585477127024</v>
          </cell>
          <cell r="AG299">
            <v>0</v>
          </cell>
          <cell r="AH299">
            <v>3.5781005968974746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18.336067591605271</v>
          </cell>
          <cell r="AP299">
            <v>0</v>
          </cell>
          <cell r="AQ299">
            <v>16.764241452287298</v>
          </cell>
          <cell r="AR299">
            <v>22.210755868828084</v>
          </cell>
          <cell r="AS299">
            <v>36.114912304821488</v>
          </cell>
          <cell r="AT299">
            <v>0</v>
          </cell>
          <cell r="AU299">
            <v>0</v>
          </cell>
          <cell r="AV299">
            <v>0</v>
          </cell>
          <cell r="AW299">
            <v>67</v>
          </cell>
          <cell r="AX299">
            <v>0</v>
          </cell>
          <cell r="AY299">
            <v>0</v>
          </cell>
          <cell r="AZ299">
            <v>36.474175638021237</v>
          </cell>
          <cell r="BA299">
            <v>0</v>
          </cell>
          <cell r="BB299">
            <v>107.17309857489293</v>
          </cell>
          <cell r="BC299">
            <v>0</v>
          </cell>
          <cell r="BD299">
            <v>0</v>
          </cell>
          <cell r="BE299">
            <v>27.3224043715847</v>
          </cell>
          <cell r="BF299">
            <v>41.028280559922152</v>
          </cell>
          <cell r="BG299">
            <v>0</v>
          </cell>
          <cell r="BH299">
            <v>1.574226438877588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CA299">
            <v>0</v>
          </cell>
          <cell r="CB299">
            <v>15.691526985779944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H299">
            <v>15.691526985779944</v>
          </cell>
          <cell r="CJ299">
            <v>40048</v>
          </cell>
          <cell r="CK299">
            <v>12.725460191085855</v>
          </cell>
          <cell r="CL299">
            <v>8.5875040183269302</v>
          </cell>
          <cell r="CM299">
            <v>68.350684931506848</v>
          </cell>
          <cell r="CN299">
            <v>0</v>
          </cell>
          <cell r="CO299">
            <v>0</v>
          </cell>
          <cell r="CP299">
            <v>58.02908049332423</v>
          </cell>
          <cell r="CQ299">
            <v>0</v>
          </cell>
          <cell r="CR299">
            <v>38.974997321115382</v>
          </cell>
          <cell r="CS299">
            <v>0</v>
          </cell>
          <cell r="CU299">
            <v>40048</v>
          </cell>
          <cell r="CV299">
            <v>2.5094045533102145</v>
          </cell>
          <cell r="CW299">
            <v>5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72.328767123287676</v>
          </cell>
          <cell r="DD299">
            <v>67</v>
          </cell>
          <cell r="DE299">
            <v>11.835616438356164</v>
          </cell>
          <cell r="DF299">
            <v>24</v>
          </cell>
          <cell r="DG299">
            <v>58.684931506849324</v>
          </cell>
          <cell r="DH299">
            <v>107.17309857489293</v>
          </cell>
          <cell r="DI299">
            <v>0</v>
          </cell>
          <cell r="DJ299">
            <v>0</v>
          </cell>
          <cell r="DK299">
            <v>27.3224043715847</v>
          </cell>
          <cell r="DL299">
            <v>41.028280559922152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R299">
            <v>68.350684931506848</v>
          </cell>
          <cell r="DS299">
            <v>15.691526985779944</v>
          </cell>
          <cell r="DT299">
            <v>0</v>
          </cell>
          <cell r="DV299">
            <v>40048</v>
          </cell>
          <cell r="DW299">
            <v>5.7250026788846204</v>
          </cell>
          <cell r="DY299">
            <v>49.7</v>
          </cell>
          <cell r="DZ299">
            <v>44.7</v>
          </cell>
          <cell r="EA299">
            <v>40</v>
          </cell>
          <cell r="EB299">
            <v>38.974997321115382</v>
          </cell>
          <cell r="ED299">
            <v>60</v>
          </cell>
          <cell r="EE299">
            <v>20</v>
          </cell>
          <cell r="EF299">
            <v>58.02908049332423</v>
          </cell>
          <cell r="EG299">
            <v>0</v>
          </cell>
          <cell r="EH299">
            <v>58.02908049332423</v>
          </cell>
          <cell r="EJ299">
            <v>38.974997321115382</v>
          </cell>
          <cell r="EK299">
            <v>98.974997321115382</v>
          </cell>
          <cell r="EL299">
            <v>118.97499732111538</v>
          </cell>
          <cell r="EN299">
            <v>0</v>
          </cell>
          <cell r="EO299">
            <v>60</v>
          </cell>
          <cell r="EP299">
            <v>80</v>
          </cell>
          <cell r="ER299">
            <v>200</v>
          </cell>
          <cell r="ET299">
            <v>15</v>
          </cell>
          <cell r="EU299">
            <v>0</v>
          </cell>
          <cell r="EV299">
            <v>0</v>
          </cell>
          <cell r="EW299">
            <v>57.440760354028967</v>
          </cell>
          <cell r="EX299">
            <v>10.909924577477881</v>
          </cell>
          <cell r="EZ299">
            <v>57.440760354028967</v>
          </cell>
          <cell r="FA299">
            <v>72.440760354028967</v>
          </cell>
          <cell r="FB299">
            <v>59</v>
          </cell>
          <cell r="FC299">
            <v>68.350684931506848</v>
          </cell>
          <cell r="FE299">
            <v>38271.593283912036</v>
          </cell>
        </row>
        <row r="300">
          <cell r="A300">
            <v>40049</v>
          </cell>
          <cell r="B300">
            <v>24</v>
          </cell>
          <cell r="C300">
            <v>1</v>
          </cell>
          <cell r="D300">
            <v>8</v>
          </cell>
          <cell r="E300">
            <v>2009</v>
          </cell>
          <cell r="G300">
            <v>0</v>
          </cell>
          <cell r="H300">
            <v>2.8846527244349005</v>
          </cell>
          <cell r="I300">
            <v>9.7668484651272234</v>
          </cell>
          <cell r="J300">
            <v>85.61643835616438</v>
          </cell>
          <cell r="K300">
            <v>10.483870967741936</v>
          </cell>
          <cell r="L300">
            <v>0.4507437134129349</v>
          </cell>
          <cell r="M300">
            <v>7.8541847717761835</v>
          </cell>
          <cell r="N300">
            <v>7.7697391304347825</v>
          </cell>
          <cell r="O300">
            <v>31.000050746741451</v>
          </cell>
          <cell r="P300">
            <v>19.347025859347728</v>
          </cell>
          <cell r="Q300">
            <v>26.001244217505874</v>
          </cell>
          <cell r="R300">
            <v>20.027384370228088</v>
          </cell>
          <cell r="S300">
            <v>136.25026377272437</v>
          </cell>
          <cell r="T300">
            <v>21.22427722117127</v>
          </cell>
          <cell r="U300">
            <v>37.689981578586639</v>
          </cell>
          <cell r="W300">
            <v>0</v>
          </cell>
          <cell r="X300">
            <v>12.651501189562124</v>
          </cell>
          <cell r="Y300">
            <v>10.483870967741936</v>
          </cell>
          <cell r="Z300">
            <v>0</v>
          </cell>
          <cell r="AA300">
            <v>0</v>
          </cell>
          <cell r="AB300">
            <v>2.5081316669425933</v>
          </cell>
          <cell r="AC300">
            <v>5</v>
          </cell>
          <cell r="AD300">
            <v>0</v>
          </cell>
          <cell r="AE300">
            <v>1.3517454706142278</v>
          </cell>
          <cell r="AF300">
            <v>7.21479047806708</v>
          </cell>
          <cell r="AG300">
            <v>0</v>
          </cell>
          <cell r="AH300">
            <v>3.6807234600105314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18.128585911490458</v>
          </cell>
          <cell r="AP300">
            <v>0</v>
          </cell>
          <cell r="AQ300">
            <v>16.78520952193292</v>
          </cell>
          <cell r="AR300">
            <v>22.203766512279543</v>
          </cell>
          <cell r="AS300">
            <v>35.577419788109687</v>
          </cell>
          <cell r="AT300">
            <v>0</v>
          </cell>
          <cell r="AU300">
            <v>0</v>
          </cell>
          <cell r="AV300">
            <v>0</v>
          </cell>
          <cell r="AW300">
            <v>67</v>
          </cell>
          <cell r="AX300">
            <v>0</v>
          </cell>
          <cell r="AY300">
            <v>0</v>
          </cell>
          <cell r="AZ300">
            <v>36.481164994569781</v>
          </cell>
          <cell r="BA300">
            <v>0</v>
          </cell>
          <cell r="BB300">
            <v>91.683357577912489</v>
          </cell>
          <cell r="BC300">
            <v>0</v>
          </cell>
          <cell r="BD300">
            <v>0</v>
          </cell>
          <cell r="BE300">
            <v>27.3224043715847</v>
          </cell>
          <cell r="BF300">
            <v>41.028280559922152</v>
          </cell>
          <cell r="BG300">
            <v>0</v>
          </cell>
          <cell r="BH300">
            <v>2.2905367741148694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CA300">
            <v>0</v>
          </cell>
          <cell r="CB300">
            <v>14.975216650542663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H300">
            <v>14.975216650542663</v>
          </cell>
          <cell r="CJ300">
            <v>40049</v>
          </cell>
          <cell r="CK300">
            <v>12.651501189562124</v>
          </cell>
          <cell r="CL300">
            <v>8.5665359486813077</v>
          </cell>
          <cell r="CM300">
            <v>68.350684931506848</v>
          </cell>
          <cell r="CN300">
            <v>0</v>
          </cell>
          <cell r="CO300">
            <v>0</v>
          </cell>
          <cell r="CP300">
            <v>57.386729159610674</v>
          </cell>
          <cell r="CQ300">
            <v>0</v>
          </cell>
          <cell r="CR300">
            <v>38.988976034212463</v>
          </cell>
          <cell r="CS300">
            <v>0</v>
          </cell>
          <cell r="CU300">
            <v>40049</v>
          </cell>
          <cell r="CV300">
            <v>2.5081316669425933</v>
          </cell>
          <cell r="CW300">
            <v>5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72.328767123287676</v>
          </cell>
          <cell r="DD300">
            <v>67</v>
          </cell>
          <cell r="DE300">
            <v>11.835616438356164</v>
          </cell>
          <cell r="DF300">
            <v>24</v>
          </cell>
          <cell r="DG300">
            <v>58.684931506849324</v>
          </cell>
          <cell r="DH300">
            <v>91.683357577912489</v>
          </cell>
          <cell r="DI300">
            <v>0</v>
          </cell>
          <cell r="DJ300">
            <v>0</v>
          </cell>
          <cell r="DK300">
            <v>27.3224043715847</v>
          </cell>
          <cell r="DL300">
            <v>41.028280559922152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R300">
            <v>68.350684931506848</v>
          </cell>
          <cell r="DS300">
            <v>14.975216650542663</v>
          </cell>
          <cell r="DT300">
            <v>0</v>
          </cell>
          <cell r="DV300">
            <v>40049</v>
          </cell>
          <cell r="DW300">
            <v>5.7110239657875388</v>
          </cell>
          <cell r="DY300">
            <v>49.7</v>
          </cell>
          <cell r="DZ300">
            <v>44.7</v>
          </cell>
          <cell r="EA300">
            <v>40</v>
          </cell>
          <cell r="EB300">
            <v>38.988976034212463</v>
          </cell>
          <cell r="ED300">
            <v>60</v>
          </cell>
          <cell r="EE300">
            <v>20</v>
          </cell>
          <cell r="EF300">
            <v>57.386729159610674</v>
          </cell>
          <cell r="EG300">
            <v>0</v>
          </cell>
          <cell r="EH300">
            <v>57.386729159610674</v>
          </cell>
          <cell r="EJ300">
            <v>38.988976034212463</v>
          </cell>
          <cell r="EK300">
            <v>98.98897603421247</v>
          </cell>
          <cell r="EL300">
            <v>118.98897603421247</v>
          </cell>
          <cell r="EN300">
            <v>0</v>
          </cell>
          <cell r="EO300">
            <v>60</v>
          </cell>
          <cell r="EP300">
            <v>80</v>
          </cell>
          <cell r="ER300">
            <v>200</v>
          </cell>
          <cell r="ET300">
            <v>15</v>
          </cell>
          <cell r="EU300">
            <v>0</v>
          </cell>
          <cell r="EV300">
            <v>0</v>
          </cell>
          <cell r="EW300">
            <v>57.343939578113066</v>
          </cell>
          <cell r="EX300">
            <v>11.006745353393782</v>
          </cell>
          <cell r="EZ300">
            <v>57.343939578113066</v>
          </cell>
          <cell r="FA300">
            <v>72.343939578113066</v>
          </cell>
          <cell r="FB300">
            <v>59</v>
          </cell>
          <cell r="FC300">
            <v>68.350684931506848</v>
          </cell>
          <cell r="FE300">
            <v>38271.593284143521</v>
          </cell>
        </row>
        <row r="301">
          <cell r="A301">
            <v>40050</v>
          </cell>
          <cell r="B301">
            <v>25</v>
          </cell>
          <cell r="C301">
            <v>2</v>
          </cell>
          <cell r="D301">
            <v>8</v>
          </cell>
          <cell r="E301">
            <v>2009</v>
          </cell>
          <cell r="G301">
            <v>0</v>
          </cell>
          <cell r="H301">
            <v>3.5351080048933139</v>
          </cell>
          <cell r="I301">
            <v>9.9611819035292459</v>
          </cell>
          <cell r="J301">
            <v>85.61643835616438</v>
          </cell>
          <cell r="K301">
            <v>10.483870967741936</v>
          </cell>
          <cell r="L301">
            <v>0.55238112232506398</v>
          </cell>
          <cell r="M301">
            <v>8.0104614600030857</v>
          </cell>
          <cell r="N301">
            <v>7.7697391304347825</v>
          </cell>
          <cell r="O301">
            <v>37.990197786588986</v>
          </cell>
          <cell r="P301">
            <v>19.731978494941927</v>
          </cell>
          <cell r="Q301">
            <v>26.033323191023424</v>
          </cell>
          <cell r="R301">
            <v>20.027384370228088</v>
          </cell>
          <cell r="S301">
            <v>206.13828090681341</v>
          </cell>
          <cell r="T301">
            <v>21.475811367616767</v>
          </cell>
          <cell r="U301">
            <v>39.88222197375935</v>
          </cell>
          <cell r="W301">
            <v>0</v>
          </cell>
          <cell r="X301">
            <v>13.496289908422559</v>
          </cell>
          <cell r="Y301">
            <v>10.483870967741936</v>
          </cell>
          <cell r="Z301">
            <v>0</v>
          </cell>
          <cell r="AA301">
            <v>0</v>
          </cell>
          <cell r="AB301">
            <v>2.506859426241971</v>
          </cell>
          <cell r="AC301">
            <v>5</v>
          </cell>
          <cell r="AD301">
            <v>0</v>
          </cell>
          <cell r="AE301">
            <v>1.3517454706142278</v>
          </cell>
          <cell r="AF301">
            <v>7.473976815906731</v>
          </cell>
          <cell r="AG301">
            <v>0</v>
          </cell>
          <cell r="AH301">
            <v>3.3766900127561836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17.40306469139713</v>
          </cell>
          <cell r="AP301">
            <v>0</v>
          </cell>
          <cell r="AQ301">
            <v>16.526023184093269</v>
          </cell>
          <cell r="AR301">
            <v>22.290161958226093</v>
          </cell>
          <cell r="AS301">
            <v>38.052722510711803</v>
          </cell>
          <cell r="AT301">
            <v>0</v>
          </cell>
          <cell r="AU301">
            <v>0</v>
          </cell>
          <cell r="AV301">
            <v>0</v>
          </cell>
          <cell r="AW301">
            <v>67</v>
          </cell>
          <cell r="AX301">
            <v>0</v>
          </cell>
          <cell r="AY301">
            <v>0</v>
          </cell>
          <cell r="AZ301">
            <v>36.394769548623231</v>
          </cell>
          <cell r="BA301">
            <v>0</v>
          </cell>
          <cell r="BB301">
            <v>164.10154469956626</v>
          </cell>
          <cell r="BC301">
            <v>0</v>
          </cell>
          <cell r="BD301">
            <v>0</v>
          </cell>
          <cell r="BE301">
            <v>27.3224043715847</v>
          </cell>
          <cell r="BF301">
            <v>41.028280559922152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7.1054273576010019E-15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CA301">
            <v>0</v>
          </cell>
          <cell r="CB301">
            <v>17.265753424657532</v>
          </cell>
          <cell r="CC301">
            <v>0</v>
          </cell>
          <cell r="CD301">
            <v>0</v>
          </cell>
          <cell r="CE301">
            <v>6.1342214855979336</v>
          </cell>
          <cell r="CF301">
            <v>0</v>
          </cell>
          <cell r="CH301">
            <v>23.399974910255466</v>
          </cell>
          <cell r="CJ301">
            <v>40050</v>
          </cell>
          <cell r="CK301">
            <v>13.496289908422559</v>
          </cell>
          <cell r="CL301">
            <v>8.8257222865209588</v>
          </cell>
          <cell r="CM301">
            <v>68.350684931506848</v>
          </cell>
          <cell r="CN301">
            <v>0</v>
          </cell>
          <cell r="CO301">
            <v>0</v>
          </cell>
          <cell r="CP301">
            <v>58.832477214865115</v>
          </cell>
          <cell r="CQ301">
            <v>0</v>
          </cell>
          <cell r="CR301">
            <v>38.816185142319362</v>
          </cell>
          <cell r="CS301">
            <v>0</v>
          </cell>
          <cell r="CU301">
            <v>40050</v>
          </cell>
          <cell r="CV301">
            <v>2.506859426241971</v>
          </cell>
          <cell r="CW301">
            <v>5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72.328767123287676</v>
          </cell>
          <cell r="DD301">
            <v>67</v>
          </cell>
          <cell r="DE301">
            <v>11.835616438356164</v>
          </cell>
          <cell r="DF301">
            <v>24</v>
          </cell>
          <cell r="DG301">
            <v>58.684931506849324</v>
          </cell>
          <cell r="DH301">
            <v>164.10154469956626</v>
          </cell>
          <cell r="DI301">
            <v>0</v>
          </cell>
          <cell r="DJ301">
            <v>0</v>
          </cell>
          <cell r="DK301">
            <v>27.3224043715847</v>
          </cell>
          <cell r="DL301">
            <v>41.028280559922152</v>
          </cell>
          <cell r="DM301">
            <v>0</v>
          </cell>
          <cell r="DN301">
            <v>0</v>
          </cell>
          <cell r="DO301">
            <v>7.1054273576010019E-15</v>
          </cell>
          <cell r="DP301">
            <v>0</v>
          </cell>
          <cell r="DR301">
            <v>68.350684931506848</v>
          </cell>
          <cell r="DS301">
            <v>23.399974910255466</v>
          </cell>
          <cell r="DT301">
            <v>0</v>
          </cell>
          <cell r="DV301">
            <v>40050</v>
          </cell>
          <cell r="DW301">
            <v>5.8838148576806395</v>
          </cell>
          <cell r="DY301">
            <v>49.7</v>
          </cell>
          <cell r="DZ301">
            <v>44.7</v>
          </cell>
          <cell r="EA301">
            <v>40</v>
          </cell>
          <cell r="EB301">
            <v>38.816185142319362</v>
          </cell>
          <cell r="ED301">
            <v>60</v>
          </cell>
          <cell r="EE301">
            <v>20</v>
          </cell>
          <cell r="EF301">
            <v>64.966698700463041</v>
          </cell>
          <cell r="EG301">
            <v>4.9666987004630414</v>
          </cell>
          <cell r="EH301">
            <v>60</v>
          </cell>
          <cell r="EJ301">
            <v>38.816185142319362</v>
          </cell>
          <cell r="EK301">
            <v>98.81618514231937</v>
          </cell>
          <cell r="EL301">
            <v>118.81618514231937</v>
          </cell>
          <cell r="EN301">
            <v>0</v>
          </cell>
          <cell r="EO301">
            <v>60</v>
          </cell>
          <cell r="EP301">
            <v>80</v>
          </cell>
          <cell r="ER301">
            <v>200</v>
          </cell>
          <cell r="ET301">
            <v>15</v>
          </cell>
          <cell r="EU301">
            <v>0</v>
          </cell>
          <cell r="EV301">
            <v>0</v>
          </cell>
          <cell r="EW301">
            <v>58.4849263549144</v>
          </cell>
          <cell r="EX301">
            <v>9.865758576592448</v>
          </cell>
          <cell r="EZ301">
            <v>58.4849263549144</v>
          </cell>
          <cell r="FA301">
            <v>73.484926354914393</v>
          </cell>
          <cell r="FB301">
            <v>59</v>
          </cell>
          <cell r="FC301">
            <v>68.350684931506848</v>
          </cell>
          <cell r="FE301">
            <v>38271.593284490744</v>
          </cell>
        </row>
        <row r="302">
          <cell r="A302">
            <v>40051</v>
          </cell>
          <cell r="B302">
            <v>26</v>
          </cell>
          <cell r="C302">
            <v>3</v>
          </cell>
          <cell r="D302">
            <v>8</v>
          </cell>
          <cell r="E302">
            <v>2009</v>
          </cell>
          <cell r="G302">
            <v>0</v>
          </cell>
          <cell r="H302">
            <v>3.3876324008908005</v>
          </cell>
          <cell r="I302">
            <v>9.5417380254302362</v>
          </cell>
          <cell r="J302">
            <v>85.61643835616438</v>
          </cell>
          <cell r="K302">
            <v>10.483870967741936</v>
          </cell>
          <cell r="L302">
            <v>0.5293372041359411</v>
          </cell>
          <cell r="M302">
            <v>7.6731582109824119</v>
          </cell>
          <cell r="N302">
            <v>7.7697391304347825</v>
          </cell>
          <cell r="O302">
            <v>36.405344549574167</v>
          </cell>
          <cell r="P302">
            <v>18.901107453469194</v>
          </cell>
          <cell r="Q302">
            <v>25.70675113302876</v>
          </cell>
          <cell r="R302">
            <v>20.027384370228088</v>
          </cell>
          <cell r="S302">
            <v>255.26601196902277</v>
          </cell>
          <cell r="T302">
            <v>21.709191863069435</v>
          </cell>
          <cell r="U302">
            <v>37.804389317493175</v>
          </cell>
          <cell r="W302">
            <v>0</v>
          </cell>
          <cell r="X302">
            <v>12.929370426321036</v>
          </cell>
          <cell r="Y302">
            <v>10.483870967741936</v>
          </cell>
          <cell r="Z302">
            <v>0</v>
          </cell>
          <cell r="AA302">
            <v>0</v>
          </cell>
          <cell r="AB302">
            <v>2.5055878308808328</v>
          </cell>
          <cell r="AC302">
            <v>5</v>
          </cell>
          <cell r="AD302">
            <v>0</v>
          </cell>
          <cell r="AE302">
            <v>1.3517454706142278</v>
          </cell>
          <cell r="AF302">
            <v>7.1149012440580748</v>
          </cell>
          <cell r="AG302">
            <v>0</v>
          </cell>
          <cell r="AH302">
            <v>3.375887500237539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17.790061752498886</v>
          </cell>
          <cell r="AP302">
            <v>0</v>
          </cell>
          <cell r="AQ302">
            <v>16.885098755941925</v>
          </cell>
          <cell r="AR302">
            <v>22.170470100943206</v>
          </cell>
          <cell r="AS302">
            <v>38.233447444230215</v>
          </cell>
          <cell r="AT302">
            <v>0</v>
          </cell>
          <cell r="AU302">
            <v>0</v>
          </cell>
          <cell r="AV302">
            <v>0</v>
          </cell>
          <cell r="AW302">
            <v>67</v>
          </cell>
          <cell r="AX302">
            <v>0</v>
          </cell>
          <cell r="AY302">
            <v>0</v>
          </cell>
          <cell r="AZ302">
            <v>36.514461405906118</v>
          </cell>
          <cell r="BA302">
            <v>0</v>
          </cell>
          <cell r="BB302">
            <v>211.26513174367932</v>
          </cell>
          <cell r="BC302">
            <v>0</v>
          </cell>
          <cell r="BD302">
            <v>0</v>
          </cell>
          <cell r="BE302">
            <v>27.3224043715847</v>
          </cell>
          <cell r="BF302">
            <v>41.028280559922152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CA302">
            <v>0</v>
          </cell>
          <cell r="CB302">
            <v>17.265753424657532</v>
          </cell>
          <cell r="CC302">
            <v>0</v>
          </cell>
          <cell r="CD302">
            <v>0</v>
          </cell>
          <cell r="CE302">
            <v>2.5856219524484487</v>
          </cell>
          <cell r="CF302">
            <v>0</v>
          </cell>
          <cell r="CH302">
            <v>19.851375377105981</v>
          </cell>
          <cell r="CJ302">
            <v>40051</v>
          </cell>
          <cell r="CK302">
            <v>12.929370426321036</v>
          </cell>
          <cell r="CL302">
            <v>8.4666467146723026</v>
          </cell>
          <cell r="CM302">
            <v>68.350684931506848</v>
          </cell>
          <cell r="CN302">
            <v>0</v>
          </cell>
          <cell r="CO302">
            <v>0</v>
          </cell>
          <cell r="CP302">
            <v>59.39939669696664</v>
          </cell>
          <cell r="CQ302">
            <v>0</v>
          </cell>
          <cell r="CR302">
            <v>39.055568856885131</v>
          </cell>
          <cell r="CS302">
            <v>0</v>
          </cell>
          <cell r="CU302">
            <v>40051</v>
          </cell>
          <cell r="CV302">
            <v>2.5055878308808328</v>
          </cell>
          <cell r="CW302">
            <v>5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72.328767123287676</v>
          </cell>
          <cell r="DD302">
            <v>67</v>
          </cell>
          <cell r="DE302">
            <v>11.835616438356164</v>
          </cell>
          <cell r="DF302">
            <v>24</v>
          </cell>
          <cell r="DG302">
            <v>58.684931506849324</v>
          </cell>
          <cell r="DH302">
            <v>211.26513174367932</v>
          </cell>
          <cell r="DI302">
            <v>0</v>
          </cell>
          <cell r="DJ302">
            <v>0</v>
          </cell>
          <cell r="DK302">
            <v>27.3224043715847</v>
          </cell>
          <cell r="DL302">
            <v>41.028280559922152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R302">
            <v>68.350684931506848</v>
          </cell>
          <cell r="DS302">
            <v>19.851375377105981</v>
          </cell>
          <cell r="DT302">
            <v>0</v>
          </cell>
          <cell r="DV302">
            <v>40051</v>
          </cell>
          <cell r="DW302">
            <v>5.6444311431148684</v>
          </cell>
          <cell r="DY302">
            <v>49.7</v>
          </cell>
          <cell r="DZ302">
            <v>44.7</v>
          </cell>
          <cell r="EA302">
            <v>40</v>
          </cell>
          <cell r="EB302">
            <v>39.055568856885131</v>
          </cell>
          <cell r="ED302">
            <v>60</v>
          </cell>
          <cell r="EE302">
            <v>20</v>
          </cell>
          <cell r="EF302">
            <v>61.985018649415089</v>
          </cell>
          <cell r="EG302">
            <v>1.985018649415089</v>
          </cell>
          <cell r="EH302">
            <v>60</v>
          </cell>
          <cell r="EJ302">
            <v>39.055568856885131</v>
          </cell>
          <cell r="EK302">
            <v>99.055568856885131</v>
          </cell>
          <cell r="EL302">
            <v>119.05556885688513</v>
          </cell>
          <cell r="EN302">
            <v>0</v>
          </cell>
          <cell r="EO302">
            <v>60</v>
          </cell>
          <cell r="EP302">
            <v>80</v>
          </cell>
          <cell r="ER302">
            <v>200</v>
          </cell>
          <cell r="ET302">
            <v>15</v>
          </cell>
          <cell r="EU302">
            <v>0</v>
          </cell>
          <cell r="EV302">
            <v>0</v>
          </cell>
          <cell r="EW302">
            <v>56.022252290911126</v>
          </cell>
          <cell r="EX302">
            <v>12.328432640595722</v>
          </cell>
          <cell r="EZ302">
            <v>56.022252290911126</v>
          </cell>
          <cell r="FA302">
            <v>71.022252290911126</v>
          </cell>
          <cell r="FB302">
            <v>59</v>
          </cell>
          <cell r="FC302">
            <v>68.350684931506848</v>
          </cell>
          <cell r="FE302">
            <v>38271.593284722221</v>
          </cell>
        </row>
        <row r="303">
          <cell r="A303">
            <v>40052</v>
          </cell>
          <cell r="B303">
            <v>27</v>
          </cell>
          <cell r="C303">
            <v>4</v>
          </cell>
          <cell r="D303">
            <v>8</v>
          </cell>
          <cell r="E303">
            <v>2009</v>
          </cell>
          <cell r="G303">
            <v>0</v>
          </cell>
          <cell r="H303">
            <v>2.7517237114378084</v>
          </cell>
          <cell r="I303">
            <v>7.8115677430773296</v>
          </cell>
          <cell r="J303">
            <v>85.61643835616438</v>
          </cell>
          <cell r="K303">
            <v>10.483870967741936</v>
          </cell>
          <cell r="L303">
            <v>0.42997278440956133</v>
          </cell>
          <cell r="M303">
            <v>6.2818110294677156</v>
          </cell>
          <cell r="N303">
            <v>0</v>
          </cell>
          <cell r="O303">
            <v>29.571523106752704</v>
          </cell>
          <cell r="P303">
            <v>15.473835154397987</v>
          </cell>
          <cell r="Q303">
            <v>26.287585255701384</v>
          </cell>
          <cell r="R303">
            <v>20.027384370228088</v>
          </cell>
          <cell r="S303">
            <v>211.37645015490619</v>
          </cell>
          <cell r="T303">
            <v>20.805840983730015</v>
          </cell>
          <cell r="U303">
            <v>27.338099367769175</v>
          </cell>
          <cell r="W303">
            <v>0</v>
          </cell>
          <cell r="X303">
            <v>10.563291454515138</v>
          </cell>
          <cell r="Y303">
            <v>10.483870967741936</v>
          </cell>
          <cell r="Z303">
            <v>0</v>
          </cell>
          <cell r="AA303">
            <v>0</v>
          </cell>
          <cell r="AB303">
            <v>0</v>
          </cell>
          <cell r="AC303">
            <v>5</v>
          </cell>
          <cell r="AD303">
            <v>0</v>
          </cell>
          <cell r="AE303">
            <v>1.3517454706142278</v>
          </cell>
          <cell r="AF303">
            <v>0.3600383432630494</v>
          </cell>
          <cell r="AG303">
            <v>0</v>
          </cell>
          <cell r="AH303">
            <v>3.7417430892836858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19.615737770586463</v>
          </cell>
          <cell r="AP303">
            <v>0</v>
          </cell>
          <cell r="AQ303">
            <v>23.639961656736951</v>
          </cell>
          <cell r="AR303">
            <v>16.360038343263049</v>
          </cell>
          <cell r="AS303">
            <v>28.002847027210009</v>
          </cell>
          <cell r="AT303">
            <v>0</v>
          </cell>
          <cell r="AU303">
            <v>0</v>
          </cell>
          <cell r="AV303">
            <v>0</v>
          </cell>
          <cell r="AW303">
            <v>67</v>
          </cell>
          <cell r="AX303">
            <v>0</v>
          </cell>
          <cell r="AY303">
            <v>0</v>
          </cell>
          <cell r="AZ303">
            <v>42.324893163586275</v>
          </cell>
          <cell r="BA303">
            <v>0</v>
          </cell>
          <cell r="BB303">
            <v>150.1954973428191</v>
          </cell>
          <cell r="BC303">
            <v>0</v>
          </cell>
          <cell r="BD303">
            <v>0</v>
          </cell>
          <cell r="BE303">
            <v>27.3224043715847</v>
          </cell>
          <cell r="BF303">
            <v>33.541527097073399</v>
          </cell>
          <cell r="BG303">
            <v>0</v>
          </cell>
          <cell r="BH303">
            <v>10.405147781692378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7.4867534628487533</v>
          </cell>
          <cell r="BX303">
            <v>0</v>
          </cell>
          <cell r="BY303">
            <v>0</v>
          </cell>
          <cell r="CA303">
            <v>0</v>
          </cell>
          <cell r="CB303">
            <v>6.8606056429651545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H303">
            <v>6.8606056429651545</v>
          </cell>
          <cell r="CJ303">
            <v>40052</v>
          </cell>
          <cell r="CK303">
            <v>10.563291454515138</v>
          </cell>
          <cell r="CL303">
            <v>1.7117838138772772</v>
          </cell>
          <cell r="CM303">
            <v>60.863931468658095</v>
          </cell>
          <cell r="CN303">
            <v>7.4867534628487533</v>
          </cell>
          <cell r="CO303">
            <v>0</v>
          </cell>
          <cell r="CP303">
            <v>51.36032788708016</v>
          </cell>
          <cell r="CQ303">
            <v>0</v>
          </cell>
          <cell r="CR303">
            <v>40</v>
          </cell>
          <cell r="CS303">
            <v>0</v>
          </cell>
          <cell r="CU303">
            <v>40052</v>
          </cell>
          <cell r="CV303">
            <v>0</v>
          </cell>
          <cell r="CW303">
            <v>5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72.328767123287676</v>
          </cell>
          <cell r="DD303">
            <v>67</v>
          </cell>
          <cell r="DE303">
            <v>11.835616438356164</v>
          </cell>
          <cell r="DF303">
            <v>24</v>
          </cell>
          <cell r="DG303">
            <v>58.684931506849324</v>
          </cell>
          <cell r="DH303">
            <v>150.1954973428191</v>
          </cell>
          <cell r="DI303">
            <v>0</v>
          </cell>
          <cell r="DJ303">
            <v>0</v>
          </cell>
          <cell r="DK303">
            <v>27.3224043715847</v>
          </cell>
          <cell r="DL303">
            <v>33.541527097073399</v>
          </cell>
          <cell r="DM303">
            <v>0</v>
          </cell>
          <cell r="DN303">
            <v>0</v>
          </cell>
          <cell r="DO303">
            <v>0</v>
          </cell>
          <cell r="DP303">
            <v>7.4867534628487533</v>
          </cell>
          <cell r="DR303">
            <v>68.350684931506848</v>
          </cell>
          <cell r="DS303">
            <v>6.8606056429651545</v>
          </cell>
          <cell r="DT303">
            <v>0</v>
          </cell>
          <cell r="DV303">
            <v>40052</v>
          </cell>
          <cell r="DW303">
            <v>1.1411892092515181</v>
          </cell>
          <cell r="DY303">
            <v>49.7</v>
          </cell>
          <cell r="DZ303">
            <v>44.7</v>
          </cell>
          <cell r="EA303">
            <v>40</v>
          </cell>
          <cell r="EB303">
            <v>40</v>
          </cell>
          <cell r="ED303">
            <v>60</v>
          </cell>
          <cell r="EE303">
            <v>20</v>
          </cell>
          <cell r="EF303">
            <v>51.36032788708016</v>
          </cell>
          <cell r="EG303">
            <v>0</v>
          </cell>
          <cell r="EH303">
            <v>51.36032788708016</v>
          </cell>
          <cell r="EJ303">
            <v>40</v>
          </cell>
          <cell r="EK303">
            <v>100</v>
          </cell>
          <cell r="EL303">
            <v>120</v>
          </cell>
          <cell r="EN303">
            <v>0</v>
          </cell>
          <cell r="EO303">
            <v>60</v>
          </cell>
          <cell r="EP303">
            <v>80</v>
          </cell>
          <cell r="ER303">
            <v>200</v>
          </cell>
          <cell r="ET303">
            <v>15</v>
          </cell>
          <cell r="EU303">
            <v>0</v>
          </cell>
          <cell r="EV303">
            <v>7.4867534628487533</v>
          </cell>
          <cell r="EW303">
            <v>53.350684931506848</v>
          </cell>
          <cell r="EX303">
            <v>15</v>
          </cell>
          <cell r="EZ303">
            <v>45.863931468658095</v>
          </cell>
          <cell r="FA303">
            <v>60.863931468658095</v>
          </cell>
          <cell r="FB303">
            <v>59</v>
          </cell>
          <cell r="FC303">
            <v>68.350684931506848</v>
          </cell>
          <cell r="FE303">
            <v>38271.59328483796</v>
          </cell>
        </row>
        <row r="304">
          <cell r="A304">
            <v>40053</v>
          </cell>
          <cell r="B304">
            <v>28</v>
          </cell>
          <cell r="C304">
            <v>5</v>
          </cell>
          <cell r="D304">
            <v>8</v>
          </cell>
          <cell r="E304">
            <v>2009</v>
          </cell>
          <cell r="G304">
            <v>0</v>
          </cell>
          <cell r="H304">
            <v>3.3277597581275065</v>
          </cell>
          <cell r="I304">
            <v>8.0461119330083406</v>
          </cell>
          <cell r="J304">
            <v>85.61643835616438</v>
          </cell>
          <cell r="K304">
            <v>10.483870967741936</v>
          </cell>
          <cell r="L304">
            <v>0.51998175656252121</v>
          </cell>
          <cell r="M304">
            <v>6.4704239081708295</v>
          </cell>
          <cell r="N304">
            <v>0</v>
          </cell>
          <cell r="O304">
            <v>35.761920490836822</v>
          </cell>
          <cell r="P304">
            <v>15.938440756087942</v>
          </cell>
          <cell r="Q304">
            <v>26.020238772607289</v>
          </cell>
          <cell r="R304">
            <v>20.027384370228088</v>
          </cell>
          <cell r="S304">
            <v>173.50342579393424</v>
          </cell>
          <cell r="T304">
            <v>20.851440027316304</v>
          </cell>
          <cell r="U304">
            <v>28.654387210693166</v>
          </cell>
          <cell r="W304">
            <v>0</v>
          </cell>
          <cell r="X304">
            <v>11.373871691135847</v>
          </cell>
          <cell r="Y304">
            <v>10.483870967741936</v>
          </cell>
          <cell r="Z304">
            <v>0</v>
          </cell>
          <cell r="AA304">
            <v>0</v>
          </cell>
          <cell r="AB304">
            <v>0</v>
          </cell>
          <cell r="AC304">
            <v>5</v>
          </cell>
          <cell r="AD304">
            <v>0</v>
          </cell>
          <cell r="AE304">
            <v>1.3517454706142278</v>
          </cell>
          <cell r="AF304">
            <v>0.63866019411912323</v>
          </cell>
          <cell r="AG304">
            <v>0</v>
          </cell>
          <cell r="AH304">
            <v>3.390429379139194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18.963537477400514</v>
          </cell>
          <cell r="AP304">
            <v>0</v>
          </cell>
          <cell r="AQ304">
            <v>23.361339805880878</v>
          </cell>
          <cell r="AR304">
            <v>16.638660194119122</v>
          </cell>
          <cell r="AS304">
            <v>35.394017533220435</v>
          </cell>
          <cell r="AT304">
            <v>0</v>
          </cell>
          <cell r="AU304">
            <v>0</v>
          </cell>
          <cell r="AV304">
            <v>0</v>
          </cell>
          <cell r="AW304">
            <v>67</v>
          </cell>
          <cell r="AX304">
            <v>0</v>
          </cell>
          <cell r="AY304">
            <v>0</v>
          </cell>
          <cell r="AZ304">
            <v>42.046271312730198</v>
          </cell>
          <cell r="BA304">
            <v>0</v>
          </cell>
          <cell r="BB304">
            <v>113.9629817192135</v>
          </cell>
          <cell r="BC304">
            <v>0</v>
          </cell>
          <cell r="BD304">
            <v>0</v>
          </cell>
          <cell r="BE304">
            <v>27.3224043715847</v>
          </cell>
          <cell r="BF304">
            <v>34.91860260959146</v>
          </cell>
          <cell r="BG304">
            <v>0</v>
          </cell>
          <cell r="BH304">
            <v>3.2069110423916953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7.1054273576010019E-15</v>
          </cell>
          <cell r="BO304">
            <v>0</v>
          </cell>
          <cell r="BP304">
            <v>0</v>
          </cell>
          <cell r="BQ304">
            <v>-7.1054273576010019E-15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6.1096779503306848</v>
          </cell>
          <cell r="BX304">
            <v>0</v>
          </cell>
          <cell r="BY304">
            <v>0</v>
          </cell>
          <cell r="CA304">
            <v>0</v>
          </cell>
          <cell r="CB304">
            <v>14.058842382265837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H304">
            <v>14.058842382265837</v>
          </cell>
          <cell r="CJ304">
            <v>40053</v>
          </cell>
          <cell r="CK304">
            <v>11.373871691135847</v>
          </cell>
          <cell r="CL304">
            <v>1.990405664733351</v>
          </cell>
          <cell r="CM304">
            <v>62.241006981176163</v>
          </cell>
          <cell r="CN304">
            <v>6.1096779503306848</v>
          </cell>
          <cell r="CO304">
            <v>0</v>
          </cell>
          <cell r="CP304">
            <v>57.747984389760141</v>
          </cell>
          <cell r="CQ304">
            <v>0</v>
          </cell>
          <cell r="CR304">
            <v>40</v>
          </cell>
          <cell r="CS304">
            <v>0</v>
          </cell>
          <cell r="CU304">
            <v>40053</v>
          </cell>
          <cell r="CV304">
            <v>0</v>
          </cell>
          <cell r="CW304">
            <v>5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72.328767123287676</v>
          </cell>
          <cell r="DD304">
            <v>67</v>
          </cell>
          <cell r="DE304">
            <v>11.835616438356164</v>
          </cell>
          <cell r="DF304">
            <v>24</v>
          </cell>
          <cell r="DG304">
            <v>58.684931506849324</v>
          </cell>
          <cell r="DH304">
            <v>113.9629817192135</v>
          </cell>
          <cell r="DI304">
            <v>0</v>
          </cell>
          <cell r="DJ304">
            <v>0</v>
          </cell>
          <cell r="DK304">
            <v>27.3224043715847</v>
          </cell>
          <cell r="DL304">
            <v>34.918602609591467</v>
          </cell>
          <cell r="DM304">
            <v>0</v>
          </cell>
          <cell r="DN304">
            <v>0</v>
          </cell>
          <cell r="DO304">
            <v>-7.1054273576010019E-15</v>
          </cell>
          <cell r="DP304">
            <v>6.1096779503306848</v>
          </cell>
          <cell r="DR304">
            <v>68.350684931506848</v>
          </cell>
          <cell r="DS304">
            <v>14.058842382265837</v>
          </cell>
          <cell r="DT304">
            <v>0</v>
          </cell>
          <cell r="DV304">
            <v>40053</v>
          </cell>
          <cell r="DW304">
            <v>1.326937109822234</v>
          </cell>
          <cell r="DY304">
            <v>49.7</v>
          </cell>
          <cell r="DZ304">
            <v>44.7</v>
          </cell>
          <cell r="EA304">
            <v>40</v>
          </cell>
          <cell r="EB304">
            <v>40</v>
          </cell>
          <cell r="ED304">
            <v>60</v>
          </cell>
          <cell r="EE304">
            <v>20</v>
          </cell>
          <cell r="EF304">
            <v>57.747984389760148</v>
          </cell>
          <cell r="EG304">
            <v>0</v>
          </cell>
          <cell r="EH304">
            <v>57.747984389760148</v>
          </cell>
          <cell r="EJ304">
            <v>40</v>
          </cell>
          <cell r="EK304">
            <v>100</v>
          </cell>
          <cell r="EL304">
            <v>120</v>
          </cell>
          <cell r="EN304">
            <v>0</v>
          </cell>
          <cell r="EO304">
            <v>60</v>
          </cell>
          <cell r="EP304">
            <v>80</v>
          </cell>
          <cell r="ER304">
            <v>200</v>
          </cell>
          <cell r="ET304">
            <v>15</v>
          </cell>
          <cell r="EU304">
            <v>0</v>
          </cell>
          <cell r="EV304">
            <v>6.1096779503306848</v>
          </cell>
          <cell r="EW304">
            <v>53.350684931506848</v>
          </cell>
          <cell r="EX304">
            <v>15</v>
          </cell>
          <cell r="EZ304">
            <v>47.241006981176163</v>
          </cell>
          <cell r="FA304">
            <v>62.241006981176163</v>
          </cell>
          <cell r="FB304">
            <v>59</v>
          </cell>
          <cell r="FC304">
            <v>68.350684931506848</v>
          </cell>
          <cell r="FE304">
            <v>38271.593285185183</v>
          </cell>
        </row>
        <row r="305">
          <cell r="A305">
            <v>40054</v>
          </cell>
          <cell r="B305">
            <v>29</v>
          </cell>
          <cell r="C305">
            <v>6</v>
          </cell>
          <cell r="D305">
            <v>8</v>
          </cell>
          <cell r="E305">
            <v>2009</v>
          </cell>
          <cell r="G305">
            <v>0</v>
          </cell>
          <cell r="H305">
            <v>2.9577866589468309</v>
          </cell>
          <cell r="I305">
            <v>9.78685767442715</v>
          </cell>
          <cell r="J305">
            <v>85.61643835616438</v>
          </cell>
          <cell r="K305">
            <v>10.483870967741936</v>
          </cell>
          <cell r="L305">
            <v>0.46217131471106465</v>
          </cell>
          <cell r="M305">
            <v>7.870275533042717</v>
          </cell>
          <cell r="N305">
            <v>7.7697391304347825</v>
          </cell>
          <cell r="O305">
            <v>31.785987876009877</v>
          </cell>
          <cell r="P305">
            <v>19.386661847469483</v>
          </cell>
          <cell r="Q305">
            <v>25.937854035458553</v>
          </cell>
          <cell r="R305">
            <v>20.027384370228088</v>
          </cell>
          <cell r="S305">
            <v>153.4143412208829</v>
          </cell>
          <cell r="T305">
            <v>21.286052497498876</v>
          </cell>
          <cell r="U305">
            <v>38.228382658925391</v>
          </cell>
          <cell r="W305">
            <v>0</v>
          </cell>
          <cell r="X305">
            <v>12.74464433337398</v>
          </cell>
          <cell r="Y305">
            <v>10.483870967741936</v>
          </cell>
          <cell r="Z305">
            <v>0</v>
          </cell>
          <cell r="AA305">
            <v>0</v>
          </cell>
          <cell r="AB305">
            <v>2.5043168805318365</v>
          </cell>
          <cell r="AC305">
            <v>5</v>
          </cell>
          <cell r="AD305">
            <v>0</v>
          </cell>
          <cell r="AE305">
            <v>1.3517454706142278</v>
          </cell>
          <cell r="AF305">
            <v>7.2461236270425005</v>
          </cell>
          <cell r="AG305">
            <v>0</v>
          </cell>
          <cell r="AH305">
            <v>3.4411649953585055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17.339850164881309</v>
          </cell>
          <cell r="AP305">
            <v>0</v>
          </cell>
          <cell r="AQ305">
            <v>16.7538763729575</v>
          </cell>
          <cell r="AR305">
            <v>22.21421089527135</v>
          </cell>
          <cell r="AS305">
            <v>37.388785700697341</v>
          </cell>
          <cell r="AT305">
            <v>0</v>
          </cell>
          <cell r="AU305">
            <v>0</v>
          </cell>
          <cell r="AV305">
            <v>0</v>
          </cell>
          <cell r="AW305">
            <v>67</v>
          </cell>
          <cell r="AX305">
            <v>0</v>
          </cell>
          <cell r="AY305">
            <v>0</v>
          </cell>
          <cell r="AZ305">
            <v>36.470720611577974</v>
          </cell>
          <cell r="BA305">
            <v>0</v>
          </cell>
          <cell r="BB305">
            <v>109.4580557657292</v>
          </cell>
          <cell r="BC305">
            <v>0</v>
          </cell>
          <cell r="BD305">
            <v>0</v>
          </cell>
          <cell r="BE305">
            <v>27.3224043715847</v>
          </cell>
          <cell r="BF305">
            <v>41.028280559922152</v>
          </cell>
          <cell r="BG305">
            <v>0</v>
          </cell>
          <cell r="BH305">
            <v>1.4143219289765483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CA305">
            <v>0</v>
          </cell>
          <cell r="CB305">
            <v>15.851431495680984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H305">
            <v>15.851431495680984</v>
          </cell>
          <cell r="CJ305">
            <v>40054</v>
          </cell>
          <cell r="CK305">
            <v>12.74464433337398</v>
          </cell>
          <cell r="CL305">
            <v>8.5978690976567282</v>
          </cell>
          <cell r="CM305">
            <v>68.350684931506848</v>
          </cell>
          <cell r="CN305">
            <v>0</v>
          </cell>
          <cell r="CO305">
            <v>0</v>
          </cell>
          <cell r="CP305">
            <v>58.169800860937158</v>
          </cell>
          <cell r="CQ305">
            <v>0</v>
          </cell>
          <cell r="CR305">
            <v>38.968087268228849</v>
          </cell>
          <cell r="CS305">
            <v>0</v>
          </cell>
          <cell r="CU305">
            <v>40054</v>
          </cell>
          <cell r="CV305">
            <v>2.5043168805318365</v>
          </cell>
          <cell r="CW305">
            <v>5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72.328767123287676</v>
          </cell>
          <cell r="DD305">
            <v>67</v>
          </cell>
          <cell r="DE305">
            <v>11.835616438356164</v>
          </cell>
          <cell r="DF305">
            <v>24</v>
          </cell>
          <cell r="DG305">
            <v>58.684931506849324</v>
          </cell>
          <cell r="DH305">
            <v>109.4580557657292</v>
          </cell>
          <cell r="DI305">
            <v>0</v>
          </cell>
          <cell r="DJ305">
            <v>0</v>
          </cell>
          <cell r="DK305">
            <v>27.3224043715847</v>
          </cell>
          <cell r="DL305">
            <v>41.028280559922152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R305">
            <v>68.350684931506848</v>
          </cell>
          <cell r="DS305">
            <v>15.851431495680984</v>
          </cell>
          <cell r="DT305">
            <v>0</v>
          </cell>
          <cell r="DV305">
            <v>40054</v>
          </cell>
          <cell r="DW305">
            <v>5.7319127317711525</v>
          </cell>
          <cell r="DY305">
            <v>49.7</v>
          </cell>
          <cell r="DZ305">
            <v>44.7</v>
          </cell>
          <cell r="EA305">
            <v>40</v>
          </cell>
          <cell r="EB305">
            <v>38.968087268228849</v>
          </cell>
          <cell r="ED305">
            <v>60</v>
          </cell>
          <cell r="EE305">
            <v>20</v>
          </cell>
          <cell r="EF305">
            <v>58.169800860937158</v>
          </cell>
          <cell r="EG305">
            <v>0</v>
          </cell>
          <cell r="EH305">
            <v>58.169800860937158</v>
          </cell>
          <cell r="EJ305">
            <v>38.968087268228849</v>
          </cell>
          <cell r="EK305">
            <v>98.968087268228857</v>
          </cell>
          <cell r="EL305">
            <v>118.96808726822886</v>
          </cell>
          <cell r="EN305">
            <v>0</v>
          </cell>
          <cell r="EO305">
            <v>60</v>
          </cell>
          <cell r="EP305">
            <v>80</v>
          </cell>
          <cell r="ER305">
            <v>200</v>
          </cell>
          <cell r="ET305">
            <v>15</v>
          </cell>
          <cell r="EU305">
            <v>0</v>
          </cell>
          <cell r="EV305">
            <v>0</v>
          </cell>
          <cell r="EW305">
            <v>57.461419325361902</v>
          </cell>
          <cell r="EX305">
            <v>10.889265606144946</v>
          </cell>
          <cell r="EZ305">
            <v>57.461419325361902</v>
          </cell>
          <cell r="FA305">
            <v>72.461419325361902</v>
          </cell>
          <cell r="FB305">
            <v>59</v>
          </cell>
          <cell r="FC305">
            <v>68.350684931506848</v>
          </cell>
          <cell r="FE305">
            <v>38271.593285416668</v>
          </cell>
        </row>
        <row r="306">
          <cell r="A306">
            <v>40055</v>
          </cell>
          <cell r="B306">
            <v>30</v>
          </cell>
          <cell r="C306">
            <v>7</v>
          </cell>
          <cell r="D306">
            <v>8</v>
          </cell>
          <cell r="E306">
            <v>2009</v>
          </cell>
          <cell r="G306">
            <v>0</v>
          </cell>
          <cell r="H306">
            <v>2.973964679212834</v>
          </cell>
          <cell r="I306">
            <v>9.7927174802191299</v>
          </cell>
          <cell r="J306">
            <v>85.61643835616438</v>
          </cell>
          <cell r="K306">
            <v>10.483870967741936</v>
          </cell>
          <cell r="L306">
            <v>0.46469922417780873</v>
          </cell>
          <cell r="M306">
            <v>7.8749878000120734</v>
          </cell>
          <cell r="N306">
            <v>7.7697391304347825</v>
          </cell>
          <cell r="O306">
            <v>31.959845701244681</v>
          </cell>
          <cell r="P306">
            <v>19.398269462207541</v>
          </cell>
          <cell r="Q306">
            <v>25.976010077197795</v>
          </cell>
          <cell r="R306">
            <v>20.027384370228088</v>
          </cell>
          <cell r="S306">
            <v>193.58462116813553</v>
          </cell>
          <cell r="T306">
            <v>21.430629457804145</v>
          </cell>
          <cell r="U306">
            <v>39.488440019213677</v>
          </cell>
          <cell r="W306">
            <v>0</v>
          </cell>
          <cell r="X306">
            <v>12.766682159431964</v>
          </cell>
          <cell r="Y306">
            <v>10.483870967741936</v>
          </cell>
          <cell r="Z306">
            <v>0</v>
          </cell>
          <cell r="AA306">
            <v>0</v>
          </cell>
          <cell r="AB306">
            <v>2.5030465748677972</v>
          </cell>
          <cell r="AC306">
            <v>5</v>
          </cell>
          <cell r="AD306">
            <v>0</v>
          </cell>
          <cell r="AE306">
            <v>1.3517454706142278</v>
          </cell>
          <cell r="AF306">
            <v>7.2546341091426392</v>
          </cell>
          <cell r="AG306">
            <v>0</v>
          </cell>
          <cell r="AH306">
            <v>3.5481219552525847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17.013754168979411</v>
          </cell>
          <cell r="AP306">
            <v>0</v>
          </cell>
          <cell r="AQ306">
            <v>16.745365890857361</v>
          </cell>
          <cell r="AR306">
            <v>22.217047722638068</v>
          </cell>
          <cell r="AS306">
            <v>37.837219873150687</v>
          </cell>
          <cell r="AT306">
            <v>0</v>
          </cell>
          <cell r="AU306">
            <v>0</v>
          </cell>
          <cell r="AV306">
            <v>0</v>
          </cell>
          <cell r="AW306">
            <v>67</v>
          </cell>
          <cell r="AX306">
            <v>0</v>
          </cell>
          <cell r="AY306">
            <v>0</v>
          </cell>
          <cell r="AZ306">
            <v>36.467883784211253</v>
          </cell>
          <cell r="BA306">
            <v>0</v>
          </cell>
          <cell r="BB306">
            <v>151.0358068609421</v>
          </cell>
          <cell r="BC306">
            <v>0</v>
          </cell>
          <cell r="BD306">
            <v>0</v>
          </cell>
          <cell r="BE306">
            <v>27.3224043715847</v>
          </cell>
          <cell r="BF306">
            <v>41.028280559922152</v>
          </cell>
          <cell r="BG306">
            <v>0</v>
          </cell>
          <cell r="BH306">
            <v>1.1629889664730371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CA306">
            <v>0</v>
          </cell>
          <cell r="CB306">
            <v>16.102764458184495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H306">
            <v>16.102764458184495</v>
          </cell>
          <cell r="CJ306">
            <v>40055</v>
          </cell>
          <cell r="CK306">
            <v>12.766682159431964</v>
          </cell>
          <cell r="CL306">
            <v>8.606379579756867</v>
          </cell>
          <cell r="CM306">
            <v>68.350684931506848</v>
          </cell>
          <cell r="CN306">
            <v>0</v>
          </cell>
          <cell r="CO306">
            <v>0</v>
          </cell>
          <cell r="CP306">
            <v>58.39909599738268</v>
          </cell>
          <cell r="CQ306">
            <v>0</v>
          </cell>
          <cell r="CR306">
            <v>38.962413613495428</v>
          </cell>
          <cell r="CS306">
            <v>0</v>
          </cell>
          <cell r="CU306">
            <v>40055</v>
          </cell>
          <cell r="CV306">
            <v>2.5030465748677972</v>
          </cell>
          <cell r="CW306">
            <v>5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72.328767123287676</v>
          </cell>
          <cell r="DD306">
            <v>67</v>
          </cell>
          <cell r="DE306">
            <v>11.835616438356164</v>
          </cell>
          <cell r="DF306">
            <v>24</v>
          </cell>
          <cell r="DG306">
            <v>58.684931506849324</v>
          </cell>
          <cell r="DH306">
            <v>151.0358068609421</v>
          </cell>
          <cell r="DI306">
            <v>0</v>
          </cell>
          <cell r="DJ306">
            <v>0</v>
          </cell>
          <cell r="DK306">
            <v>27.3224043715847</v>
          </cell>
          <cell r="DL306">
            <v>41.028280559922152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R306">
            <v>68.350684931506848</v>
          </cell>
          <cell r="DS306">
            <v>16.102764458184495</v>
          </cell>
          <cell r="DT306">
            <v>0</v>
          </cell>
          <cell r="DV306">
            <v>40055</v>
          </cell>
          <cell r="DW306">
            <v>5.737586386504578</v>
          </cell>
          <cell r="DY306">
            <v>49.7</v>
          </cell>
          <cell r="DZ306">
            <v>44.7</v>
          </cell>
          <cell r="EA306">
            <v>40</v>
          </cell>
          <cell r="EB306">
            <v>38.962413613495428</v>
          </cell>
          <cell r="ED306">
            <v>60</v>
          </cell>
          <cell r="EE306">
            <v>20</v>
          </cell>
          <cell r="EF306">
            <v>58.39909599738268</v>
          </cell>
          <cell r="EG306">
            <v>0</v>
          </cell>
          <cell r="EH306">
            <v>58.39909599738268</v>
          </cell>
          <cell r="EJ306">
            <v>38.962413613495428</v>
          </cell>
          <cell r="EK306">
            <v>98.962413613495428</v>
          </cell>
          <cell r="EL306">
            <v>118.96241361349543</v>
          </cell>
          <cell r="EN306">
            <v>0</v>
          </cell>
          <cell r="EO306">
            <v>60</v>
          </cell>
          <cell r="EP306">
            <v>80</v>
          </cell>
          <cell r="ER306">
            <v>200</v>
          </cell>
          <cell r="ET306">
            <v>15</v>
          </cell>
          <cell r="EU306">
            <v>0</v>
          </cell>
          <cell r="EV306">
            <v>0</v>
          </cell>
          <cell r="EW306">
            <v>57.495823908424136</v>
          </cell>
          <cell r="EX306">
            <v>10.854861023082712</v>
          </cell>
          <cell r="EZ306">
            <v>57.495823908424136</v>
          </cell>
          <cell r="FA306">
            <v>72.495823908424143</v>
          </cell>
          <cell r="FB306">
            <v>59</v>
          </cell>
          <cell r="FC306">
            <v>68.350684931506848</v>
          </cell>
          <cell r="FE306">
            <v>38271.593285532406</v>
          </cell>
        </row>
        <row r="307">
          <cell r="A307">
            <v>40056</v>
          </cell>
          <cell r="B307">
            <v>31</v>
          </cell>
          <cell r="C307">
            <v>1</v>
          </cell>
          <cell r="D307">
            <v>8</v>
          </cell>
          <cell r="E307">
            <v>2009</v>
          </cell>
          <cell r="G307">
            <v>0</v>
          </cell>
          <cell r="H307">
            <v>3.6264522915046746</v>
          </cell>
          <cell r="I307">
            <v>9.9877493511073787</v>
          </cell>
          <cell r="J307">
            <v>85.61643835616438</v>
          </cell>
          <cell r="K307">
            <v>10.483870967741936</v>
          </cell>
          <cell r="L307">
            <v>0.56665419672237327</v>
          </cell>
          <cell r="M307">
            <v>8.0318261451354687</v>
          </cell>
          <cell r="N307">
            <v>7.7697391304347825</v>
          </cell>
          <cell r="O307">
            <v>38.971833286901003</v>
          </cell>
          <cell r="P307">
            <v>19.784605613827438</v>
          </cell>
          <cell r="Q307">
            <v>26.011510334339274</v>
          </cell>
          <cell r="R307">
            <v>20.027384370228088</v>
          </cell>
          <cell r="S307">
            <v>55.218235923398375</v>
          </cell>
          <cell r="T307">
            <v>20.932634636424268</v>
          </cell>
          <cell r="U307">
            <v>35.148176959731529</v>
          </cell>
          <cell r="W307">
            <v>0</v>
          </cell>
          <cell r="X307">
            <v>13.614201642612054</v>
          </cell>
          <cell r="Y307">
            <v>10.483870967741936</v>
          </cell>
          <cell r="Z307">
            <v>0</v>
          </cell>
          <cell r="AA307">
            <v>0</v>
          </cell>
          <cell r="AB307">
            <v>2.501776913561705</v>
          </cell>
          <cell r="AC307">
            <v>5</v>
          </cell>
          <cell r="AD307">
            <v>0</v>
          </cell>
          <cell r="AE307">
            <v>1.3517454706142278</v>
          </cell>
          <cell r="AF307">
            <v>7.5146970881166908</v>
          </cell>
          <cell r="AG307">
            <v>0</v>
          </cell>
          <cell r="AH307">
            <v>3.2533190158532737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16.257975603653993</v>
          </cell>
          <cell r="AP307">
            <v>0</v>
          </cell>
          <cell r="AQ307">
            <v>16.485302911883309</v>
          </cell>
          <cell r="AR307">
            <v>22.303735382296082</v>
          </cell>
          <cell r="AS307">
            <v>39.203270861168356</v>
          </cell>
          <cell r="AT307">
            <v>0</v>
          </cell>
          <cell r="AU307">
            <v>0</v>
          </cell>
          <cell r="AV307">
            <v>0</v>
          </cell>
          <cell r="AW307">
            <v>67</v>
          </cell>
          <cell r="AX307">
            <v>0</v>
          </cell>
          <cell r="AY307">
            <v>0</v>
          </cell>
          <cell r="AZ307">
            <v>36.381196124553242</v>
          </cell>
          <cell r="BA307">
            <v>0</v>
          </cell>
          <cell r="BB307">
            <v>7.9178513950009233</v>
          </cell>
          <cell r="BC307">
            <v>0</v>
          </cell>
          <cell r="BD307">
            <v>0</v>
          </cell>
          <cell r="BE307">
            <v>27.3224043715847</v>
          </cell>
          <cell r="BF307">
            <v>41.028280559922152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7.1054273576010019E-15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CA307">
            <v>0</v>
          </cell>
          <cell r="CB307">
            <v>17.265753424657532</v>
          </cell>
          <cell r="CC307">
            <v>0</v>
          </cell>
          <cell r="CD307">
            <v>0</v>
          </cell>
          <cell r="CE307">
            <v>7.2917298304408007</v>
          </cell>
          <cell r="CF307">
            <v>0</v>
          </cell>
          <cell r="CH307">
            <v>24.557483255098333</v>
          </cell>
          <cell r="CJ307">
            <v>40056</v>
          </cell>
          <cell r="CK307">
            <v>13.614201642612054</v>
          </cell>
          <cell r="CL307">
            <v>8.8664425587309186</v>
          </cell>
          <cell r="CM307">
            <v>68.350684931506848</v>
          </cell>
          <cell r="CN307">
            <v>0</v>
          </cell>
          <cell r="CO307">
            <v>0</v>
          </cell>
          <cell r="CP307">
            <v>58.714565480675624</v>
          </cell>
          <cell r="CQ307">
            <v>0</v>
          </cell>
          <cell r="CR307">
            <v>38.789038294179392</v>
          </cell>
          <cell r="CS307">
            <v>0</v>
          </cell>
          <cell r="CU307">
            <v>40056</v>
          </cell>
          <cell r="CV307">
            <v>2.501776913561705</v>
          </cell>
          <cell r="CW307">
            <v>5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72.328767123287676</v>
          </cell>
          <cell r="DD307">
            <v>67</v>
          </cell>
          <cell r="DE307">
            <v>11.835616438356164</v>
          </cell>
          <cell r="DF307">
            <v>24</v>
          </cell>
          <cell r="DG307">
            <v>58.684931506849324</v>
          </cell>
          <cell r="DH307">
            <v>7.9178513950009233</v>
          </cell>
          <cell r="DI307">
            <v>0</v>
          </cell>
          <cell r="DJ307">
            <v>0</v>
          </cell>
          <cell r="DK307">
            <v>27.3224043715847</v>
          </cell>
          <cell r="DL307">
            <v>41.028280559922152</v>
          </cell>
          <cell r="DM307">
            <v>0</v>
          </cell>
          <cell r="DN307">
            <v>0</v>
          </cell>
          <cell r="DO307">
            <v>7.1054273576010019E-15</v>
          </cell>
          <cell r="DP307">
            <v>0</v>
          </cell>
          <cell r="DR307">
            <v>68.350684931506848</v>
          </cell>
          <cell r="DS307">
            <v>24.557483255098333</v>
          </cell>
          <cell r="DT307">
            <v>0</v>
          </cell>
          <cell r="DV307">
            <v>40056</v>
          </cell>
          <cell r="DW307">
            <v>5.9109617058206121</v>
          </cell>
          <cell r="DY307">
            <v>49.7</v>
          </cell>
          <cell r="DZ307">
            <v>44.7</v>
          </cell>
          <cell r="EA307">
            <v>40</v>
          </cell>
          <cell r="EB307">
            <v>38.789038294179392</v>
          </cell>
          <cell r="ED307">
            <v>60</v>
          </cell>
          <cell r="EE307">
            <v>20</v>
          </cell>
          <cell r="EF307">
            <v>66.006295311116418</v>
          </cell>
          <cell r="EG307">
            <v>6.0062953111164177</v>
          </cell>
          <cell r="EH307">
            <v>60</v>
          </cell>
          <cell r="EJ307">
            <v>38.789038294179392</v>
          </cell>
          <cell r="EK307">
            <v>98.789038294179392</v>
          </cell>
          <cell r="EL307">
            <v>118.78903829417939</v>
          </cell>
          <cell r="EN307">
            <v>0</v>
          </cell>
          <cell r="EO307">
            <v>60</v>
          </cell>
          <cell r="EP307">
            <v>80</v>
          </cell>
          <cell r="ER307">
            <v>200</v>
          </cell>
          <cell r="ET307">
            <v>15</v>
          </cell>
          <cell r="EU307">
            <v>0</v>
          </cell>
          <cell r="EV307">
            <v>0</v>
          </cell>
          <cell r="EW307">
            <v>58.640911380596414</v>
          </cell>
          <cell r="EX307">
            <v>9.7097735509104339</v>
          </cell>
          <cell r="EZ307">
            <v>58.640911380596414</v>
          </cell>
          <cell r="FA307">
            <v>73.640911380596407</v>
          </cell>
          <cell r="FB307">
            <v>59</v>
          </cell>
          <cell r="FC307">
            <v>68.350684931506848</v>
          </cell>
          <cell r="FE307">
            <v>38271.593285763891</v>
          </cell>
        </row>
        <row r="308">
          <cell r="A308">
            <v>40057</v>
          </cell>
          <cell r="B308">
            <v>1</v>
          </cell>
          <cell r="C308">
            <v>2</v>
          </cell>
          <cell r="D308">
            <v>9</v>
          </cell>
          <cell r="E308">
            <v>2009</v>
          </cell>
          <cell r="G308">
            <v>0</v>
          </cell>
          <cell r="H308">
            <v>4.9233161186010417</v>
          </cell>
          <cell r="I308">
            <v>12.219821158771884</v>
          </cell>
          <cell r="J308">
            <v>76.027397260273986</v>
          </cell>
          <cell r="K308">
            <v>10.833333333333334</v>
          </cell>
          <cell r="L308">
            <v>0.51239598388173002</v>
          </cell>
          <cell r="M308">
            <v>8.4466063217786758</v>
          </cell>
          <cell r="N308">
            <v>8.1229090909090917</v>
          </cell>
          <cell r="O308">
            <v>35.291052681242647</v>
          </cell>
          <cell r="P308">
            <v>20.180446784143747</v>
          </cell>
          <cell r="Q308">
            <v>26.928670138204783</v>
          </cell>
          <cell r="R308">
            <v>22.221273547443964</v>
          </cell>
          <cell r="S308">
            <v>132.17293982640763</v>
          </cell>
          <cell r="T308">
            <v>22.118498979908651</v>
          </cell>
          <cell r="U308">
            <v>38.643388041219275</v>
          </cell>
          <cell r="W308">
            <v>0</v>
          </cell>
          <cell r="X308">
            <v>17.143137277372926</v>
          </cell>
          <cell r="Y308">
            <v>10.833333333333334</v>
          </cell>
          <cell r="Z308">
            <v>0</v>
          </cell>
          <cell r="AA308">
            <v>0</v>
          </cell>
          <cell r="AB308">
            <v>2.5005078962867109</v>
          </cell>
          <cell r="AC308">
            <v>5</v>
          </cell>
          <cell r="AD308">
            <v>0</v>
          </cell>
          <cell r="AE308">
            <v>1.0022831050228298</v>
          </cell>
          <cell r="AF308">
            <v>8.5791203952599542</v>
          </cell>
          <cell r="AG308">
            <v>0</v>
          </cell>
          <cell r="AH308">
            <v>0.90231674631737491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14.869551548849604</v>
          </cell>
          <cell r="AP308">
            <v>0</v>
          </cell>
          <cell r="AQ308">
            <v>15.420879604740046</v>
          </cell>
          <cell r="AR308">
            <v>19.579120395259956</v>
          </cell>
          <cell r="AS308">
            <v>39.413761550747772</v>
          </cell>
          <cell r="AT308">
            <v>0</v>
          </cell>
          <cell r="AU308">
            <v>0</v>
          </cell>
          <cell r="AV308">
            <v>0</v>
          </cell>
          <cell r="AW308">
            <v>67</v>
          </cell>
          <cell r="AX308">
            <v>0</v>
          </cell>
          <cell r="AY308">
            <v>0</v>
          </cell>
          <cell r="AZ308">
            <v>39.105811111589368</v>
          </cell>
          <cell r="BA308">
            <v>0</v>
          </cell>
          <cell r="BB308">
            <v>86.8290157359462</v>
          </cell>
          <cell r="BC308">
            <v>0</v>
          </cell>
          <cell r="BD308">
            <v>0</v>
          </cell>
          <cell r="BE308">
            <v>27.3224043715847</v>
          </cell>
          <cell r="BF308">
            <v>41.028280559922152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CA308">
            <v>0</v>
          </cell>
          <cell r="CB308">
            <v>7.6767123287671382</v>
          </cell>
          <cell r="CC308">
            <v>0</v>
          </cell>
          <cell r="CD308">
            <v>0</v>
          </cell>
          <cell r="CE308">
            <v>14.435813305120405</v>
          </cell>
          <cell r="CF308">
            <v>0</v>
          </cell>
          <cell r="CH308">
            <v>22.112525633887543</v>
          </cell>
          <cell r="CJ308">
            <v>40057</v>
          </cell>
          <cell r="CK308">
            <v>17.143137277372926</v>
          </cell>
          <cell r="CL308">
            <v>9.581403500282784</v>
          </cell>
          <cell r="CM308">
            <v>68.350684931506848</v>
          </cell>
          <cell r="CN308">
            <v>0</v>
          </cell>
          <cell r="CO308">
            <v>0</v>
          </cell>
          <cell r="CP308">
            <v>55.185629845914747</v>
          </cell>
          <cell r="CQ308">
            <v>0</v>
          </cell>
          <cell r="CR308">
            <v>35</v>
          </cell>
          <cell r="CS308">
            <v>0</v>
          </cell>
          <cell r="CU308">
            <v>40057</v>
          </cell>
          <cell r="CV308">
            <v>2.5005078962867109</v>
          </cell>
          <cell r="CW308">
            <v>5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72.328767123287676</v>
          </cell>
          <cell r="DD308">
            <v>67</v>
          </cell>
          <cell r="DE308">
            <v>11.835616438356164</v>
          </cell>
          <cell r="DF308">
            <v>24</v>
          </cell>
          <cell r="DG308">
            <v>58.684931506849324</v>
          </cell>
          <cell r="DH308">
            <v>86.8290157359462</v>
          </cell>
          <cell r="DI308">
            <v>0</v>
          </cell>
          <cell r="DJ308">
            <v>0</v>
          </cell>
          <cell r="DK308">
            <v>27.3224043715847</v>
          </cell>
          <cell r="DL308">
            <v>41.028280559922152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R308">
            <v>68.350684931506848</v>
          </cell>
          <cell r="DS308">
            <v>22.112525633887543</v>
          </cell>
          <cell r="DT308">
            <v>0</v>
          </cell>
          <cell r="DV308">
            <v>40057</v>
          </cell>
          <cell r="DW308">
            <v>6.3876023335218557</v>
          </cell>
          <cell r="DY308">
            <v>49.7</v>
          </cell>
          <cell r="DZ308">
            <v>44.7</v>
          </cell>
          <cell r="EA308">
            <v>35</v>
          </cell>
          <cell r="EB308">
            <v>35</v>
          </cell>
          <cell r="ED308">
            <v>60</v>
          </cell>
          <cell r="EE308">
            <v>20</v>
          </cell>
          <cell r="EF308">
            <v>69.621443151035152</v>
          </cell>
          <cell r="EG308">
            <v>9.6214431510351517</v>
          </cell>
          <cell r="EH308">
            <v>60</v>
          </cell>
          <cell r="EJ308">
            <v>35</v>
          </cell>
          <cell r="EK308">
            <v>95</v>
          </cell>
          <cell r="EL308">
            <v>115</v>
          </cell>
          <cell r="EN308">
            <v>0</v>
          </cell>
          <cell r="EO308">
            <v>60</v>
          </cell>
          <cell r="EP308">
            <v>80</v>
          </cell>
          <cell r="ER308">
            <v>200</v>
          </cell>
          <cell r="ET308">
            <v>15</v>
          </cell>
          <cell r="EU308">
            <v>0</v>
          </cell>
          <cell r="EV308">
            <v>0</v>
          </cell>
          <cell r="EW308">
            <v>61.031303257762715</v>
          </cell>
          <cell r="EX308">
            <v>7.3193816737441324</v>
          </cell>
          <cell r="EZ308">
            <v>61.031303257762715</v>
          </cell>
          <cell r="FA308">
            <v>76.031303257762715</v>
          </cell>
          <cell r="FB308">
            <v>59</v>
          </cell>
          <cell r="FC308">
            <v>68.350684931506848</v>
          </cell>
          <cell r="FE308">
            <v>38271.593286111114</v>
          </cell>
        </row>
        <row r="309">
          <cell r="A309">
            <v>40058</v>
          </cell>
          <cell r="B309">
            <v>2</v>
          </cell>
          <cell r="C309">
            <v>3</v>
          </cell>
          <cell r="D309">
            <v>9</v>
          </cell>
          <cell r="E309">
            <v>2009</v>
          </cell>
          <cell r="G309">
            <v>0</v>
          </cell>
          <cell r="H309">
            <v>3.3711009910866605</v>
          </cell>
          <cell r="I309">
            <v>11.304463862563365</v>
          </cell>
          <cell r="J309">
            <v>76.027397260273986</v>
          </cell>
          <cell r="K309">
            <v>10.833333333333334</v>
          </cell>
          <cell r="L309">
            <v>0.35084860843413535</v>
          </cell>
          <cell r="M309">
            <v>7.8138914379531466</v>
          </cell>
          <cell r="N309">
            <v>8.1229090909090917</v>
          </cell>
          <cell r="O309">
            <v>24.164546781942942</v>
          </cell>
          <cell r="P309">
            <v>18.668778244596133</v>
          </cell>
          <cell r="Q309">
            <v>26.451657555012662</v>
          </cell>
          <cell r="R309">
            <v>22.221273547443964</v>
          </cell>
          <cell r="S309">
            <v>120.87558434653891</v>
          </cell>
          <cell r="T309">
            <v>22.099588705938075</v>
          </cell>
          <cell r="U309">
            <v>34.535625606648175</v>
          </cell>
          <cell r="W309">
            <v>0</v>
          </cell>
          <cell r="X309">
            <v>14.675564853650025</v>
          </cell>
          <cell r="Y309">
            <v>10.833333333333334</v>
          </cell>
          <cell r="Z309">
            <v>0</v>
          </cell>
          <cell r="AA309">
            <v>0</v>
          </cell>
          <cell r="AB309">
            <v>2.4992395227161301</v>
          </cell>
          <cell r="AC309">
            <v>5</v>
          </cell>
          <cell r="AD309">
            <v>0</v>
          </cell>
          <cell r="AE309">
            <v>1.0022831050228298</v>
          </cell>
          <cell r="AF309">
            <v>7.7861265095574126</v>
          </cell>
          <cell r="AG309">
            <v>0</v>
          </cell>
          <cell r="AH309">
            <v>1.7790113816649562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16.264765652139054</v>
          </cell>
          <cell r="AP309">
            <v>0</v>
          </cell>
          <cell r="AQ309">
            <v>16.213873490442587</v>
          </cell>
          <cell r="AR309">
            <v>18.786126509557413</v>
          </cell>
          <cell r="AS309">
            <v>38.462479095191675</v>
          </cell>
          <cell r="AT309">
            <v>0</v>
          </cell>
          <cell r="AU309">
            <v>0</v>
          </cell>
          <cell r="AV309">
            <v>0</v>
          </cell>
          <cell r="AW309">
            <v>67</v>
          </cell>
          <cell r="AX309">
            <v>0</v>
          </cell>
          <cell r="AY309">
            <v>0</v>
          </cell>
          <cell r="AZ309">
            <v>39.898804997291911</v>
          </cell>
          <cell r="BA309">
            <v>0</v>
          </cell>
          <cell r="BB309">
            <v>70.611993661833253</v>
          </cell>
          <cell r="BC309">
            <v>0</v>
          </cell>
          <cell r="BD309">
            <v>0</v>
          </cell>
          <cell r="BE309">
            <v>27.3224043715847</v>
          </cell>
          <cell r="BF309">
            <v>41.028280559922152</v>
          </cell>
          <cell r="BG309">
            <v>0</v>
          </cell>
          <cell r="BH309">
            <v>1.1469461406419583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CA309">
            <v>0</v>
          </cell>
          <cell r="CB309">
            <v>6.5297661881251798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H309">
            <v>6.5297661881251798</v>
          </cell>
          <cell r="CJ309">
            <v>40058</v>
          </cell>
          <cell r="CK309">
            <v>14.675564853650025</v>
          </cell>
          <cell r="CL309">
            <v>8.7884096145802424</v>
          </cell>
          <cell r="CM309">
            <v>68.350684931506848</v>
          </cell>
          <cell r="CN309">
            <v>0</v>
          </cell>
          <cell r="CO309">
            <v>0</v>
          </cell>
          <cell r="CP309">
            <v>56.506256128995688</v>
          </cell>
          <cell r="CQ309">
            <v>0</v>
          </cell>
          <cell r="CR309">
            <v>35</v>
          </cell>
          <cell r="CS309">
            <v>0</v>
          </cell>
          <cell r="CU309">
            <v>40058</v>
          </cell>
          <cell r="CV309">
            <v>2.4992395227161301</v>
          </cell>
          <cell r="CW309">
            <v>5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72.328767123287676</v>
          </cell>
          <cell r="DD309">
            <v>67</v>
          </cell>
          <cell r="DE309">
            <v>11.835616438356164</v>
          </cell>
          <cell r="DF309">
            <v>24</v>
          </cell>
          <cell r="DG309">
            <v>58.684931506849324</v>
          </cell>
          <cell r="DH309">
            <v>70.611993661833253</v>
          </cell>
          <cell r="DI309">
            <v>0</v>
          </cell>
          <cell r="DJ309">
            <v>0</v>
          </cell>
          <cell r="DK309">
            <v>27.3224043715847</v>
          </cell>
          <cell r="DL309">
            <v>41.028280559922152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R309">
            <v>68.350684931506848</v>
          </cell>
          <cell r="DS309">
            <v>6.5297661881251798</v>
          </cell>
          <cell r="DT309">
            <v>0</v>
          </cell>
          <cell r="DV309">
            <v>40058</v>
          </cell>
          <cell r="DW309">
            <v>5.8589397430534946</v>
          </cell>
          <cell r="DY309">
            <v>49.7</v>
          </cell>
          <cell r="DZ309">
            <v>44.7</v>
          </cell>
          <cell r="EA309">
            <v>35</v>
          </cell>
          <cell r="EB309">
            <v>35</v>
          </cell>
          <cell r="ED309">
            <v>60</v>
          </cell>
          <cell r="EE309">
            <v>20</v>
          </cell>
          <cell r="EF309">
            <v>56.506256128995688</v>
          </cell>
          <cell r="EG309">
            <v>0</v>
          </cell>
          <cell r="EH309">
            <v>56.506256128995688</v>
          </cell>
          <cell r="EJ309">
            <v>35</v>
          </cell>
          <cell r="EK309">
            <v>95</v>
          </cell>
          <cell r="EL309">
            <v>115</v>
          </cell>
          <cell r="EN309">
            <v>0</v>
          </cell>
          <cell r="EO309">
            <v>60</v>
          </cell>
          <cell r="EP309">
            <v>80</v>
          </cell>
          <cell r="ER309">
            <v>200</v>
          </cell>
          <cell r="ET309">
            <v>15</v>
          </cell>
          <cell r="EU309">
            <v>0</v>
          </cell>
          <cell r="EV309">
            <v>0</v>
          </cell>
          <cell r="EW309">
            <v>56.45959570097861</v>
          </cell>
          <cell r="EX309">
            <v>11.891089230528237</v>
          </cell>
          <cell r="EZ309">
            <v>56.45959570097861</v>
          </cell>
          <cell r="FA309">
            <v>71.45959570097861</v>
          </cell>
          <cell r="FB309">
            <v>59</v>
          </cell>
          <cell r="FC309">
            <v>68.350684931506848</v>
          </cell>
          <cell r="FE309">
            <v>38271.593286342591</v>
          </cell>
        </row>
        <row r="310">
          <cell r="A310">
            <v>40059</v>
          </cell>
          <cell r="B310">
            <v>3</v>
          </cell>
          <cell r="C310">
            <v>4</v>
          </cell>
          <cell r="D310">
            <v>9</v>
          </cell>
          <cell r="E310">
            <v>2009</v>
          </cell>
          <cell r="G310">
            <v>0</v>
          </cell>
          <cell r="H310">
            <v>3.2528214240005981</v>
          </cell>
          <cell r="I310">
            <v>9.4102511055853846</v>
          </cell>
          <cell r="J310">
            <v>76.027397260273986</v>
          </cell>
          <cell r="K310">
            <v>10.833333333333334</v>
          </cell>
          <cell r="L310">
            <v>0.3385386178322341</v>
          </cell>
          <cell r="M310">
            <v>6.5045703570632831</v>
          </cell>
          <cell r="N310">
            <v>0</v>
          </cell>
          <cell r="O310">
            <v>23.316701481622296</v>
          </cell>
          <cell r="P310">
            <v>15.540577001437995</v>
          </cell>
          <cell r="Q310">
            <v>27.134461273514273</v>
          </cell>
          <cell r="R310">
            <v>22.221273547443964</v>
          </cell>
          <cell r="S310">
            <v>182.16960059660533</v>
          </cell>
          <cell r="T310">
            <v>21.468846440568651</v>
          </cell>
          <cell r="U310">
            <v>27.164106053106082</v>
          </cell>
          <cell r="W310">
            <v>0</v>
          </cell>
          <cell r="X310">
            <v>12.663072529585982</v>
          </cell>
          <cell r="Y310">
            <v>10.833333333333334</v>
          </cell>
          <cell r="Z310">
            <v>0</v>
          </cell>
          <cell r="AA310">
            <v>0</v>
          </cell>
          <cell r="AB310">
            <v>0</v>
          </cell>
          <cell r="AC310">
            <v>5</v>
          </cell>
          <cell r="AD310">
            <v>0</v>
          </cell>
          <cell r="AE310">
            <v>1.0022831050228298</v>
          </cell>
          <cell r="AF310">
            <v>0.84082586987268737</v>
          </cell>
          <cell r="AG310">
            <v>0</v>
          </cell>
          <cell r="AH310">
            <v>2.4130829130836791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17.442845318308869</v>
          </cell>
          <cell r="AP310">
            <v>0</v>
          </cell>
          <cell r="AQ310">
            <v>23.159174130127312</v>
          </cell>
          <cell r="AR310">
            <v>11.840825869872688</v>
          </cell>
          <cell r="AS310">
            <v>33.357085072625971</v>
          </cell>
          <cell r="AT310">
            <v>0</v>
          </cell>
          <cell r="AU310">
            <v>0</v>
          </cell>
          <cell r="AV310">
            <v>0</v>
          </cell>
          <cell r="AW310">
            <v>67</v>
          </cell>
          <cell r="AX310">
            <v>0</v>
          </cell>
          <cell r="AY310">
            <v>0</v>
          </cell>
          <cell r="AZ310">
            <v>46.844105636976636</v>
          </cell>
          <cell r="BA310">
            <v>0</v>
          </cell>
          <cell r="BB310">
            <v>116.95844745330344</v>
          </cell>
          <cell r="BC310">
            <v>0</v>
          </cell>
          <cell r="BD310">
            <v>0</v>
          </cell>
          <cell r="BE310">
            <v>27.3224043715847</v>
          </cell>
          <cell r="BF310">
            <v>34.676637717047541</v>
          </cell>
          <cell r="BG310">
            <v>0</v>
          </cell>
          <cell r="BH310">
            <v>6.4526812896831842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7.1054273576010019E-15</v>
          </cell>
          <cell r="BO310">
            <v>0</v>
          </cell>
          <cell r="BP310">
            <v>0</v>
          </cell>
          <cell r="BQ310">
            <v>-7.1054273576010019E-15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6.3516428428746039</v>
          </cell>
          <cell r="BX310">
            <v>0</v>
          </cell>
          <cell r="BY310">
            <v>0</v>
          </cell>
          <cell r="CA310">
            <v>0</v>
          </cell>
          <cell r="CB310">
            <v>1.2240310390839539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H310">
            <v>1.2240310390839539</v>
          </cell>
          <cell r="CJ310">
            <v>40059</v>
          </cell>
          <cell r="CK310">
            <v>12.663072529585982</v>
          </cell>
          <cell r="CL310">
            <v>1.8431089748955172</v>
          </cell>
          <cell r="CM310">
            <v>61.999042088632244</v>
          </cell>
          <cell r="CN310">
            <v>6.3516428428746039</v>
          </cell>
          <cell r="CO310">
            <v>0</v>
          </cell>
          <cell r="CP310">
            <v>53.213013304018517</v>
          </cell>
          <cell r="CQ310">
            <v>0</v>
          </cell>
          <cell r="CR310">
            <v>35</v>
          </cell>
          <cell r="CS310">
            <v>0</v>
          </cell>
          <cell r="CU310">
            <v>40059</v>
          </cell>
          <cell r="CV310">
            <v>0</v>
          </cell>
          <cell r="CW310">
            <v>5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72.328767123287676</v>
          </cell>
          <cell r="DD310">
            <v>67</v>
          </cell>
          <cell r="DE310">
            <v>11.835616438356164</v>
          </cell>
          <cell r="DF310">
            <v>24</v>
          </cell>
          <cell r="DG310">
            <v>58.684931506849324</v>
          </cell>
          <cell r="DH310">
            <v>116.95844745330344</v>
          </cell>
          <cell r="DI310">
            <v>0</v>
          </cell>
          <cell r="DJ310">
            <v>0</v>
          </cell>
          <cell r="DK310">
            <v>27.3224043715847</v>
          </cell>
          <cell r="DL310">
            <v>34.676637717047548</v>
          </cell>
          <cell r="DM310">
            <v>0</v>
          </cell>
          <cell r="DN310">
            <v>0</v>
          </cell>
          <cell r="DO310">
            <v>-7.1054273576010019E-15</v>
          </cell>
          <cell r="DP310">
            <v>6.3516428428746039</v>
          </cell>
          <cell r="DR310">
            <v>68.350684931506848</v>
          </cell>
          <cell r="DS310">
            <v>1.2240310390839539</v>
          </cell>
          <cell r="DT310">
            <v>0</v>
          </cell>
          <cell r="DV310">
            <v>40059</v>
          </cell>
          <cell r="DW310">
            <v>1.2287393165970115</v>
          </cell>
          <cell r="DY310">
            <v>49.7</v>
          </cell>
          <cell r="DZ310">
            <v>44.7</v>
          </cell>
          <cell r="EA310">
            <v>35</v>
          </cell>
          <cell r="EB310">
            <v>35</v>
          </cell>
          <cell r="ED310">
            <v>60</v>
          </cell>
          <cell r="EE310">
            <v>20</v>
          </cell>
          <cell r="EF310">
            <v>53.213013304018524</v>
          </cell>
          <cell r="EG310">
            <v>0</v>
          </cell>
          <cell r="EH310">
            <v>53.213013304018524</v>
          </cell>
          <cell r="EJ310">
            <v>35</v>
          </cell>
          <cell r="EK310">
            <v>95</v>
          </cell>
          <cell r="EL310">
            <v>115</v>
          </cell>
          <cell r="EN310">
            <v>0</v>
          </cell>
          <cell r="EO310">
            <v>60</v>
          </cell>
          <cell r="EP310">
            <v>80</v>
          </cell>
          <cell r="ER310">
            <v>200</v>
          </cell>
          <cell r="ET310">
            <v>15</v>
          </cell>
          <cell r="EU310">
            <v>0</v>
          </cell>
          <cell r="EV310">
            <v>6.3516428428746039</v>
          </cell>
          <cell r="EW310">
            <v>53.350684931506848</v>
          </cell>
          <cell r="EX310">
            <v>15</v>
          </cell>
          <cell r="EZ310">
            <v>46.999042088632244</v>
          </cell>
          <cell r="FA310">
            <v>61.999042088632244</v>
          </cell>
          <cell r="FB310">
            <v>59</v>
          </cell>
          <cell r="FC310">
            <v>68.350684931506848</v>
          </cell>
          <cell r="FE310">
            <v>38271.59328645833</v>
          </cell>
        </row>
        <row r="311">
          <cell r="A311">
            <v>40060</v>
          </cell>
          <cell r="B311">
            <v>4</v>
          </cell>
          <cell r="C311">
            <v>5</v>
          </cell>
          <cell r="D311">
            <v>9</v>
          </cell>
          <cell r="E311">
            <v>2009</v>
          </cell>
          <cell r="G311">
            <v>0</v>
          </cell>
          <cell r="H311">
            <v>3.9549832944214063</v>
          </cell>
          <cell r="I311">
            <v>9.6956253091689728</v>
          </cell>
          <cell r="J311">
            <v>76.027397260273986</v>
          </cell>
          <cell r="K311">
            <v>10.833333333333334</v>
          </cell>
          <cell r="L311">
            <v>0.41161637960324515</v>
          </cell>
          <cell r="M311">
            <v>6.701827217105901</v>
          </cell>
          <cell r="N311">
            <v>0</v>
          </cell>
          <cell r="O311">
            <v>28.349900846204605</v>
          </cell>
          <cell r="P311">
            <v>16.01185877014473</v>
          </cell>
          <cell r="Q311">
            <v>26.946353570935795</v>
          </cell>
          <cell r="R311">
            <v>22.221273547443964</v>
          </cell>
          <cell r="S311">
            <v>176.39455408413818</v>
          </cell>
          <cell r="T311">
            <v>21.650292596212616</v>
          </cell>
          <cell r="U311">
            <v>29.560154043253647</v>
          </cell>
          <cell r="W311">
            <v>0</v>
          </cell>
          <cell r="X311">
            <v>13.65060860359038</v>
          </cell>
          <cell r="Y311">
            <v>10.833333333333334</v>
          </cell>
          <cell r="Z311">
            <v>0</v>
          </cell>
          <cell r="AA311">
            <v>0</v>
          </cell>
          <cell r="AB311">
            <v>0</v>
          </cell>
          <cell r="AC311">
            <v>5</v>
          </cell>
          <cell r="AD311">
            <v>0</v>
          </cell>
          <cell r="AE311">
            <v>1.0022831050228298</v>
          </cell>
          <cell r="AF311">
            <v>1.1111604916863165</v>
          </cell>
          <cell r="AG311">
            <v>0</v>
          </cell>
          <cell r="AH311">
            <v>2.0162809477253312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16.635164989288285</v>
          </cell>
          <cell r="AP311">
            <v>0</v>
          </cell>
          <cell r="AQ311">
            <v>22.888839508313684</v>
          </cell>
          <cell r="AR311">
            <v>12.111160491686316</v>
          </cell>
          <cell r="AS311">
            <v>39.877940797715468</v>
          </cell>
          <cell r="AT311">
            <v>0</v>
          </cell>
          <cell r="AU311">
            <v>0</v>
          </cell>
          <cell r="AV311">
            <v>0</v>
          </cell>
          <cell r="AW311">
            <v>67</v>
          </cell>
          <cell r="AX311">
            <v>0</v>
          </cell>
          <cell r="AY311">
            <v>0</v>
          </cell>
          <cell r="AZ311">
            <v>46.573771015163004</v>
          </cell>
          <cell r="BA311">
            <v>0</v>
          </cell>
          <cell r="BB311">
            <v>114.03122970844143</v>
          </cell>
          <cell r="BC311">
            <v>0</v>
          </cell>
          <cell r="BD311">
            <v>0</v>
          </cell>
          <cell r="BE311">
            <v>27.3224043715847</v>
          </cell>
          <cell r="BF311">
            <v>36.101925316150414</v>
          </cell>
          <cell r="BG311">
            <v>0</v>
          </cell>
          <cell r="BH311">
            <v>0.14877178496821841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4.9263552437717379</v>
          </cell>
          <cell r="BX311">
            <v>0</v>
          </cell>
          <cell r="BY311">
            <v>0</v>
          </cell>
          <cell r="CA311">
            <v>0</v>
          </cell>
          <cell r="CB311">
            <v>7.5279405437989197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H311">
            <v>7.5279405437989197</v>
          </cell>
          <cell r="CJ311">
            <v>40060</v>
          </cell>
          <cell r="CK311">
            <v>13.65060860359038</v>
          </cell>
          <cell r="CL311">
            <v>2.1134435967091463</v>
          </cell>
          <cell r="CM311">
            <v>63.42432968773511</v>
          </cell>
          <cell r="CN311">
            <v>4.9263552437717379</v>
          </cell>
          <cell r="CO311">
            <v>0</v>
          </cell>
          <cell r="CP311">
            <v>58.529386734729087</v>
          </cell>
          <cell r="CQ311">
            <v>0</v>
          </cell>
          <cell r="CR311">
            <v>35</v>
          </cell>
          <cell r="CS311">
            <v>0</v>
          </cell>
          <cell r="CU311">
            <v>40060</v>
          </cell>
          <cell r="CV311">
            <v>0</v>
          </cell>
          <cell r="CW311">
            <v>5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72.328767123287676</v>
          </cell>
          <cell r="DD311">
            <v>67</v>
          </cell>
          <cell r="DE311">
            <v>11.835616438356164</v>
          </cell>
          <cell r="DF311">
            <v>24</v>
          </cell>
          <cell r="DG311">
            <v>58.684931506849324</v>
          </cell>
          <cell r="DH311">
            <v>114.03122970844143</v>
          </cell>
          <cell r="DI311">
            <v>0</v>
          </cell>
          <cell r="DJ311">
            <v>0</v>
          </cell>
          <cell r="DK311">
            <v>27.3224043715847</v>
          </cell>
          <cell r="DL311">
            <v>36.101925316150414</v>
          </cell>
          <cell r="DM311">
            <v>0</v>
          </cell>
          <cell r="DN311">
            <v>0</v>
          </cell>
          <cell r="DO311">
            <v>0</v>
          </cell>
          <cell r="DP311">
            <v>4.9263552437717379</v>
          </cell>
          <cell r="DR311">
            <v>68.350684931506848</v>
          </cell>
          <cell r="DS311">
            <v>7.5279405437989197</v>
          </cell>
          <cell r="DT311">
            <v>0</v>
          </cell>
          <cell r="DV311">
            <v>40060</v>
          </cell>
          <cell r="DW311">
            <v>1.4089623978060974</v>
          </cell>
          <cell r="DY311">
            <v>49.7</v>
          </cell>
          <cell r="DZ311">
            <v>44.7</v>
          </cell>
          <cell r="EA311">
            <v>35</v>
          </cell>
          <cell r="EB311">
            <v>35</v>
          </cell>
          <cell r="ED311">
            <v>60</v>
          </cell>
          <cell r="EE311">
            <v>20</v>
          </cell>
          <cell r="EF311">
            <v>58.529386734729087</v>
          </cell>
          <cell r="EG311">
            <v>0</v>
          </cell>
          <cell r="EH311">
            <v>58.529386734729087</v>
          </cell>
          <cell r="EJ311">
            <v>35</v>
          </cell>
          <cell r="EK311">
            <v>95</v>
          </cell>
          <cell r="EL311">
            <v>115</v>
          </cell>
          <cell r="EN311">
            <v>0</v>
          </cell>
          <cell r="EO311">
            <v>60</v>
          </cell>
          <cell r="EP311">
            <v>80</v>
          </cell>
          <cell r="ER311">
            <v>200</v>
          </cell>
          <cell r="ET311">
            <v>15</v>
          </cell>
          <cell r="EU311">
            <v>0</v>
          </cell>
          <cell r="EV311">
            <v>4.9263552437717379</v>
          </cell>
          <cell r="EW311">
            <v>53.350684931506848</v>
          </cell>
          <cell r="EX311">
            <v>15</v>
          </cell>
          <cell r="EZ311">
            <v>48.42432968773511</v>
          </cell>
          <cell r="FA311">
            <v>63.42432968773511</v>
          </cell>
          <cell r="FB311">
            <v>59</v>
          </cell>
          <cell r="FC311">
            <v>68.350684931506848</v>
          </cell>
          <cell r="FE311">
            <v>38271.593286805553</v>
          </cell>
        </row>
        <row r="312">
          <cell r="A312">
            <v>40061</v>
          </cell>
          <cell r="B312">
            <v>5</v>
          </cell>
          <cell r="C312">
            <v>6</v>
          </cell>
          <cell r="D312">
            <v>9</v>
          </cell>
          <cell r="E312">
            <v>2009</v>
          </cell>
          <cell r="G312">
            <v>0</v>
          </cell>
          <cell r="H312">
            <v>3.5333509946732069</v>
          </cell>
          <cell r="I312">
            <v>11.807336324471777</v>
          </cell>
          <cell r="J312">
            <v>76.027397260273986</v>
          </cell>
          <cell r="K312">
            <v>10.833333333333334</v>
          </cell>
          <cell r="L312">
            <v>0.36773483881622304</v>
          </cell>
          <cell r="M312">
            <v>8.1614878275087257</v>
          </cell>
          <cell r="N312">
            <v>8.1229090909090917</v>
          </cell>
          <cell r="O312">
            <v>25.327578625961863</v>
          </cell>
          <cell r="P312">
            <v>19.499247923726362</v>
          </cell>
          <cell r="Q312">
            <v>26.832526994615083</v>
          </cell>
          <cell r="R312">
            <v>22.221273547443964</v>
          </cell>
          <cell r="S312">
            <v>191.11218396285184</v>
          </cell>
          <cell r="T312">
            <v>22.316004480544265</v>
          </cell>
          <cell r="U312">
            <v>40.579718882465095</v>
          </cell>
          <cell r="W312">
            <v>0</v>
          </cell>
          <cell r="X312">
            <v>15.340687319144983</v>
          </cell>
          <cell r="Y312">
            <v>10.833333333333334</v>
          </cell>
          <cell r="Z312">
            <v>0</v>
          </cell>
          <cell r="AA312">
            <v>0</v>
          </cell>
          <cell r="AB312">
            <v>2.4979717925234484</v>
          </cell>
          <cell r="AC312">
            <v>5</v>
          </cell>
          <cell r="AD312">
            <v>0</v>
          </cell>
          <cell r="AE312">
            <v>1.0022831050228298</v>
          </cell>
          <cell r="AF312">
            <v>8.1518768596877607</v>
          </cell>
          <cell r="AG312">
            <v>0</v>
          </cell>
          <cell r="AH312">
            <v>1.7995015766982618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14.935258876678994</v>
          </cell>
          <cell r="AP312">
            <v>0</v>
          </cell>
          <cell r="AQ312">
            <v>15.848123140312239</v>
          </cell>
          <cell r="AR312">
            <v>19.151876859687761</v>
          </cell>
          <cell r="AS312">
            <v>40.253319350765437</v>
          </cell>
          <cell r="AT312">
            <v>0</v>
          </cell>
          <cell r="AU312">
            <v>0</v>
          </cell>
          <cell r="AV312">
            <v>0</v>
          </cell>
          <cell r="AW312">
            <v>67</v>
          </cell>
          <cell r="AX312">
            <v>0</v>
          </cell>
          <cell r="AY312">
            <v>0</v>
          </cell>
          <cell r="AZ312">
            <v>39.533054647161563</v>
          </cell>
          <cell r="BA312">
            <v>0</v>
          </cell>
          <cell r="BB312">
            <v>147.47485267869962</v>
          </cell>
          <cell r="BC312">
            <v>0</v>
          </cell>
          <cell r="BD312">
            <v>0</v>
          </cell>
          <cell r="BE312">
            <v>27.3224043715847</v>
          </cell>
          <cell r="BF312">
            <v>41.028280559922152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7.1054273576010019E-15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CA312">
            <v>0</v>
          </cell>
          <cell r="CB312">
            <v>7.6767123287671382</v>
          </cell>
          <cell r="CC312">
            <v>0</v>
          </cell>
          <cell r="CD312">
            <v>0</v>
          </cell>
          <cell r="CE312">
            <v>1.8925472876045717</v>
          </cell>
          <cell r="CF312">
            <v>0</v>
          </cell>
          <cell r="CH312">
            <v>9.5692596163717099</v>
          </cell>
          <cell r="CJ312">
            <v>40061</v>
          </cell>
          <cell r="CK312">
            <v>15.340687319144983</v>
          </cell>
          <cell r="CL312">
            <v>9.1541599647105905</v>
          </cell>
          <cell r="CM312">
            <v>68.350684931506848</v>
          </cell>
          <cell r="CN312">
            <v>0</v>
          </cell>
          <cell r="CO312">
            <v>0</v>
          </cell>
          <cell r="CP312">
            <v>56.988079804142693</v>
          </cell>
          <cell r="CQ312">
            <v>0</v>
          </cell>
          <cell r="CR312">
            <v>35</v>
          </cell>
          <cell r="CS312">
            <v>0</v>
          </cell>
          <cell r="CU312">
            <v>40061</v>
          </cell>
          <cell r="CV312">
            <v>2.4979717925234484</v>
          </cell>
          <cell r="CW312">
            <v>5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72.328767123287676</v>
          </cell>
          <cell r="DD312">
            <v>67</v>
          </cell>
          <cell r="DE312">
            <v>11.835616438356164</v>
          </cell>
          <cell r="DF312">
            <v>24</v>
          </cell>
          <cell r="DG312">
            <v>58.684931506849324</v>
          </cell>
          <cell r="DH312">
            <v>147.47485267869962</v>
          </cell>
          <cell r="DI312">
            <v>0</v>
          </cell>
          <cell r="DJ312">
            <v>0</v>
          </cell>
          <cell r="DK312">
            <v>27.3224043715847</v>
          </cell>
          <cell r="DL312">
            <v>41.028280559922152</v>
          </cell>
          <cell r="DM312">
            <v>0</v>
          </cell>
          <cell r="DN312">
            <v>0</v>
          </cell>
          <cell r="DO312">
            <v>7.1054273576010019E-15</v>
          </cell>
          <cell r="DP312">
            <v>0</v>
          </cell>
          <cell r="DR312">
            <v>68.350684931506848</v>
          </cell>
          <cell r="DS312">
            <v>9.5692596163717099</v>
          </cell>
          <cell r="DT312">
            <v>0</v>
          </cell>
          <cell r="DV312">
            <v>40061</v>
          </cell>
          <cell r="DW312">
            <v>6.10277330980706</v>
          </cell>
          <cell r="DY312">
            <v>49.7</v>
          </cell>
          <cell r="DZ312">
            <v>44.7</v>
          </cell>
          <cell r="EA312">
            <v>35</v>
          </cell>
          <cell r="EB312">
            <v>35</v>
          </cell>
          <cell r="ED312">
            <v>60</v>
          </cell>
          <cell r="EE312">
            <v>20</v>
          </cell>
          <cell r="EF312">
            <v>58.880627091747265</v>
          </cell>
          <cell r="EG312">
            <v>0</v>
          </cell>
          <cell r="EH312">
            <v>58.880627091747265</v>
          </cell>
          <cell r="EJ312">
            <v>35</v>
          </cell>
          <cell r="EK312">
            <v>95</v>
          </cell>
          <cell r="EL312">
            <v>115</v>
          </cell>
          <cell r="EN312">
            <v>0</v>
          </cell>
          <cell r="EO312">
            <v>60</v>
          </cell>
          <cell r="EP312">
            <v>80</v>
          </cell>
          <cell r="ER312">
            <v>200</v>
          </cell>
          <cell r="ET312">
            <v>15</v>
          </cell>
          <cell r="EU312">
            <v>0</v>
          </cell>
          <cell r="EV312">
            <v>0</v>
          </cell>
          <cell r="EW312">
            <v>58.971167787340832</v>
          </cell>
          <cell r="EX312">
            <v>9.3795171441660159</v>
          </cell>
          <cell r="EZ312">
            <v>58.971167787340832</v>
          </cell>
          <cell r="FA312">
            <v>73.971167787340832</v>
          </cell>
          <cell r="FB312">
            <v>59</v>
          </cell>
          <cell r="FC312">
            <v>68.350684931506848</v>
          </cell>
          <cell r="FE312">
            <v>38271.593287037038</v>
          </cell>
        </row>
        <row r="313">
          <cell r="A313">
            <v>40062</v>
          </cell>
          <cell r="B313">
            <v>6</v>
          </cell>
          <cell r="C313">
            <v>7</v>
          </cell>
          <cell r="D313">
            <v>9</v>
          </cell>
          <cell r="E313">
            <v>2009</v>
          </cell>
          <cell r="G313">
            <v>0</v>
          </cell>
          <cell r="H313">
            <v>3.1211594453893667</v>
          </cell>
          <cell r="I313">
            <v>11.684028608769514</v>
          </cell>
          <cell r="J313">
            <v>76.027397260273986</v>
          </cell>
          <cell r="K313">
            <v>10.833333333333334</v>
          </cell>
          <cell r="L313">
            <v>0.32483584769821178</v>
          </cell>
          <cell r="M313">
            <v>8.0762548509011136</v>
          </cell>
          <cell r="N313">
            <v>8.1229090909090917</v>
          </cell>
          <cell r="O313">
            <v>22.37292909095039</v>
          </cell>
          <cell r="P313">
            <v>19.29561116321473</v>
          </cell>
          <cell r="Q313">
            <v>26.754591596958853</v>
          </cell>
          <cell r="R313">
            <v>22.221273547443964</v>
          </cell>
          <cell r="S313">
            <v>166.62264350337236</v>
          </cell>
          <cell r="T313">
            <v>22.233939991600561</v>
          </cell>
          <cell r="U313">
            <v>39.775164070566753</v>
          </cell>
          <cell r="W313">
            <v>0</v>
          </cell>
          <cell r="X313">
            <v>14.805188054158881</v>
          </cell>
          <cell r="Y313">
            <v>10.833333333333334</v>
          </cell>
          <cell r="Z313">
            <v>0</v>
          </cell>
          <cell r="AA313">
            <v>0</v>
          </cell>
          <cell r="AB313">
            <v>2.4967047053823137</v>
          </cell>
          <cell r="AC313">
            <v>5</v>
          </cell>
          <cell r="AD313">
            <v>0</v>
          </cell>
          <cell r="AE313">
            <v>1.0022831050228298</v>
          </cell>
          <cell r="AF313">
            <v>8.0250119791032724</v>
          </cell>
          <cell r="AG313">
            <v>0</v>
          </cell>
          <cell r="AH313">
            <v>1.9562924339567243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15.096150197227789</v>
          </cell>
          <cell r="AP313">
            <v>0</v>
          </cell>
          <cell r="AQ313">
            <v>15.974988020896728</v>
          </cell>
          <cell r="AR313">
            <v>19.025011979103272</v>
          </cell>
          <cell r="AS313">
            <v>38.591962767383421</v>
          </cell>
          <cell r="AT313">
            <v>0</v>
          </cell>
          <cell r="AU313">
            <v>0</v>
          </cell>
          <cell r="AV313">
            <v>0</v>
          </cell>
          <cell r="AW313">
            <v>67</v>
          </cell>
          <cell r="AX313">
            <v>0</v>
          </cell>
          <cell r="AY313">
            <v>0</v>
          </cell>
          <cell r="AZ313">
            <v>39.659919527746055</v>
          </cell>
          <cell r="BA313">
            <v>0</v>
          </cell>
          <cell r="BB313">
            <v>121.9718280377936</v>
          </cell>
          <cell r="BC313">
            <v>0</v>
          </cell>
          <cell r="BD313">
            <v>0</v>
          </cell>
          <cell r="BE313">
            <v>27.3224043715847</v>
          </cell>
          <cell r="BF313">
            <v>41.028280559922152</v>
          </cell>
          <cell r="BG313">
            <v>0</v>
          </cell>
          <cell r="BH313">
            <v>1.8791736705608599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CA313">
            <v>0</v>
          </cell>
          <cell r="CB313">
            <v>5.7975386582062782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H313">
            <v>5.7975386582062782</v>
          </cell>
          <cell r="CJ313">
            <v>40062</v>
          </cell>
          <cell r="CK313">
            <v>14.805188054158881</v>
          </cell>
          <cell r="CL313">
            <v>9.0272950841261022</v>
          </cell>
          <cell r="CM313">
            <v>68.350684931506848</v>
          </cell>
          <cell r="CN313">
            <v>0</v>
          </cell>
          <cell r="CO313">
            <v>0</v>
          </cell>
          <cell r="CP313">
            <v>55.644405398567933</v>
          </cell>
          <cell r="CQ313">
            <v>0</v>
          </cell>
          <cell r="CR313">
            <v>35</v>
          </cell>
          <cell r="CS313">
            <v>0</v>
          </cell>
          <cell r="CU313">
            <v>40062</v>
          </cell>
          <cell r="CV313">
            <v>2.4967047053823137</v>
          </cell>
          <cell r="CW313">
            <v>5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72.328767123287676</v>
          </cell>
          <cell r="DD313">
            <v>67</v>
          </cell>
          <cell r="DE313">
            <v>11.835616438356164</v>
          </cell>
          <cell r="DF313">
            <v>24</v>
          </cell>
          <cell r="DG313">
            <v>58.684931506849324</v>
          </cell>
          <cell r="DH313">
            <v>121.9718280377936</v>
          </cell>
          <cell r="DI313">
            <v>0</v>
          </cell>
          <cell r="DJ313">
            <v>0</v>
          </cell>
          <cell r="DK313">
            <v>27.3224043715847</v>
          </cell>
          <cell r="DL313">
            <v>41.028280559922152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R313">
            <v>68.350684931506848</v>
          </cell>
          <cell r="DS313">
            <v>5.7975386582062782</v>
          </cell>
          <cell r="DT313">
            <v>0</v>
          </cell>
          <cell r="DV313">
            <v>40062</v>
          </cell>
          <cell r="DW313">
            <v>6.0181967227507345</v>
          </cell>
          <cell r="DY313">
            <v>49.7</v>
          </cell>
          <cell r="DZ313">
            <v>44.7</v>
          </cell>
          <cell r="EA313">
            <v>35</v>
          </cell>
          <cell r="EB313">
            <v>35</v>
          </cell>
          <cell r="ED313">
            <v>60</v>
          </cell>
          <cell r="EE313">
            <v>20</v>
          </cell>
          <cell r="EF313">
            <v>55.644405398567933</v>
          </cell>
          <cell r="EG313">
            <v>0</v>
          </cell>
          <cell r="EH313">
            <v>55.644405398567933</v>
          </cell>
          <cell r="EJ313">
            <v>35</v>
          </cell>
          <cell r="EK313">
            <v>95</v>
          </cell>
          <cell r="EL313">
            <v>115</v>
          </cell>
          <cell r="EN313">
            <v>0</v>
          </cell>
          <cell r="EO313">
            <v>60</v>
          </cell>
          <cell r="EP313">
            <v>80</v>
          </cell>
          <cell r="ER313">
            <v>200</v>
          </cell>
          <cell r="ET313">
            <v>15</v>
          </cell>
          <cell r="EU313">
            <v>0</v>
          </cell>
          <cell r="EV313">
            <v>0</v>
          </cell>
          <cell r="EW313">
            <v>58.355313390352016</v>
          </cell>
          <cell r="EX313">
            <v>9.9953715411548316</v>
          </cell>
          <cell r="EZ313">
            <v>58.355313390352016</v>
          </cell>
          <cell r="FA313">
            <v>73.355313390352023</v>
          </cell>
          <cell r="FB313">
            <v>59</v>
          </cell>
          <cell r="FC313">
            <v>68.350684931506848</v>
          </cell>
          <cell r="FE313">
            <v>38271.593287152777</v>
          </cell>
        </row>
        <row r="314">
          <cell r="A314">
            <v>40063</v>
          </cell>
          <cell r="B314">
            <v>7</v>
          </cell>
          <cell r="C314">
            <v>1</v>
          </cell>
          <cell r="D314">
            <v>9</v>
          </cell>
          <cell r="E314">
            <v>2009</v>
          </cell>
          <cell r="G314">
            <v>0</v>
          </cell>
          <cell r="H314">
            <v>4.2412187272610007</v>
          </cell>
          <cell r="I314">
            <v>12.017571913854219</v>
          </cell>
          <cell r="J314">
            <v>76.027397260273986</v>
          </cell>
          <cell r="K314">
            <v>10.833333333333334</v>
          </cell>
          <cell r="L314">
            <v>0.44140644034655818</v>
          </cell>
          <cell r="M314">
            <v>8.3068072421931127</v>
          </cell>
          <cell r="N314">
            <v>8.1229090909090917</v>
          </cell>
          <cell r="O314">
            <v>30.401678448178046</v>
          </cell>
          <cell r="P314">
            <v>19.8464418857771</v>
          </cell>
          <cell r="Q314">
            <v>26.889979232897407</v>
          </cell>
          <cell r="R314">
            <v>22.221273547443964</v>
          </cell>
          <cell r="S314">
            <v>112.01106143950237</v>
          </cell>
          <cell r="T314">
            <v>22.050936493437973</v>
          </cell>
          <cell r="U314">
            <v>37.981009900643961</v>
          </cell>
          <cell r="W314">
            <v>0</v>
          </cell>
          <cell r="X314">
            <v>16.258790641115219</v>
          </cell>
          <cell r="Y314">
            <v>10.833333333333334</v>
          </cell>
          <cell r="Z314">
            <v>0</v>
          </cell>
          <cell r="AA314">
            <v>0</v>
          </cell>
          <cell r="AB314">
            <v>2.4954382609665395</v>
          </cell>
          <cell r="AC314">
            <v>5</v>
          </cell>
          <cell r="AD314">
            <v>0</v>
          </cell>
          <cell r="AE314">
            <v>1.0022831050228298</v>
          </cell>
          <cell r="AF314">
            <v>8.3734014074593919</v>
          </cell>
          <cell r="AG314">
            <v>0</v>
          </cell>
          <cell r="AH314">
            <v>1.3613605660505357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14.007373274828257</v>
          </cell>
          <cell r="AP314">
            <v>0</v>
          </cell>
          <cell r="AQ314">
            <v>15.626598592540608</v>
          </cell>
          <cell r="AR314">
            <v>19.37340140745939</v>
          </cell>
          <cell r="AS314">
            <v>40.701242641293661</v>
          </cell>
          <cell r="AT314">
            <v>0</v>
          </cell>
          <cell r="AU314">
            <v>0</v>
          </cell>
          <cell r="AV314">
            <v>0</v>
          </cell>
          <cell r="AW314">
            <v>67</v>
          </cell>
          <cell r="AX314">
            <v>0</v>
          </cell>
          <cell r="AY314">
            <v>0</v>
          </cell>
          <cell r="AZ314">
            <v>39.311530099389934</v>
          </cell>
          <cell r="BA314">
            <v>0</v>
          </cell>
          <cell r="BB314">
            <v>65.731477734194385</v>
          </cell>
          <cell r="BC314">
            <v>0</v>
          </cell>
          <cell r="BD314">
            <v>0</v>
          </cell>
          <cell r="BE314">
            <v>27.3224043715847</v>
          </cell>
          <cell r="BF314">
            <v>41.028280559922152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CA314">
            <v>0</v>
          </cell>
          <cell r="CB314">
            <v>7.6767123287671382</v>
          </cell>
          <cell r="CC314">
            <v>0</v>
          </cell>
          <cell r="CD314">
            <v>0</v>
          </cell>
          <cell r="CE314">
            <v>8.2893966321240669</v>
          </cell>
          <cell r="CF314">
            <v>0</v>
          </cell>
          <cell r="CH314">
            <v>15.966108960891205</v>
          </cell>
          <cell r="CJ314">
            <v>40063</v>
          </cell>
          <cell r="CK314">
            <v>16.258790641115219</v>
          </cell>
          <cell r="CL314">
            <v>9.3756845124822217</v>
          </cell>
          <cell r="CM314">
            <v>68.350684931506848</v>
          </cell>
          <cell r="CN314">
            <v>0</v>
          </cell>
          <cell r="CO314">
            <v>0</v>
          </cell>
          <cell r="CP314">
            <v>56.06997648217245</v>
          </cell>
          <cell r="CQ314">
            <v>0</v>
          </cell>
          <cell r="CR314">
            <v>35</v>
          </cell>
          <cell r="CS314">
            <v>0</v>
          </cell>
          <cell r="CU314">
            <v>40063</v>
          </cell>
          <cell r="CV314">
            <v>2.4954382609665395</v>
          </cell>
          <cell r="CW314">
            <v>5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72.328767123287676</v>
          </cell>
          <cell r="DD314">
            <v>67</v>
          </cell>
          <cell r="DE314">
            <v>11.835616438356164</v>
          </cell>
          <cell r="DF314">
            <v>24</v>
          </cell>
          <cell r="DG314">
            <v>58.684931506849324</v>
          </cell>
          <cell r="DH314">
            <v>65.731477734194385</v>
          </cell>
          <cell r="DI314">
            <v>0</v>
          </cell>
          <cell r="DJ314">
            <v>0</v>
          </cell>
          <cell r="DK314">
            <v>27.3224043715847</v>
          </cell>
          <cell r="DL314">
            <v>41.028280559922152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R314">
            <v>68.350684931506848</v>
          </cell>
          <cell r="DS314">
            <v>15.966108960891205</v>
          </cell>
          <cell r="DT314">
            <v>0</v>
          </cell>
          <cell r="DV314">
            <v>40063</v>
          </cell>
          <cell r="DW314">
            <v>6.2504563416548145</v>
          </cell>
          <cell r="DY314">
            <v>49.7</v>
          </cell>
          <cell r="DZ314">
            <v>44.7</v>
          </cell>
          <cell r="EA314">
            <v>35</v>
          </cell>
          <cell r="EB314">
            <v>35</v>
          </cell>
          <cell r="ED314">
            <v>60</v>
          </cell>
          <cell r="EE314">
            <v>20</v>
          </cell>
          <cell r="EF314">
            <v>64.359373114296517</v>
          </cell>
          <cell r="EG314">
            <v>4.3593731142965169</v>
          </cell>
          <cell r="EH314">
            <v>60</v>
          </cell>
          <cell r="EJ314">
            <v>35</v>
          </cell>
          <cell r="EK314">
            <v>95</v>
          </cell>
          <cell r="EL314">
            <v>115</v>
          </cell>
          <cell r="EN314">
            <v>0</v>
          </cell>
          <cell r="EO314">
            <v>60</v>
          </cell>
          <cell r="EP314">
            <v>80</v>
          </cell>
          <cell r="ER314">
            <v>200</v>
          </cell>
          <cell r="ET314">
            <v>15</v>
          </cell>
          <cell r="EU314">
            <v>0</v>
          </cell>
          <cell r="EV314">
            <v>0</v>
          </cell>
          <cell r="EW314">
            <v>60.021179227317084</v>
          </cell>
          <cell r="EX314">
            <v>8.3295057041897635</v>
          </cell>
          <cell r="EZ314">
            <v>60.021179227317084</v>
          </cell>
          <cell r="FA314">
            <v>75.021179227317077</v>
          </cell>
          <cell r="FB314">
            <v>59</v>
          </cell>
          <cell r="FC314">
            <v>68.350684931506848</v>
          </cell>
          <cell r="FE314">
            <v>38271.593287384261</v>
          </cell>
        </row>
        <row r="315">
          <cell r="A315">
            <v>40064</v>
          </cell>
          <cell r="B315">
            <v>8</v>
          </cell>
          <cell r="C315">
            <v>2</v>
          </cell>
          <cell r="D315">
            <v>9</v>
          </cell>
          <cell r="E315">
            <v>2009</v>
          </cell>
          <cell r="G315">
            <v>0</v>
          </cell>
          <cell r="H315">
            <v>4.6780677982490753</v>
          </cell>
          <cell r="I315">
            <v>12.147682635937141</v>
          </cell>
          <cell r="J315">
            <v>76.027397260273986</v>
          </cell>
          <cell r="K315">
            <v>10.833333333333334</v>
          </cell>
          <cell r="L315">
            <v>0.48687167234558687</v>
          </cell>
          <cell r="M315">
            <v>8.3967426048631211</v>
          </cell>
          <cell r="N315">
            <v>8.1229090909090917</v>
          </cell>
          <cell r="O315">
            <v>33.533076718491174</v>
          </cell>
          <cell r="P315">
            <v>20.061313484053819</v>
          </cell>
          <cell r="Q315">
            <v>26.943841344451929</v>
          </cell>
          <cell r="R315">
            <v>22.221273547443964</v>
          </cell>
          <cell r="S315">
            <v>141.99490958298111</v>
          </cell>
          <cell r="T315">
            <v>22.151412416150031</v>
          </cell>
          <cell r="U315">
            <v>38.966069189240258</v>
          </cell>
          <cell r="W315">
            <v>0</v>
          </cell>
          <cell r="X315">
            <v>16.825750434186215</v>
          </cell>
          <cell r="Y315">
            <v>10.833333333333334</v>
          </cell>
          <cell r="Z315">
            <v>0</v>
          </cell>
          <cell r="AA315">
            <v>0</v>
          </cell>
          <cell r="AB315">
            <v>2.4941724589501071</v>
          </cell>
          <cell r="AC315">
            <v>5</v>
          </cell>
          <cell r="AD315">
            <v>0</v>
          </cell>
          <cell r="AE315">
            <v>1.0022831050228298</v>
          </cell>
          <cell r="AF315">
            <v>8.5100678041448603</v>
          </cell>
          <cell r="AG315">
            <v>0</v>
          </cell>
          <cell r="AH315">
            <v>1.1316619370360428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13.439631257311923</v>
          </cell>
          <cell r="AP315">
            <v>0</v>
          </cell>
          <cell r="AQ315">
            <v>15.48993219585514</v>
          </cell>
          <cell r="AR315">
            <v>19.51006780414486</v>
          </cell>
          <cell r="AS315">
            <v>40.931723494753498</v>
          </cell>
          <cell r="AT315">
            <v>0</v>
          </cell>
          <cell r="AU315">
            <v>0</v>
          </cell>
          <cell r="AV315">
            <v>0</v>
          </cell>
          <cell r="AW315">
            <v>67</v>
          </cell>
          <cell r="AX315">
            <v>0</v>
          </cell>
          <cell r="AY315">
            <v>0</v>
          </cell>
          <cell r="AZ315">
            <v>39.174863702704464</v>
          </cell>
          <cell r="BA315">
            <v>0</v>
          </cell>
          <cell r="BB315">
            <v>96.937527485666948</v>
          </cell>
          <cell r="BC315">
            <v>0</v>
          </cell>
          <cell r="BD315">
            <v>0</v>
          </cell>
          <cell r="BE315">
            <v>27.3224043715847</v>
          </cell>
          <cell r="BF315">
            <v>41.028280559922152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CA315">
            <v>0</v>
          </cell>
          <cell r="CB315">
            <v>7.6767123287671382</v>
          </cell>
          <cell r="CC315">
            <v>0</v>
          </cell>
          <cell r="CD315">
            <v>0</v>
          </cell>
          <cell r="CE315">
            <v>12.256488405339439</v>
          </cell>
          <cell r="CF315">
            <v>0</v>
          </cell>
          <cell r="CH315">
            <v>19.933200734106578</v>
          </cell>
          <cell r="CJ315">
            <v>40064</v>
          </cell>
          <cell r="CK315">
            <v>16.825750434186215</v>
          </cell>
          <cell r="CL315">
            <v>9.5123509091676901</v>
          </cell>
          <cell r="CM315">
            <v>68.350684931506848</v>
          </cell>
          <cell r="CN315">
            <v>0</v>
          </cell>
          <cell r="CO315">
            <v>0</v>
          </cell>
          <cell r="CP315">
            <v>55.503016689101464</v>
          </cell>
          <cell r="CQ315">
            <v>0</v>
          </cell>
          <cell r="CR315">
            <v>35</v>
          </cell>
          <cell r="CS315">
            <v>0</v>
          </cell>
          <cell r="CU315">
            <v>40064</v>
          </cell>
          <cell r="CV315">
            <v>2.4941724589501071</v>
          </cell>
          <cell r="CW315">
            <v>5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72.328767123287676</v>
          </cell>
          <cell r="DD315">
            <v>67</v>
          </cell>
          <cell r="DE315">
            <v>11.835616438356164</v>
          </cell>
          <cell r="DF315">
            <v>24</v>
          </cell>
          <cell r="DG315">
            <v>58.684931506849324</v>
          </cell>
          <cell r="DH315">
            <v>96.937527485666948</v>
          </cell>
          <cell r="DI315">
            <v>0</v>
          </cell>
          <cell r="DJ315">
            <v>0</v>
          </cell>
          <cell r="DK315">
            <v>27.3224043715847</v>
          </cell>
          <cell r="DL315">
            <v>41.028280559922152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R315">
            <v>68.350684931506848</v>
          </cell>
          <cell r="DS315">
            <v>19.933200734106578</v>
          </cell>
          <cell r="DT315">
            <v>0</v>
          </cell>
          <cell r="DV315">
            <v>40064</v>
          </cell>
          <cell r="DW315">
            <v>6.3415672727784598</v>
          </cell>
          <cell r="DY315">
            <v>49.7</v>
          </cell>
          <cell r="DZ315">
            <v>44.7</v>
          </cell>
          <cell r="EA315">
            <v>35</v>
          </cell>
          <cell r="EB315">
            <v>35</v>
          </cell>
          <cell r="ED315">
            <v>60</v>
          </cell>
          <cell r="EE315">
            <v>20</v>
          </cell>
          <cell r="EF315">
            <v>67.759505094440897</v>
          </cell>
          <cell r="EG315">
            <v>7.7595050944408968</v>
          </cell>
          <cell r="EH315">
            <v>60</v>
          </cell>
          <cell r="EJ315">
            <v>35</v>
          </cell>
          <cell r="EK315">
            <v>95</v>
          </cell>
          <cell r="EL315">
            <v>115</v>
          </cell>
          <cell r="EN315">
            <v>0</v>
          </cell>
          <cell r="EO315">
            <v>60</v>
          </cell>
          <cell r="EP315">
            <v>80</v>
          </cell>
          <cell r="ER315">
            <v>200</v>
          </cell>
          <cell r="ET315">
            <v>15</v>
          </cell>
          <cell r="EU315">
            <v>0</v>
          </cell>
          <cell r="EV315">
            <v>0</v>
          </cell>
          <cell r="EW315">
            <v>60.67101090925042</v>
          </cell>
          <cell r="EX315">
            <v>7.6796740222564281</v>
          </cell>
          <cell r="EZ315">
            <v>60.67101090925042</v>
          </cell>
          <cell r="FA315">
            <v>75.671010909250413</v>
          </cell>
          <cell r="FB315">
            <v>59</v>
          </cell>
          <cell r="FC315">
            <v>68.350684931506848</v>
          </cell>
          <cell r="FE315">
            <v>38271.593287731484</v>
          </cell>
        </row>
        <row r="316">
          <cell r="A316">
            <v>40065</v>
          </cell>
          <cell r="B316">
            <v>9</v>
          </cell>
          <cell r="C316">
            <v>3</v>
          </cell>
          <cell r="D316">
            <v>9</v>
          </cell>
          <cell r="E316">
            <v>2009</v>
          </cell>
          <cell r="G316">
            <v>0</v>
          </cell>
          <cell r="H316">
            <v>4.0812379384797728</v>
          </cell>
          <cell r="I316">
            <v>11.516567946432033</v>
          </cell>
          <cell r="J316">
            <v>76.027397260273986</v>
          </cell>
          <cell r="K316">
            <v>10.833333333333334</v>
          </cell>
          <cell r="L316">
            <v>0.4247563793520947</v>
          </cell>
          <cell r="M316">
            <v>7.9605023966899777</v>
          </cell>
          <cell r="N316">
            <v>8.1229090909090917</v>
          </cell>
          <cell r="O316">
            <v>29.254912669004526</v>
          </cell>
          <cell r="P316">
            <v>19.019057935403115</v>
          </cell>
          <cell r="Q316">
            <v>26.569164851005343</v>
          </cell>
          <cell r="R316">
            <v>22.221273547443964</v>
          </cell>
          <cell r="S316">
            <v>130.63302279308257</v>
          </cell>
          <cell r="T316">
            <v>22.132285897657141</v>
          </cell>
          <cell r="U316">
            <v>34.856186707701006</v>
          </cell>
          <cell r="W316">
            <v>0</v>
          </cell>
          <cell r="X316">
            <v>15.597805884911807</v>
          </cell>
          <cell r="Y316">
            <v>10.833333333333334</v>
          </cell>
          <cell r="Z316">
            <v>0</v>
          </cell>
          <cell r="AA316">
            <v>0</v>
          </cell>
          <cell r="AB316">
            <v>2.492907299007161</v>
          </cell>
          <cell r="AC316">
            <v>5</v>
          </cell>
          <cell r="AD316">
            <v>0</v>
          </cell>
          <cell r="AE316">
            <v>1.0022831050228298</v>
          </cell>
          <cell r="AF316">
            <v>8.012977462921171</v>
          </cell>
          <cell r="AG316">
            <v>0</v>
          </cell>
          <cell r="AH316">
            <v>1.4718287490443664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14.101481381593072</v>
          </cell>
          <cell r="AP316">
            <v>0</v>
          </cell>
          <cell r="AQ316">
            <v>15.987022537078829</v>
          </cell>
          <cell r="AR316">
            <v>19.012977462921171</v>
          </cell>
          <cell r="AS316">
            <v>41.157651107738431</v>
          </cell>
          <cell r="AT316">
            <v>0</v>
          </cell>
          <cell r="AU316">
            <v>0</v>
          </cell>
          <cell r="AV316">
            <v>0</v>
          </cell>
          <cell r="AW316">
            <v>67</v>
          </cell>
          <cell r="AX316">
            <v>0</v>
          </cell>
          <cell r="AY316">
            <v>0</v>
          </cell>
          <cell r="AZ316">
            <v>39.671954043928153</v>
          </cell>
          <cell r="BA316">
            <v>0</v>
          </cell>
          <cell r="BB316">
            <v>80.949541354512561</v>
          </cell>
          <cell r="BC316">
            <v>0</v>
          </cell>
          <cell r="BD316">
            <v>0</v>
          </cell>
          <cell r="BE316">
            <v>27.3224043715847</v>
          </cell>
          <cell r="BF316">
            <v>41.028280559922152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CA316">
            <v>0</v>
          </cell>
          <cell r="CB316">
            <v>7.6767123287671382</v>
          </cell>
          <cell r="CC316">
            <v>0</v>
          </cell>
          <cell r="CD316">
            <v>0</v>
          </cell>
          <cell r="CE316">
            <v>5.3334477644810647</v>
          </cell>
          <cell r="CF316">
            <v>0</v>
          </cell>
          <cell r="CH316">
            <v>13.010160093248203</v>
          </cell>
          <cell r="CJ316">
            <v>40065</v>
          </cell>
          <cell r="CK316">
            <v>15.597805884911807</v>
          </cell>
          <cell r="CL316">
            <v>9.0152605679440008</v>
          </cell>
          <cell r="CM316">
            <v>68.350684931506848</v>
          </cell>
          <cell r="CN316">
            <v>0</v>
          </cell>
          <cell r="CO316">
            <v>0</v>
          </cell>
          <cell r="CP316">
            <v>56.730961238375869</v>
          </cell>
          <cell r="CQ316">
            <v>0</v>
          </cell>
          <cell r="CR316">
            <v>35</v>
          </cell>
          <cell r="CS316">
            <v>0</v>
          </cell>
          <cell r="CU316">
            <v>40065</v>
          </cell>
          <cell r="CV316">
            <v>2.492907299007161</v>
          </cell>
          <cell r="CW316">
            <v>5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72.328767123287676</v>
          </cell>
          <cell r="DD316">
            <v>67</v>
          </cell>
          <cell r="DE316">
            <v>11.835616438356164</v>
          </cell>
          <cell r="DF316">
            <v>24</v>
          </cell>
          <cell r="DG316">
            <v>58.684931506849324</v>
          </cell>
          <cell r="DH316">
            <v>80.949541354512561</v>
          </cell>
          <cell r="DI316">
            <v>0</v>
          </cell>
          <cell r="DJ316">
            <v>0</v>
          </cell>
          <cell r="DK316">
            <v>27.3224043715847</v>
          </cell>
          <cell r="DL316">
            <v>41.028280559922152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R316">
            <v>68.350684931506848</v>
          </cell>
          <cell r="DS316">
            <v>13.010160093248203</v>
          </cell>
          <cell r="DT316">
            <v>0</v>
          </cell>
          <cell r="DV316">
            <v>40065</v>
          </cell>
          <cell r="DW316">
            <v>6.0101737119626675</v>
          </cell>
          <cell r="DY316">
            <v>49.7</v>
          </cell>
          <cell r="DZ316">
            <v>44.7</v>
          </cell>
          <cell r="EA316">
            <v>35</v>
          </cell>
          <cell r="EB316">
            <v>35</v>
          </cell>
          <cell r="ED316">
            <v>60</v>
          </cell>
          <cell r="EE316">
            <v>20</v>
          </cell>
          <cell r="EF316">
            <v>62.064409002856934</v>
          </cell>
          <cell r="EG316">
            <v>2.0644090028569337</v>
          </cell>
          <cell r="EH316">
            <v>60</v>
          </cell>
          <cell r="EJ316">
            <v>35</v>
          </cell>
          <cell r="EK316">
            <v>95</v>
          </cell>
          <cell r="EL316">
            <v>115</v>
          </cell>
          <cell r="EN316">
            <v>0</v>
          </cell>
          <cell r="EO316">
            <v>60</v>
          </cell>
          <cell r="EP316">
            <v>80</v>
          </cell>
          <cell r="ER316">
            <v>200</v>
          </cell>
          <cell r="ET316">
            <v>15</v>
          </cell>
          <cell r="EU316">
            <v>0</v>
          </cell>
          <cell r="EV316">
            <v>0</v>
          </cell>
          <cell r="EW316">
            <v>57.518939245913074</v>
          </cell>
          <cell r="EX316">
            <v>10.831745685593773</v>
          </cell>
          <cell r="EZ316">
            <v>57.518939245913074</v>
          </cell>
          <cell r="FA316">
            <v>72.518939245913074</v>
          </cell>
          <cell r="FB316">
            <v>59</v>
          </cell>
          <cell r="FC316">
            <v>68.350684931506848</v>
          </cell>
          <cell r="FE316">
            <v>38271.593287962962</v>
          </cell>
        </row>
        <row r="317">
          <cell r="A317">
            <v>40066</v>
          </cell>
          <cell r="B317">
            <v>10</v>
          </cell>
          <cell r="C317">
            <v>4</v>
          </cell>
          <cell r="D317">
            <v>9</v>
          </cell>
          <cell r="E317">
            <v>2009</v>
          </cell>
          <cell r="G317">
            <v>0</v>
          </cell>
          <cell r="H317">
            <v>3.9863098104232342</v>
          </cell>
          <cell r="I317">
            <v>9.6268659415535147</v>
          </cell>
          <cell r="J317">
            <v>76.027397260273986</v>
          </cell>
          <cell r="K317">
            <v>10.833333333333334</v>
          </cell>
          <cell r="L317">
            <v>0.41487669858371806</v>
          </cell>
          <cell r="M317">
            <v>6.6542992458176045</v>
          </cell>
          <cell r="N317">
            <v>0</v>
          </cell>
          <cell r="O317">
            <v>28.574453911640191</v>
          </cell>
          <cell r="P317">
            <v>15.898305982338254</v>
          </cell>
          <cell r="Q317">
            <v>27.132342512677663</v>
          </cell>
          <cell r="R317">
            <v>22.221273547443964</v>
          </cell>
          <cell r="S317">
            <v>206.91922650054133</v>
          </cell>
          <cell r="T317">
            <v>21.551782476249478</v>
          </cell>
          <cell r="U317">
            <v>27.977205451465263</v>
          </cell>
          <cell r="W317">
            <v>0</v>
          </cell>
          <cell r="X317">
            <v>13.613175751976749</v>
          </cell>
          <cell r="Y317">
            <v>10.833333333333334</v>
          </cell>
          <cell r="Z317">
            <v>0</v>
          </cell>
          <cell r="AA317">
            <v>0</v>
          </cell>
          <cell r="AB317">
            <v>0</v>
          </cell>
          <cell r="AC317">
            <v>5</v>
          </cell>
          <cell r="AD317">
            <v>0</v>
          </cell>
          <cell r="AE317">
            <v>1.0022831050228298</v>
          </cell>
          <cell r="AF317">
            <v>1.0668928393784931</v>
          </cell>
          <cell r="AG317">
            <v>0</v>
          </cell>
          <cell r="AH317">
            <v>1.822786602735837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15.510507998361575</v>
          </cell>
          <cell r="AP317">
            <v>0</v>
          </cell>
          <cell r="AQ317">
            <v>22.933107160621507</v>
          </cell>
          <cell r="AR317">
            <v>12.066892839378493</v>
          </cell>
          <cell r="AS317">
            <v>41.382296770213514</v>
          </cell>
          <cell r="AT317">
            <v>0</v>
          </cell>
          <cell r="AU317">
            <v>0</v>
          </cell>
          <cell r="AV317">
            <v>0</v>
          </cell>
          <cell r="AW317">
            <v>67</v>
          </cell>
          <cell r="AX317">
            <v>0</v>
          </cell>
          <cell r="AY317">
            <v>0</v>
          </cell>
          <cell r="AZ317">
            <v>46.618038667470827</v>
          </cell>
          <cell r="BA317">
            <v>0</v>
          </cell>
          <cell r="BB317">
            <v>142.83017576078521</v>
          </cell>
          <cell r="BC317">
            <v>0</v>
          </cell>
          <cell r="BD317">
            <v>0</v>
          </cell>
          <cell r="BE317">
            <v>27.3224043715847</v>
          </cell>
          <cell r="BF317">
            <v>35.758509994254425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7.1054273576010019E-15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5.2697705656677201</v>
          </cell>
          <cell r="BX317">
            <v>0</v>
          </cell>
          <cell r="BY317">
            <v>0</v>
          </cell>
          <cell r="CA317">
            <v>0</v>
          </cell>
          <cell r="CB317">
            <v>7.6767123287671524</v>
          </cell>
          <cell r="CC317">
            <v>0</v>
          </cell>
          <cell r="CD317">
            <v>0</v>
          </cell>
          <cell r="CE317">
            <v>0.11078458278913672</v>
          </cell>
          <cell r="CF317">
            <v>0</v>
          </cell>
          <cell r="CH317">
            <v>7.7874969115562891</v>
          </cell>
          <cell r="CJ317">
            <v>40066</v>
          </cell>
          <cell r="CK317">
            <v>13.613175751976749</v>
          </cell>
          <cell r="CL317">
            <v>2.0691759444013229</v>
          </cell>
          <cell r="CM317">
            <v>63.080914365839128</v>
          </cell>
          <cell r="CN317">
            <v>5.2697705656677201</v>
          </cell>
          <cell r="CO317">
            <v>0</v>
          </cell>
          <cell r="CP317">
            <v>58.715591371310929</v>
          </cell>
          <cell r="CQ317">
            <v>0</v>
          </cell>
          <cell r="CR317">
            <v>35</v>
          </cell>
          <cell r="CS317">
            <v>0</v>
          </cell>
          <cell r="CU317">
            <v>40066</v>
          </cell>
          <cell r="CV317">
            <v>0</v>
          </cell>
          <cell r="CW317">
            <v>5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72.328767123287676</v>
          </cell>
          <cell r="DD317">
            <v>67</v>
          </cell>
          <cell r="DE317">
            <v>11.835616438356164</v>
          </cell>
          <cell r="DF317">
            <v>24</v>
          </cell>
          <cell r="DG317">
            <v>58.684931506849324</v>
          </cell>
          <cell r="DH317">
            <v>142.83017576078521</v>
          </cell>
          <cell r="DI317">
            <v>0</v>
          </cell>
          <cell r="DJ317">
            <v>0</v>
          </cell>
          <cell r="DK317">
            <v>27.3224043715847</v>
          </cell>
          <cell r="DL317">
            <v>35.758509994254432</v>
          </cell>
          <cell r="DM317">
            <v>0</v>
          </cell>
          <cell r="DN317">
            <v>0</v>
          </cell>
          <cell r="DO317">
            <v>0</v>
          </cell>
          <cell r="DP317">
            <v>5.2697705656677201</v>
          </cell>
          <cell r="DR317">
            <v>68.350684931506848</v>
          </cell>
          <cell r="DS317">
            <v>7.7874969115562891</v>
          </cell>
          <cell r="DT317">
            <v>0</v>
          </cell>
          <cell r="DV317">
            <v>40066</v>
          </cell>
          <cell r="DW317">
            <v>1.3794506296008819</v>
          </cell>
          <cell r="DY317">
            <v>49.7</v>
          </cell>
          <cell r="DZ317">
            <v>44.7</v>
          </cell>
          <cell r="EA317">
            <v>35</v>
          </cell>
          <cell r="EB317">
            <v>35</v>
          </cell>
          <cell r="ED317">
            <v>60</v>
          </cell>
          <cell r="EE317">
            <v>20</v>
          </cell>
          <cell r="EF317">
            <v>58.826375954100072</v>
          </cell>
          <cell r="EG317">
            <v>0</v>
          </cell>
          <cell r="EH317">
            <v>58.826375954100072</v>
          </cell>
          <cell r="EJ317">
            <v>35</v>
          </cell>
          <cell r="EK317">
            <v>95</v>
          </cell>
          <cell r="EL317">
            <v>115</v>
          </cell>
          <cell r="EN317">
            <v>0</v>
          </cell>
          <cell r="EO317">
            <v>60</v>
          </cell>
          <cell r="EP317">
            <v>80</v>
          </cell>
          <cell r="ER317">
            <v>200</v>
          </cell>
          <cell r="ET317">
            <v>15</v>
          </cell>
          <cell r="EU317">
            <v>0</v>
          </cell>
          <cell r="EV317">
            <v>5.2697705656677201</v>
          </cell>
          <cell r="EW317">
            <v>53.350684931506848</v>
          </cell>
          <cell r="EX317">
            <v>15</v>
          </cell>
          <cell r="EZ317">
            <v>48.080914365839128</v>
          </cell>
          <cell r="FA317">
            <v>63.080914365839128</v>
          </cell>
          <cell r="FB317">
            <v>59</v>
          </cell>
          <cell r="FC317">
            <v>68.350684931506848</v>
          </cell>
          <cell r="FE317">
            <v>38271.5932880787</v>
          </cell>
        </row>
        <row r="318">
          <cell r="A318">
            <v>40067</v>
          </cell>
          <cell r="B318">
            <v>11</v>
          </cell>
          <cell r="C318">
            <v>5</v>
          </cell>
          <cell r="D318">
            <v>9</v>
          </cell>
          <cell r="E318">
            <v>2009</v>
          </cell>
          <cell r="G318">
            <v>0</v>
          </cell>
          <cell r="H318">
            <v>3.5640691332152414</v>
          </cell>
          <cell r="I318">
            <v>9.5774692116281042</v>
          </cell>
          <cell r="J318">
            <v>76.027397260273986</v>
          </cell>
          <cell r="K318">
            <v>10.833333333333334</v>
          </cell>
          <cell r="L318">
            <v>0.37093184068287005</v>
          </cell>
          <cell r="M318">
            <v>6.6201551510847887</v>
          </cell>
          <cell r="N318">
            <v>0</v>
          </cell>
          <cell r="O318">
            <v>25.547770752455797</v>
          </cell>
          <cell r="P318">
            <v>15.816729659197476</v>
          </cell>
          <cell r="Q318">
            <v>26.811617896206734</v>
          </cell>
          <cell r="R318">
            <v>22.221273547443964</v>
          </cell>
          <cell r="S318">
            <v>140.61109355832303</v>
          </cell>
          <cell r="T318">
            <v>21.530382163203583</v>
          </cell>
          <cell r="U318">
            <v>28.384560103463116</v>
          </cell>
          <cell r="W318">
            <v>0</v>
          </cell>
          <cell r="X318">
            <v>13.141538344843346</v>
          </cell>
          <cell r="Y318">
            <v>10.833333333333334</v>
          </cell>
          <cell r="Z318">
            <v>0</v>
          </cell>
          <cell r="AA318">
            <v>0</v>
          </cell>
          <cell r="AB318">
            <v>0</v>
          </cell>
          <cell r="AC318">
            <v>5</v>
          </cell>
          <cell r="AD318">
            <v>0</v>
          </cell>
          <cell r="AE318">
            <v>1.0022831050228298</v>
          </cell>
          <cell r="AF318">
            <v>0.98880388674482855</v>
          </cell>
          <cell r="AG318">
            <v>0</v>
          </cell>
          <cell r="AH318">
            <v>2.0305096690612299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15.535981161732874</v>
          </cell>
          <cell r="AP318">
            <v>0</v>
          </cell>
          <cell r="AQ318">
            <v>23.011196113255171</v>
          </cell>
          <cell r="AR318">
            <v>11.988803886744829</v>
          </cell>
          <cell r="AS318">
            <v>37.830901024509856</v>
          </cell>
          <cell r="AT318">
            <v>0</v>
          </cell>
          <cell r="AU318">
            <v>0</v>
          </cell>
          <cell r="AV318">
            <v>0</v>
          </cell>
          <cell r="AW318">
            <v>67</v>
          </cell>
          <cell r="AX318">
            <v>0</v>
          </cell>
          <cell r="AY318">
            <v>0</v>
          </cell>
          <cell r="AZ318">
            <v>46.696127620104491</v>
          </cell>
          <cell r="BA318">
            <v>0</v>
          </cell>
          <cell r="BB318">
            <v>76.829908204885228</v>
          </cell>
          <cell r="BC318">
            <v>0</v>
          </cell>
          <cell r="BD318">
            <v>0</v>
          </cell>
          <cell r="BE318">
            <v>27.3224043715847</v>
          </cell>
          <cell r="BF318">
            <v>35.511800425853309</v>
          </cell>
          <cell r="BG318">
            <v>0</v>
          </cell>
          <cell r="BH318">
            <v>3.7898369231403706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5.5164801340688427</v>
          </cell>
          <cell r="BX318">
            <v>0</v>
          </cell>
          <cell r="BY318">
            <v>0</v>
          </cell>
          <cell r="CA318">
            <v>0</v>
          </cell>
          <cell r="CB318">
            <v>3.8868754056267676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H318">
            <v>3.8868754056267676</v>
          </cell>
          <cell r="CJ318">
            <v>40067</v>
          </cell>
          <cell r="CK318">
            <v>13.141538344843346</v>
          </cell>
          <cell r="CL318">
            <v>1.9910869917676584</v>
          </cell>
          <cell r="CM318">
            <v>62.834204797438005</v>
          </cell>
          <cell r="CN318">
            <v>5.5164801340688427</v>
          </cell>
          <cell r="CO318">
            <v>0</v>
          </cell>
          <cell r="CP318">
            <v>55.397391855303958</v>
          </cell>
          <cell r="CQ318">
            <v>0</v>
          </cell>
          <cell r="CR318">
            <v>35</v>
          </cell>
          <cell r="CS318">
            <v>0</v>
          </cell>
          <cell r="CU318">
            <v>40067</v>
          </cell>
          <cell r="CV318">
            <v>0</v>
          </cell>
          <cell r="CW318">
            <v>5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72.328767123287676</v>
          </cell>
          <cell r="DD318">
            <v>67</v>
          </cell>
          <cell r="DE318">
            <v>11.835616438356164</v>
          </cell>
          <cell r="DF318">
            <v>24</v>
          </cell>
          <cell r="DG318">
            <v>58.684931506849324</v>
          </cell>
          <cell r="DH318">
            <v>76.829908204885228</v>
          </cell>
          <cell r="DI318">
            <v>0</v>
          </cell>
          <cell r="DJ318">
            <v>0</v>
          </cell>
          <cell r="DK318">
            <v>27.3224043715847</v>
          </cell>
          <cell r="DL318">
            <v>35.511800425853309</v>
          </cell>
          <cell r="DM318">
            <v>0</v>
          </cell>
          <cell r="DN318">
            <v>0</v>
          </cell>
          <cell r="DO318">
            <v>0</v>
          </cell>
          <cell r="DP318">
            <v>5.5164801340688427</v>
          </cell>
          <cell r="DR318">
            <v>68.350684931506848</v>
          </cell>
          <cell r="DS318">
            <v>3.8868754056267676</v>
          </cell>
          <cell r="DT318">
            <v>0</v>
          </cell>
          <cell r="DV318">
            <v>40067</v>
          </cell>
          <cell r="DW318">
            <v>1.3273913278451055</v>
          </cell>
          <cell r="DY318">
            <v>49.7</v>
          </cell>
          <cell r="DZ318">
            <v>44.7</v>
          </cell>
          <cell r="EA318">
            <v>35</v>
          </cell>
          <cell r="EB318">
            <v>35</v>
          </cell>
          <cell r="ED318">
            <v>60</v>
          </cell>
          <cell r="EE318">
            <v>20</v>
          </cell>
          <cell r="EF318">
            <v>55.397391855303958</v>
          </cell>
          <cell r="EG318">
            <v>0</v>
          </cell>
          <cell r="EH318">
            <v>55.397391855303958</v>
          </cell>
          <cell r="EJ318">
            <v>35</v>
          </cell>
          <cell r="EK318">
            <v>95</v>
          </cell>
          <cell r="EL318">
            <v>115</v>
          </cell>
          <cell r="EN318">
            <v>0</v>
          </cell>
          <cell r="EO318">
            <v>60</v>
          </cell>
          <cell r="EP318">
            <v>80</v>
          </cell>
          <cell r="ER318">
            <v>200</v>
          </cell>
          <cell r="ET318">
            <v>15</v>
          </cell>
          <cell r="EU318">
            <v>0</v>
          </cell>
          <cell r="EV318">
            <v>5.5164801340688427</v>
          </cell>
          <cell r="EW318">
            <v>53.350684931506848</v>
          </cell>
          <cell r="EX318">
            <v>15</v>
          </cell>
          <cell r="EZ318">
            <v>47.834204797438005</v>
          </cell>
          <cell r="FA318">
            <v>62.834204797438005</v>
          </cell>
          <cell r="FB318">
            <v>59</v>
          </cell>
          <cell r="FC318">
            <v>68.350684931506848</v>
          </cell>
          <cell r="FE318">
            <v>38271.593288425924</v>
          </cell>
        </row>
        <row r="319">
          <cell r="A319">
            <v>40068</v>
          </cell>
          <cell r="B319">
            <v>12</v>
          </cell>
          <cell r="C319">
            <v>6</v>
          </cell>
          <cell r="D319">
            <v>9</v>
          </cell>
          <cell r="E319">
            <v>2009</v>
          </cell>
          <cell r="G319">
            <v>0</v>
          </cell>
          <cell r="H319">
            <v>3.5034331694409522</v>
          </cell>
          <cell r="I319">
            <v>11.797464260052672</v>
          </cell>
          <cell r="J319">
            <v>76.027397260273986</v>
          </cell>
          <cell r="K319">
            <v>10.833333333333334</v>
          </cell>
          <cell r="L319">
            <v>0.36462112985945611</v>
          </cell>
          <cell r="M319">
            <v>8.1546640417390339</v>
          </cell>
          <cell r="N319">
            <v>8.1229090909090917</v>
          </cell>
          <cell r="O319">
            <v>25.113123262758464</v>
          </cell>
          <cell r="P319">
            <v>19.482944684254125</v>
          </cell>
          <cell r="Q319">
            <v>26.780654121512967</v>
          </cell>
          <cell r="R319">
            <v>22.221273547443964</v>
          </cell>
          <cell r="S319">
            <v>143.33137421239908</v>
          </cell>
          <cell r="T319">
            <v>22.155890911244128</v>
          </cell>
          <cell r="U319">
            <v>39.00997605839158</v>
          </cell>
          <cell r="W319">
            <v>0</v>
          </cell>
          <cell r="X319">
            <v>15.300897429493624</v>
          </cell>
          <cell r="Y319">
            <v>10.833333333333334</v>
          </cell>
          <cell r="Z319">
            <v>0</v>
          </cell>
          <cell r="AA319">
            <v>0</v>
          </cell>
          <cell r="AB319">
            <v>2.491642780812013</v>
          </cell>
          <cell r="AC319">
            <v>5</v>
          </cell>
          <cell r="AD319">
            <v>0</v>
          </cell>
          <cell r="AE319">
            <v>1.0022831050228298</v>
          </cell>
          <cell r="AF319">
            <v>8.1482683766727373</v>
          </cell>
          <cell r="AG319">
            <v>0</v>
          </cell>
          <cell r="AH319">
            <v>1.7087068870335926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13.440541709875184</v>
          </cell>
          <cell r="AP319">
            <v>0</v>
          </cell>
          <cell r="AQ319">
            <v>15.851731623327263</v>
          </cell>
          <cell r="AR319">
            <v>19.148268376672739</v>
          </cell>
          <cell r="AS319">
            <v>41.878621096885276</v>
          </cell>
          <cell r="AT319">
            <v>0</v>
          </cell>
          <cell r="AU319">
            <v>0</v>
          </cell>
          <cell r="AV319">
            <v>0</v>
          </cell>
          <cell r="AW319">
            <v>67</v>
          </cell>
          <cell r="AX319">
            <v>0</v>
          </cell>
          <cell r="AY319">
            <v>0</v>
          </cell>
          <cell r="AZ319">
            <v>39.536663130176585</v>
          </cell>
          <cell r="BA319">
            <v>0</v>
          </cell>
          <cell r="BB319">
            <v>97.960578051858221</v>
          </cell>
          <cell r="BC319">
            <v>0</v>
          </cell>
          <cell r="BD319">
            <v>0</v>
          </cell>
          <cell r="BE319">
            <v>27.3224043715847</v>
          </cell>
          <cell r="BF319">
            <v>41.028280559922152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CA319">
            <v>0</v>
          </cell>
          <cell r="CB319">
            <v>7.6767123287671382</v>
          </cell>
          <cell r="CC319">
            <v>0</v>
          </cell>
          <cell r="CD319">
            <v>0</v>
          </cell>
          <cell r="CE319">
            <v>1.570125922175464</v>
          </cell>
          <cell r="CF319">
            <v>0</v>
          </cell>
          <cell r="CH319">
            <v>9.2468382509426021</v>
          </cell>
          <cell r="CJ319">
            <v>40068</v>
          </cell>
          <cell r="CK319">
            <v>15.300897429493624</v>
          </cell>
          <cell r="CL319">
            <v>9.1505514816955671</v>
          </cell>
          <cell r="CM319">
            <v>68.350684931506848</v>
          </cell>
          <cell r="CN319">
            <v>0</v>
          </cell>
          <cell r="CO319">
            <v>0</v>
          </cell>
          <cell r="CP319">
            <v>57.027869693794052</v>
          </cell>
          <cell r="CQ319">
            <v>0</v>
          </cell>
          <cell r="CR319">
            <v>35</v>
          </cell>
          <cell r="CS319">
            <v>0</v>
          </cell>
          <cell r="CU319">
            <v>40068</v>
          </cell>
          <cell r="CV319">
            <v>2.491642780812013</v>
          </cell>
          <cell r="CW319">
            <v>5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72.328767123287676</v>
          </cell>
          <cell r="DD319">
            <v>67</v>
          </cell>
          <cell r="DE319">
            <v>11.835616438356164</v>
          </cell>
          <cell r="DF319">
            <v>24</v>
          </cell>
          <cell r="DG319">
            <v>58.684931506849324</v>
          </cell>
          <cell r="DH319">
            <v>97.960578051858221</v>
          </cell>
          <cell r="DI319">
            <v>0</v>
          </cell>
          <cell r="DJ319">
            <v>0</v>
          </cell>
          <cell r="DK319">
            <v>27.3224043715847</v>
          </cell>
          <cell r="DL319">
            <v>41.028280559922152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R319">
            <v>68.350684931506848</v>
          </cell>
          <cell r="DS319">
            <v>9.2468382509426021</v>
          </cell>
          <cell r="DT319">
            <v>0</v>
          </cell>
          <cell r="DV319">
            <v>40068</v>
          </cell>
          <cell r="DW319">
            <v>6.1003676544637111</v>
          </cell>
          <cell r="DY319">
            <v>49.7</v>
          </cell>
          <cell r="DZ319">
            <v>44.7</v>
          </cell>
          <cell r="EA319">
            <v>35</v>
          </cell>
          <cell r="EB319">
            <v>35</v>
          </cell>
          <cell r="ED319">
            <v>60</v>
          </cell>
          <cell r="EE319">
            <v>20</v>
          </cell>
          <cell r="EF319">
            <v>58.597995615969516</v>
          </cell>
          <cell r="EG319">
            <v>0</v>
          </cell>
          <cell r="EH319">
            <v>58.597995615969516</v>
          </cell>
          <cell r="EJ319">
            <v>35</v>
          </cell>
          <cell r="EK319">
            <v>95</v>
          </cell>
          <cell r="EL319">
            <v>115</v>
          </cell>
          <cell r="EN319">
            <v>0</v>
          </cell>
          <cell r="EO319">
            <v>60</v>
          </cell>
          <cell r="EP319">
            <v>80</v>
          </cell>
          <cell r="ER319">
            <v>200</v>
          </cell>
          <cell r="ET319">
            <v>15</v>
          </cell>
          <cell r="EU319">
            <v>0</v>
          </cell>
          <cell r="EV319">
            <v>0</v>
          </cell>
          <cell r="EW319">
            <v>58.92186224108822</v>
          </cell>
          <cell r="EX319">
            <v>9.4288226904186274</v>
          </cell>
          <cell r="EZ319">
            <v>58.92186224108822</v>
          </cell>
          <cell r="FA319">
            <v>73.92186224108822</v>
          </cell>
          <cell r="FB319">
            <v>59</v>
          </cell>
          <cell r="FC319">
            <v>68.350684931506848</v>
          </cell>
          <cell r="FE319">
            <v>38271.593288657408</v>
          </cell>
        </row>
        <row r="320">
          <cell r="A320">
            <v>40069</v>
          </cell>
          <cell r="B320">
            <v>13</v>
          </cell>
          <cell r="C320">
            <v>7</v>
          </cell>
          <cell r="D320">
            <v>9</v>
          </cell>
          <cell r="E320">
            <v>2009</v>
          </cell>
          <cell r="G320">
            <v>0</v>
          </cell>
          <cell r="H320">
            <v>4.5910180587020406</v>
          </cell>
          <cell r="I320">
            <v>12.121288024502149</v>
          </cell>
          <cell r="J320">
            <v>76.027397260273986</v>
          </cell>
          <cell r="K320">
            <v>10.833333333333334</v>
          </cell>
          <cell r="L320">
            <v>0.4778119378358871</v>
          </cell>
          <cell r="M320">
            <v>8.3784980750200919</v>
          </cell>
          <cell r="N320">
            <v>8.1229090909090917</v>
          </cell>
          <cell r="O320">
            <v>32.909091406510882</v>
          </cell>
          <cell r="P320">
            <v>20.017724053035867</v>
          </cell>
          <cell r="Q320">
            <v>26.909662177706537</v>
          </cell>
          <cell r="R320">
            <v>22.221273547443964</v>
          </cell>
          <cell r="S320">
            <v>137.52243254658541</v>
          </cell>
          <cell r="T320">
            <v>22.136425138503412</v>
          </cell>
          <cell r="U320">
            <v>38.819134912270428</v>
          </cell>
          <cell r="W320">
            <v>0</v>
          </cell>
          <cell r="X320">
            <v>16.71230608320419</v>
          </cell>
          <cell r="Y320">
            <v>10.833333333333334</v>
          </cell>
          <cell r="Z320">
            <v>0</v>
          </cell>
          <cell r="AA320">
            <v>0</v>
          </cell>
          <cell r="AB320">
            <v>2.4903789040391375</v>
          </cell>
          <cell r="AC320">
            <v>5</v>
          </cell>
          <cell r="AD320">
            <v>0</v>
          </cell>
          <cell r="AE320">
            <v>1.0022831050228298</v>
          </cell>
          <cell r="AF320">
            <v>8.4865570947031017</v>
          </cell>
          <cell r="AG320">
            <v>0</v>
          </cell>
          <cell r="AH320">
            <v>1.1255983378884196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12.357009716619988</v>
          </cell>
          <cell r="AP320">
            <v>0</v>
          </cell>
          <cell r="AQ320">
            <v>15.513442905296898</v>
          </cell>
          <cell r="AR320">
            <v>19.486557094703102</v>
          </cell>
          <cell r="AS320">
            <v>42.133852985575075</v>
          </cell>
          <cell r="AT320">
            <v>0</v>
          </cell>
          <cell r="AU320">
            <v>0</v>
          </cell>
          <cell r="AV320">
            <v>0</v>
          </cell>
          <cell r="AW320">
            <v>67</v>
          </cell>
          <cell r="AX320">
            <v>0</v>
          </cell>
          <cell r="AY320">
            <v>0</v>
          </cell>
          <cell r="AZ320">
            <v>39.198374412146222</v>
          </cell>
          <cell r="BA320">
            <v>0</v>
          </cell>
          <cell r="BB320">
            <v>92.279618185213053</v>
          </cell>
          <cell r="BC320">
            <v>0</v>
          </cell>
          <cell r="BD320">
            <v>0</v>
          </cell>
          <cell r="BE320">
            <v>27.3224043715847</v>
          </cell>
          <cell r="BF320">
            <v>41.028280559922152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CA320">
            <v>0</v>
          </cell>
          <cell r="CB320">
            <v>7.6767123287671382</v>
          </cell>
          <cell r="CC320">
            <v>0</v>
          </cell>
          <cell r="CD320">
            <v>0</v>
          </cell>
          <cell r="CE320">
            <v>11.441290144613774</v>
          </cell>
          <cell r="CF320">
            <v>0</v>
          </cell>
          <cell r="CH320">
            <v>19.118002473380912</v>
          </cell>
          <cell r="CJ320">
            <v>40069</v>
          </cell>
          <cell r="CK320">
            <v>16.71230608320419</v>
          </cell>
          <cell r="CL320">
            <v>9.4888401997259315</v>
          </cell>
          <cell r="CM320">
            <v>68.350684931506848</v>
          </cell>
          <cell r="CN320">
            <v>0</v>
          </cell>
          <cell r="CO320">
            <v>0</v>
          </cell>
          <cell r="CP320">
            <v>55.616461040083479</v>
          </cell>
          <cell r="CQ320">
            <v>0</v>
          </cell>
          <cell r="CR320">
            <v>35</v>
          </cell>
          <cell r="CS320">
            <v>0</v>
          </cell>
          <cell r="CU320">
            <v>40069</v>
          </cell>
          <cell r="CV320">
            <v>2.4903789040391375</v>
          </cell>
          <cell r="CW320">
            <v>5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72.328767123287676</v>
          </cell>
          <cell r="DD320">
            <v>67</v>
          </cell>
          <cell r="DE320">
            <v>11.835616438356164</v>
          </cell>
          <cell r="DF320">
            <v>24</v>
          </cell>
          <cell r="DG320">
            <v>58.684931506849324</v>
          </cell>
          <cell r="DH320">
            <v>92.279618185213053</v>
          </cell>
          <cell r="DI320">
            <v>0</v>
          </cell>
          <cell r="DJ320">
            <v>0</v>
          </cell>
          <cell r="DK320">
            <v>27.3224043715847</v>
          </cell>
          <cell r="DL320">
            <v>41.028280559922152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R320">
            <v>68.350684931506848</v>
          </cell>
          <cell r="DS320">
            <v>19.118002473380912</v>
          </cell>
          <cell r="DT320">
            <v>0</v>
          </cell>
          <cell r="DV320">
            <v>40069</v>
          </cell>
          <cell r="DW320">
            <v>6.3258934664839543</v>
          </cell>
          <cell r="DY320">
            <v>49.7</v>
          </cell>
          <cell r="DZ320">
            <v>44.7</v>
          </cell>
          <cell r="EA320">
            <v>35</v>
          </cell>
          <cell r="EB320">
            <v>35</v>
          </cell>
          <cell r="ED320">
            <v>60</v>
          </cell>
          <cell r="EE320">
            <v>20</v>
          </cell>
          <cell r="EF320">
            <v>67.057751184697253</v>
          </cell>
          <cell r="EG320">
            <v>7.0577511846972527</v>
          </cell>
          <cell r="EH320">
            <v>60</v>
          </cell>
          <cell r="EJ320">
            <v>35</v>
          </cell>
          <cell r="EK320">
            <v>95</v>
          </cell>
          <cell r="EL320">
            <v>115</v>
          </cell>
          <cell r="EN320">
            <v>0</v>
          </cell>
          <cell r="EO320">
            <v>60</v>
          </cell>
          <cell r="EP320">
            <v>80</v>
          </cell>
          <cell r="ER320">
            <v>200</v>
          </cell>
          <cell r="ET320">
            <v>15</v>
          </cell>
          <cell r="EU320">
            <v>0</v>
          </cell>
          <cell r="EV320">
            <v>0</v>
          </cell>
          <cell r="EW320">
            <v>60.539184304431132</v>
          </cell>
          <cell r="EX320">
            <v>7.8115006270757164</v>
          </cell>
          <cell r="EZ320">
            <v>60.539184304431132</v>
          </cell>
          <cell r="FA320">
            <v>75.539184304431132</v>
          </cell>
          <cell r="FB320">
            <v>59</v>
          </cell>
          <cell r="FC320">
            <v>68.350684931506848</v>
          </cell>
          <cell r="FE320">
            <v>38271.593288773147</v>
          </cell>
        </row>
        <row r="321">
          <cell r="A321">
            <v>40070</v>
          </cell>
          <cell r="B321">
            <v>14</v>
          </cell>
          <cell r="C321">
            <v>1</v>
          </cell>
          <cell r="D321">
            <v>9</v>
          </cell>
          <cell r="E321">
            <v>2009</v>
          </cell>
          <cell r="G321">
            <v>0</v>
          </cell>
          <cell r="H321">
            <v>4.1584970946576147</v>
          </cell>
          <cell r="I321">
            <v>11.992104176620506</v>
          </cell>
          <cell r="J321">
            <v>76.027397260273986</v>
          </cell>
          <cell r="K321">
            <v>10.833333333333334</v>
          </cell>
          <cell r="L321">
            <v>0.43279715520113082</v>
          </cell>
          <cell r="M321">
            <v>8.2892033879693336</v>
          </cell>
          <cell r="N321">
            <v>8.1229090909090917</v>
          </cell>
          <cell r="O321">
            <v>29.808717642136198</v>
          </cell>
          <cell r="P321">
            <v>19.80438314291338</v>
          </cell>
          <cell r="Q321">
            <v>26.838179842314936</v>
          </cell>
          <cell r="R321">
            <v>22.221273547443964</v>
          </cell>
          <cell r="S321">
            <v>248.10861159657588</v>
          </cell>
          <cell r="T321">
            <v>22.506999599996099</v>
          </cell>
          <cell r="U321">
            <v>42.452222377971822</v>
          </cell>
          <cell r="W321">
            <v>0</v>
          </cell>
          <cell r="X321">
            <v>16.15060127127812</v>
          </cell>
          <cell r="Y321">
            <v>10.833333333333334</v>
          </cell>
          <cell r="Z321">
            <v>0</v>
          </cell>
          <cell r="AA321">
            <v>0</v>
          </cell>
          <cell r="AB321">
            <v>2.4891156683631754</v>
          </cell>
          <cell r="AC321">
            <v>5</v>
          </cell>
          <cell r="AD321">
            <v>0</v>
          </cell>
          <cell r="AE321">
            <v>1.0022831050228298</v>
          </cell>
          <cell r="AF321">
            <v>8.3535108606935502</v>
          </cell>
          <cell r="AG321">
            <v>0</v>
          </cell>
          <cell r="AH321">
            <v>1.3128865327766057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12.48033856973781</v>
          </cell>
          <cell r="AP321">
            <v>0</v>
          </cell>
          <cell r="AQ321">
            <v>15.64648913930645</v>
          </cell>
          <cell r="AR321">
            <v>19.35351086069355</v>
          </cell>
          <cell r="AS321">
            <v>42.384940749495144</v>
          </cell>
          <cell r="AT321">
            <v>0</v>
          </cell>
          <cell r="AU321">
            <v>0</v>
          </cell>
          <cell r="AV321">
            <v>0</v>
          </cell>
          <cell r="AW321">
            <v>67</v>
          </cell>
          <cell r="AX321">
            <v>0</v>
          </cell>
          <cell r="AY321">
            <v>0</v>
          </cell>
          <cell r="AZ321">
            <v>39.331420646155777</v>
          </cell>
          <cell r="BA321">
            <v>0</v>
          </cell>
          <cell r="BB321">
            <v>206.73641292838801</v>
          </cell>
          <cell r="BC321">
            <v>0</v>
          </cell>
          <cell r="BD321">
            <v>0</v>
          </cell>
          <cell r="BE321">
            <v>27.3224043715847</v>
          </cell>
          <cell r="BF321">
            <v>41.028280559922152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CA321">
            <v>0</v>
          </cell>
          <cell r="CB321">
            <v>7.6767123287671382</v>
          </cell>
          <cell r="CC321">
            <v>0</v>
          </cell>
          <cell r="CD321">
            <v>0</v>
          </cell>
          <cell r="CE321">
            <v>7.4943883227989261</v>
          </cell>
          <cell r="CF321">
            <v>0</v>
          </cell>
          <cell r="CH321">
            <v>15.171100651566064</v>
          </cell>
          <cell r="CJ321">
            <v>40070</v>
          </cell>
          <cell r="CK321">
            <v>16.15060127127812</v>
          </cell>
          <cell r="CL321">
            <v>9.35579396571638</v>
          </cell>
          <cell r="CM321">
            <v>68.350684931506848</v>
          </cell>
          <cell r="CN321">
            <v>0</v>
          </cell>
          <cell r="CO321">
            <v>0</v>
          </cell>
          <cell r="CP321">
            <v>56.178165852009556</v>
          </cell>
          <cell r="CQ321">
            <v>0</v>
          </cell>
          <cell r="CR321">
            <v>35</v>
          </cell>
          <cell r="CS321">
            <v>0</v>
          </cell>
          <cell r="CU321">
            <v>40070</v>
          </cell>
          <cell r="CV321">
            <v>2.4891156683631754</v>
          </cell>
          <cell r="CW321">
            <v>5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72.328767123287676</v>
          </cell>
          <cell r="DD321">
            <v>67</v>
          </cell>
          <cell r="DE321">
            <v>11.835616438356164</v>
          </cell>
          <cell r="DF321">
            <v>24</v>
          </cell>
          <cell r="DG321">
            <v>58.684931506849324</v>
          </cell>
          <cell r="DH321">
            <v>206.73641292838801</v>
          </cell>
          <cell r="DI321">
            <v>0</v>
          </cell>
          <cell r="DJ321">
            <v>0</v>
          </cell>
          <cell r="DK321">
            <v>27.3224043715847</v>
          </cell>
          <cell r="DL321">
            <v>41.028280559922152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R321">
            <v>68.350684931506848</v>
          </cell>
          <cell r="DS321">
            <v>15.171100651566064</v>
          </cell>
          <cell r="DT321">
            <v>0</v>
          </cell>
          <cell r="DV321">
            <v>40070</v>
          </cell>
          <cell r="DW321">
            <v>6.2371959771442533</v>
          </cell>
          <cell r="DY321">
            <v>49.7</v>
          </cell>
          <cell r="DZ321">
            <v>44.7</v>
          </cell>
          <cell r="EA321">
            <v>35</v>
          </cell>
          <cell r="EB321">
            <v>35</v>
          </cell>
          <cell r="ED321">
            <v>60</v>
          </cell>
          <cell r="EE321">
            <v>20</v>
          </cell>
          <cell r="EF321">
            <v>63.672554174808482</v>
          </cell>
          <cell r="EG321">
            <v>3.6725541748084822</v>
          </cell>
          <cell r="EH321">
            <v>60</v>
          </cell>
          <cell r="EJ321">
            <v>35</v>
          </cell>
          <cell r="EK321">
            <v>95</v>
          </cell>
          <cell r="EL321">
            <v>115</v>
          </cell>
          <cell r="EN321">
            <v>0</v>
          </cell>
          <cell r="EO321">
            <v>60</v>
          </cell>
          <cell r="EP321">
            <v>80</v>
          </cell>
          <cell r="ER321">
            <v>200</v>
          </cell>
          <cell r="ET321">
            <v>15</v>
          </cell>
          <cell r="EU321">
            <v>0</v>
          </cell>
          <cell r="EV321">
            <v>0</v>
          </cell>
          <cell r="EW321">
            <v>59.893981850677577</v>
          </cell>
          <cell r="EX321">
            <v>8.4567030808292714</v>
          </cell>
          <cell r="EZ321">
            <v>59.893981850677577</v>
          </cell>
          <cell r="FA321">
            <v>74.893981850677577</v>
          </cell>
          <cell r="FB321">
            <v>59</v>
          </cell>
          <cell r="FC321">
            <v>68.350684931506848</v>
          </cell>
          <cell r="FE321">
            <v>38271.593289236109</v>
          </cell>
        </row>
        <row r="322">
          <cell r="A322">
            <v>40071</v>
          </cell>
          <cell r="B322">
            <v>15</v>
          </cell>
          <cell r="C322">
            <v>2</v>
          </cell>
          <cell r="D322">
            <v>9</v>
          </cell>
          <cell r="E322">
            <v>2009</v>
          </cell>
          <cell r="G322">
            <v>0</v>
          </cell>
          <cell r="H322">
            <v>4.8945786861716014</v>
          </cell>
          <cell r="I322">
            <v>12.210201878225856</v>
          </cell>
          <cell r="J322">
            <v>76.027397260273986</v>
          </cell>
          <cell r="K322">
            <v>10.833333333333334</v>
          </cell>
          <cell r="L322">
            <v>0.50940512475158284</v>
          </cell>
          <cell r="M322">
            <v>8.4399572657233257</v>
          </cell>
          <cell r="N322">
            <v>8.1229090909090917</v>
          </cell>
          <cell r="O322">
            <v>35.085058546931563</v>
          </cell>
          <cell r="P322">
            <v>20.164561005077207</v>
          </cell>
          <cell r="Q322">
            <v>26.871991749510734</v>
          </cell>
          <cell r="R322">
            <v>22.221273547443964</v>
          </cell>
          <cell r="S322">
            <v>121.47300572047162</v>
          </cell>
          <cell r="T322">
            <v>22.082643483739258</v>
          </cell>
          <cell r="U322">
            <v>38.291863132609009</v>
          </cell>
          <cell r="W322">
            <v>0</v>
          </cell>
          <cell r="X322">
            <v>17.104780564397458</v>
          </cell>
          <cell r="Y322">
            <v>10.833333333333334</v>
          </cell>
          <cell r="Z322">
            <v>0</v>
          </cell>
          <cell r="AA322">
            <v>0</v>
          </cell>
          <cell r="AB322">
            <v>2.4878530734589335</v>
          </cell>
          <cell r="AC322">
            <v>5</v>
          </cell>
          <cell r="AD322">
            <v>0</v>
          </cell>
          <cell r="AE322">
            <v>1.0022831050228298</v>
          </cell>
          <cell r="AF322">
            <v>8.5821353029022376</v>
          </cell>
          <cell r="AG322">
            <v>0</v>
          </cell>
          <cell r="AH322">
            <v>0.79995557461825584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11.777310734843407</v>
          </cell>
          <cell r="AP322">
            <v>0</v>
          </cell>
          <cell r="AQ322">
            <v>15.417864697097762</v>
          </cell>
          <cell r="AR322">
            <v>19.582135302902238</v>
          </cell>
          <cell r="AS322">
            <v>42.646720249428554</v>
          </cell>
          <cell r="AT322">
            <v>0</v>
          </cell>
          <cell r="AU322">
            <v>0</v>
          </cell>
          <cell r="AV322">
            <v>0</v>
          </cell>
          <cell r="AW322">
            <v>67</v>
          </cell>
          <cell r="AX322">
            <v>0</v>
          </cell>
          <cell r="AY322">
            <v>0</v>
          </cell>
          <cell r="AZ322">
            <v>39.102796203947086</v>
          </cell>
          <cell r="BA322">
            <v>0</v>
          </cell>
          <cell r="BB322">
            <v>75.744716132872782</v>
          </cell>
          <cell r="BC322">
            <v>0</v>
          </cell>
          <cell r="BD322">
            <v>0</v>
          </cell>
          <cell r="BE322">
            <v>27.3224043715847</v>
          </cell>
          <cell r="BF322">
            <v>41.028280559922152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CA322">
            <v>0</v>
          </cell>
          <cell r="CB322">
            <v>7.6767123287671382</v>
          </cell>
          <cell r="CC322">
            <v>0</v>
          </cell>
          <cell r="CD322">
            <v>0</v>
          </cell>
          <cell r="CE322">
            <v>14.118898290073233</v>
          </cell>
          <cell r="CF322">
            <v>0</v>
          </cell>
          <cell r="CH322">
            <v>21.795610618840371</v>
          </cell>
          <cell r="CJ322">
            <v>40071</v>
          </cell>
          <cell r="CK322">
            <v>17.104780564397458</v>
          </cell>
          <cell r="CL322">
            <v>9.5844184079250674</v>
          </cell>
          <cell r="CM322">
            <v>68.350684931506848</v>
          </cell>
          <cell r="CN322">
            <v>0</v>
          </cell>
          <cell r="CO322">
            <v>0</v>
          </cell>
          <cell r="CP322">
            <v>55.223986558890218</v>
          </cell>
          <cell r="CQ322">
            <v>0</v>
          </cell>
          <cell r="CR322">
            <v>35</v>
          </cell>
          <cell r="CS322">
            <v>0</v>
          </cell>
          <cell r="CU322">
            <v>40071</v>
          </cell>
          <cell r="CV322">
            <v>2.4878530734589335</v>
          </cell>
          <cell r="CW322">
            <v>5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72.328767123287676</v>
          </cell>
          <cell r="DD322">
            <v>67</v>
          </cell>
          <cell r="DE322">
            <v>11.835616438356164</v>
          </cell>
          <cell r="DF322">
            <v>24</v>
          </cell>
          <cell r="DG322">
            <v>58.684931506849324</v>
          </cell>
          <cell r="DH322">
            <v>75.744716132872782</v>
          </cell>
          <cell r="DI322">
            <v>0</v>
          </cell>
          <cell r="DJ322">
            <v>0</v>
          </cell>
          <cell r="DK322">
            <v>27.3224043715847</v>
          </cell>
          <cell r="DL322">
            <v>41.028280559922152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R322">
            <v>68.350684931506848</v>
          </cell>
          <cell r="DS322">
            <v>21.795610618840371</v>
          </cell>
          <cell r="DT322">
            <v>0</v>
          </cell>
          <cell r="DV322">
            <v>40071</v>
          </cell>
          <cell r="DW322">
            <v>6.3896122719500452</v>
          </cell>
          <cell r="DY322">
            <v>49.7</v>
          </cell>
          <cell r="DZ322">
            <v>44.7</v>
          </cell>
          <cell r="EA322">
            <v>35</v>
          </cell>
          <cell r="EB322">
            <v>35</v>
          </cell>
          <cell r="ED322">
            <v>60</v>
          </cell>
          <cell r="EE322">
            <v>20</v>
          </cell>
          <cell r="EF322">
            <v>69.34288484896345</v>
          </cell>
          <cell r="EG322">
            <v>9.3428848489634504</v>
          </cell>
          <cell r="EH322">
            <v>60</v>
          </cell>
          <cell r="EJ322">
            <v>35</v>
          </cell>
          <cell r="EK322">
            <v>95</v>
          </cell>
          <cell r="EL322">
            <v>115</v>
          </cell>
          <cell r="EN322">
            <v>0</v>
          </cell>
          <cell r="EO322">
            <v>60</v>
          </cell>
          <cell r="EP322">
            <v>80</v>
          </cell>
          <cell r="ER322">
            <v>200</v>
          </cell>
          <cell r="ET322">
            <v>15</v>
          </cell>
          <cell r="EU322">
            <v>0</v>
          </cell>
          <cell r="EV322">
            <v>0</v>
          </cell>
          <cell r="EW322">
            <v>60.983260228286412</v>
          </cell>
          <cell r="EX322">
            <v>7.3674247032204363</v>
          </cell>
          <cell r="EZ322">
            <v>60.983260228286412</v>
          </cell>
          <cell r="FA322">
            <v>75.983260228286412</v>
          </cell>
          <cell r="FB322">
            <v>59</v>
          </cell>
          <cell r="FC322">
            <v>68.350684931506848</v>
          </cell>
          <cell r="FE322">
            <v>38271.593289351855</v>
          </cell>
        </row>
        <row r="323">
          <cell r="A323">
            <v>40072</v>
          </cell>
          <cell r="B323">
            <v>16</v>
          </cell>
          <cell r="C323">
            <v>3</v>
          </cell>
          <cell r="D323">
            <v>9</v>
          </cell>
          <cell r="E323">
            <v>2009</v>
          </cell>
          <cell r="G323">
            <v>0</v>
          </cell>
          <cell r="H323">
            <v>4.5728454980049529</v>
          </cell>
          <cell r="I323">
            <v>11.66062788583457</v>
          </cell>
          <cell r="J323">
            <v>76.027397260273986</v>
          </cell>
          <cell r="K323">
            <v>10.833333333333334</v>
          </cell>
          <cell r="L323">
            <v>0.47592062172013849</v>
          </cell>
          <cell r="M323">
            <v>8.0600797619445466</v>
          </cell>
          <cell r="N323">
            <v>8.1229090909090917</v>
          </cell>
          <cell r="O323">
            <v>32.778827823701128</v>
          </cell>
          <cell r="P323">
            <v>19.256965995027457</v>
          </cell>
          <cell r="Q323">
            <v>26.511494371771825</v>
          </cell>
          <cell r="R323">
            <v>22.221273547443964</v>
          </cell>
          <cell r="S323">
            <v>106.37141656350742</v>
          </cell>
          <cell r="T323">
            <v>22.05098521667956</v>
          </cell>
          <cell r="U323">
            <v>34.059120218491657</v>
          </cell>
          <cell r="W323">
            <v>0</v>
          </cell>
          <cell r="X323">
            <v>16.233473383839524</v>
          </cell>
          <cell r="Y323">
            <v>10.833333333333334</v>
          </cell>
          <cell r="Z323">
            <v>0</v>
          </cell>
          <cell r="AA323">
            <v>0</v>
          </cell>
          <cell r="AB323">
            <v>2.486591119001381</v>
          </cell>
          <cell r="AC323">
            <v>5</v>
          </cell>
          <cell r="AD323">
            <v>0</v>
          </cell>
          <cell r="AE323">
            <v>1.0022831050228298</v>
          </cell>
          <cell r="AF323">
            <v>8.1700352505495637</v>
          </cell>
          <cell r="AG323">
            <v>0</v>
          </cell>
          <cell r="AH323">
            <v>0.951834353746424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12.238744518482282</v>
          </cell>
          <cell r="AP323">
            <v>0</v>
          </cell>
          <cell r="AQ323">
            <v>15.829964749450436</v>
          </cell>
          <cell r="AR323">
            <v>19.170035250549564</v>
          </cell>
          <cell r="AS323">
            <v>42.904714867219447</v>
          </cell>
          <cell r="AT323">
            <v>0</v>
          </cell>
          <cell r="AU323">
            <v>0</v>
          </cell>
          <cell r="AV323">
            <v>0</v>
          </cell>
          <cell r="AW323">
            <v>67</v>
          </cell>
          <cell r="AX323">
            <v>0</v>
          </cell>
          <cell r="AY323">
            <v>0</v>
          </cell>
          <cell r="AZ323">
            <v>39.514896256299764</v>
          </cell>
          <cell r="BA323">
            <v>0</v>
          </cell>
          <cell r="BB323">
            <v>55.966625742378895</v>
          </cell>
          <cell r="BC323">
            <v>0</v>
          </cell>
          <cell r="BD323">
            <v>0</v>
          </cell>
          <cell r="BE323">
            <v>27.3224043715847</v>
          </cell>
          <cell r="BF323">
            <v>41.028280559922152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CA323">
            <v>0</v>
          </cell>
          <cell r="CB323">
            <v>7.6767123287671382</v>
          </cell>
          <cell r="CC323">
            <v>0</v>
          </cell>
          <cell r="CD323">
            <v>0</v>
          </cell>
          <cell r="CE323">
            <v>9.6732679984962147</v>
          </cell>
          <cell r="CF323">
            <v>0</v>
          </cell>
          <cell r="CH323">
            <v>17.349980327263353</v>
          </cell>
          <cell r="CJ323">
            <v>40072</v>
          </cell>
          <cell r="CK323">
            <v>16.233473383839524</v>
          </cell>
          <cell r="CL323">
            <v>9.1723183555723935</v>
          </cell>
          <cell r="CM323">
            <v>68.350684931506848</v>
          </cell>
          <cell r="CN323">
            <v>0</v>
          </cell>
          <cell r="CO323">
            <v>0</v>
          </cell>
          <cell r="CP323">
            <v>56.095293739448152</v>
          </cell>
          <cell r="CQ323">
            <v>0</v>
          </cell>
          <cell r="CR323">
            <v>35</v>
          </cell>
          <cell r="CS323">
            <v>0</v>
          </cell>
          <cell r="CU323">
            <v>40072</v>
          </cell>
          <cell r="CV323">
            <v>2.486591119001381</v>
          </cell>
          <cell r="CW323">
            <v>5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72.328767123287676</v>
          </cell>
          <cell r="DD323">
            <v>67</v>
          </cell>
          <cell r="DE323">
            <v>11.835616438356164</v>
          </cell>
          <cell r="DF323">
            <v>24</v>
          </cell>
          <cell r="DG323">
            <v>58.684931506849324</v>
          </cell>
          <cell r="DH323">
            <v>55.966625742378895</v>
          </cell>
          <cell r="DI323">
            <v>0</v>
          </cell>
          <cell r="DJ323">
            <v>0</v>
          </cell>
          <cell r="DK323">
            <v>27.3224043715847</v>
          </cell>
          <cell r="DL323">
            <v>41.028280559922152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R323">
            <v>68.350684931506848</v>
          </cell>
          <cell r="DS323">
            <v>17.349980327263353</v>
          </cell>
          <cell r="DT323">
            <v>0</v>
          </cell>
          <cell r="DV323">
            <v>40072</v>
          </cell>
          <cell r="DW323">
            <v>6.1148789037149287</v>
          </cell>
          <cell r="DY323">
            <v>49.7</v>
          </cell>
          <cell r="DZ323">
            <v>44.7</v>
          </cell>
          <cell r="EA323">
            <v>35</v>
          </cell>
          <cell r="EB323">
            <v>35</v>
          </cell>
          <cell r="ED323">
            <v>60</v>
          </cell>
          <cell r="EE323">
            <v>20</v>
          </cell>
          <cell r="EF323">
            <v>65.768561737944367</v>
          </cell>
          <cell r="EG323">
            <v>5.768561737944367</v>
          </cell>
          <cell r="EH323">
            <v>60</v>
          </cell>
          <cell r="EJ323">
            <v>35</v>
          </cell>
          <cell r="EK323">
            <v>95</v>
          </cell>
          <cell r="EL323">
            <v>115</v>
          </cell>
          <cell r="EN323">
            <v>0</v>
          </cell>
          <cell r="EO323">
            <v>60</v>
          </cell>
          <cell r="EP323">
            <v>80</v>
          </cell>
          <cell r="ER323">
            <v>200</v>
          </cell>
          <cell r="ET323">
            <v>15</v>
          </cell>
          <cell r="EU323">
            <v>0</v>
          </cell>
          <cell r="EV323">
            <v>0</v>
          </cell>
          <cell r="EW323">
            <v>58.238439616232313</v>
          </cell>
          <cell r="EX323">
            <v>10.112245315274535</v>
          </cell>
          <cell r="EZ323">
            <v>58.238439616232313</v>
          </cell>
          <cell r="FA323">
            <v>73.238439616232313</v>
          </cell>
          <cell r="FB323">
            <v>59</v>
          </cell>
          <cell r="FC323">
            <v>68.350684931506848</v>
          </cell>
          <cell r="FE323">
            <v>38271.593289583332</v>
          </cell>
        </row>
        <row r="324">
          <cell r="A324">
            <v>40073</v>
          </cell>
          <cell r="B324">
            <v>17</v>
          </cell>
          <cell r="C324">
            <v>4</v>
          </cell>
          <cell r="D324">
            <v>9</v>
          </cell>
          <cell r="E324">
            <v>2009</v>
          </cell>
          <cell r="G324">
            <v>0</v>
          </cell>
          <cell r="H324">
            <v>3.1358058641392819</v>
          </cell>
          <cell r="I324">
            <v>9.3748491747893397</v>
          </cell>
          <cell r="J324">
            <v>76.027397260273986</v>
          </cell>
          <cell r="K324">
            <v>10.833333333333334</v>
          </cell>
          <cell r="L324">
            <v>0.32636017925948446</v>
          </cell>
          <cell r="M324">
            <v>6.4800997720539115</v>
          </cell>
          <cell r="N324">
            <v>0</v>
          </cell>
          <cell r="O324">
            <v>22.47791677064496</v>
          </cell>
          <cell r="P324">
            <v>15.482112415810841</v>
          </cell>
          <cell r="Q324">
            <v>27.092461142118037</v>
          </cell>
          <cell r="R324">
            <v>22.221273547443964</v>
          </cell>
          <cell r="S324">
            <v>110.75595495529231</v>
          </cell>
          <cell r="T324">
            <v>21.229539200693797</v>
          </cell>
          <cell r="U324">
            <v>24.817953730199534</v>
          </cell>
          <cell r="W324">
            <v>0</v>
          </cell>
          <cell r="X324">
            <v>12.510655038928622</v>
          </cell>
          <cell r="Y324">
            <v>10.833333333333334</v>
          </cell>
          <cell r="Z324">
            <v>0</v>
          </cell>
          <cell r="AA324">
            <v>0</v>
          </cell>
          <cell r="AB324">
            <v>0</v>
          </cell>
          <cell r="AC324">
            <v>5</v>
          </cell>
          <cell r="AD324">
            <v>0</v>
          </cell>
          <cell r="AE324">
            <v>1.0022831050228298</v>
          </cell>
          <cell r="AF324">
            <v>0.80417684629056652</v>
          </cell>
          <cell r="AG324">
            <v>0</v>
          </cell>
          <cell r="AH324">
            <v>2.4136531827116308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14.248516092637338</v>
          </cell>
          <cell r="AP324">
            <v>0</v>
          </cell>
          <cell r="AQ324">
            <v>23.195823153709433</v>
          </cell>
          <cell r="AR324">
            <v>11.804176846290567</v>
          </cell>
          <cell r="AS324">
            <v>35.61159460066883</v>
          </cell>
          <cell r="AT324">
            <v>0</v>
          </cell>
          <cell r="AU324">
            <v>0</v>
          </cell>
          <cell r="AV324">
            <v>0</v>
          </cell>
          <cell r="AW324">
            <v>67</v>
          </cell>
          <cell r="AX324">
            <v>0</v>
          </cell>
          <cell r="AY324">
            <v>0</v>
          </cell>
          <cell r="AZ324">
            <v>46.880754660558758</v>
          </cell>
          <cell r="BA324">
            <v>0</v>
          </cell>
          <cell r="BB324">
            <v>42.922693225626915</v>
          </cell>
          <cell r="BC324">
            <v>0</v>
          </cell>
          <cell r="BD324">
            <v>0</v>
          </cell>
          <cell r="BE324">
            <v>27.3224043715847</v>
          </cell>
          <cell r="BF324">
            <v>34.499824493167196</v>
          </cell>
          <cell r="BG324">
            <v>0</v>
          </cell>
          <cell r="BH324">
            <v>7.5443482083412476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6.5284560667549556</v>
          </cell>
          <cell r="BX324">
            <v>0</v>
          </cell>
          <cell r="BY324">
            <v>0</v>
          </cell>
          <cell r="CA324">
            <v>0</v>
          </cell>
          <cell r="CB324">
            <v>0.13236412042589052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H324">
            <v>0.13236412042589052</v>
          </cell>
          <cell r="CJ324">
            <v>40073</v>
          </cell>
          <cell r="CK324">
            <v>12.510655038928622</v>
          </cell>
          <cell r="CL324">
            <v>1.8064599513133963</v>
          </cell>
          <cell r="CM324">
            <v>61.822228864751892</v>
          </cell>
          <cell r="CN324">
            <v>6.5284560667549556</v>
          </cell>
          <cell r="CO324">
            <v>0</v>
          </cell>
          <cell r="CP324">
            <v>52.273763876017796</v>
          </cell>
          <cell r="CQ324">
            <v>0</v>
          </cell>
          <cell r="CR324">
            <v>35</v>
          </cell>
          <cell r="CS324">
            <v>0</v>
          </cell>
          <cell r="CU324">
            <v>40073</v>
          </cell>
          <cell r="CV324">
            <v>0</v>
          </cell>
          <cell r="CW324">
            <v>5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72.328767123287676</v>
          </cell>
          <cell r="DD324">
            <v>67</v>
          </cell>
          <cell r="DE324">
            <v>11.835616438356164</v>
          </cell>
          <cell r="DF324">
            <v>24</v>
          </cell>
          <cell r="DG324">
            <v>58.684931506849324</v>
          </cell>
          <cell r="DH324">
            <v>42.922693225626915</v>
          </cell>
          <cell r="DI324">
            <v>0</v>
          </cell>
          <cell r="DJ324">
            <v>0</v>
          </cell>
          <cell r="DK324">
            <v>27.3224043715847</v>
          </cell>
          <cell r="DL324">
            <v>34.499824493167196</v>
          </cell>
          <cell r="DM324">
            <v>0</v>
          </cell>
          <cell r="DN324">
            <v>0</v>
          </cell>
          <cell r="DO324">
            <v>0</v>
          </cell>
          <cell r="DP324">
            <v>6.5284560667549556</v>
          </cell>
          <cell r="DR324">
            <v>68.350684931506848</v>
          </cell>
          <cell r="DS324">
            <v>0.13236412042589052</v>
          </cell>
          <cell r="DT324">
            <v>0</v>
          </cell>
          <cell r="DV324">
            <v>40073</v>
          </cell>
          <cell r="DW324">
            <v>1.2043066342089308</v>
          </cell>
          <cell r="DY324">
            <v>49.7</v>
          </cell>
          <cell r="DZ324">
            <v>44.7</v>
          </cell>
          <cell r="EA324">
            <v>35</v>
          </cell>
          <cell r="EB324">
            <v>35</v>
          </cell>
          <cell r="ED324">
            <v>60</v>
          </cell>
          <cell r="EE324">
            <v>20</v>
          </cell>
          <cell r="EF324">
            <v>52.273763876017796</v>
          </cell>
          <cell r="EG324">
            <v>0</v>
          </cell>
          <cell r="EH324">
            <v>52.273763876017796</v>
          </cell>
          <cell r="EJ324">
            <v>35</v>
          </cell>
          <cell r="EK324">
            <v>95</v>
          </cell>
          <cell r="EL324">
            <v>115</v>
          </cell>
          <cell r="EN324">
            <v>0</v>
          </cell>
          <cell r="EO324">
            <v>60</v>
          </cell>
          <cell r="EP324">
            <v>80</v>
          </cell>
          <cell r="ER324">
            <v>200</v>
          </cell>
          <cell r="ET324">
            <v>15</v>
          </cell>
          <cell r="EU324">
            <v>0</v>
          </cell>
          <cell r="EV324">
            <v>6.5284560667549556</v>
          </cell>
          <cell r="EW324">
            <v>53.350684931506848</v>
          </cell>
          <cell r="EX324">
            <v>15</v>
          </cell>
          <cell r="EZ324">
            <v>46.822228864751892</v>
          </cell>
          <cell r="FA324">
            <v>61.822228864751892</v>
          </cell>
          <cell r="FB324">
            <v>59</v>
          </cell>
          <cell r="FC324">
            <v>68.350684931506848</v>
          </cell>
          <cell r="FE324">
            <v>38271.593289930555</v>
          </cell>
        </row>
        <row r="325">
          <cell r="A325">
            <v>40074</v>
          </cell>
          <cell r="B325">
            <v>18</v>
          </cell>
          <cell r="C325">
            <v>5</v>
          </cell>
          <cell r="D325">
            <v>9</v>
          </cell>
          <cell r="E325">
            <v>2009</v>
          </cell>
          <cell r="G325">
            <v>0</v>
          </cell>
          <cell r="H325">
            <v>4.1222182952899988</v>
          </cell>
          <cell r="I325">
            <v>9.7444069203903663</v>
          </cell>
          <cell r="J325">
            <v>76.027397260273986</v>
          </cell>
          <cell r="K325">
            <v>10.833333333333334</v>
          </cell>
          <cell r="L325">
            <v>0.42902142545958821</v>
          </cell>
          <cell r="M325">
            <v>6.7355461284038283</v>
          </cell>
          <cell r="N325">
            <v>0</v>
          </cell>
          <cell r="O325">
            <v>29.548665882539137</v>
          </cell>
          <cell r="P325">
            <v>16.092419254337369</v>
          </cell>
          <cell r="Q325">
            <v>26.915474095763365</v>
          </cell>
          <cell r="R325">
            <v>22.221273547443964</v>
          </cell>
          <cell r="S325">
            <v>78.590126513535992</v>
          </cell>
          <cell r="T325">
            <v>21.32254980421153</v>
          </cell>
          <cell r="U325">
            <v>26.346985427162604</v>
          </cell>
          <cell r="W325">
            <v>0</v>
          </cell>
          <cell r="X325">
            <v>13.866625215680365</v>
          </cell>
          <cell r="Y325">
            <v>10.833333333333334</v>
          </cell>
          <cell r="Z325">
            <v>0</v>
          </cell>
          <cell r="AA325">
            <v>0</v>
          </cell>
          <cell r="AB325">
            <v>0</v>
          </cell>
          <cell r="AC325">
            <v>5</v>
          </cell>
          <cell r="AD325">
            <v>0</v>
          </cell>
          <cell r="AE325">
            <v>1.0022831050228298</v>
          </cell>
          <cell r="AF325">
            <v>1.1622844488405866</v>
          </cell>
          <cell r="AG325">
            <v>0</v>
          </cell>
          <cell r="AH325">
            <v>1.8144931199482635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13.212699907453324</v>
          </cell>
          <cell r="AP325">
            <v>0</v>
          </cell>
          <cell r="AQ325">
            <v>22.837715551159413</v>
          </cell>
          <cell r="AR325">
            <v>12.162284448840587</v>
          </cell>
          <cell r="AS325">
            <v>43.434948880205724</v>
          </cell>
          <cell r="AT325">
            <v>0</v>
          </cell>
          <cell r="AU325">
            <v>0</v>
          </cell>
          <cell r="AV325">
            <v>0</v>
          </cell>
          <cell r="AW325">
            <v>67</v>
          </cell>
          <cell r="AX325">
            <v>0</v>
          </cell>
          <cell r="AY325">
            <v>0</v>
          </cell>
          <cell r="AZ325">
            <v>46.522647058008737</v>
          </cell>
          <cell r="BA325">
            <v>0</v>
          </cell>
          <cell r="BB325">
            <v>12.737014686901389</v>
          </cell>
          <cell r="BC325">
            <v>0</v>
          </cell>
          <cell r="BD325">
            <v>0</v>
          </cell>
          <cell r="BE325">
            <v>27.3224043715847</v>
          </cell>
          <cell r="BF325">
            <v>36.345562704060782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7.1054273576010019E-15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4.6827178558613625</v>
          </cell>
          <cell r="BX325">
            <v>0</v>
          </cell>
          <cell r="BY325">
            <v>0</v>
          </cell>
          <cell r="CA325">
            <v>0</v>
          </cell>
          <cell r="CB325">
            <v>7.6767123287671524</v>
          </cell>
          <cell r="CC325">
            <v>0</v>
          </cell>
          <cell r="CD325">
            <v>0</v>
          </cell>
          <cell r="CE325">
            <v>1.3156908724765231</v>
          </cell>
          <cell r="CF325">
            <v>0</v>
          </cell>
          <cell r="CH325">
            <v>8.9924032012436754</v>
          </cell>
          <cell r="CJ325">
            <v>40074</v>
          </cell>
          <cell r="CK325">
            <v>13.866625215680365</v>
          </cell>
          <cell r="CL325">
            <v>2.1645675538634164</v>
          </cell>
          <cell r="CM325">
            <v>63.667967075645485</v>
          </cell>
          <cell r="CN325">
            <v>4.6827178558613625</v>
          </cell>
          <cell r="CO325">
            <v>0</v>
          </cell>
          <cell r="CP325">
            <v>58.462141907607311</v>
          </cell>
          <cell r="CQ325">
            <v>0</v>
          </cell>
          <cell r="CR325">
            <v>35</v>
          </cell>
          <cell r="CS325">
            <v>0</v>
          </cell>
          <cell r="CU325">
            <v>40074</v>
          </cell>
          <cell r="CV325">
            <v>0</v>
          </cell>
          <cell r="CW325">
            <v>5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72.328767123287676</v>
          </cell>
          <cell r="DD325">
            <v>67</v>
          </cell>
          <cell r="DE325">
            <v>11.835616438356164</v>
          </cell>
          <cell r="DF325">
            <v>24</v>
          </cell>
          <cell r="DG325">
            <v>58.684931506849324</v>
          </cell>
          <cell r="DH325">
            <v>12.737014686901389</v>
          </cell>
          <cell r="DI325">
            <v>0</v>
          </cell>
          <cell r="DJ325">
            <v>0</v>
          </cell>
          <cell r="DK325">
            <v>27.3224043715847</v>
          </cell>
          <cell r="DL325">
            <v>36.345562704060789</v>
          </cell>
          <cell r="DM325">
            <v>0</v>
          </cell>
          <cell r="DN325">
            <v>0</v>
          </cell>
          <cell r="DO325">
            <v>0</v>
          </cell>
          <cell r="DP325">
            <v>4.6827178558613625</v>
          </cell>
          <cell r="DR325">
            <v>68.350684931506848</v>
          </cell>
          <cell r="DS325">
            <v>8.9924032012436754</v>
          </cell>
          <cell r="DT325">
            <v>0</v>
          </cell>
          <cell r="DV325">
            <v>40074</v>
          </cell>
          <cell r="DW325">
            <v>1.4430450359089442</v>
          </cell>
          <cell r="DY325">
            <v>49.7</v>
          </cell>
          <cell r="DZ325">
            <v>44.7</v>
          </cell>
          <cell r="EA325">
            <v>35</v>
          </cell>
          <cell r="EB325">
            <v>35</v>
          </cell>
          <cell r="ED325">
            <v>60</v>
          </cell>
          <cell r="EE325">
            <v>20</v>
          </cell>
          <cell r="EF325">
            <v>59.777832780083841</v>
          </cell>
          <cell r="EG325">
            <v>0</v>
          </cell>
          <cell r="EH325">
            <v>59.777832780083841</v>
          </cell>
          <cell r="EJ325">
            <v>35</v>
          </cell>
          <cell r="EK325">
            <v>95</v>
          </cell>
          <cell r="EL325">
            <v>115</v>
          </cell>
          <cell r="EN325">
            <v>0</v>
          </cell>
          <cell r="EO325">
            <v>60</v>
          </cell>
          <cell r="EP325">
            <v>80</v>
          </cell>
          <cell r="ER325">
            <v>200</v>
          </cell>
          <cell r="ET325">
            <v>15</v>
          </cell>
          <cell r="EU325">
            <v>0</v>
          </cell>
          <cell r="EV325">
            <v>4.6827178558613625</v>
          </cell>
          <cell r="EW325">
            <v>53.350684931506848</v>
          </cell>
          <cell r="EX325">
            <v>15</v>
          </cell>
          <cell r="EZ325">
            <v>48.667967075645485</v>
          </cell>
          <cell r="FA325">
            <v>63.667967075645485</v>
          </cell>
          <cell r="FB325">
            <v>59</v>
          </cell>
          <cell r="FC325">
            <v>68.350684931506848</v>
          </cell>
          <cell r="FE325">
            <v>38271.593290046294</v>
          </cell>
        </row>
        <row r="326">
          <cell r="A326">
            <v>40075</v>
          </cell>
          <cell r="B326">
            <v>19</v>
          </cell>
          <cell r="C326">
            <v>6</v>
          </cell>
          <cell r="D326">
            <v>9</v>
          </cell>
          <cell r="E326">
            <v>2009</v>
          </cell>
          <cell r="G326">
            <v>0</v>
          </cell>
          <cell r="H326">
            <v>4.2681132454212385</v>
          </cell>
          <cell r="I326">
            <v>12.024241461923987</v>
          </cell>
          <cell r="J326">
            <v>76.027397260273986</v>
          </cell>
          <cell r="K326">
            <v>10.833333333333334</v>
          </cell>
          <cell r="L326">
            <v>0.44420549747833044</v>
          </cell>
          <cell r="M326">
            <v>8.3114173789666008</v>
          </cell>
          <cell r="N326">
            <v>8.1229090909090917</v>
          </cell>
          <cell r="O326">
            <v>30.594462302467551</v>
          </cell>
          <cell r="P326">
            <v>19.85745632356203</v>
          </cell>
          <cell r="Q326">
            <v>26.826099315108209</v>
          </cell>
          <cell r="R326">
            <v>22.221273547443964</v>
          </cell>
          <cell r="S326">
            <v>99.754363650035032</v>
          </cell>
          <cell r="T326">
            <v>22.009864279694547</v>
          </cell>
          <cell r="U326">
            <v>37.578340638604686</v>
          </cell>
          <cell r="W326">
            <v>0</v>
          </cell>
          <cell r="X326">
            <v>16.292354707345226</v>
          </cell>
          <cell r="Y326">
            <v>10.833333333333334</v>
          </cell>
          <cell r="Z326">
            <v>0</v>
          </cell>
          <cell r="AA326">
            <v>0</v>
          </cell>
          <cell r="AB326">
            <v>2.485329804665656</v>
          </cell>
          <cell r="AC326">
            <v>5</v>
          </cell>
          <cell r="AD326">
            <v>0</v>
          </cell>
          <cell r="AE326">
            <v>1.0022831050228298</v>
          </cell>
          <cell r="AF326">
            <v>8.3909190576655348</v>
          </cell>
          <cell r="AG326">
            <v>0</v>
          </cell>
          <cell r="AH326">
            <v>1.1986620369220198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11.110329247060328</v>
          </cell>
          <cell r="AP326">
            <v>0</v>
          </cell>
          <cell r="AQ326">
            <v>15.609080942334465</v>
          </cell>
          <cell r="AR326">
            <v>19.390919057665535</v>
          </cell>
          <cell r="AS326">
            <v>43.727421131960099</v>
          </cell>
          <cell r="AT326">
            <v>0</v>
          </cell>
          <cell r="AU326">
            <v>0</v>
          </cell>
          <cell r="AV326">
            <v>0</v>
          </cell>
          <cell r="AW326">
            <v>67</v>
          </cell>
          <cell r="AX326">
            <v>0</v>
          </cell>
          <cell r="AY326">
            <v>0</v>
          </cell>
          <cell r="AZ326">
            <v>39.294012449183789</v>
          </cell>
          <cell r="BA326">
            <v>0</v>
          </cell>
          <cell r="BB326">
            <v>53.048556119150476</v>
          </cell>
          <cell r="BC326">
            <v>0</v>
          </cell>
          <cell r="BD326">
            <v>0</v>
          </cell>
          <cell r="BE326">
            <v>27.3224043715847</v>
          </cell>
          <cell r="BF326">
            <v>41.028280559922152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CA326">
            <v>0</v>
          </cell>
          <cell r="CB326">
            <v>7.6767123287671382</v>
          </cell>
          <cell r="CC326">
            <v>0</v>
          </cell>
          <cell r="CD326">
            <v>0</v>
          </cell>
          <cell r="CE326">
            <v>8.4628790726392964</v>
          </cell>
          <cell r="CF326">
            <v>0</v>
          </cell>
          <cell r="CH326">
            <v>16.139591401406435</v>
          </cell>
          <cell r="CJ326">
            <v>40075</v>
          </cell>
          <cell r="CK326">
            <v>16.292354707345226</v>
          </cell>
          <cell r="CL326">
            <v>9.3932021626883646</v>
          </cell>
          <cell r="CM326">
            <v>68.350684931506848</v>
          </cell>
          <cell r="CN326">
            <v>0</v>
          </cell>
          <cell r="CO326">
            <v>0</v>
          </cell>
          <cell r="CP326">
            <v>56.036412415942451</v>
          </cell>
          <cell r="CQ326">
            <v>0</v>
          </cell>
          <cell r="CR326">
            <v>35</v>
          </cell>
          <cell r="CS326">
            <v>0</v>
          </cell>
          <cell r="CU326">
            <v>40075</v>
          </cell>
          <cell r="CV326">
            <v>2.485329804665656</v>
          </cell>
          <cell r="CW326">
            <v>5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72.328767123287676</v>
          </cell>
          <cell r="DD326">
            <v>67</v>
          </cell>
          <cell r="DE326">
            <v>11.835616438356164</v>
          </cell>
          <cell r="DF326">
            <v>24</v>
          </cell>
          <cell r="DG326">
            <v>58.684931506849324</v>
          </cell>
          <cell r="DH326">
            <v>53.048556119150476</v>
          </cell>
          <cell r="DI326">
            <v>0</v>
          </cell>
          <cell r="DJ326">
            <v>0</v>
          </cell>
          <cell r="DK326">
            <v>27.3224043715847</v>
          </cell>
          <cell r="DL326">
            <v>41.028280559922152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R326">
            <v>68.350684931506848</v>
          </cell>
          <cell r="DS326">
            <v>16.139591401406435</v>
          </cell>
          <cell r="DT326">
            <v>0</v>
          </cell>
          <cell r="DV326">
            <v>40075</v>
          </cell>
          <cell r="DW326">
            <v>6.2621347751255767</v>
          </cell>
          <cell r="DY326">
            <v>49.7</v>
          </cell>
          <cell r="DZ326">
            <v>44.7</v>
          </cell>
          <cell r="EA326">
            <v>35</v>
          </cell>
          <cell r="EB326">
            <v>35</v>
          </cell>
          <cell r="ED326">
            <v>60</v>
          </cell>
          <cell r="EE326">
            <v>20</v>
          </cell>
          <cell r="EF326">
            <v>64.499291488581747</v>
          </cell>
          <cell r="EG326">
            <v>4.499291488581747</v>
          </cell>
          <cell r="EH326">
            <v>60</v>
          </cell>
          <cell r="EJ326">
            <v>35</v>
          </cell>
          <cell r="EK326">
            <v>95</v>
          </cell>
          <cell r="EL326">
            <v>115</v>
          </cell>
          <cell r="EN326">
            <v>0</v>
          </cell>
          <cell r="EO326">
            <v>60</v>
          </cell>
          <cell r="EP326">
            <v>80</v>
          </cell>
          <cell r="ER326">
            <v>200</v>
          </cell>
          <cell r="ET326">
            <v>15</v>
          </cell>
          <cell r="EU326">
            <v>0</v>
          </cell>
          <cell r="EV326">
            <v>0</v>
          </cell>
          <cell r="EW326">
            <v>60.054489961209939</v>
          </cell>
          <cell r="EX326">
            <v>8.2961949702969093</v>
          </cell>
          <cell r="EZ326">
            <v>60.054489961209939</v>
          </cell>
          <cell r="FA326">
            <v>75.054489961209939</v>
          </cell>
          <cell r="FB326">
            <v>59</v>
          </cell>
          <cell r="FC326">
            <v>68.350684931506848</v>
          </cell>
          <cell r="FE326">
            <v>38271.593290277779</v>
          </cell>
        </row>
        <row r="327">
          <cell r="A327">
            <v>40076</v>
          </cell>
          <cell r="B327">
            <v>20</v>
          </cell>
          <cell r="C327">
            <v>7</v>
          </cell>
          <cell r="D327">
            <v>9</v>
          </cell>
          <cell r="E327">
            <v>2009</v>
          </cell>
          <cell r="G327">
            <v>0</v>
          </cell>
          <cell r="H327">
            <v>3.6031085025421112</v>
          </cell>
          <cell r="I327">
            <v>11.826790177870478</v>
          </cell>
          <cell r="J327">
            <v>76.027397260273986</v>
          </cell>
          <cell r="K327">
            <v>10.833333333333334</v>
          </cell>
          <cell r="L327">
            <v>0.37499487778519769</v>
          </cell>
          <cell r="M327">
            <v>8.1749347543471345</v>
          </cell>
          <cell r="N327">
            <v>8.1229090909090917</v>
          </cell>
          <cell r="O327">
            <v>25.827610682772633</v>
          </cell>
          <cell r="P327">
            <v>19.531375026746787</v>
          </cell>
          <cell r="Q327">
            <v>26.774835730851386</v>
          </cell>
          <cell r="R327">
            <v>22.221273547443964</v>
          </cell>
          <cell r="S327">
            <v>154.77150878920577</v>
          </cell>
          <cell r="T327">
            <v>22.19422682036608</v>
          </cell>
          <cell r="U327">
            <v>39.385818771233154</v>
          </cell>
          <cell r="W327">
            <v>0</v>
          </cell>
          <cell r="X327">
            <v>15.42989868041259</v>
          </cell>
          <cell r="Y327">
            <v>10.833333333333334</v>
          </cell>
          <cell r="Z327">
            <v>0</v>
          </cell>
          <cell r="AA327">
            <v>0</v>
          </cell>
          <cell r="AB327">
            <v>2.4840691301270579</v>
          </cell>
          <cell r="AC327">
            <v>5</v>
          </cell>
          <cell r="AD327">
            <v>0</v>
          </cell>
          <cell r="AE327">
            <v>1.0022831050228298</v>
          </cell>
          <cell r="AF327">
            <v>8.1864864878915355</v>
          </cell>
          <cell r="AG327">
            <v>0</v>
          </cell>
          <cell r="AH327">
            <v>1.6162634437268348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11.274545187467741</v>
          </cell>
          <cell r="AP327">
            <v>0</v>
          </cell>
          <cell r="AQ327">
            <v>15.813513512108464</v>
          </cell>
          <cell r="AR327">
            <v>19.186486487891536</v>
          </cell>
          <cell r="AS327">
            <v>44.008059811680511</v>
          </cell>
          <cell r="AT327">
            <v>0</v>
          </cell>
          <cell r="AU327">
            <v>0</v>
          </cell>
          <cell r="AV327">
            <v>0</v>
          </cell>
          <cell r="AW327">
            <v>67</v>
          </cell>
          <cell r="AX327">
            <v>0</v>
          </cell>
          <cell r="AY327">
            <v>0</v>
          </cell>
          <cell r="AZ327">
            <v>39.498445018957788</v>
          </cell>
          <cell r="BA327">
            <v>0</v>
          </cell>
          <cell r="BB327">
            <v>109.8531093618472</v>
          </cell>
          <cell r="BC327">
            <v>0</v>
          </cell>
          <cell r="BD327">
            <v>0</v>
          </cell>
          <cell r="BE327">
            <v>27.3224043715847</v>
          </cell>
          <cell r="BF327">
            <v>41.028280559922152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CA327">
            <v>0</v>
          </cell>
          <cell r="CB327">
            <v>7.6767123287671382</v>
          </cell>
          <cell r="CC327">
            <v>0</v>
          </cell>
          <cell r="CD327">
            <v>0</v>
          </cell>
          <cell r="CE327">
            <v>2.4562265449396818</v>
          </cell>
          <cell r="CF327">
            <v>0</v>
          </cell>
          <cell r="CH327">
            <v>10.13293887370682</v>
          </cell>
          <cell r="CJ327">
            <v>40076</v>
          </cell>
          <cell r="CK327">
            <v>15.42989868041259</v>
          </cell>
          <cell r="CL327">
            <v>9.1887695929143653</v>
          </cell>
          <cell r="CM327">
            <v>68.350684931506848</v>
          </cell>
          <cell r="CN327">
            <v>0</v>
          </cell>
          <cell r="CO327">
            <v>0</v>
          </cell>
          <cell r="CP327">
            <v>56.898868442875084</v>
          </cell>
          <cell r="CQ327">
            <v>0</v>
          </cell>
          <cell r="CR327">
            <v>35</v>
          </cell>
          <cell r="CS327">
            <v>0</v>
          </cell>
          <cell r="CU327">
            <v>40076</v>
          </cell>
          <cell r="CV327">
            <v>2.4840691301270579</v>
          </cell>
          <cell r="CW327">
            <v>5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72.328767123287676</v>
          </cell>
          <cell r="DD327">
            <v>67</v>
          </cell>
          <cell r="DE327">
            <v>11.835616438356164</v>
          </cell>
          <cell r="DF327">
            <v>24</v>
          </cell>
          <cell r="DG327">
            <v>58.684931506849324</v>
          </cell>
          <cell r="DH327">
            <v>109.8531093618472</v>
          </cell>
          <cell r="DI327">
            <v>0</v>
          </cell>
          <cell r="DJ327">
            <v>0</v>
          </cell>
          <cell r="DK327">
            <v>27.3224043715847</v>
          </cell>
          <cell r="DL327">
            <v>41.028280559922152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R327">
            <v>68.350684931506848</v>
          </cell>
          <cell r="DS327">
            <v>10.13293887370682</v>
          </cell>
          <cell r="DT327">
            <v>0</v>
          </cell>
          <cell r="DV327">
            <v>40076</v>
          </cell>
          <cell r="DW327">
            <v>6.1258463952762439</v>
          </cell>
          <cell r="DY327">
            <v>49.7</v>
          </cell>
          <cell r="DZ327">
            <v>44.7</v>
          </cell>
          <cell r="EA327">
            <v>35</v>
          </cell>
          <cell r="EB327">
            <v>35</v>
          </cell>
          <cell r="ED327">
            <v>60</v>
          </cell>
          <cell r="EE327">
            <v>20</v>
          </cell>
          <cell r="EF327">
            <v>59.355094987814766</v>
          </cell>
          <cell r="EG327">
            <v>0</v>
          </cell>
          <cell r="EH327">
            <v>59.355094987814766</v>
          </cell>
          <cell r="EJ327">
            <v>35</v>
          </cell>
          <cell r="EK327">
            <v>95</v>
          </cell>
          <cell r="EL327">
            <v>115</v>
          </cell>
          <cell r="EN327">
            <v>0</v>
          </cell>
          <cell r="EO327">
            <v>60</v>
          </cell>
          <cell r="EP327">
            <v>80</v>
          </cell>
          <cell r="ER327">
            <v>200</v>
          </cell>
          <cell r="ET327">
            <v>15</v>
          </cell>
          <cell r="EU327">
            <v>0</v>
          </cell>
          <cell r="EV327">
            <v>0</v>
          </cell>
          <cell r="EW327">
            <v>59.068329113262195</v>
          </cell>
          <cell r="EX327">
            <v>9.2823558182446533</v>
          </cell>
          <cell r="EZ327">
            <v>59.068329113262195</v>
          </cell>
          <cell r="FA327">
            <v>74.068329113262195</v>
          </cell>
          <cell r="FB327">
            <v>59</v>
          </cell>
          <cell r="FC327">
            <v>68.350684931506848</v>
          </cell>
          <cell r="FE327">
            <v>38271.593290625002</v>
          </cell>
        </row>
        <row r="328">
          <cell r="A328">
            <v>40077</v>
          </cell>
          <cell r="B328">
            <v>21</v>
          </cell>
          <cell r="C328">
            <v>1</v>
          </cell>
          <cell r="D328">
            <v>9</v>
          </cell>
          <cell r="E328">
            <v>2009</v>
          </cell>
          <cell r="G328">
            <v>0</v>
          </cell>
          <cell r="H328">
            <v>4.176789714098609</v>
          </cell>
          <cell r="I328">
            <v>11.997089112204732</v>
          </cell>
          <cell r="J328">
            <v>76.027397260273986</v>
          </cell>
          <cell r="K328">
            <v>10.833333333333334</v>
          </cell>
          <cell r="L328">
            <v>0.4347009664759805</v>
          </cell>
          <cell r="M328">
            <v>8.2926490839310247</v>
          </cell>
          <cell r="N328">
            <v>8.1229090909090917</v>
          </cell>
          <cell r="O328">
            <v>29.939841823646905</v>
          </cell>
          <cell r="P328">
            <v>19.81261552422017</v>
          </cell>
          <cell r="Q328">
            <v>26.817213421556232</v>
          </cell>
          <cell r="R328">
            <v>22.221273547443964</v>
          </cell>
          <cell r="S328">
            <v>172.64139118919536</v>
          </cell>
          <cell r="T328">
            <v>22.254108824647282</v>
          </cell>
          <cell r="U328">
            <v>39.972897973342228</v>
          </cell>
          <cell r="W328">
            <v>0</v>
          </cell>
          <cell r="X328">
            <v>16.173878826303341</v>
          </cell>
          <cell r="Y328">
            <v>10.833333333333334</v>
          </cell>
          <cell r="Z328">
            <v>0</v>
          </cell>
          <cell r="AA328">
            <v>0</v>
          </cell>
          <cell r="AB328">
            <v>2.4828090950610511</v>
          </cell>
          <cell r="AC328">
            <v>5</v>
          </cell>
          <cell r="AD328">
            <v>0</v>
          </cell>
          <cell r="AE328">
            <v>1.0022831050228298</v>
          </cell>
          <cell r="AF328">
            <v>8.3651669412322178</v>
          </cell>
          <cell r="AG328">
            <v>0</v>
          </cell>
          <cell r="AH328">
            <v>1.2519291333781304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10.602291282754528</v>
          </cell>
          <cell r="AP328">
            <v>0</v>
          </cell>
          <cell r="AQ328">
            <v>15.634833058767782</v>
          </cell>
          <cell r="AR328">
            <v>19.365166941232218</v>
          </cell>
          <cell r="AS328">
            <v>44.300667880851677</v>
          </cell>
          <cell r="AT328">
            <v>0</v>
          </cell>
          <cell r="AU328">
            <v>0</v>
          </cell>
          <cell r="AV328">
            <v>0</v>
          </cell>
          <cell r="AW328">
            <v>67</v>
          </cell>
          <cell r="AX328">
            <v>0</v>
          </cell>
          <cell r="AY328">
            <v>0</v>
          </cell>
          <cell r="AZ328">
            <v>39.319764565617106</v>
          </cell>
          <cell r="BA328">
            <v>0</v>
          </cell>
          <cell r="BB328">
            <v>128.54863342156779</v>
          </cell>
          <cell r="BC328">
            <v>0</v>
          </cell>
          <cell r="BD328">
            <v>0</v>
          </cell>
          <cell r="BE328">
            <v>27.3224043715847</v>
          </cell>
          <cell r="BF328">
            <v>41.028280559922152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CA328">
            <v>0</v>
          </cell>
          <cell r="CB328">
            <v>7.6767123287671382</v>
          </cell>
          <cell r="CC328">
            <v>0</v>
          </cell>
          <cell r="CD328">
            <v>0</v>
          </cell>
          <cell r="CE328">
            <v>7.636056019882929</v>
          </cell>
          <cell r="CF328">
            <v>0</v>
          </cell>
          <cell r="CH328">
            <v>15.312768348650067</v>
          </cell>
          <cell r="CJ328">
            <v>40077</v>
          </cell>
          <cell r="CK328">
            <v>16.173878826303341</v>
          </cell>
          <cell r="CL328">
            <v>9.3674500462550476</v>
          </cell>
          <cell r="CM328">
            <v>68.350684931506848</v>
          </cell>
          <cell r="CN328">
            <v>0</v>
          </cell>
          <cell r="CO328">
            <v>0</v>
          </cell>
          <cell r="CP328">
            <v>56.154888296984339</v>
          </cell>
          <cell r="CQ328">
            <v>0</v>
          </cell>
          <cell r="CR328">
            <v>35</v>
          </cell>
          <cell r="CS328">
            <v>0</v>
          </cell>
          <cell r="CU328">
            <v>40077</v>
          </cell>
          <cell r="CV328">
            <v>2.4828090950610511</v>
          </cell>
          <cell r="CW328">
            <v>5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72.328767123287676</v>
          </cell>
          <cell r="DD328">
            <v>67</v>
          </cell>
          <cell r="DE328">
            <v>11.835616438356164</v>
          </cell>
          <cell r="DF328">
            <v>24</v>
          </cell>
          <cell r="DG328">
            <v>58.684931506849324</v>
          </cell>
          <cell r="DH328">
            <v>128.54863342156779</v>
          </cell>
          <cell r="DI328">
            <v>0</v>
          </cell>
          <cell r="DJ328">
            <v>0</v>
          </cell>
          <cell r="DK328">
            <v>27.3224043715847</v>
          </cell>
          <cell r="DL328">
            <v>41.028280559922152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R328">
            <v>68.350684931506848</v>
          </cell>
          <cell r="DS328">
            <v>15.312768348650067</v>
          </cell>
          <cell r="DT328">
            <v>0</v>
          </cell>
          <cell r="DV328">
            <v>40077</v>
          </cell>
          <cell r="DW328">
            <v>6.2449666975033651</v>
          </cell>
          <cell r="DY328">
            <v>49.7</v>
          </cell>
          <cell r="DZ328">
            <v>44.7</v>
          </cell>
          <cell r="EA328">
            <v>35</v>
          </cell>
          <cell r="EB328">
            <v>35</v>
          </cell>
          <cell r="ED328">
            <v>60</v>
          </cell>
          <cell r="EE328">
            <v>20</v>
          </cell>
          <cell r="EF328">
            <v>63.790944316867268</v>
          </cell>
          <cell r="EG328">
            <v>3.7909443168672681</v>
          </cell>
          <cell r="EH328">
            <v>60</v>
          </cell>
          <cell r="EJ328">
            <v>35</v>
          </cell>
          <cell r="EK328">
            <v>95</v>
          </cell>
          <cell r="EL328">
            <v>115</v>
          </cell>
          <cell r="EN328">
            <v>0</v>
          </cell>
          <cell r="EO328">
            <v>60</v>
          </cell>
          <cell r="EP328">
            <v>80</v>
          </cell>
          <cell r="ER328">
            <v>200</v>
          </cell>
          <cell r="ET328">
            <v>15</v>
          </cell>
          <cell r="EU328">
            <v>0</v>
          </cell>
          <cell r="EV328">
            <v>0</v>
          </cell>
          <cell r="EW328">
            <v>59.91887886933344</v>
          </cell>
          <cell r="EX328">
            <v>8.4318060621734077</v>
          </cell>
          <cell r="EZ328">
            <v>59.91887886933344</v>
          </cell>
          <cell r="FA328">
            <v>74.91887886933344</v>
          </cell>
          <cell r="FB328">
            <v>59</v>
          </cell>
          <cell r="FC328">
            <v>68.350684931506848</v>
          </cell>
          <cell r="FE328">
            <v>38271.593290856479</v>
          </cell>
        </row>
        <row r="329">
          <cell r="A329">
            <v>40078</v>
          </cell>
          <cell r="B329">
            <v>22</v>
          </cell>
          <cell r="C329">
            <v>2</v>
          </cell>
          <cell r="D329">
            <v>9</v>
          </cell>
          <cell r="E329">
            <v>2009</v>
          </cell>
          <cell r="G329">
            <v>0</v>
          </cell>
          <cell r="H329">
            <v>3.1351346973364835</v>
          </cell>
          <cell r="I329">
            <v>11.688753987751504</v>
          </cell>
          <cell r="J329">
            <v>76.027397260273986</v>
          </cell>
          <cell r="K329">
            <v>10.833333333333334</v>
          </cell>
          <cell r="L329">
            <v>0.32629032732107871</v>
          </cell>
          <cell r="M329">
            <v>8.0795211356906762</v>
          </cell>
          <cell r="N329">
            <v>8.1229090909090917</v>
          </cell>
          <cell r="O329">
            <v>22.473105748475174</v>
          </cell>
          <cell r="P329">
            <v>19.303414899279435</v>
          </cell>
          <cell r="Q329">
            <v>26.784532629836523</v>
          </cell>
          <cell r="R329">
            <v>22.221273547443964</v>
          </cell>
          <cell r="S329">
            <v>160.38929229854878</v>
          </cell>
          <cell r="T329">
            <v>22.213052021821102</v>
          </cell>
          <cell r="U329">
            <v>39.570379798914487</v>
          </cell>
          <cell r="W329">
            <v>0</v>
          </cell>
          <cell r="X329">
            <v>14.823888685087987</v>
          </cell>
          <cell r="Y329">
            <v>10.833333333333334</v>
          </cell>
          <cell r="Z329">
            <v>0</v>
          </cell>
          <cell r="AA329">
            <v>0</v>
          </cell>
          <cell r="AB329">
            <v>2.4815496991432671</v>
          </cell>
          <cell r="AC329">
            <v>5</v>
          </cell>
          <cell r="AD329">
            <v>0</v>
          </cell>
          <cell r="AE329">
            <v>1.0022831050228298</v>
          </cell>
          <cell r="AF329">
            <v>8.0448877497547517</v>
          </cell>
          <cell r="AG329">
            <v>0</v>
          </cell>
          <cell r="AH329">
            <v>2.0113285138177659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10.902164797514672</v>
          </cell>
          <cell r="AP329">
            <v>0</v>
          </cell>
          <cell r="AQ329">
            <v>15.955112250245248</v>
          </cell>
          <cell r="AR329">
            <v>19.04488774975475</v>
          </cell>
          <cell r="AS329">
            <v>42.868833513702647</v>
          </cell>
          <cell r="AT329">
            <v>0</v>
          </cell>
          <cell r="AU329">
            <v>0</v>
          </cell>
          <cell r="AV329">
            <v>0</v>
          </cell>
          <cell r="AW329">
            <v>67</v>
          </cell>
          <cell r="AX329">
            <v>0</v>
          </cell>
          <cell r="AY329">
            <v>0</v>
          </cell>
          <cell r="AZ329">
            <v>39.640043757094574</v>
          </cell>
          <cell r="BA329">
            <v>0</v>
          </cell>
          <cell r="BB329">
            <v>115.53268036218982</v>
          </cell>
          <cell r="BC329">
            <v>0</v>
          </cell>
          <cell r="BD329">
            <v>0</v>
          </cell>
          <cell r="BE329">
            <v>27.3224043715847</v>
          </cell>
          <cell r="BF329">
            <v>41.028280559922152</v>
          </cell>
          <cell r="BG329">
            <v>0</v>
          </cell>
          <cell r="BH329">
            <v>1.7225516131646117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CA329">
            <v>0</v>
          </cell>
          <cell r="CB329">
            <v>5.9541607156025265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H329">
            <v>5.9541607156025265</v>
          </cell>
          <cell r="CJ329">
            <v>40078</v>
          </cell>
          <cell r="CK329">
            <v>14.823888685087987</v>
          </cell>
          <cell r="CL329">
            <v>9.0471708547775815</v>
          </cell>
          <cell r="CM329">
            <v>68.350684931506848</v>
          </cell>
          <cell r="CN329">
            <v>0</v>
          </cell>
          <cell r="CO329">
            <v>0</v>
          </cell>
          <cell r="CP329">
            <v>55.782326825035085</v>
          </cell>
          <cell r="CQ329">
            <v>0</v>
          </cell>
          <cell r="CR329">
            <v>35</v>
          </cell>
          <cell r="CS329">
            <v>0</v>
          </cell>
          <cell r="CU329">
            <v>40078</v>
          </cell>
          <cell r="CV329">
            <v>2.4815496991432671</v>
          </cell>
          <cell r="CW329">
            <v>5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72.328767123287676</v>
          </cell>
          <cell r="DD329">
            <v>67</v>
          </cell>
          <cell r="DE329">
            <v>11.835616438356164</v>
          </cell>
          <cell r="DF329">
            <v>24</v>
          </cell>
          <cell r="DG329">
            <v>58.684931506849324</v>
          </cell>
          <cell r="DH329">
            <v>115.53268036218982</v>
          </cell>
          <cell r="DI329">
            <v>0</v>
          </cell>
          <cell r="DJ329">
            <v>0</v>
          </cell>
          <cell r="DK329">
            <v>27.3224043715847</v>
          </cell>
          <cell r="DL329">
            <v>41.028280559922152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R329">
            <v>68.350684931506848</v>
          </cell>
          <cell r="DS329">
            <v>5.9541607156025265</v>
          </cell>
          <cell r="DT329">
            <v>0</v>
          </cell>
          <cell r="DV329">
            <v>40078</v>
          </cell>
          <cell r="DW329">
            <v>6.031447236518388</v>
          </cell>
          <cell r="DY329">
            <v>49.7</v>
          </cell>
          <cell r="DZ329">
            <v>44.7</v>
          </cell>
          <cell r="EA329">
            <v>35</v>
          </cell>
          <cell r="EB329">
            <v>35</v>
          </cell>
          <cell r="ED329">
            <v>60</v>
          </cell>
          <cell r="EE329">
            <v>20</v>
          </cell>
          <cell r="EF329">
            <v>55.782326825035085</v>
          </cell>
          <cell r="EG329">
            <v>0</v>
          </cell>
          <cell r="EH329">
            <v>55.782326825035085</v>
          </cell>
          <cell r="EJ329">
            <v>35</v>
          </cell>
          <cell r="EK329">
            <v>95</v>
          </cell>
          <cell r="EL329">
            <v>115</v>
          </cell>
          <cell r="EN329">
            <v>0</v>
          </cell>
          <cell r="EO329">
            <v>60</v>
          </cell>
          <cell r="EP329">
            <v>80</v>
          </cell>
          <cell r="ER329">
            <v>200</v>
          </cell>
          <cell r="ET329">
            <v>15</v>
          </cell>
          <cell r="EU329">
            <v>0</v>
          </cell>
          <cell r="EV329">
            <v>0</v>
          </cell>
          <cell r="EW329">
            <v>58.378914066164739</v>
          </cell>
          <cell r="EX329">
            <v>9.9717708653421084</v>
          </cell>
          <cell r="EZ329">
            <v>58.378914066164739</v>
          </cell>
          <cell r="FA329">
            <v>73.378914066164739</v>
          </cell>
          <cell r="FB329">
            <v>59</v>
          </cell>
          <cell r="FC329">
            <v>68.350684931506848</v>
          </cell>
          <cell r="FE329">
            <v>38271.593290972225</v>
          </cell>
        </row>
        <row r="330">
          <cell r="A330">
            <v>40079</v>
          </cell>
          <cell r="B330">
            <v>23</v>
          </cell>
          <cell r="C330">
            <v>3</v>
          </cell>
          <cell r="D330">
            <v>9</v>
          </cell>
          <cell r="E330">
            <v>2009</v>
          </cell>
          <cell r="G330">
            <v>0</v>
          </cell>
          <cell r="H330">
            <v>3.5584014337646841</v>
          </cell>
          <cell r="I330">
            <v>11.363877703783398</v>
          </cell>
          <cell r="J330">
            <v>76.027397260273986</v>
          </cell>
          <cell r="K330">
            <v>10.833333333333334</v>
          </cell>
          <cell r="L330">
            <v>0.370341972722667</v>
          </cell>
          <cell r="M330">
            <v>7.8549595780126298</v>
          </cell>
          <cell r="N330">
            <v>8.1229090909090917</v>
          </cell>
          <cell r="O330">
            <v>25.507143850775574</v>
          </cell>
          <cell r="P330">
            <v>18.76689734514629</v>
          </cell>
          <cell r="Q330">
            <v>26.656610514057569</v>
          </cell>
          <cell r="R330">
            <v>22.221273547443964</v>
          </cell>
          <cell r="S330">
            <v>155.31722294362345</v>
          </cell>
          <cell r="T330">
            <v>22.215002691534512</v>
          </cell>
          <cell r="U330">
            <v>35.667136673946359</v>
          </cell>
          <cell r="W330">
            <v>0</v>
          </cell>
          <cell r="X330">
            <v>14.922279137548083</v>
          </cell>
          <cell r="Y330">
            <v>10.833333333333334</v>
          </cell>
          <cell r="Z330">
            <v>0</v>
          </cell>
          <cell r="AA330">
            <v>0</v>
          </cell>
          <cell r="AB330">
            <v>2.4802909420494981</v>
          </cell>
          <cell r="AC330">
            <v>5</v>
          </cell>
          <cell r="AD330">
            <v>0</v>
          </cell>
          <cell r="AE330">
            <v>1.0022831050228298</v>
          </cell>
          <cell r="AF330">
            <v>7.8656365945720612</v>
          </cell>
          <cell r="AG330">
            <v>0</v>
          </cell>
          <cell r="AH330">
            <v>2.0825832876794923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10.429906092360163</v>
          </cell>
          <cell r="AP330">
            <v>0</v>
          </cell>
          <cell r="AQ330">
            <v>16.134363405427941</v>
          </cell>
          <cell r="AR330">
            <v>18.865636594572059</v>
          </cell>
          <cell r="AS330">
            <v>44.893998605699935</v>
          </cell>
          <cell r="AT330">
            <v>0</v>
          </cell>
          <cell r="AU330">
            <v>0</v>
          </cell>
          <cell r="AV330">
            <v>0</v>
          </cell>
          <cell r="AW330">
            <v>67</v>
          </cell>
          <cell r="AX330">
            <v>0</v>
          </cell>
          <cell r="AY330">
            <v>0</v>
          </cell>
          <cell r="AZ330">
            <v>39.819294912277265</v>
          </cell>
          <cell r="BA330">
            <v>0</v>
          </cell>
          <cell r="BB330">
            <v>106.38006739682709</v>
          </cell>
          <cell r="BC330">
            <v>0</v>
          </cell>
          <cell r="BD330">
            <v>0</v>
          </cell>
          <cell r="BE330">
            <v>27.3224043715847</v>
          </cell>
          <cell r="BF330">
            <v>41.028280559922152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CA330">
            <v>0</v>
          </cell>
          <cell r="CB330">
            <v>7.6767123287671382</v>
          </cell>
          <cell r="CC330">
            <v>0</v>
          </cell>
          <cell r="CD330">
            <v>0</v>
          </cell>
          <cell r="CE330">
            <v>0.74543727168379803</v>
          </cell>
          <cell r="CF330">
            <v>0</v>
          </cell>
          <cell r="CH330">
            <v>8.4221496004509362</v>
          </cell>
          <cell r="CJ330">
            <v>40079</v>
          </cell>
          <cell r="CK330">
            <v>14.922279137548083</v>
          </cell>
          <cell r="CL330">
            <v>8.867919699594891</v>
          </cell>
          <cell r="CM330">
            <v>68.350684931506848</v>
          </cell>
          <cell r="CN330">
            <v>0</v>
          </cell>
          <cell r="CO330">
            <v>0</v>
          </cell>
          <cell r="CP330">
            <v>57.406487985739588</v>
          </cell>
          <cell r="CQ330">
            <v>0</v>
          </cell>
          <cell r="CR330">
            <v>35</v>
          </cell>
          <cell r="CS330">
            <v>0</v>
          </cell>
          <cell r="CU330">
            <v>40079</v>
          </cell>
          <cell r="CV330">
            <v>2.4802909420494981</v>
          </cell>
          <cell r="CW330">
            <v>5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72.328767123287676</v>
          </cell>
          <cell r="DD330">
            <v>67</v>
          </cell>
          <cell r="DE330">
            <v>11.835616438356164</v>
          </cell>
          <cell r="DF330">
            <v>24</v>
          </cell>
          <cell r="DG330">
            <v>58.684931506849324</v>
          </cell>
          <cell r="DH330">
            <v>106.38006739682709</v>
          </cell>
          <cell r="DI330">
            <v>0</v>
          </cell>
          <cell r="DJ330">
            <v>0</v>
          </cell>
          <cell r="DK330">
            <v>27.3224043715847</v>
          </cell>
          <cell r="DL330">
            <v>41.028280559922152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R330">
            <v>68.350684931506848</v>
          </cell>
          <cell r="DS330">
            <v>8.4221496004509362</v>
          </cell>
          <cell r="DT330">
            <v>0</v>
          </cell>
          <cell r="DV330">
            <v>40079</v>
          </cell>
          <cell r="DW330">
            <v>5.9119464663965937</v>
          </cell>
          <cell r="DY330">
            <v>49.7</v>
          </cell>
          <cell r="DZ330">
            <v>44.7</v>
          </cell>
          <cell r="EA330">
            <v>35</v>
          </cell>
          <cell r="EB330">
            <v>35</v>
          </cell>
          <cell r="ED330">
            <v>60</v>
          </cell>
          <cell r="EE330">
            <v>20</v>
          </cell>
          <cell r="EF330">
            <v>58.151925257423386</v>
          </cell>
          <cell r="EG330">
            <v>0</v>
          </cell>
          <cell r="EH330">
            <v>58.151925257423386</v>
          </cell>
          <cell r="EJ330">
            <v>35</v>
          </cell>
          <cell r="EK330">
            <v>95</v>
          </cell>
          <cell r="EL330">
            <v>115</v>
          </cell>
          <cell r="EN330">
            <v>0</v>
          </cell>
          <cell r="EO330">
            <v>60</v>
          </cell>
          <cell r="EP330">
            <v>80</v>
          </cell>
          <cell r="ER330">
            <v>200</v>
          </cell>
          <cell r="ET330">
            <v>15</v>
          </cell>
          <cell r="EU330">
            <v>0</v>
          </cell>
          <cell r="EV330">
            <v>0</v>
          </cell>
          <cell r="EW330">
            <v>56.756335245207161</v>
          </cell>
          <cell r="EX330">
            <v>11.594349686299687</v>
          </cell>
          <cell r="EZ330">
            <v>56.756335245207161</v>
          </cell>
          <cell r="FA330">
            <v>71.756335245207168</v>
          </cell>
          <cell r="FB330">
            <v>59</v>
          </cell>
          <cell r="FC330">
            <v>68.350684931506848</v>
          </cell>
          <cell r="FE330">
            <v>38271.593291319441</v>
          </cell>
        </row>
        <row r="331">
          <cell r="A331">
            <v>40080</v>
          </cell>
          <cell r="B331">
            <v>24</v>
          </cell>
          <cell r="C331">
            <v>4</v>
          </cell>
          <cell r="D331">
            <v>9</v>
          </cell>
          <cell r="E331">
            <v>2009</v>
          </cell>
          <cell r="G331">
            <v>0</v>
          </cell>
          <cell r="H331">
            <v>3.4251316860743191</v>
          </cell>
          <cell r="I331">
            <v>9.4634271839742894</v>
          </cell>
          <cell r="J331">
            <v>76.027397260273986</v>
          </cell>
          <cell r="K331">
            <v>10.833333333333334</v>
          </cell>
          <cell r="L331">
            <v>0.35647187341470743</v>
          </cell>
          <cell r="M331">
            <v>6.5413268197030572</v>
          </cell>
          <cell r="N331">
            <v>0</v>
          </cell>
          <cell r="O331">
            <v>24.551846735323846</v>
          </cell>
          <cell r="P331">
            <v>15.62839473675292</v>
          </cell>
          <cell r="Q331">
            <v>27.248697449518222</v>
          </cell>
          <cell r="R331">
            <v>22.221273547443964</v>
          </cell>
          <cell r="S331">
            <v>158.85550644676334</v>
          </cell>
          <cell r="T331">
            <v>21.390720874073928</v>
          </cell>
          <cell r="U331">
            <v>26.398168175899169</v>
          </cell>
          <cell r="W331">
            <v>0</v>
          </cell>
          <cell r="X331">
            <v>12.888558870048609</v>
          </cell>
          <cell r="Y331">
            <v>10.833333333333334</v>
          </cell>
          <cell r="Z331">
            <v>0</v>
          </cell>
          <cell r="AA331">
            <v>0</v>
          </cell>
          <cell r="AB331">
            <v>0</v>
          </cell>
          <cell r="AC331">
            <v>5</v>
          </cell>
          <cell r="AD331">
            <v>0</v>
          </cell>
          <cell r="AE331">
            <v>1.0022831050228298</v>
          </cell>
          <cell r="AF331">
            <v>0.89551558809493503</v>
          </cell>
          <cell r="AG331">
            <v>0</v>
          </cell>
          <cell r="AH331">
            <v>2.5280656362173097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11.723622245201895</v>
          </cell>
          <cell r="AP331">
            <v>0</v>
          </cell>
          <cell r="AQ331">
            <v>23.104484411905066</v>
          </cell>
          <cell r="AR331">
            <v>11.895515588094934</v>
          </cell>
          <cell r="AS331">
            <v>40.398524587619761</v>
          </cell>
          <cell r="AT331">
            <v>0</v>
          </cell>
          <cell r="AU331">
            <v>0</v>
          </cell>
          <cell r="AV331">
            <v>0</v>
          </cell>
          <cell r="AW331">
            <v>67</v>
          </cell>
          <cell r="AX331">
            <v>0</v>
          </cell>
          <cell r="AY331">
            <v>0</v>
          </cell>
          <cell r="AZ331">
            <v>46.789415918754386</v>
          </cell>
          <cell r="BA331">
            <v>0</v>
          </cell>
          <cell r="BB331">
            <v>92.854979577982064</v>
          </cell>
          <cell r="BC331">
            <v>0</v>
          </cell>
          <cell r="BD331">
            <v>0</v>
          </cell>
          <cell r="BE331">
            <v>27.3224043715847</v>
          </cell>
          <cell r="BF331">
            <v>34.942223057785696</v>
          </cell>
          <cell r="BG331">
            <v>0</v>
          </cell>
          <cell r="BH331">
            <v>4.7899957842001015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7.1054273576010019E-15</v>
          </cell>
          <cell r="BO331">
            <v>0</v>
          </cell>
          <cell r="BP331">
            <v>0</v>
          </cell>
          <cell r="BQ331">
            <v>-7.1054273576010019E-15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6.0860575021364482</v>
          </cell>
          <cell r="BX331">
            <v>0</v>
          </cell>
          <cell r="BY331">
            <v>0</v>
          </cell>
          <cell r="CA331">
            <v>0</v>
          </cell>
          <cell r="CB331">
            <v>2.8867165445670508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H331">
            <v>2.8867165445670508</v>
          </cell>
          <cell r="CJ331">
            <v>40080</v>
          </cell>
          <cell r="CK331">
            <v>12.888558870048609</v>
          </cell>
          <cell r="CL331">
            <v>1.8977986931177648</v>
          </cell>
          <cell r="CM331">
            <v>62.2646274293704</v>
          </cell>
          <cell r="CN331">
            <v>6.0860575021364482</v>
          </cell>
          <cell r="CO331">
            <v>0</v>
          </cell>
          <cell r="CP331">
            <v>54.650212469038962</v>
          </cell>
          <cell r="CQ331">
            <v>0</v>
          </cell>
          <cell r="CR331">
            <v>35</v>
          </cell>
          <cell r="CS331">
            <v>0</v>
          </cell>
          <cell r="CU331">
            <v>40080</v>
          </cell>
          <cell r="CV331">
            <v>0</v>
          </cell>
          <cell r="CW331">
            <v>5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72.328767123287676</v>
          </cell>
          <cell r="DD331">
            <v>67</v>
          </cell>
          <cell r="DE331">
            <v>11.835616438356164</v>
          </cell>
          <cell r="DF331">
            <v>24</v>
          </cell>
          <cell r="DG331">
            <v>58.684931506849324</v>
          </cell>
          <cell r="DH331">
            <v>92.854979577982064</v>
          </cell>
          <cell r="DI331">
            <v>0</v>
          </cell>
          <cell r="DJ331">
            <v>0</v>
          </cell>
          <cell r="DK331">
            <v>27.3224043715847</v>
          </cell>
          <cell r="DL331">
            <v>34.942223057785704</v>
          </cell>
          <cell r="DM331">
            <v>0</v>
          </cell>
          <cell r="DN331">
            <v>0</v>
          </cell>
          <cell r="DO331">
            <v>-7.1054273576010019E-15</v>
          </cell>
          <cell r="DP331">
            <v>6.0860575021364482</v>
          </cell>
          <cell r="DR331">
            <v>68.350684931506848</v>
          </cell>
          <cell r="DS331">
            <v>2.8867165445670508</v>
          </cell>
          <cell r="DT331">
            <v>0</v>
          </cell>
          <cell r="DV331">
            <v>40080</v>
          </cell>
          <cell r="DW331">
            <v>1.2651991287451765</v>
          </cell>
          <cell r="DY331">
            <v>49.7</v>
          </cell>
          <cell r="DZ331">
            <v>44.7</v>
          </cell>
          <cell r="EA331">
            <v>35</v>
          </cell>
          <cell r="EB331">
            <v>35</v>
          </cell>
          <cell r="ED331">
            <v>60</v>
          </cell>
          <cell r="EE331">
            <v>20</v>
          </cell>
          <cell r="EF331">
            <v>54.650212469038969</v>
          </cell>
          <cell r="EG331">
            <v>0</v>
          </cell>
          <cell r="EH331">
            <v>54.650212469038969</v>
          </cell>
          <cell r="EJ331">
            <v>35</v>
          </cell>
          <cell r="EK331">
            <v>95</v>
          </cell>
          <cell r="EL331">
            <v>115</v>
          </cell>
          <cell r="EN331">
            <v>0</v>
          </cell>
          <cell r="EO331">
            <v>60</v>
          </cell>
          <cell r="EP331">
            <v>80</v>
          </cell>
          <cell r="ER331">
            <v>200</v>
          </cell>
          <cell r="ET331">
            <v>15</v>
          </cell>
          <cell r="EU331">
            <v>0</v>
          </cell>
          <cell r="EV331">
            <v>6.0860575021364482</v>
          </cell>
          <cell r="EW331">
            <v>53.350684931506848</v>
          </cell>
          <cell r="EX331">
            <v>15</v>
          </cell>
          <cell r="EZ331">
            <v>47.2646274293704</v>
          </cell>
          <cell r="FA331">
            <v>62.2646274293704</v>
          </cell>
          <cell r="FB331">
            <v>59</v>
          </cell>
          <cell r="FC331">
            <v>68.350684931506848</v>
          </cell>
          <cell r="FE331">
            <v>38271.593291550926</v>
          </cell>
        </row>
        <row r="332">
          <cell r="A332">
            <v>40081</v>
          </cell>
          <cell r="B332">
            <v>25</v>
          </cell>
          <cell r="C332">
            <v>5</v>
          </cell>
          <cell r="D332">
            <v>9</v>
          </cell>
          <cell r="E332">
            <v>2009</v>
          </cell>
          <cell r="G332">
            <v>0</v>
          </cell>
          <cell r="H332">
            <v>2.8765541950098501</v>
          </cell>
          <cell r="I332">
            <v>9.3758448339741935</v>
          </cell>
          <cell r="J332">
            <v>76.027397260273986</v>
          </cell>
          <cell r="K332">
            <v>10.833333333333334</v>
          </cell>
          <cell r="L332">
            <v>0.29937846391224776</v>
          </cell>
          <cell r="M332">
            <v>6.4807879933507575</v>
          </cell>
          <cell r="N332">
            <v>0</v>
          </cell>
          <cell r="O332">
            <v>20.619562748164149</v>
          </cell>
          <cell r="P332">
            <v>15.483756699056398</v>
          </cell>
          <cell r="Q332">
            <v>26.884449741074256</v>
          </cell>
          <cell r="R332">
            <v>22.221273547443964</v>
          </cell>
          <cell r="S332">
            <v>51.827385949413049</v>
          </cell>
          <cell r="T332">
            <v>21.232867818109675</v>
          </cell>
          <cell r="U332">
            <v>25.467749177871632</v>
          </cell>
          <cell r="W332">
            <v>0</v>
          </cell>
          <cell r="X332">
            <v>12.252399028984044</v>
          </cell>
          <cell r="Y332">
            <v>10.833333333333334</v>
          </cell>
          <cell r="Z332">
            <v>0</v>
          </cell>
          <cell r="AA332">
            <v>0</v>
          </cell>
          <cell r="AB332">
            <v>0</v>
          </cell>
          <cell r="AC332">
            <v>5</v>
          </cell>
          <cell r="AD332">
            <v>0</v>
          </cell>
          <cell r="AE332">
            <v>1.0022831050228298</v>
          </cell>
          <cell r="AF332">
            <v>0.7778833522401758</v>
          </cell>
          <cell r="AG332">
            <v>0</v>
          </cell>
          <cell r="AH332">
            <v>2.740434027047737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11.837375595568922</v>
          </cell>
          <cell r="AP332">
            <v>0</v>
          </cell>
          <cell r="AQ332">
            <v>23.222116647759826</v>
          </cell>
          <cell r="AR332">
            <v>11.777883352240174</v>
          </cell>
          <cell r="AS332">
            <v>35.6312331131221</v>
          </cell>
          <cell r="AT332">
            <v>0</v>
          </cell>
          <cell r="AU332">
            <v>0</v>
          </cell>
          <cell r="AV332">
            <v>0</v>
          </cell>
          <cell r="AW332">
            <v>67</v>
          </cell>
          <cell r="AX332">
            <v>0</v>
          </cell>
          <cell r="AY332">
            <v>0</v>
          </cell>
          <cell r="AZ332">
            <v>31.528002945394348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27.3224043715847</v>
          </cell>
          <cell r="BF332">
            <v>34.504797264606538</v>
          </cell>
          <cell r="BG332">
            <v>0</v>
          </cell>
          <cell r="BH332">
            <v>9.8673253585648695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4.332870265517883</v>
          </cell>
          <cell r="BX332">
            <v>0</v>
          </cell>
          <cell r="BY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H332">
            <v>0</v>
          </cell>
          <cell r="CJ332">
            <v>40081</v>
          </cell>
          <cell r="CK332">
            <v>12.252399028984044</v>
          </cell>
          <cell r="CL332">
            <v>1.7801664572630056</v>
          </cell>
          <cell r="CM332">
            <v>61.827201636191234</v>
          </cell>
          <cell r="CN332">
            <v>4.332870265517883</v>
          </cell>
          <cell r="CO332">
            <v>0</v>
          </cell>
          <cell r="CP332">
            <v>50.209042735738763</v>
          </cell>
          <cell r="CQ332">
            <v>0</v>
          </cell>
          <cell r="CR332">
            <v>35</v>
          </cell>
          <cell r="CS332">
            <v>0</v>
          </cell>
          <cell r="CU332">
            <v>40081</v>
          </cell>
          <cell r="CV332">
            <v>0</v>
          </cell>
          <cell r="CW332">
            <v>5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72.328767123287676</v>
          </cell>
          <cell r="DD332">
            <v>67</v>
          </cell>
          <cell r="DE332">
            <v>11.835616438356164</v>
          </cell>
          <cell r="DF332">
            <v>24</v>
          </cell>
          <cell r="DG332">
            <v>43.305886297634522</v>
          </cell>
          <cell r="DH332">
            <v>0</v>
          </cell>
          <cell r="DI332">
            <v>0</v>
          </cell>
          <cell r="DJ332">
            <v>0</v>
          </cell>
          <cell r="DK332">
            <v>27.3224043715847</v>
          </cell>
          <cell r="DL332">
            <v>34.504797264606538</v>
          </cell>
          <cell r="DM332">
            <v>0</v>
          </cell>
          <cell r="DN332">
            <v>0</v>
          </cell>
          <cell r="DO332">
            <v>0</v>
          </cell>
          <cell r="DP332">
            <v>4.332870265517883</v>
          </cell>
          <cell r="DR332">
            <v>66.160071901709117</v>
          </cell>
          <cell r="DS332">
            <v>0</v>
          </cell>
          <cell r="DT332">
            <v>0</v>
          </cell>
          <cell r="DV332">
            <v>40081</v>
          </cell>
          <cell r="DW332">
            <v>1.186777638175337</v>
          </cell>
          <cell r="DY332">
            <v>49.7</v>
          </cell>
          <cell r="DZ332">
            <v>44.7</v>
          </cell>
          <cell r="EA332">
            <v>35</v>
          </cell>
          <cell r="EB332">
            <v>35</v>
          </cell>
          <cell r="ED332">
            <v>60</v>
          </cell>
          <cell r="EE332">
            <v>20</v>
          </cell>
          <cell r="EF332">
            <v>50.209042735738763</v>
          </cell>
          <cell r="EG332">
            <v>0</v>
          </cell>
          <cell r="EH332">
            <v>50.209042735738763</v>
          </cell>
          <cell r="EJ332">
            <v>35</v>
          </cell>
          <cell r="EK332">
            <v>95</v>
          </cell>
          <cell r="EL332">
            <v>115</v>
          </cell>
          <cell r="EN332">
            <v>0</v>
          </cell>
          <cell r="EO332">
            <v>60</v>
          </cell>
          <cell r="EP332">
            <v>80</v>
          </cell>
          <cell r="ER332">
            <v>200</v>
          </cell>
          <cell r="ET332">
            <v>15</v>
          </cell>
          <cell r="EU332">
            <v>0</v>
          </cell>
          <cell r="EV332">
            <v>4.332870265517883</v>
          </cell>
          <cell r="EW332">
            <v>51.160071901709117</v>
          </cell>
          <cell r="EX332">
            <v>15</v>
          </cell>
          <cell r="EZ332">
            <v>46.827201636191234</v>
          </cell>
          <cell r="FA332">
            <v>61.827201636191234</v>
          </cell>
          <cell r="FB332">
            <v>59</v>
          </cell>
          <cell r="FC332">
            <v>68.350684931506848</v>
          </cell>
          <cell r="FE332">
            <v>38271.593291898149</v>
          </cell>
        </row>
        <row r="333">
          <cell r="A333">
            <v>40082</v>
          </cell>
          <cell r="B333">
            <v>26</v>
          </cell>
          <cell r="C333">
            <v>6</v>
          </cell>
          <cell r="D333">
            <v>9</v>
          </cell>
          <cell r="E333">
            <v>2009</v>
          </cell>
          <cell r="G333">
            <v>0</v>
          </cell>
          <cell r="H333">
            <v>3.7357754816710416</v>
          </cell>
          <cell r="I333">
            <v>11.866558923671578</v>
          </cell>
          <cell r="J333">
            <v>76.027397260273986</v>
          </cell>
          <cell r="K333">
            <v>10.833333333333334</v>
          </cell>
          <cell r="L333">
            <v>0.38880224372754579</v>
          </cell>
          <cell r="M333">
            <v>8.2024237769218757</v>
          </cell>
          <cell r="N333">
            <v>8.1229090909090917</v>
          </cell>
          <cell r="O333">
            <v>26.778587064689539</v>
          </cell>
          <cell r="P333">
            <v>19.597051197280198</v>
          </cell>
          <cell r="Q333">
            <v>26.803990681907774</v>
          </cell>
          <cell r="R333">
            <v>22.221273547443964</v>
          </cell>
          <cell r="S333">
            <v>122.93438727838343</v>
          </cell>
          <cell r="T333">
            <v>22.087540575658981</v>
          </cell>
          <cell r="U333">
            <v>38.339873897301906</v>
          </cell>
          <cell r="W333">
            <v>0</v>
          </cell>
          <cell r="X333">
            <v>15.602334405342619</v>
          </cell>
          <cell r="Y333">
            <v>10.833333333333334</v>
          </cell>
          <cell r="Z333">
            <v>0</v>
          </cell>
          <cell r="AA333">
            <v>0</v>
          </cell>
          <cell r="AB333">
            <v>2.4790328234557055</v>
          </cell>
          <cell r="AC333">
            <v>5</v>
          </cell>
          <cell r="AD333">
            <v>0</v>
          </cell>
          <cell r="AE333">
            <v>1.0022831050228298</v>
          </cell>
          <cell r="AF333">
            <v>8.2328191830799771</v>
          </cell>
          <cell r="AG333">
            <v>0</v>
          </cell>
          <cell r="AH333">
            <v>1.5747989809511598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9.3151345919951858</v>
          </cell>
          <cell r="AP333">
            <v>0</v>
          </cell>
          <cell r="AQ333">
            <v>15.767180816920023</v>
          </cell>
          <cell r="AR333">
            <v>19.232819183079975</v>
          </cell>
          <cell r="AS333">
            <v>45.836499144998712</v>
          </cell>
          <cell r="AT333">
            <v>0</v>
          </cell>
          <cell r="AU333">
            <v>0</v>
          </cell>
          <cell r="AV333">
            <v>0</v>
          </cell>
          <cell r="AW333">
            <v>67</v>
          </cell>
          <cell r="AX333">
            <v>0</v>
          </cell>
          <cell r="AY333">
            <v>0</v>
          </cell>
          <cell r="AZ333">
            <v>39.452112323769349</v>
          </cell>
          <cell r="BA333">
            <v>0</v>
          </cell>
          <cell r="BB333">
            <v>76.909689427574989</v>
          </cell>
          <cell r="BC333">
            <v>0</v>
          </cell>
          <cell r="BD333">
            <v>0</v>
          </cell>
          <cell r="BE333">
            <v>27.3224043715847</v>
          </cell>
          <cell r="BF333">
            <v>41.028280559922152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7.1054273576010019E-15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CA333">
            <v>0</v>
          </cell>
          <cell r="CB333">
            <v>7.6767123287671382</v>
          </cell>
          <cell r="CC333">
            <v>0</v>
          </cell>
          <cell r="CD333">
            <v>0</v>
          </cell>
          <cell r="CE333">
            <v>3.6744697733764156</v>
          </cell>
          <cell r="CF333">
            <v>0</v>
          </cell>
          <cell r="CH333">
            <v>11.351182102143554</v>
          </cell>
          <cell r="CJ333">
            <v>40082</v>
          </cell>
          <cell r="CK333">
            <v>15.602334405342619</v>
          </cell>
          <cell r="CL333">
            <v>9.2351022881028069</v>
          </cell>
          <cell r="CM333">
            <v>68.350684931506848</v>
          </cell>
          <cell r="CN333">
            <v>0</v>
          </cell>
          <cell r="CO333">
            <v>0</v>
          </cell>
          <cell r="CP333">
            <v>56.726432717945059</v>
          </cell>
          <cell r="CQ333">
            <v>0</v>
          </cell>
          <cell r="CR333">
            <v>35</v>
          </cell>
          <cell r="CS333">
            <v>0</v>
          </cell>
          <cell r="CU333">
            <v>40082</v>
          </cell>
          <cell r="CV333">
            <v>2.4790328234557055</v>
          </cell>
          <cell r="CW333">
            <v>5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72.328767123287676</v>
          </cell>
          <cell r="DD333">
            <v>67</v>
          </cell>
          <cell r="DE333">
            <v>11.835616438356164</v>
          </cell>
          <cell r="DF333">
            <v>24</v>
          </cell>
          <cell r="DG333">
            <v>58.684931506849324</v>
          </cell>
          <cell r="DH333">
            <v>76.909689427574989</v>
          </cell>
          <cell r="DI333">
            <v>0</v>
          </cell>
          <cell r="DJ333">
            <v>0</v>
          </cell>
          <cell r="DK333">
            <v>27.3224043715847</v>
          </cell>
          <cell r="DL333">
            <v>41.028280559922152</v>
          </cell>
          <cell r="DM333">
            <v>0</v>
          </cell>
          <cell r="DN333">
            <v>0</v>
          </cell>
          <cell r="DO333">
            <v>7.1054273576010019E-15</v>
          </cell>
          <cell r="DP333">
            <v>0</v>
          </cell>
          <cell r="DR333">
            <v>68.350684931506848</v>
          </cell>
          <cell r="DS333">
            <v>11.351182102143554</v>
          </cell>
          <cell r="DT333">
            <v>0</v>
          </cell>
          <cell r="DV333">
            <v>40082</v>
          </cell>
          <cell r="DW333">
            <v>6.1567348587352049</v>
          </cell>
          <cell r="DY333">
            <v>49.7</v>
          </cell>
          <cell r="DZ333">
            <v>44.7</v>
          </cell>
          <cell r="EA333">
            <v>35</v>
          </cell>
          <cell r="EB333">
            <v>35</v>
          </cell>
          <cell r="ED333">
            <v>60</v>
          </cell>
          <cell r="EE333">
            <v>20</v>
          </cell>
          <cell r="EF333">
            <v>60.400902491321474</v>
          </cell>
          <cell r="EG333">
            <v>0.40090249132147449</v>
          </cell>
          <cell r="EH333">
            <v>60</v>
          </cell>
          <cell r="EJ333">
            <v>35</v>
          </cell>
          <cell r="EK333">
            <v>95</v>
          </cell>
          <cell r="EL333">
            <v>115</v>
          </cell>
          <cell r="EN333">
            <v>0</v>
          </cell>
          <cell r="EO333">
            <v>60</v>
          </cell>
          <cell r="EP333">
            <v>80</v>
          </cell>
          <cell r="ER333">
            <v>200</v>
          </cell>
          <cell r="ET333">
            <v>15</v>
          </cell>
          <cell r="EU333">
            <v>0</v>
          </cell>
          <cell r="EV333">
            <v>0</v>
          </cell>
          <cell r="EW333">
            <v>59.266952182588014</v>
          </cell>
          <cell r="EX333">
            <v>9.083732748918834</v>
          </cell>
          <cell r="EZ333">
            <v>59.266952182588014</v>
          </cell>
          <cell r="FA333">
            <v>74.266952182588014</v>
          </cell>
          <cell r="FB333">
            <v>59</v>
          </cell>
          <cell r="FC333">
            <v>68.350684931506848</v>
          </cell>
          <cell r="FE333">
            <v>38271.593292129626</v>
          </cell>
        </row>
        <row r="334">
          <cell r="A334">
            <v>40083</v>
          </cell>
          <cell r="B334">
            <v>27</v>
          </cell>
          <cell r="C334">
            <v>7</v>
          </cell>
          <cell r="D334">
            <v>9</v>
          </cell>
          <cell r="E334">
            <v>2009</v>
          </cell>
          <cell r="G334">
            <v>0</v>
          </cell>
          <cell r="H334">
            <v>4.7646287012836437</v>
          </cell>
          <cell r="I334">
            <v>12.172555024119015</v>
          </cell>
          <cell r="J334">
            <v>76.027397260273986</v>
          </cell>
          <cell r="K334">
            <v>10.833333333333334</v>
          </cell>
          <cell r="L334">
            <v>0.49588053101068758</v>
          </cell>
          <cell r="M334">
            <v>8.4139349408658415</v>
          </cell>
          <cell r="N334">
            <v>8.1229090909090917</v>
          </cell>
          <cell r="O334">
            <v>34.153557978588879</v>
          </cell>
          <cell r="P334">
            <v>20.102389036598918</v>
          </cell>
          <cell r="Q334">
            <v>26.908963066990388</v>
          </cell>
          <cell r="R334">
            <v>22.221273547443964</v>
          </cell>
          <cell r="S334">
            <v>113.77862682899783</v>
          </cell>
          <cell r="T334">
            <v>22.056859607863235</v>
          </cell>
          <cell r="U334">
            <v>38.039079721995513</v>
          </cell>
          <cell r="W334">
            <v>0</v>
          </cell>
          <cell r="X334">
            <v>16.937183725402658</v>
          </cell>
          <cell r="Y334">
            <v>10.833333333333334</v>
          </cell>
          <cell r="Z334">
            <v>0</v>
          </cell>
          <cell r="AA334">
            <v>0</v>
          </cell>
          <cell r="AB334">
            <v>2.4777753430380098</v>
          </cell>
          <cell r="AC334">
            <v>5</v>
          </cell>
          <cell r="AD334">
            <v>0</v>
          </cell>
          <cell r="AE334">
            <v>1.0022831050228298</v>
          </cell>
          <cell r="AF334">
            <v>8.5526661147247811</v>
          </cell>
          <cell r="AG334">
            <v>0</v>
          </cell>
          <cell r="AH334">
            <v>0.98544318288700339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8.2366500227291333</v>
          </cell>
          <cell r="AP334">
            <v>0</v>
          </cell>
          <cell r="AQ334">
            <v>15.447333885275219</v>
          </cell>
          <cell r="AR334">
            <v>19.552666114724779</v>
          </cell>
          <cell r="AS334">
            <v>46.169490192268881</v>
          </cell>
          <cell r="AT334">
            <v>0</v>
          </cell>
          <cell r="AU334">
            <v>0</v>
          </cell>
          <cell r="AV334">
            <v>0</v>
          </cell>
          <cell r="AW334">
            <v>67</v>
          </cell>
          <cell r="AX334">
            <v>0</v>
          </cell>
          <cell r="AY334">
            <v>0</v>
          </cell>
          <cell r="AZ334">
            <v>39.132265392124545</v>
          </cell>
          <cell r="BA334">
            <v>0</v>
          </cell>
          <cell r="BB334">
            <v>67.742300766732029</v>
          </cell>
          <cell r="BC334">
            <v>0</v>
          </cell>
          <cell r="BD334">
            <v>0</v>
          </cell>
          <cell r="BE334">
            <v>27.3224043715847</v>
          </cell>
          <cell r="BF334">
            <v>41.028280559922152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CA334">
            <v>0</v>
          </cell>
          <cell r="CB334">
            <v>7.6767123287671382</v>
          </cell>
          <cell r="CC334">
            <v>0</v>
          </cell>
          <cell r="CD334">
            <v>0</v>
          </cell>
          <cell r="CE334">
            <v>12.994600231737124</v>
          </cell>
          <cell r="CF334">
            <v>0</v>
          </cell>
          <cell r="CH334">
            <v>20.671312560504262</v>
          </cell>
          <cell r="CJ334">
            <v>40083</v>
          </cell>
          <cell r="CK334">
            <v>16.937183725402658</v>
          </cell>
          <cell r="CL334">
            <v>9.5549492197476109</v>
          </cell>
          <cell r="CM334">
            <v>68.350684931506848</v>
          </cell>
          <cell r="CN334">
            <v>0</v>
          </cell>
          <cell r="CO334">
            <v>0</v>
          </cell>
          <cell r="CP334">
            <v>55.391583397885015</v>
          </cell>
          <cell r="CQ334">
            <v>0</v>
          </cell>
          <cell r="CR334">
            <v>35</v>
          </cell>
          <cell r="CS334">
            <v>0</v>
          </cell>
          <cell r="CU334">
            <v>40083</v>
          </cell>
          <cell r="CV334">
            <v>2.4777753430380098</v>
          </cell>
          <cell r="CW334">
            <v>5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72.328767123287676</v>
          </cell>
          <cell r="DD334">
            <v>67</v>
          </cell>
          <cell r="DE334">
            <v>11.835616438356164</v>
          </cell>
          <cell r="DF334">
            <v>24</v>
          </cell>
          <cell r="DG334">
            <v>58.684931506849324</v>
          </cell>
          <cell r="DH334">
            <v>67.742300766732029</v>
          </cell>
          <cell r="DI334">
            <v>0</v>
          </cell>
          <cell r="DJ334">
            <v>0</v>
          </cell>
          <cell r="DK334">
            <v>27.3224043715847</v>
          </cell>
          <cell r="DL334">
            <v>41.028280559922152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R334">
            <v>68.350684931506848</v>
          </cell>
          <cell r="DS334">
            <v>20.671312560504262</v>
          </cell>
          <cell r="DT334">
            <v>0</v>
          </cell>
          <cell r="DV334">
            <v>40083</v>
          </cell>
          <cell r="DW334">
            <v>6.369966146498407</v>
          </cell>
          <cell r="DY334">
            <v>49.7</v>
          </cell>
          <cell r="DZ334">
            <v>44.7</v>
          </cell>
          <cell r="EA334">
            <v>35</v>
          </cell>
          <cell r="EB334">
            <v>35</v>
          </cell>
          <cell r="ED334">
            <v>60</v>
          </cell>
          <cell r="EE334">
            <v>20</v>
          </cell>
          <cell r="EF334">
            <v>68.386183629622138</v>
          </cell>
          <cell r="EG334">
            <v>8.3861836296221384</v>
          </cell>
          <cell r="EH334">
            <v>60</v>
          </cell>
          <cell r="EJ334">
            <v>35</v>
          </cell>
          <cell r="EK334">
            <v>95</v>
          </cell>
          <cell r="EL334">
            <v>115</v>
          </cell>
          <cell r="EN334">
            <v>0</v>
          </cell>
          <cell r="EO334">
            <v>60</v>
          </cell>
          <cell r="EP334">
            <v>80</v>
          </cell>
          <cell r="ER334">
            <v>200</v>
          </cell>
          <cell r="ET334">
            <v>15</v>
          </cell>
          <cell r="EU334">
            <v>0</v>
          </cell>
          <cell r="EV334">
            <v>0</v>
          </cell>
          <cell r="EW334">
            <v>60.795234843966767</v>
          </cell>
          <cell r="EX334">
            <v>7.5554500875400805</v>
          </cell>
          <cell r="EZ334">
            <v>60.795234843966767</v>
          </cell>
          <cell r="FA334">
            <v>75.795234843966767</v>
          </cell>
          <cell r="FB334">
            <v>59</v>
          </cell>
          <cell r="FC334">
            <v>68.350684931506848</v>
          </cell>
          <cell r="FE334">
            <v>38271.593292245372</v>
          </cell>
        </row>
        <row r="335">
          <cell r="A335">
            <v>40084</v>
          </cell>
          <cell r="B335">
            <v>28</v>
          </cell>
          <cell r="C335">
            <v>1</v>
          </cell>
          <cell r="D335">
            <v>9</v>
          </cell>
          <cell r="E335">
            <v>2009</v>
          </cell>
          <cell r="G335">
            <v>0</v>
          </cell>
          <cell r="H335">
            <v>4.0533069417239709</v>
          </cell>
          <cell r="I335">
            <v>11.960564719753295</v>
          </cell>
          <cell r="J335">
            <v>76.027397260273986</v>
          </cell>
          <cell r="K335">
            <v>10.833333333333334</v>
          </cell>
          <cell r="L335">
            <v>0.42184945031915799</v>
          </cell>
          <cell r="M335">
            <v>8.2674026289976013</v>
          </cell>
          <cell r="N335">
            <v>8.1229090909090917</v>
          </cell>
          <cell r="O335">
            <v>29.054699183986891</v>
          </cell>
          <cell r="P335">
            <v>19.752297247167458</v>
          </cell>
          <cell r="Q335">
            <v>26.814699014597942</v>
          </cell>
          <cell r="R335">
            <v>22.221273547443964</v>
          </cell>
          <cell r="S335">
            <v>141.70946908352002</v>
          </cell>
          <cell r="T335">
            <v>22.150455904583353</v>
          </cell>
          <cell r="U335">
            <v>38.956691613220329</v>
          </cell>
          <cell r="W335">
            <v>0</v>
          </cell>
          <cell r="X335">
            <v>16.013871661477268</v>
          </cell>
          <cell r="Y335">
            <v>10.833333333333334</v>
          </cell>
          <cell r="Z335">
            <v>0</v>
          </cell>
          <cell r="AA335">
            <v>0</v>
          </cell>
          <cell r="AB335">
            <v>2.4765185004727006</v>
          </cell>
          <cell r="AC335">
            <v>5</v>
          </cell>
          <cell r="AD335">
            <v>0</v>
          </cell>
          <cell r="AE335">
            <v>1.0022831050228298</v>
          </cell>
          <cell r="AF335">
            <v>8.3333595647303191</v>
          </cell>
          <cell r="AG335">
            <v>0</v>
          </cell>
          <cell r="AH335">
            <v>1.3449580723264773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8.4714714179727117</v>
          </cell>
          <cell r="AP335">
            <v>0</v>
          </cell>
          <cell r="AQ335">
            <v>15.666640435269681</v>
          </cell>
          <cell r="AR335">
            <v>19.333359564730319</v>
          </cell>
          <cell r="AS335">
            <v>46.498465971511223</v>
          </cell>
          <cell r="AT335">
            <v>0</v>
          </cell>
          <cell r="AU335">
            <v>0</v>
          </cell>
          <cell r="AV335">
            <v>0</v>
          </cell>
          <cell r="AW335">
            <v>67</v>
          </cell>
          <cell r="AX335">
            <v>0</v>
          </cell>
          <cell r="AY335">
            <v>0</v>
          </cell>
          <cell r="AZ335">
            <v>39.351571942119008</v>
          </cell>
          <cell r="BA335">
            <v>0</v>
          </cell>
          <cell r="BB335">
            <v>96.465044659204708</v>
          </cell>
          <cell r="BC335">
            <v>0</v>
          </cell>
          <cell r="BD335">
            <v>0</v>
          </cell>
          <cell r="BE335">
            <v>27.3224043715847</v>
          </cell>
          <cell r="BF335">
            <v>41.028280559922152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CA335">
            <v>0</v>
          </cell>
          <cell r="CB335">
            <v>7.6767123287671382</v>
          </cell>
          <cell r="CC335">
            <v>0</v>
          </cell>
          <cell r="CD335">
            <v>0</v>
          </cell>
          <cell r="CE335">
            <v>6.5280735313858429</v>
          </cell>
          <cell r="CF335">
            <v>0</v>
          </cell>
          <cell r="CH335">
            <v>14.204785860152981</v>
          </cell>
          <cell r="CJ335">
            <v>40084</v>
          </cell>
          <cell r="CK335">
            <v>16.013871661477268</v>
          </cell>
          <cell r="CL335">
            <v>9.3356426697531489</v>
          </cell>
          <cell r="CM335">
            <v>68.350684931506848</v>
          </cell>
          <cell r="CN335">
            <v>0</v>
          </cell>
          <cell r="CO335">
            <v>0</v>
          </cell>
          <cell r="CP335">
            <v>56.314895461810409</v>
          </cell>
          <cell r="CQ335">
            <v>0</v>
          </cell>
          <cell r="CR335">
            <v>35</v>
          </cell>
          <cell r="CS335">
            <v>0</v>
          </cell>
          <cell r="CU335">
            <v>40084</v>
          </cell>
          <cell r="CV335">
            <v>2.4765185004727006</v>
          </cell>
          <cell r="CW335">
            <v>5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72.328767123287676</v>
          </cell>
          <cell r="DD335">
            <v>67</v>
          </cell>
          <cell r="DE335">
            <v>11.835616438356164</v>
          </cell>
          <cell r="DF335">
            <v>24</v>
          </cell>
          <cell r="DG335">
            <v>58.684931506849324</v>
          </cell>
          <cell r="DH335">
            <v>96.465044659204708</v>
          </cell>
          <cell r="DI335">
            <v>0</v>
          </cell>
          <cell r="DJ335">
            <v>0</v>
          </cell>
          <cell r="DK335">
            <v>27.3224043715847</v>
          </cell>
          <cell r="DL335">
            <v>41.028280559922152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R335">
            <v>68.350684931506848</v>
          </cell>
          <cell r="DS335">
            <v>14.204785860152981</v>
          </cell>
          <cell r="DT335">
            <v>0</v>
          </cell>
          <cell r="DV335">
            <v>40084</v>
          </cell>
          <cell r="DW335">
            <v>6.2237617798354323</v>
          </cell>
          <cell r="DY335">
            <v>49.7</v>
          </cell>
          <cell r="DZ335">
            <v>44.7</v>
          </cell>
          <cell r="EA335">
            <v>35</v>
          </cell>
          <cell r="EB335">
            <v>35</v>
          </cell>
          <cell r="ED335">
            <v>60</v>
          </cell>
          <cell r="EE335">
            <v>20</v>
          </cell>
          <cell r="EF335">
            <v>62.842968993196251</v>
          </cell>
          <cell r="EG335">
            <v>2.8429689931962514</v>
          </cell>
          <cell r="EH335">
            <v>60</v>
          </cell>
          <cell r="EJ335">
            <v>35</v>
          </cell>
          <cell r="EK335">
            <v>95</v>
          </cell>
          <cell r="EL335">
            <v>115</v>
          </cell>
          <cell r="EN335">
            <v>0</v>
          </cell>
          <cell r="EO335">
            <v>60</v>
          </cell>
          <cell r="EP335">
            <v>80</v>
          </cell>
          <cell r="ER335">
            <v>200</v>
          </cell>
          <cell r="ET335">
            <v>15</v>
          </cell>
          <cell r="EU335">
            <v>0</v>
          </cell>
          <cell r="EV335">
            <v>0</v>
          </cell>
          <cell r="EW335">
            <v>59.736459565233481</v>
          </cell>
          <cell r="EX335">
            <v>8.6142253662733665</v>
          </cell>
          <cell r="EZ335">
            <v>59.736459565233481</v>
          </cell>
          <cell r="FA335">
            <v>74.736459565233474</v>
          </cell>
          <cell r="FB335">
            <v>59</v>
          </cell>
          <cell r="FC335">
            <v>68.350684931506848</v>
          </cell>
          <cell r="FE335">
            <v>38271.593292592595</v>
          </cell>
        </row>
        <row r="336">
          <cell r="A336">
            <v>40085</v>
          </cell>
          <cell r="B336">
            <v>29</v>
          </cell>
          <cell r="C336">
            <v>2</v>
          </cell>
          <cell r="D336">
            <v>9</v>
          </cell>
          <cell r="E336">
            <v>2009</v>
          </cell>
          <cell r="G336">
            <v>0</v>
          </cell>
          <cell r="H336">
            <v>4.6229688778093365</v>
          </cell>
          <cell r="I336">
            <v>12.12925039681425</v>
          </cell>
          <cell r="J336">
            <v>76.027397260273986</v>
          </cell>
          <cell r="K336">
            <v>10.833333333333334</v>
          </cell>
          <cell r="L336">
            <v>0.48113723139777237</v>
          </cell>
          <cell r="M336">
            <v>8.3840018400452845</v>
          </cell>
          <cell r="N336">
            <v>8.1229090909090917</v>
          </cell>
          <cell r="O336">
            <v>33.138119568254204</v>
          </cell>
          <cell r="P336">
            <v>20.03087352786304</v>
          </cell>
          <cell r="Q336">
            <v>26.835723037670945</v>
          </cell>
          <cell r="R336">
            <v>22.221273547443964</v>
          </cell>
          <cell r="S336">
            <v>177.55538535989163</v>
          </cell>
          <cell r="T336">
            <v>22.270575626911615</v>
          </cell>
          <cell r="U336">
            <v>40.134337411628792</v>
          </cell>
          <cell r="W336">
            <v>0</v>
          </cell>
          <cell r="X336">
            <v>16.752219274623585</v>
          </cell>
          <cell r="Y336">
            <v>10.833333333333334</v>
          </cell>
          <cell r="Z336">
            <v>0</v>
          </cell>
          <cell r="AA336">
            <v>0</v>
          </cell>
          <cell r="AB336">
            <v>2.4752622954362291</v>
          </cell>
          <cell r="AC336">
            <v>5</v>
          </cell>
          <cell r="AD336">
            <v>0</v>
          </cell>
          <cell r="AE336">
            <v>1.0022831050228298</v>
          </cell>
          <cell r="AF336">
            <v>8.5105027618930915</v>
          </cell>
          <cell r="AG336">
            <v>0</v>
          </cell>
          <cell r="AH336">
            <v>0.93662389991766659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7.7978758144751481</v>
          </cell>
          <cell r="AP336">
            <v>0</v>
          </cell>
          <cell r="AQ336">
            <v>15.489497238106908</v>
          </cell>
          <cell r="AR336">
            <v>19.510502761893093</v>
          </cell>
          <cell r="AS336">
            <v>46.84204813427128</v>
          </cell>
          <cell r="AT336">
            <v>0</v>
          </cell>
          <cell r="AU336">
            <v>0</v>
          </cell>
          <cell r="AV336">
            <v>0</v>
          </cell>
          <cell r="AW336">
            <v>67</v>
          </cell>
          <cell r="AX336">
            <v>0</v>
          </cell>
          <cell r="AY336">
            <v>0</v>
          </cell>
          <cell r="AZ336">
            <v>39.174428744956231</v>
          </cell>
          <cell r="BA336">
            <v>0</v>
          </cell>
          <cell r="BB336">
            <v>133.7858696534758</v>
          </cell>
          <cell r="BC336">
            <v>0</v>
          </cell>
          <cell r="BD336">
            <v>0</v>
          </cell>
          <cell r="BE336">
            <v>27.3224043715847</v>
          </cell>
          <cell r="BF336">
            <v>41.028280559922152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CA336">
            <v>0</v>
          </cell>
          <cell r="CB336">
            <v>7.6767123287671382</v>
          </cell>
          <cell r="CC336">
            <v>0</v>
          </cell>
          <cell r="CD336">
            <v>0</v>
          </cell>
          <cell r="CE336">
            <v>11.649441832568073</v>
          </cell>
          <cell r="CF336">
            <v>0</v>
          </cell>
          <cell r="CH336">
            <v>19.326154161335211</v>
          </cell>
          <cell r="CJ336">
            <v>40085</v>
          </cell>
          <cell r="CK336">
            <v>16.752219274623585</v>
          </cell>
          <cell r="CL336">
            <v>9.5127858669159213</v>
          </cell>
          <cell r="CM336">
            <v>68.350684931506848</v>
          </cell>
          <cell r="CN336">
            <v>0</v>
          </cell>
          <cell r="CO336">
            <v>0</v>
          </cell>
          <cell r="CP336">
            <v>55.576547848664092</v>
          </cell>
          <cell r="CQ336">
            <v>0</v>
          </cell>
          <cell r="CR336">
            <v>35</v>
          </cell>
          <cell r="CS336">
            <v>0</v>
          </cell>
          <cell r="CU336">
            <v>40085</v>
          </cell>
          <cell r="CV336">
            <v>2.4752622954362291</v>
          </cell>
          <cell r="CW336">
            <v>5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72.328767123287676</v>
          </cell>
          <cell r="DD336">
            <v>67</v>
          </cell>
          <cell r="DE336">
            <v>11.835616438356164</v>
          </cell>
          <cell r="DF336">
            <v>24</v>
          </cell>
          <cell r="DG336">
            <v>58.684931506849324</v>
          </cell>
          <cell r="DH336">
            <v>133.7858696534758</v>
          </cell>
          <cell r="DI336">
            <v>0</v>
          </cell>
          <cell r="DJ336">
            <v>0</v>
          </cell>
          <cell r="DK336">
            <v>27.3224043715847</v>
          </cell>
          <cell r="DL336">
            <v>41.028280559922152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R336">
            <v>68.350684931506848</v>
          </cell>
          <cell r="DS336">
            <v>19.326154161335211</v>
          </cell>
          <cell r="DT336">
            <v>0</v>
          </cell>
          <cell r="DV336">
            <v>40085</v>
          </cell>
          <cell r="DW336">
            <v>6.3418572446106145</v>
          </cell>
          <cell r="DY336">
            <v>49.7</v>
          </cell>
          <cell r="DZ336">
            <v>44.7</v>
          </cell>
          <cell r="EA336">
            <v>35</v>
          </cell>
          <cell r="EB336">
            <v>35</v>
          </cell>
          <cell r="ED336">
            <v>60</v>
          </cell>
          <cell r="EE336">
            <v>20</v>
          </cell>
          <cell r="EF336">
            <v>67.225989681232164</v>
          </cell>
          <cell r="EG336">
            <v>7.2259896812321642</v>
          </cell>
          <cell r="EH336">
            <v>60</v>
          </cell>
          <cell r="EJ336">
            <v>35</v>
          </cell>
          <cell r="EK336">
            <v>95</v>
          </cell>
          <cell r="EL336">
            <v>115</v>
          </cell>
          <cell r="EN336">
            <v>0</v>
          </cell>
          <cell r="EO336">
            <v>60</v>
          </cell>
          <cell r="EP336">
            <v>80</v>
          </cell>
          <cell r="ER336">
            <v>200</v>
          </cell>
          <cell r="ET336">
            <v>15</v>
          </cell>
          <cell r="EU336">
            <v>0</v>
          </cell>
          <cell r="EV336">
            <v>0</v>
          </cell>
          <cell r="EW336">
            <v>60.578951986209539</v>
          </cell>
          <cell r="EX336">
            <v>7.771732945297309</v>
          </cell>
          <cell r="EZ336">
            <v>60.578951986209539</v>
          </cell>
          <cell r="FA336">
            <v>75.578951986209546</v>
          </cell>
          <cell r="FB336">
            <v>59</v>
          </cell>
          <cell r="FC336">
            <v>68.350684931506848</v>
          </cell>
          <cell r="FE336">
            <v>38271.593292824073</v>
          </cell>
        </row>
        <row r="337">
          <cell r="A337">
            <v>40086</v>
          </cell>
          <cell r="B337">
            <v>30</v>
          </cell>
          <cell r="C337">
            <v>3</v>
          </cell>
          <cell r="D337">
            <v>9</v>
          </cell>
          <cell r="E337">
            <v>2009</v>
          </cell>
          <cell r="G337">
            <v>0</v>
          </cell>
          <cell r="H337">
            <v>4.7322762681392794</v>
          </cell>
          <cell r="I337">
            <v>11.708560724751512</v>
          </cell>
          <cell r="J337">
            <v>76.027397260273986</v>
          </cell>
          <cell r="K337">
            <v>10.833333333333334</v>
          </cell>
          <cell r="L337">
            <v>0.49251343931626168</v>
          </cell>
          <cell r="M337">
            <v>8.0932119833540224</v>
          </cell>
          <cell r="N337">
            <v>8.1229090909090917</v>
          </cell>
          <cell r="O337">
            <v>33.921650988470887</v>
          </cell>
          <cell r="P337">
            <v>19.33612477259123</v>
          </cell>
          <cell r="Q337">
            <v>26.553611946367884</v>
          </cell>
          <cell r="R337">
            <v>22.221273547443964</v>
          </cell>
          <cell r="S337">
            <v>137.07937223395302</v>
          </cell>
          <cell r="T337">
            <v>22.153887624863614</v>
          </cell>
          <cell r="U337">
            <v>35.067968609873148</v>
          </cell>
          <cell r="W337">
            <v>0</v>
          </cell>
          <cell r="X337">
            <v>16.440836992890791</v>
          </cell>
          <cell r="Y337">
            <v>10.833333333333334</v>
          </cell>
          <cell r="Z337">
            <v>0</v>
          </cell>
          <cell r="AA337">
            <v>0</v>
          </cell>
          <cell r="AB337">
            <v>2.47400672760521</v>
          </cell>
          <cell r="AC337">
            <v>5</v>
          </cell>
          <cell r="AD337">
            <v>0</v>
          </cell>
          <cell r="AE337">
            <v>1.0022831050228298</v>
          </cell>
          <cell r="AF337">
            <v>8.2323446809513356</v>
          </cell>
          <cell r="AG337">
            <v>0</v>
          </cell>
          <cell r="AH337">
            <v>0.91765971280963399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7.7829317721918869</v>
          </cell>
          <cell r="AP337">
            <v>0</v>
          </cell>
          <cell r="AQ337">
            <v>15.767655319048664</v>
          </cell>
          <cell r="AR337">
            <v>19.232344680951336</v>
          </cell>
          <cell r="AS337">
            <v>47.187338645395364</v>
          </cell>
          <cell r="AT337">
            <v>0</v>
          </cell>
          <cell r="AU337">
            <v>0</v>
          </cell>
          <cell r="AV337">
            <v>0</v>
          </cell>
          <cell r="AW337">
            <v>67</v>
          </cell>
          <cell r="AX337">
            <v>0</v>
          </cell>
          <cell r="AY337">
            <v>0</v>
          </cell>
          <cell r="AZ337">
            <v>39.452586825897988</v>
          </cell>
          <cell r="BA337">
            <v>0</v>
          </cell>
          <cell r="BB337">
            <v>87.84864164279179</v>
          </cell>
          <cell r="BC337">
            <v>0</v>
          </cell>
          <cell r="BD337">
            <v>0</v>
          </cell>
          <cell r="BE337">
            <v>27.3224043715847</v>
          </cell>
          <cell r="BF337">
            <v>41.028280559922152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CA337">
            <v>0</v>
          </cell>
          <cell r="CB337">
            <v>7.6767123287671382</v>
          </cell>
          <cell r="CC337">
            <v>0</v>
          </cell>
          <cell r="CD337">
            <v>0</v>
          </cell>
          <cell r="CE337">
            <v>11.14473112447709</v>
          </cell>
          <cell r="CF337">
            <v>0</v>
          </cell>
          <cell r="CH337">
            <v>18.821443453244228</v>
          </cell>
          <cell r="CJ337">
            <v>40086</v>
          </cell>
          <cell r="CK337">
            <v>16.440836992890791</v>
          </cell>
          <cell r="CL337">
            <v>9.2346277859741654</v>
          </cell>
          <cell r="CM337">
            <v>68.350684931506848</v>
          </cell>
          <cell r="CN337">
            <v>0</v>
          </cell>
          <cell r="CO337">
            <v>0</v>
          </cell>
          <cell r="CP337">
            <v>55.887930130396882</v>
          </cell>
          <cell r="CQ337">
            <v>0</v>
          </cell>
          <cell r="CR337">
            <v>35</v>
          </cell>
          <cell r="CS337">
            <v>0</v>
          </cell>
          <cell r="CU337">
            <v>40086</v>
          </cell>
          <cell r="CV337">
            <v>2.47400672760521</v>
          </cell>
          <cell r="CW337">
            <v>5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72.328767123287676</v>
          </cell>
          <cell r="DD337">
            <v>67</v>
          </cell>
          <cell r="DE337">
            <v>11.835616438356164</v>
          </cell>
          <cell r="DF337">
            <v>24</v>
          </cell>
          <cell r="DG337">
            <v>58.684931506849324</v>
          </cell>
          <cell r="DH337">
            <v>87.84864164279179</v>
          </cell>
          <cell r="DI337">
            <v>0</v>
          </cell>
          <cell r="DJ337">
            <v>0</v>
          </cell>
          <cell r="DK337">
            <v>27.3224043715847</v>
          </cell>
          <cell r="DL337">
            <v>41.028280559922152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R337">
            <v>68.350684931506848</v>
          </cell>
          <cell r="DS337">
            <v>18.821443453244228</v>
          </cell>
          <cell r="DT337">
            <v>0</v>
          </cell>
          <cell r="DV337">
            <v>40086</v>
          </cell>
          <cell r="DW337">
            <v>6.1564185239827767</v>
          </cell>
          <cell r="DY337">
            <v>49.7</v>
          </cell>
          <cell r="DZ337">
            <v>44.7</v>
          </cell>
          <cell r="EA337">
            <v>35</v>
          </cell>
          <cell r="EB337">
            <v>35</v>
          </cell>
          <cell r="ED337">
            <v>60</v>
          </cell>
          <cell r="EE337">
            <v>20</v>
          </cell>
          <cell r="EF337">
            <v>67.032661254873972</v>
          </cell>
          <cell r="EG337">
            <v>7.0326612548739718</v>
          </cell>
          <cell r="EH337">
            <v>60</v>
          </cell>
          <cell r="EJ337">
            <v>35</v>
          </cell>
          <cell r="EK337">
            <v>95</v>
          </cell>
          <cell r="EL337">
            <v>115</v>
          </cell>
          <cell r="EN337">
            <v>0</v>
          </cell>
          <cell r="EO337">
            <v>60</v>
          </cell>
          <cell r="EP337">
            <v>80</v>
          </cell>
          <cell r="ER337">
            <v>200</v>
          </cell>
          <cell r="ET337">
            <v>15</v>
          </cell>
          <cell r="EU337">
            <v>0</v>
          </cell>
          <cell r="EV337">
            <v>0</v>
          </cell>
          <cell r="EW337">
            <v>58.477837852093188</v>
          </cell>
          <cell r="EX337">
            <v>9.8728470794136598</v>
          </cell>
          <cell r="EZ337">
            <v>58.477837852093188</v>
          </cell>
          <cell r="FA337">
            <v>73.477837852093188</v>
          </cell>
          <cell r="FB337">
            <v>59</v>
          </cell>
          <cell r="FC337">
            <v>68.350684931506848</v>
          </cell>
          <cell r="FE337">
            <v>38271.593292939811</v>
          </cell>
        </row>
        <row r="338">
          <cell r="A338">
            <v>40087</v>
          </cell>
          <cell r="B338">
            <v>1</v>
          </cell>
          <cell r="C338">
            <v>4</v>
          </cell>
          <cell r="D338">
            <v>10</v>
          </cell>
          <cell r="E338">
            <v>2009</v>
          </cell>
          <cell r="G338">
            <v>0</v>
          </cell>
          <cell r="H338">
            <v>1.8938966801814316</v>
          </cell>
          <cell r="I338">
            <v>9.328804150148013</v>
          </cell>
          <cell r="J338">
            <v>68.493150684931507</v>
          </cell>
          <cell r="K338">
            <v>10.483870967741936</v>
          </cell>
          <cell r="L338">
            <v>0.27688112474792226</v>
          </cell>
          <cell r="M338">
            <v>6.4346388475265588</v>
          </cell>
          <cell r="N338">
            <v>0</v>
          </cell>
          <cell r="O338">
            <v>18.79264811845637</v>
          </cell>
          <cell r="P338">
            <v>15.524427203527852</v>
          </cell>
          <cell r="Q338">
            <v>26.175295930682044</v>
          </cell>
          <cell r="R338">
            <v>27.673413977950737</v>
          </cell>
          <cell r="S338">
            <v>141.78360175904078</v>
          </cell>
          <cell r="T338">
            <v>20.831373828724214</v>
          </cell>
          <cell r="U338">
            <v>25.863552049315867</v>
          </cell>
          <cell r="W338">
            <v>0</v>
          </cell>
          <cell r="X338">
            <v>11.222700830329444</v>
          </cell>
          <cell r="Y338">
            <v>10.483870967741936</v>
          </cell>
          <cell r="Z338">
            <v>0</v>
          </cell>
          <cell r="AA338">
            <v>0</v>
          </cell>
          <cell r="AB338">
            <v>0</v>
          </cell>
          <cell r="AC338">
            <v>5</v>
          </cell>
          <cell r="AD338">
            <v>0</v>
          </cell>
          <cell r="AE338">
            <v>1.3517454706142278</v>
          </cell>
          <cell r="AF338">
            <v>0.3597745016602536</v>
          </cell>
          <cell r="AG338">
            <v>0</v>
          </cell>
          <cell r="AH338">
            <v>3.3809903371812968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16.408451212596695</v>
          </cell>
          <cell r="AP338">
            <v>0</v>
          </cell>
          <cell r="AQ338">
            <v>23.640225498339746</v>
          </cell>
          <cell r="AR338">
            <v>11.359774501660254</v>
          </cell>
          <cell r="AS338">
            <v>35.367617246325466</v>
          </cell>
          <cell r="AT338">
            <v>0</v>
          </cell>
          <cell r="AU338">
            <v>0</v>
          </cell>
          <cell r="AV338">
            <v>0</v>
          </cell>
          <cell r="AW338">
            <v>67</v>
          </cell>
          <cell r="AX338">
            <v>0</v>
          </cell>
          <cell r="AY338">
            <v>0</v>
          </cell>
          <cell r="AZ338">
            <v>47.32515700518907</v>
          </cell>
          <cell r="BA338">
            <v>0</v>
          </cell>
          <cell r="BB338">
            <v>74.153370631891804</v>
          </cell>
          <cell r="BC338">
            <v>0</v>
          </cell>
          <cell r="BD338">
            <v>0</v>
          </cell>
          <cell r="BE338">
            <v>27.3224043715847</v>
          </cell>
          <cell r="BF338">
            <v>35.221738816492035</v>
          </cell>
          <cell r="BG338">
            <v>0</v>
          </cell>
          <cell r="BH338">
            <v>5.9490074968547759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7.1054273576010019E-15</v>
          </cell>
          <cell r="BO338">
            <v>0</v>
          </cell>
          <cell r="BP338">
            <v>0</v>
          </cell>
          <cell r="BQ338">
            <v>-1.9912735654864733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H338">
            <v>0</v>
          </cell>
          <cell r="CJ338">
            <v>40087</v>
          </cell>
          <cell r="CK338">
            <v>11.222700830329444</v>
          </cell>
          <cell r="CL338">
            <v>1.7115199722744814</v>
          </cell>
          <cell r="CM338">
            <v>62.544143188076738</v>
          </cell>
          <cell r="CN338">
            <v>0</v>
          </cell>
          <cell r="CO338">
            <v>0</v>
          </cell>
          <cell r="CP338">
            <v>55.157058796103456</v>
          </cell>
          <cell r="CQ338">
            <v>0</v>
          </cell>
          <cell r="CR338">
            <v>35</v>
          </cell>
          <cell r="CS338">
            <v>0</v>
          </cell>
          <cell r="CU338">
            <v>40087</v>
          </cell>
          <cell r="CV338">
            <v>0</v>
          </cell>
          <cell r="CW338">
            <v>5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72.328767123287676</v>
          </cell>
          <cell r="DD338">
            <v>67</v>
          </cell>
          <cell r="DE338">
            <v>11.835616438356164</v>
          </cell>
          <cell r="DF338">
            <v>24</v>
          </cell>
          <cell r="DG338">
            <v>58.684931506849324</v>
          </cell>
          <cell r="DH338">
            <v>74.153370631891804</v>
          </cell>
          <cell r="DI338">
            <v>0</v>
          </cell>
          <cell r="DJ338">
            <v>0</v>
          </cell>
          <cell r="DK338">
            <v>27.3224043715847</v>
          </cell>
          <cell r="DL338">
            <v>35.221738816492042</v>
          </cell>
          <cell r="DM338">
            <v>0</v>
          </cell>
          <cell r="DN338">
            <v>0</v>
          </cell>
          <cell r="DO338">
            <v>-1.9912735654864733</v>
          </cell>
          <cell r="DP338">
            <v>0</v>
          </cell>
          <cell r="DR338">
            <v>62.544143188076738</v>
          </cell>
          <cell r="DS338">
            <v>0</v>
          </cell>
          <cell r="DT338">
            <v>0</v>
          </cell>
          <cell r="DV338">
            <v>40087</v>
          </cell>
          <cell r="DW338">
            <v>1.1410133148496542</v>
          </cell>
          <cell r="DY338">
            <v>49.7</v>
          </cell>
          <cell r="DZ338">
            <v>44.7</v>
          </cell>
          <cell r="EA338">
            <v>35</v>
          </cell>
          <cell r="EB338">
            <v>35</v>
          </cell>
          <cell r="ED338">
            <v>60</v>
          </cell>
          <cell r="EE338">
            <v>20</v>
          </cell>
          <cell r="EF338">
            <v>55.157058796103463</v>
          </cell>
          <cell r="EG338">
            <v>0</v>
          </cell>
          <cell r="EH338">
            <v>55.157058796103463</v>
          </cell>
          <cell r="EJ338">
            <v>35</v>
          </cell>
          <cell r="EK338">
            <v>95</v>
          </cell>
          <cell r="EL338">
            <v>115</v>
          </cell>
          <cell r="EN338">
            <v>0</v>
          </cell>
          <cell r="EO338">
            <v>60</v>
          </cell>
          <cell r="EP338">
            <v>80</v>
          </cell>
          <cell r="ER338">
            <v>200</v>
          </cell>
          <cell r="ET338">
            <v>15</v>
          </cell>
          <cell r="EU338">
            <v>0</v>
          </cell>
          <cell r="EV338">
            <v>0</v>
          </cell>
          <cell r="EW338">
            <v>47.544143188076738</v>
          </cell>
          <cell r="EX338">
            <v>15</v>
          </cell>
          <cell r="EZ338">
            <v>47.544143188076738</v>
          </cell>
          <cell r="FA338">
            <v>62.544143188076738</v>
          </cell>
          <cell r="FB338">
            <v>59</v>
          </cell>
          <cell r="FC338">
            <v>68.350684931506848</v>
          </cell>
          <cell r="FE338">
            <v>38271.593293402781</v>
          </cell>
        </row>
        <row r="339">
          <cell r="A339">
            <v>40088</v>
          </cell>
          <cell r="B339">
            <v>2</v>
          </cell>
          <cell r="C339">
            <v>5</v>
          </cell>
          <cell r="D339">
            <v>10</v>
          </cell>
          <cell r="E339">
            <v>2009</v>
          </cell>
          <cell r="G339">
            <v>0</v>
          </cell>
          <cell r="H339">
            <v>1.6633301315103028</v>
          </cell>
          <cell r="I339">
            <v>9.3252134811776575</v>
          </cell>
          <cell r="J339">
            <v>68.493150684931507</v>
          </cell>
          <cell r="K339">
            <v>10.483870967741936</v>
          </cell>
          <cell r="L339">
            <v>0.24317309516354543</v>
          </cell>
          <cell r="M339">
            <v>6.4321621465825372</v>
          </cell>
          <cell r="N339">
            <v>0</v>
          </cell>
          <cell r="O339">
            <v>16.504795743822935</v>
          </cell>
          <cell r="P339">
            <v>15.518451831106578</v>
          </cell>
          <cell r="Q339">
            <v>25.922106902646696</v>
          </cell>
          <cell r="R339">
            <v>27.673413977950737</v>
          </cell>
          <cell r="S339">
            <v>134.75939564880474</v>
          </cell>
          <cell r="T339">
            <v>20.992799981619441</v>
          </cell>
          <cell r="U339">
            <v>28.211052040826811</v>
          </cell>
          <cell r="W339">
            <v>0</v>
          </cell>
          <cell r="X339">
            <v>10.988543612687961</v>
          </cell>
          <cell r="Y339">
            <v>10.483870967741936</v>
          </cell>
          <cell r="Z339">
            <v>0</v>
          </cell>
          <cell r="AA339">
            <v>0</v>
          </cell>
          <cell r="AB339">
            <v>0</v>
          </cell>
          <cell r="AC339">
            <v>5</v>
          </cell>
          <cell r="AD339">
            <v>0</v>
          </cell>
          <cell r="AE339">
            <v>1.3517454706142278</v>
          </cell>
          <cell r="AF339">
            <v>0.3235897711318545</v>
          </cell>
          <cell r="AG339">
            <v>0</v>
          </cell>
          <cell r="AH339">
            <v>3.5604560038619208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16.009714926280395</v>
          </cell>
          <cell r="AP339">
            <v>0</v>
          </cell>
          <cell r="AQ339">
            <v>23.676410228868146</v>
          </cell>
          <cell r="AR339">
            <v>11.323589771131854</v>
          </cell>
          <cell r="AS339">
            <v>35.802745280442451</v>
          </cell>
          <cell r="AT339">
            <v>0</v>
          </cell>
          <cell r="AU339">
            <v>0</v>
          </cell>
          <cell r="AV339">
            <v>0</v>
          </cell>
          <cell r="AW339">
            <v>67</v>
          </cell>
          <cell r="AX339">
            <v>0</v>
          </cell>
          <cell r="AY339">
            <v>0</v>
          </cell>
          <cell r="AZ339">
            <v>47.361341735717474</v>
          </cell>
          <cell r="BA339">
            <v>0</v>
          </cell>
          <cell r="BB339">
            <v>69.601905935533523</v>
          </cell>
          <cell r="BC339">
            <v>0</v>
          </cell>
          <cell r="BD339">
            <v>0</v>
          </cell>
          <cell r="BE339">
            <v>27.3224043715847</v>
          </cell>
          <cell r="BF339">
            <v>35.20343901333186</v>
          </cell>
          <cell r="BG339">
            <v>0</v>
          </cell>
          <cell r="BH339">
            <v>5.9673073000149515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7.1054273576010019E-15</v>
          </cell>
          <cell r="BO339">
            <v>0</v>
          </cell>
          <cell r="BP339">
            <v>0</v>
          </cell>
          <cell r="BQ339">
            <v>-4.7541477550578222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H339">
            <v>0</v>
          </cell>
          <cell r="CJ339">
            <v>40088</v>
          </cell>
          <cell r="CK339">
            <v>10.988543612687961</v>
          </cell>
          <cell r="CL339">
            <v>1.6753352417460823</v>
          </cell>
          <cell r="CM339">
            <v>62.525843384916563</v>
          </cell>
          <cell r="CN339">
            <v>0</v>
          </cell>
          <cell r="CO339">
            <v>0</v>
          </cell>
          <cell r="CP339">
            <v>55.372916210584769</v>
          </cell>
          <cell r="CQ339">
            <v>0</v>
          </cell>
          <cell r="CR339">
            <v>35</v>
          </cell>
          <cell r="CS339">
            <v>0</v>
          </cell>
          <cell r="CU339">
            <v>40088</v>
          </cell>
          <cell r="CV339">
            <v>0</v>
          </cell>
          <cell r="CW339">
            <v>5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72.328767123287676</v>
          </cell>
          <cell r="DD339">
            <v>67</v>
          </cell>
          <cell r="DE339">
            <v>11.835616438356164</v>
          </cell>
          <cell r="DF339">
            <v>24</v>
          </cell>
          <cell r="DG339">
            <v>58.684931506849324</v>
          </cell>
          <cell r="DH339">
            <v>69.601905935533523</v>
          </cell>
          <cell r="DI339">
            <v>0</v>
          </cell>
          <cell r="DJ339">
            <v>0</v>
          </cell>
          <cell r="DK339">
            <v>27.3224043715847</v>
          </cell>
          <cell r="DL339">
            <v>35.203439013331867</v>
          </cell>
          <cell r="DM339">
            <v>0</v>
          </cell>
          <cell r="DN339">
            <v>0</v>
          </cell>
          <cell r="DO339">
            <v>-4.7541477550578222</v>
          </cell>
          <cell r="DP339">
            <v>0</v>
          </cell>
          <cell r="DR339">
            <v>62.525843384916563</v>
          </cell>
          <cell r="DS339">
            <v>0</v>
          </cell>
          <cell r="DT339">
            <v>0</v>
          </cell>
          <cell r="DV339">
            <v>40088</v>
          </cell>
          <cell r="DW339">
            <v>1.1168901611640549</v>
          </cell>
          <cell r="DY339">
            <v>49.7</v>
          </cell>
          <cell r="DZ339">
            <v>44.7</v>
          </cell>
          <cell r="EA339">
            <v>35</v>
          </cell>
          <cell r="EB339">
            <v>35</v>
          </cell>
          <cell r="ED339">
            <v>60</v>
          </cell>
          <cell r="EE339">
            <v>20</v>
          </cell>
          <cell r="EF339">
            <v>55.372916210584776</v>
          </cell>
          <cell r="EG339">
            <v>0</v>
          </cell>
          <cell r="EH339">
            <v>55.372916210584776</v>
          </cell>
          <cell r="EJ339">
            <v>35</v>
          </cell>
          <cell r="EK339">
            <v>95</v>
          </cell>
          <cell r="EL339">
            <v>115</v>
          </cell>
          <cell r="EN339">
            <v>0</v>
          </cell>
          <cell r="EO339">
            <v>60</v>
          </cell>
          <cell r="EP339">
            <v>80</v>
          </cell>
          <cell r="ER339">
            <v>200</v>
          </cell>
          <cell r="ET339">
            <v>15</v>
          </cell>
          <cell r="EU339">
            <v>0</v>
          </cell>
          <cell r="EV339">
            <v>0</v>
          </cell>
          <cell r="EW339">
            <v>47.525843384916563</v>
          </cell>
          <cell r="EX339">
            <v>15</v>
          </cell>
          <cell r="EZ339">
            <v>47.525843384916563</v>
          </cell>
          <cell r="FA339">
            <v>62.525843384916563</v>
          </cell>
          <cell r="FB339">
            <v>59</v>
          </cell>
          <cell r="FC339">
            <v>68.350684931506848</v>
          </cell>
          <cell r="FE339">
            <v>38271.593293518519</v>
          </cell>
        </row>
        <row r="340">
          <cell r="A340">
            <v>40089</v>
          </cell>
          <cell r="B340">
            <v>3</v>
          </cell>
          <cell r="C340">
            <v>6</v>
          </cell>
          <cell r="D340">
            <v>10</v>
          </cell>
          <cell r="E340">
            <v>2009</v>
          </cell>
          <cell r="G340">
            <v>0</v>
          </cell>
          <cell r="H340">
            <v>2.1953718635460855</v>
          </cell>
          <cell r="I340">
            <v>9.5153238776202738</v>
          </cell>
          <cell r="J340">
            <v>68.493150684931507</v>
          </cell>
          <cell r="K340">
            <v>10.483870967741936</v>
          </cell>
          <cell r="L340">
            <v>0.32095575074367344</v>
          </cell>
          <cell r="M340">
            <v>6.5632927526687332</v>
          </cell>
          <cell r="N340">
            <v>8.5097142857142849</v>
          </cell>
          <cell r="O340">
            <v>21.784108580215193</v>
          </cell>
          <cell r="P340">
            <v>15.834821964159527</v>
          </cell>
          <cell r="Q340">
            <v>26.049892532734017</v>
          </cell>
          <cell r="R340">
            <v>27.673413977950737</v>
          </cell>
          <cell r="S340">
            <v>143.87659814679265</v>
          </cell>
          <cell r="T340">
            <v>21.612310904059601</v>
          </cell>
          <cell r="U340">
            <v>39.047511652603653</v>
          </cell>
          <cell r="W340">
            <v>0</v>
          </cell>
          <cell r="X340">
            <v>11.71069574116636</v>
          </cell>
          <cell r="Y340">
            <v>10.483870967741936</v>
          </cell>
          <cell r="Z340">
            <v>0</v>
          </cell>
          <cell r="AA340">
            <v>0</v>
          </cell>
          <cell r="AB340">
            <v>2.472751796656425</v>
          </cell>
          <cell r="AC340">
            <v>5</v>
          </cell>
          <cell r="AD340">
            <v>0</v>
          </cell>
          <cell r="AE340">
            <v>1.3517454706142278</v>
          </cell>
          <cell r="AF340">
            <v>6.5694655218560385</v>
          </cell>
          <cell r="AG340">
            <v>0</v>
          </cell>
          <cell r="AH340">
            <v>3.5055774993291635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14.870915455619174</v>
          </cell>
          <cell r="AP340">
            <v>0</v>
          </cell>
          <cell r="AQ340">
            <v>17.430534478143962</v>
          </cell>
          <cell r="AR340">
            <v>17.569465521856038</v>
          </cell>
          <cell r="AS340">
            <v>37.965744100111145</v>
          </cell>
          <cell r="AT340">
            <v>0</v>
          </cell>
          <cell r="AU340">
            <v>0</v>
          </cell>
          <cell r="AV340">
            <v>0</v>
          </cell>
          <cell r="AW340">
            <v>67</v>
          </cell>
          <cell r="AX340">
            <v>0</v>
          </cell>
          <cell r="AY340">
            <v>0</v>
          </cell>
          <cell r="AZ340">
            <v>41.115465984993286</v>
          </cell>
          <cell r="BA340">
            <v>0</v>
          </cell>
          <cell r="BB340">
            <v>96.42095471846261</v>
          </cell>
          <cell r="BC340">
            <v>0</v>
          </cell>
          <cell r="BD340">
            <v>0</v>
          </cell>
          <cell r="BE340">
            <v>27.3224043715847</v>
          </cell>
          <cell r="BF340">
            <v>36.172334464938743</v>
          </cell>
          <cell r="BG340">
            <v>0</v>
          </cell>
          <cell r="BH340">
            <v>4.2758343270618298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7.1054273576010019E-15</v>
          </cell>
          <cell r="BO340">
            <v>0</v>
          </cell>
          <cell r="BP340">
            <v>0</v>
          </cell>
          <cell r="BQ340">
            <v>-7.1054273576010019E-15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0.72257752134623843</v>
          </cell>
          <cell r="BX340">
            <v>0</v>
          </cell>
          <cell r="BY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H340">
            <v>0</v>
          </cell>
          <cell r="CJ340">
            <v>40089</v>
          </cell>
          <cell r="CK340">
            <v>11.71069574116636</v>
          </cell>
          <cell r="CL340">
            <v>7.9212109924702663</v>
          </cell>
          <cell r="CM340">
            <v>63.494738836523446</v>
          </cell>
          <cell r="CN340">
            <v>0.72257752134623843</v>
          </cell>
          <cell r="CO340">
            <v>0</v>
          </cell>
          <cell r="CP340">
            <v>56.342237055059485</v>
          </cell>
          <cell r="CQ340">
            <v>0</v>
          </cell>
          <cell r="CR340">
            <v>35</v>
          </cell>
          <cell r="CS340">
            <v>0</v>
          </cell>
          <cell r="CU340">
            <v>40089</v>
          </cell>
          <cell r="CV340">
            <v>2.472751796656425</v>
          </cell>
          <cell r="CW340">
            <v>5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72.328767123287676</v>
          </cell>
          <cell r="DD340">
            <v>67</v>
          </cell>
          <cell r="DE340">
            <v>11.835616438356164</v>
          </cell>
          <cell r="DF340">
            <v>24</v>
          </cell>
          <cell r="DG340">
            <v>58.684931506849324</v>
          </cell>
          <cell r="DH340">
            <v>96.42095471846261</v>
          </cell>
          <cell r="DI340">
            <v>0</v>
          </cell>
          <cell r="DJ340">
            <v>0</v>
          </cell>
          <cell r="DK340">
            <v>27.3224043715847</v>
          </cell>
          <cell r="DL340">
            <v>36.17233446493875</v>
          </cell>
          <cell r="DM340">
            <v>0</v>
          </cell>
          <cell r="DN340">
            <v>0</v>
          </cell>
          <cell r="DO340">
            <v>-7.1054273576010019E-15</v>
          </cell>
          <cell r="DP340">
            <v>0.72257752134623843</v>
          </cell>
          <cell r="DR340">
            <v>64.217316357869692</v>
          </cell>
          <cell r="DS340">
            <v>0</v>
          </cell>
          <cell r="DT340">
            <v>0</v>
          </cell>
          <cell r="DV340">
            <v>40089</v>
          </cell>
          <cell r="DW340">
            <v>5.2808073283135109</v>
          </cell>
          <cell r="DY340">
            <v>49.7</v>
          </cell>
          <cell r="DZ340">
            <v>44.7</v>
          </cell>
          <cell r="EA340">
            <v>35</v>
          </cell>
          <cell r="EB340">
            <v>35</v>
          </cell>
          <cell r="ED340">
            <v>60</v>
          </cell>
          <cell r="EE340">
            <v>20</v>
          </cell>
          <cell r="EF340">
            <v>56.342237055059492</v>
          </cell>
          <cell r="EG340">
            <v>0</v>
          </cell>
          <cell r="EH340">
            <v>56.342237055059492</v>
          </cell>
          <cell r="EJ340">
            <v>35</v>
          </cell>
          <cell r="EK340">
            <v>95</v>
          </cell>
          <cell r="EL340">
            <v>115</v>
          </cell>
          <cell r="EN340">
            <v>0</v>
          </cell>
          <cell r="EO340">
            <v>60</v>
          </cell>
          <cell r="EP340">
            <v>80</v>
          </cell>
          <cell r="ER340">
            <v>200</v>
          </cell>
          <cell r="ET340">
            <v>15</v>
          </cell>
          <cell r="EU340">
            <v>0</v>
          </cell>
          <cell r="EV340">
            <v>0.72257752134623843</v>
          </cell>
          <cell r="EW340">
            <v>49.217316357869684</v>
          </cell>
          <cell r="EX340">
            <v>15</v>
          </cell>
          <cell r="EZ340">
            <v>48.494738836523446</v>
          </cell>
          <cell r="FA340">
            <v>63.494738836523446</v>
          </cell>
          <cell r="FB340">
            <v>59</v>
          </cell>
          <cell r="FC340">
            <v>68.350684931506848</v>
          </cell>
          <cell r="FE340">
            <v>38271.593293749997</v>
          </cell>
        </row>
        <row r="341">
          <cell r="A341">
            <v>40090</v>
          </cell>
          <cell r="B341">
            <v>4</v>
          </cell>
          <cell r="C341">
            <v>7</v>
          </cell>
          <cell r="D341">
            <v>10</v>
          </cell>
          <cell r="E341">
            <v>2009</v>
          </cell>
          <cell r="G341">
            <v>0</v>
          </cell>
          <cell r="H341">
            <v>2.7374559785981192</v>
          </cell>
          <cell r="I341">
            <v>11.967473244971977</v>
          </cell>
          <cell r="J341">
            <v>68.493150684931507</v>
          </cell>
          <cell r="K341">
            <v>10.483870967741936</v>
          </cell>
          <cell r="L341">
            <v>0.4002065678839255</v>
          </cell>
          <cell r="M341">
            <v>8.2546880617715193</v>
          </cell>
          <cell r="N341">
            <v>8.5097142857142849</v>
          </cell>
          <cell r="O341">
            <v>27.163069392270565</v>
          </cell>
          <cell r="P341">
            <v>19.915539463735762</v>
          </cell>
          <cell r="Q341">
            <v>26.011225700637517</v>
          </cell>
          <cell r="R341">
            <v>27.673413977950737</v>
          </cell>
          <cell r="S341">
            <v>70.460121633072916</v>
          </cell>
          <cell r="T341">
            <v>21.348490952660715</v>
          </cell>
          <cell r="U341">
            <v>36.573985935659138</v>
          </cell>
          <cell r="W341">
            <v>0</v>
          </cell>
          <cell r="X341">
            <v>14.704929223570096</v>
          </cell>
          <cell r="Y341">
            <v>10.483870967741936</v>
          </cell>
          <cell r="Z341">
            <v>0</v>
          </cell>
          <cell r="AA341">
            <v>0</v>
          </cell>
          <cell r="AB341">
            <v>2.4714975022668177</v>
          </cell>
          <cell r="AC341">
            <v>5</v>
          </cell>
          <cell r="AD341">
            <v>0</v>
          </cell>
          <cell r="AE341">
            <v>1.3517454706142278</v>
          </cell>
          <cell r="AF341">
            <v>8.3413659424886841</v>
          </cell>
          <cell r="AG341">
            <v>0</v>
          </cell>
          <cell r="AH341">
            <v>2.8512503346328035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12.03009357898053</v>
          </cell>
          <cell r="AP341">
            <v>0</v>
          </cell>
          <cell r="AQ341">
            <v>15.658634057511316</v>
          </cell>
          <cell r="AR341">
            <v>19.341365942488686</v>
          </cell>
          <cell r="AS341">
            <v>42.74249398610425</v>
          </cell>
          <cell r="AT341">
            <v>0</v>
          </cell>
          <cell r="AU341">
            <v>0</v>
          </cell>
          <cell r="AV341">
            <v>0</v>
          </cell>
          <cell r="AW341">
            <v>67</v>
          </cell>
          <cell r="AX341">
            <v>0</v>
          </cell>
          <cell r="AY341">
            <v>0</v>
          </cell>
          <cell r="AZ341">
            <v>39.343565564360638</v>
          </cell>
          <cell r="BA341">
            <v>0</v>
          </cell>
          <cell r="BB341">
            <v>22.039032957032134</v>
          </cell>
          <cell r="BC341">
            <v>0</v>
          </cell>
          <cell r="BD341">
            <v>0</v>
          </cell>
          <cell r="BE341">
            <v>27.3224043715847</v>
          </cell>
          <cell r="BF341">
            <v>41.028280559922152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6.7454213205443025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CA341">
            <v>0</v>
          </cell>
          <cell r="CB341">
            <v>0.14246575342465917</v>
          </cell>
          <cell r="CC341">
            <v>0</v>
          </cell>
          <cell r="CD341">
            <v>0</v>
          </cell>
          <cell r="CE341">
            <v>1.3939893143326856</v>
          </cell>
          <cell r="CF341">
            <v>0</v>
          </cell>
          <cell r="CH341">
            <v>1.5364550677573448</v>
          </cell>
          <cell r="CJ341">
            <v>40090</v>
          </cell>
          <cell r="CK341">
            <v>14.704929223570096</v>
          </cell>
          <cell r="CL341">
            <v>9.6931114131029119</v>
          </cell>
          <cell r="CM341">
            <v>68.350684931506848</v>
          </cell>
          <cell r="CN341">
            <v>0</v>
          </cell>
          <cell r="CO341">
            <v>0</v>
          </cell>
          <cell r="CP341">
            <v>57.623837899717586</v>
          </cell>
          <cell r="CQ341">
            <v>0</v>
          </cell>
          <cell r="CR341">
            <v>35</v>
          </cell>
          <cell r="CS341">
            <v>0</v>
          </cell>
          <cell r="CU341">
            <v>40090</v>
          </cell>
          <cell r="CV341">
            <v>2.4714975022668177</v>
          </cell>
          <cell r="CW341">
            <v>5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72.328767123287676</v>
          </cell>
          <cell r="DD341">
            <v>67</v>
          </cell>
          <cell r="DE341">
            <v>11.835616438356164</v>
          </cell>
          <cell r="DF341">
            <v>24</v>
          </cell>
          <cell r="DG341">
            <v>58.684931506849324</v>
          </cell>
          <cell r="DH341">
            <v>22.039032957032134</v>
          </cell>
          <cell r="DI341">
            <v>0</v>
          </cell>
          <cell r="DJ341">
            <v>0</v>
          </cell>
          <cell r="DK341">
            <v>27.3224043715847</v>
          </cell>
          <cell r="DL341">
            <v>41.028280559922152</v>
          </cell>
          <cell r="DM341">
            <v>0</v>
          </cell>
          <cell r="DN341">
            <v>0</v>
          </cell>
          <cell r="DO341">
            <v>6.7454213205443025</v>
          </cell>
          <cell r="DP341">
            <v>0</v>
          </cell>
          <cell r="DR341">
            <v>68.350684931506848</v>
          </cell>
          <cell r="DS341">
            <v>1.5364550677573448</v>
          </cell>
          <cell r="DT341">
            <v>0</v>
          </cell>
          <cell r="DV341">
            <v>40090</v>
          </cell>
          <cell r="DW341">
            <v>6.4620742754019416</v>
          </cell>
          <cell r="DY341">
            <v>49.7</v>
          </cell>
          <cell r="DZ341">
            <v>44.7</v>
          </cell>
          <cell r="EA341">
            <v>35</v>
          </cell>
          <cell r="EB341">
            <v>35</v>
          </cell>
          <cell r="ED341">
            <v>60</v>
          </cell>
          <cell r="EE341">
            <v>20</v>
          </cell>
          <cell r="EF341">
            <v>59.017827214050271</v>
          </cell>
          <cell r="EG341">
            <v>0</v>
          </cell>
          <cell r="EH341">
            <v>59.017827214050271</v>
          </cell>
          <cell r="EJ341">
            <v>35</v>
          </cell>
          <cell r="EK341">
            <v>95</v>
          </cell>
          <cell r="EL341">
            <v>115</v>
          </cell>
          <cell r="EN341">
            <v>0</v>
          </cell>
          <cell r="EO341">
            <v>60</v>
          </cell>
          <cell r="EP341">
            <v>80</v>
          </cell>
          <cell r="ER341">
            <v>200</v>
          </cell>
          <cell r="ET341">
            <v>15</v>
          </cell>
          <cell r="EU341">
            <v>0</v>
          </cell>
          <cell r="EV341">
            <v>0</v>
          </cell>
          <cell r="EW341">
            <v>60.992089918555905</v>
          </cell>
          <cell r="EX341">
            <v>7.3585950129509428</v>
          </cell>
          <cell r="EZ341">
            <v>60.992089918555905</v>
          </cell>
          <cell r="FA341">
            <v>75.992089918555905</v>
          </cell>
          <cell r="FB341">
            <v>59</v>
          </cell>
          <cell r="FC341">
            <v>68.350684931506848</v>
          </cell>
          <cell r="FE341">
            <v>38271.59329409722</v>
          </cell>
        </row>
        <row r="342">
          <cell r="A342">
            <v>40091</v>
          </cell>
          <cell r="B342">
            <v>5</v>
          </cell>
          <cell r="C342">
            <v>1</v>
          </cell>
          <cell r="D342">
            <v>10</v>
          </cell>
          <cell r="E342">
            <v>2009</v>
          </cell>
          <cell r="G342">
            <v>0</v>
          </cell>
          <cell r="H342">
            <v>3.1918327343347057</v>
          </cell>
          <cell r="I342">
            <v>12.126292928096147</v>
          </cell>
          <cell r="J342">
            <v>68.493150684931507</v>
          </cell>
          <cell r="K342">
            <v>10.483870967741936</v>
          </cell>
          <cell r="L342">
            <v>0.46663487334756143</v>
          </cell>
          <cell r="M342">
            <v>8.3642355757223221</v>
          </cell>
          <cell r="N342">
            <v>8.5097142857142849</v>
          </cell>
          <cell r="O342">
            <v>31.671732706969156</v>
          </cell>
          <cell r="P342">
            <v>20.179837499096426</v>
          </cell>
          <cell r="Q342">
            <v>25.971148122019386</v>
          </cell>
          <cell r="R342">
            <v>27.673413977950737</v>
          </cell>
          <cell r="S342">
            <v>91.933177210266706</v>
          </cell>
          <cell r="T342">
            <v>21.425653747005686</v>
          </cell>
          <cell r="U342">
            <v>37.29744962819472</v>
          </cell>
          <cell r="W342">
            <v>0</v>
          </cell>
          <cell r="X342">
            <v>15.318125662430852</v>
          </cell>
          <cell r="Y342">
            <v>10.483870967741936</v>
          </cell>
          <cell r="Z342">
            <v>0</v>
          </cell>
          <cell r="AA342">
            <v>0</v>
          </cell>
          <cell r="AB342">
            <v>2.4702438441134942</v>
          </cell>
          <cell r="AC342">
            <v>5</v>
          </cell>
          <cell r="AD342">
            <v>0</v>
          </cell>
          <cell r="AE342">
            <v>1.3517454706142278</v>
          </cell>
          <cell r="AF342">
            <v>8.5185954200564478</v>
          </cell>
          <cell r="AG342">
            <v>0</v>
          </cell>
          <cell r="AH342">
            <v>2.4431546831624189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11.336951941891371</v>
          </cell>
          <cell r="AP342">
            <v>0</v>
          </cell>
          <cell r="AQ342">
            <v>15.481404579943552</v>
          </cell>
          <cell r="AR342">
            <v>19.51859542005645</v>
          </cell>
          <cell r="AS342">
            <v>43.230534835803034</v>
          </cell>
          <cell r="AT342">
            <v>0</v>
          </cell>
          <cell r="AU342">
            <v>0</v>
          </cell>
          <cell r="AV342">
            <v>0</v>
          </cell>
          <cell r="AW342">
            <v>67</v>
          </cell>
          <cell r="AX342">
            <v>0</v>
          </cell>
          <cell r="AY342">
            <v>0</v>
          </cell>
          <cell r="AZ342">
            <v>39.166336086792874</v>
          </cell>
          <cell r="BA342">
            <v>0</v>
          </cell>
          <cell r="BB342">
            <v>44.48994449867422</v>
          </cell>
          <cell r="BC342">
            <v>0</v>
          </cell>
          <cell r="BD342">
            <v>0</v>
          </cell>
          <cell r="BE342">
            <v>27.3224043715847</v>
          </cell>
          <cell r="BF342">
            <v>41.028280559922152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CA342">
            <v>0</v>
          </cell>
          <cell r="CB342">
            <v>0.14246575342465917</v>
          </cell>
          <cell r="CC342">
            <v>0</v>
          </cell>
          <cell r="CD342">
            <v>0</v>
          </cell>
          <cell r="CE342">
            <v>13.485490845178873</v>
          </cell>
          <cell r="CF342">
            <v>0</v>
          </cell>
          <cell r="CH342">
            <v>13.627956598603532</v>
          </cell>
          <cell r="CJ342">
            <v>40091</v>
          </cell>
          <cell r="CK342">
            <v>15.318125662430852</v>
          </cell>
          <cell r="CL342">
            <v>9.8703408906706755</v>
          </cell>
          <cell r="CM342">
            <v>68.350684931506848</v>
          </cell>
          <cell r="CN342">
            <v>0</v>
          </cell>
          <cell r="CO342">
            <v>0</v>
          </cell>
          <cell r="CP342">
            <v>57.010641460856824</v>
          </cell>
          <cell r="CQ342">
            <v>0</v>
          </cell>
          <cell r="CR342">
            <v>35</v>
          </cell>
          <cell r="CS342">
            <v>0</v>
          </cell>
          <cell r="CU342">
            <v>40091</v>
          </cell>
          <cell r="CV342">
            <v>2.4702438441134942</v>
          </cell>
          <cell r="CW342">
            <v>5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72.328767123287676</v>
          </cell>
          <cell r="DD342">
            <v>67</v>
          </cell>
          <cell r="DE342">
            <v>11.835616438356164</v>
          </cell>
          <cell r="DF342">
            <v>24</v>
          </cell>
          <cell r="DG342">
            <v>58.684931506849324</v>
          </cell>
          <cell r="DH342">
            <v>44.48994449867422</v>
          </cell>
          <cell r="DI342">
            <v>0</v>
          </cell>
          <cell r="DJ342">
            <v>0</v>
          </cell>
          <cell r="DK342">
            <v>27.3224043715847</v>
          </cell>
          <cell r="DL342">
            <v>41.028280559922152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R342">
            <v>68.350684931506848</v>
          </cell>
          <cell r="DS342">
            <v>13.627956598603532</v>
          </cell>
          <cell r="DT342">
            <v>0</v>
          </cell>
          <cell r="DV342">
            <v>40091</v>
          </cell>
          <cell r="DW342">
            <v>6.580227260447117</v>
          </cell>
          <cell r="DY342">
            <v>49.7</v>
          </cell>
          <cell r="DZ342">
            <v>44.7</v>
          </cell>
          <cell r="EA342">
            <v>35</v>
          </cell>
          <cell r="EB342">
            <v>35</v>
          </cell>
          <cell r="ED342">
            <v>60</v>
          </cell>
          <cell r="EE342">
            <v>20</v>
          </cell>
          <cell r="EF342">
            <v>70.49613230603569</v>
          </cell>
          <cell r="EG342">
            <v>10.49613230603569</v>
          </cell>
          <cell r="EH342">
            <v>60</v>
          </cell>
          <cell r="EJ342">
            <v>35</v>
          </cell>
          <cell r="EK342">
            <v>95</v>
          </cell>
          <cell r="EL342">
            <v>115</v>
          </cell>
          <cell r="EN342">
            <v>0</v>
          </cell>
          <cell r="EO342">
            <v>60</v>
          </cell>
          <cell r="EP342">
            <v>80</v>
          </cell>
          <cell r="ER342">
            <v>200</v>
          </cell>
          <cell r="ET342">
            <v>15</v>
          </cell>
          <cell r="EU342">
            <v>0</v>
          </cell>
          <cell r="EV342">
            <v>0</v>
          </cell>
          <cell r="EW342">
            <v>61.801512609182403</v>
          </cell>
          <cell r="EX342">
            <v>6.5491723223244449</v>
          </cell>
          <cell r="EZ342">
            <v>61.801512609182403</v>
          </cell>
          <cell r="FA342">
            <v>76.801512609182396</v>
          </cell>
          <cell r="FB342">
            <v>59</v>
          </cell>
          <cell r="FC342">
            <v>68.350684931506848</v>
          </cell>
          <cell r="FE342">
            <v>38271.593294212966</v>
          </cell>
        </row>
        <row r="343">
          <cell r="A343">
            <v>40092</v>
          </cell>
          <cell r="B343">
            <v>6</v>
          </cell>
          <cell r="C343">
            <v>2</v>
          </cell>
          <cell r="D343">
            <v>10</v>
          </cell>
          <cell r="E343">
            <v>2009</v>
          </cell>
          <cell r="G343">
            <v>0</v>
          </cell>
          <cell r="H343">
            <v>3.2337722292014628</v>
          </cell>
          <cell r="I343">
            <v>12.139104270358221</v>
          </cell>
          <cell r="J343">
            <v>68.493150684931507</v>
          </cell>
          <cell r="K343">
            <v>10.483870967741936</v>
          </cell>
          <cell r="L343">
            <v>0.47276628200970394</v>
          </cell>
          <cell r="M343">
            <v>8.3730723311393795</v>
          </cell>
          <cell r="N343">
            <v>8.5097142857142849</v>
          </cell>
          <cell r="O343">
            <v>32.087887493840249</v>
          </cell>
          <cell r="P343">
            <v>20.201157353938044</v>
          </cell>
          <cell r="Q343">
            <v>25.889544990616326</v>
          </cell>
          <cell r="R343">
            <v>27.673413977950737</v>
          </cell>
          <cell r="S343">
            <v>83.989484874464281</v>
          </cell>
          <cell r="T343">
            <v>21.397108321980188</v>
          </cell>
          <cell r="U343">
            <v>37.029813149121388</v>
          </cell>
          <cell r="W343">
            <v>0</v>
          </cell>
          <cell r="X343">
            <v>15.372876499559684</v>
          </cell>
          <cell r="Y343">
            <v>10.483870967741936</v>
          </cell>
          <cell r="Z343">
            <v>0</v>
          </cell>
          <cell r="AA343">
            <v>0</v>
          </cell>
          <cell r="AB343">
            <v>2.4689908218737253</v>
          </cell>
          <cell r="AC343">
            <v>5</v>
          </cell>
          <cell r="AD343">
            <v>0</v>
          </cell>
          <cell r="AE343">
            <v>1.3517454706142278</v>
          </cell>
          <cell r="AF343">
            <v>8.5348166063754149</v>
          </cell>
          <cell r="AG343">
            <v>0</v>
          </cell>
          <cell r="AH343">
            <v>2.2168860352798028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11.013538522472189</v>
          </cell>
          <cell r="AP343">
            <v>0</v>
          </cell>
          <cell r="AQ343">
            <v>15.465183393624585</v>
          </cell>
          <cell r="AR343">
            <v>19.534816606375415</v>
          </cell>
          <cell r="AS343">
            <v>43.725466065976001</v>
          </cell>
          <cell r="AT343">
            <v>0</v>
          </cell>
          <cell r="AU343">
            <v>0</v>
          </cell>
          <cell r="AV343">
            <v>0</v>
          </cell>
          <cell r="AW343">
            <v>67</v>
          </cell>
          <cell r="AX343">
            <v>0</v>
          </cell>
          <cell r="AY343">
            <v>0</v>
          </cell>
          <cell r="AZ343">
            <v>39.150114900473909</v>
          </cell>
          <cell r="BA343">
            <v>0</v>
          </cell>
          <cell r="BB343">
            <v>36.266291445091952</v>
          </cell>
          <cell r="BC343">
            <v>0</v>
          </cell>
          <cell r="BD343">
            <v>0</v>
          </cell>
          <cell r="BE343">
            <v>27.3224043715847</v>
          </cell>
          <cell r="BF343">
            <v>41.028280559922152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CA343">
            <v>0</v>
          </cell>
          <cell r="CB343">
            <v>0.14246575342465917</v>
          </cell>
          <cell r="CC343">
            <v>0</v>
          </cell>
          <cell r="CD343">
            <v>0</v>
          </cell>
          <cell r="CE343">
            <v>13.896113192617378</v>
          </cell>
          <cell r="CF343">
            <v>0</v>
          </cell>
          <cell r="CH343">
            <v>14.038578946042037</v>
          </cell>
          <cell r="CJ343">
            <v>40092</v>
          </cell>
          <cell r="CK343">
            <v>15.372876499559684</v>
          </cell>
          <cell r="CL343">
            <v>9.8865620769896427</v>
          </cell>
          <cell r="CM343">
            <v>68.350684931506848</v>
          </cell>
          <cell r="CN343">
            <v>0</v>
          </cell>
          <cell r="CO343">
            <v>0</v>
          </cell>
          <cell r="CP343">
            <v>56.955890623727996</v>
          </cell>
          <cell r="CQ343">
            <v>0</v>
          </cell>
          <cell r="CR343">
            <v>35</v>
          </cell>
          <cell r="CS343">
            <v>0</v>
          </cell>
          <cell r="CU343">
            <v>40092</v>
          </cell>
          <cell r="CV343">
            <v>2.4689908218737253</v>
          </cell>
          <cell r="CW343">
            <v>5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72.328767123287676</v>
          </cell>
          <cell r="DD343">
            <v>67</v>
          </cell>
          <cell r="DE343">
            <v>11.835616438356164</v>
          </cell>
          <cell r="DF343">
            <v>24</v>
          </cell>
          <cell r="DG343">
            <v>58.684931506849324</v>
          </cell>
          <cell r="DH343">
            <v>36.266291445091952</v>
          </cell>
          <cell r="DI343">
            <v>0</v>
          </cell>
          <cell r="DJ343">
            <v>0</v>
          </cell>
          <cell r="DK343">
            <v>27.3224043715847</v>
          </cell>
          <cell r="DL343">
            <v>41.028280559922152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R343">
            <v>68.350684931506848</v>
          </cell>
          <cell r="DS343">
            <v>14.038578946042037</v>
          </cell>
          <cell r="DT343">
            <v>0</v>
          </cell>
          <cell r="DV343">
            <v>40092</v>
          </cell>
          <cell r="DW343">
            <v>6.5910413846597615</v>
          </cell>
          <cell r="DY343">
            <v>49.7</v>
          </cell>
          <cell r="DZ343">
            <v>44.7</v>
          </cell>
          <cell r="EA343">
            <v>35</v>
          </cell>
          <cell r="EB343">
            <v>35</v>
          </cell>
          <cell r="ED343">
            <v>60</v>
          </cell>
          <cell r="EE343">
            <v>20</v>
          </cell>
          <cell r="EF343">
            <v>70.852003816345373</v>
          </cell>
          <cell r="EG343">
            <v>10.852003816345373</v>
          </cell>
          <cell r="EH343">
            <v>60</v>
          </cell>
          <cell r="EJ343">
            <v>35</v>
          </cell>
          <cell r="EK343">
            <v>95</v>
          </cell>
          <cell r="EL343">
            <v>115</v>
          </cell>
          <cell r="EN343">
            <v>0</v>
          </cell>
          <cell r="EO343">
            <v>60</v>
          </cell>
          <cell r="EP343">
            <v>80</v>
          </cell>
          <cell r="ER343">
            <v>200</v>
          </cell>
          <cell r="ET343">
            <v>15</v>
          </cell>
          <cell r="EU343">
            <v>0</v>
          </cell>
          <cell r="EV343">
            <v>0</v>
          </cell>
          <cell r="EW343">
            <v>61.866805467852807</v>
          </cell>
          <cell r="EX343">
            <v>6.4838794636540413</v>
          </cell>
          <cell r="EZ343">
            <v>61.866805467852807</v>
          </cell>
          <cell r="FA343">
            <v>76.866805467852799</v>
          </cell>
          <cell r="FB343">
            <v>59</v>
          </cell>
          <cell r="FC343">
            <v>68.350684931506848</v>
          </cell>
          <cell r="FE343">
            <v>38271.593294444443</v>
          </cell>
        </row>
        <row r="344">
          <cell r="A344">
            <v>40093</v>
          </cell>
          <cell r="B344">
            <v>7</v>
          </cell>
          <cell r="C344">
            <v>3</v>
          </cell>
          <cell r="D344">
            <v>10</v>
          </cell>
          <cell r="E344">
            <v>2009</v>
          </cell>
          <cell r="G344">
            <v>0</v>
          </cell>
          <cell r="H344">
            <v>3.2428401240191462</v>
          </cell>
          <cell r="I344">
            <v>11.685697901545257</v>
          </cell>
          <cell r="J344">
            <v>68.493150684931507</v>
          </cell>
          <cell r="K344">
            <v>10.483870967741936</v>
          </cell>
          <cell r="L344">
            <v>0.47409197677568005</v>
          </cell>
          <cell r="M344">
            <v>8.0603306133883912</v>
          </cell>
          <cell r="N344">
            <v>8.5097142857142849</v>
          </cell>
          <cell r="O344">
            <v>32.17786587453395</v>
          </cell>
          <cell r="P344">
            <v>19.446626113603124</v>
          </cell>
          <cell r="Q344">
            <v>25.656664275882765</v>
          </cell>
          <cell r="R344">
            <v>27.673413977950737</v>
          </cell>
          <cell r="S344">
            <v>131.97254265544066</v>
          </cell>
          <cell r="T344">
            <v>21.610087807105597</v>
          </cell>
          <cell r="U344">
            <v>34.912186663018907</v>
          </cell>
          <cell r="W344">
            <v>0</v>
          </cell>
          <cell r="X344">
            <v>14.928538025564404</v>
          </cell>
          <cell r="Y344">
            <v>10.483870967741936</v>
          </cell>
          <cell r="Z344">
            <v>0</v>
          </cell>
          <cell r="AA344">
            <v>0</v>
          </cell>
          <cell r="AB344">
            <v>2.4677384352249492</v>
          </cell>
          <cell r="AC344">
            <v>5</v>
          </cell>
          <cell r="AD344">
            <v>0</v>
          </cell>
          <cell r="AE344">
            <v>1.3517454706142278</v>
          </cell>
          <cell r="AF344">
            <v>8.2246529700391804</v>
          </cell>
          <cell r="AG344">
            <v>0</v>
          </cell>
          <cell r="AH344">
            <v>2.3778070512692011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10.791815880385364</v>
          </cell>
          <cell r="AP344">
            <v>0</v>
          </cell>
          <cell r="AQ344">
            <v>15.77534702996082</v>
          </cell>
          <cell r="AR344">
            <v>19.22465297003918</v>
          </cell>
          <cell r="AS344">
            <v>44.230606166068711</v>
          </cell>
          <cell r="AT344">
            <v>0</v>
          </cell>
          <cell r="AU344">
            <v>0</v>
          </cell>
          <cell r="AV344">
            <v>0</v>
          </cell>
          <cell r="AW344">
            <v>67</v>
          </cell>
          <cell r="AX344">
            <v>0</v>
          </cell>
          <cell r="AY344">
            <v>0</v>
          </cell>
          <cell r="AZ344">
            <v>39.460278536810144</v>
          </cell>
          <cell r="BA344">
            <v>0</v>
          </cell>
          <cell r="BB344">
            <v>82.034538588755026</v>
          </cell>
          <cell r="BC344">
            <v>0</v>
          </cell>
          <cell r="BD344">
            <v>0</v>
          </cell>
          <cell r="BE344">
            <v>27.3224043715847</v>
          </cell>
          <cell r="BF344">
            <v>41.028280559922152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CA344">
            <v>0</v>
          </cell>
          <cell r="CB344">
            <v>0.14246575342465917</v>
          </cell>
          <cell r="CC344">
            <v>0</v>
          </cell>
          <cell r="CD344">
            <v>0</v>
          </cell>
          <cell r="CE344">
            <v>12.554341144247303</v>
          </cell>
          <cell r="CF344">
            <v>0</v>
          </cell>
          <cell r="CH344">
            <v>12.696806897671962</v>
          </cell>
          <cell r="CJ344">
            <v>40093</v>
          </cell>
          <cell r="CK344">
            <v>14.928538025564404</v>
          </cell>
          <cell r="CL344">
            <v>9.5763984406534082</v>
          </cell>
          <cell r="CM344">
            <v>68.350684931506848</v>
          </cell>
          <cell r="CN344">
            <v>0</v>
          </cell>
          <cell r="CO344">
            <v>0</v>
          </cell>
          <cell r="CP344">
            <v>57.400229097723276</v>
          </cell>
          <cell r="CQ344">
            <v>0</v>
          </cell>
          <cell r="CR344">
            <v>35</v>
          </cell>
          <cell r="CS344">
            <v>0</v>
          </cell>
          <cell r="CU344">
            <v>40093</v>
          </cell>
          <cell r="CV344">
            <v>2.4677384352249492</v>
          </cell>
          <cell r="CW344">
            <v>5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72.328767123287676</v>
          </cell>
          <cell r="DD344">
            <v>67</v>
          </cell>
          <cell r="DE344">
            <v>11.835616438356164</v>
          </cell>
          <cell r="DF344">
            <v>24</v>
          </cell>
          <cell r="DG344">
            <v>58.684931506849324</v>
          </cell>
          <cell r="DH344">
            <v>82.034538588755026</v>
          </cell>
          <cell r="DI344">
            <v>0</v>
          </cell>
          <cell r="DJ344">
            <v>0</v>
          </cell>
          <cell r="DK344">
            <v>27.3224043715847</v>
          </cell>
          <cell r="DL344">
            <v>41.028280559922152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R344">
            <v>68.350684931506848</v>
          </cell>
          <cell r="DS344">
            <v>12.696806897671962</v>
          </cell>
          <cell r="DT344">
            <v>0</v>
          </cell>
          <cell r="DV344">
            <v>40093</v>
          </cell>
          <cell r="DW344">
            <v>6.3842656271022724</v>
          </cell>
          <cell r="DY344">
            <v>49.7</v>
          </cell>
          <cell r="DZ344">
            <v>44.7</v>
          </cell>
          <cell r="EA344">
            <v>35</v>
          </cell>
          <cell r="EB344">
            <v>35</v>
          </cell>
          <cell r="ED344">
            <v>60</v>
          </cell>
          <cell r="EE344">
            <v>20</v>
          </cell>
          <cell r="EF344">
            <v>69.954570241970572</v>
          </cell>
          <cell r="EG344">
            <v>9.9545702419705719</v>
          </cell>
          <cell r="EH344">
            <v>60</v>
          </cell>
          <cell r="EJ344">
            <v>35</v>
          </cell>
          <cell r="EK344">
            <v>95</v>
          </cell>
          <cell r="EL344">
            <v>115</v>
          </cell>
          <cell r="EN344">
            <v>0</v>
          </cell>
          <cell r="EO344">
            <v>60</v>
          </cell>
          <cell r="EP344">
            <v>80</v>
          </cell>
          <cell r="ER344">
            <v>200</v>
          </cell>
          <cell r="ET344">
            <v>15</v>
          </cell>
          <cell r="EU344">
            <v>0</v>
          </cell>
          <cell r="EV344">
            <v>0</v>
          </cell>
          <cell r="EW344">
            <v>59.556025117631037</v>
          </cell>
          <cell r="EX344">
            <v>8.7946598138758105</v>
          </cell>
          <cell r="EZ344">
            <v>59.556025117631037</v>
          </cell>
          <cell r="FA344">
            <v>74.556025117631037</v>
          </cell>
          <cell r="FB344">
            <v>59</v>
          </cell>
          <cell r="FC344">
            <v>68.350684931506848</v>
          </cell>
          <cell r="FE344">
            <v>38271.593294791666</v>
          </cell>
        </row>
        <row r="345">
          <cell r="A345">
            <v>40094</v>
          </cell>
          <cell r="B345">
            <v>8</v>
          </cell>
          <cell r="C345">
            <v>4</v>
          </cell>
          <cell r="D345">
            <v>10</v>
          </cell>
          <cell r="E345">
            <v>2009</v>
          </cell>
          <cell r="G345">
            <v>0</v>
          </cell>
          <cell r="H345">
            <v>2.9496242565328963</v>
          </cell>
          <cell r="I345">
            <v>9.7022789629802979</v>
          </cell>
          <cell r="J345">
            <v>68.493150684931507</v>
          </cell>
          <cell r="K345">
            <v>10.483870967741936</v>
          </cell>
          <cell r="L345">
            <v>0.43122483410992851</v>
          </cell>
          <cell r="M345">
            <v>6.6922469504027671</v>
          </cell>
          <cell r="N345">
            <v>0</v>
          </cell>
          <cell r="O345">
            <v>29.268360473273543</v>
          </cell>
          <cell r="P345">
            <v>16.145941220849569</v>
          </cell>
          <cell r="Q345">
            <v>26.270335669888265</v>
          </cell>
          <cell r="R345">
            <v>27.673413977950737</v>
          </cell>
          <cell r="S345">
            <v>116.70039183433816</v>
          </cell>
          <cell r="T345">
            <v>20.741238050796671</v>
          </cell>
          <cell r="U345">
            <v>25.018456128638228</v>
          </cell>
          <cell r="W345">
            <v>0</v>
          </cell>
          <cell r="X345">
            <v>12.651903219513194</v>
          </cell>
          <cell r="Y345">
            <v>10.483870967741936</v>
          </cell>
          <cell r="Z345">
            <v>0</v>
          </cell>
          <cell r="AA345">
            <v>0</v>
          </cell>
          <cell r="AB345">
            <v>0</v>
          </cell>
          <cell r="AC345">
            <v>5</v>
          </cell>
          <cell r="AD345">
            <v>0</v>
          </cell>
          <cell r="AE345">
            <v>1.3517454706142278</v>
          </cell>
          <cell r="AF345">
            <v>0.77172631389846735</v>
          </cell>
          <cell r="AG345">
            <v>0</v>
          </cell>
          <cell r="AH345">
            <v>2.8883161972423554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12.058359416863544</v>
          </cell>
          <cell r="AP345">
            <v>0</v>
          </cell>
          <cell r="AQ345">
            <v>23.228273686101531</v>
          </cell>
          <cell r="AR345">
            <v>11.771726313898469</v>
          </cell>
          <cell r="AS345">
            <v>44.730188289668583</v>
          </cell>
          <cell r="AT345">
            <v>0</v>
          </cell>
          <cell r="AU345">
            <v>0</v>
          </cell>
          <cell r="AV345">
            <v>0</v>
          </cell>
          <cell r="AW345">
            <v>67</v>
          </cell>
          <cell r="AX345">
            <v>0</v>
          </cell>
          <cell r="AY345">
            <v>0</v>
          </cell>
          <cell r="AZ345">
            <v>46.913205192950855</v>
          </cell>
          <cell r="BA345">
            <v>0</v>
          </cell>
          <cell r="BB345">
            <v>48.54688082082221</v>
          </cell>
          <cell r="BC345">
            <v>0</v>
          </cell>
          <cell r="BD345">
            <v>0</v>
          </cell>
          <cell r="BE345">
            <v>27.3224043715847</v>
          </cell>
          <cell r="BF345">
            <v>37.12514890985932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3.9031316500628321</v>
          </cell>
          <cell r="BX345">
            <v>0</v>
          </cell>
          <cell r="BY345">
            <v>0</v>
          </cell>
          <cell r="CA345">
            <v>0</v>
          </cell>
          <cell r="CB345">
            <v>0.14246575342465917</v>
          </cell>
          <cell r="CC345">
            <v>0</v>
          </cell>
          <cell r="CD345">
            <v>0</v>
          </cell>
          <cell r="CE345">
            <v>4.6811874381876351</v>
          </cell>
          <cell r="CF345">
            <v>0</v>
          </cell>
          <cell r="CH345">
            <v>4.8236531916122942</v>
          </cell>
          <cell r="CJ345">
            <v>40094</v>
          </cell>
          <cell r="CK345">
            <v>12.651903219513194</v>
          </cell>
          <cell r="CL345">
            <v>2.1234717845126951</v>
          </cell>
          <cell r="CM345">
            <v>64.447553281444016</v>
          </cell>
          <cell r="CN345">
            <v>3.9031316500628321</v>
          </cell>
          <cell r="CO345">
            <v>0</v>
          </cell>
          <cell r="CP345">
            <v>59.676863903774482</v>
          </cell>
          <cell r="CQ345">
            <v>0</v>
          </cell>
          <cell r="CR345">
            <v>35</v>
          </cell>
          <cell r="CS345">
            <v>0</v>
          </cell>
          <cell r="CU345">
            <v>40094</v>
          </cell>
          <cell r="CV345">
            <v>0</v>
          </cell>
          <cell r="CW345">
            <v>5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72.328767123287676</v>
          </cell>
          <cell r="DD345">
            <v>67</v>
          </cell>
          <cell r="DE345">
            <v>11.835616438356164</v>
          </cell>
          <cell r="DF345">
            <v>24</v>
          </cell>
          <cell r="DG345">
            <v>58.684931506849324</v>
          </cell>
          <cell r="DH345">
            <v>48.54688082082221</v>
          </cell>
          <cell r="DI345">
            <v>0</v>
          </cell>
          <cell r="DJ345">
            <v>0</v>
          </cell>
          <cell r="DK345">
            <v>27.3224043715847</v>
          </cell>
          <cell r="DL345">
            <v>37.12514890985932</v>
          </cell>
          <cell r="DM345">
            <v>0</v>
          </cell>
          <cell r="DN345">
            <v>0</v>
          </cell>
          <cell r="DO345">
            <v>0</v>
          </cell>
          <cell r="DP345">
            <v>3.9031316500628321</v>
          </cell>
          <cell r="DR345">
            <v>68.350684931506848</v>
          </cell>
          <cell r="DS345">
            <v>4.8236531916122942</v>
          </cell>
          <cell r="DT345">
            <v>0</v>
          </cell>
          <cell r="DV345">
            <v>40094</v>
          </cell>
          <cell r="DW345">
            <v>1.4156478563417967</v>
          </cell>
          <cell r="DY345">
            <v>49.7</v>
          </cell>
          <cell r="DZ345">
            <v>44.7</v>
          </cell>
          <cell r="EA345">
            <v>35</v>
          </cell>
          <cell r="EB345">
            <v>35</v>
          </cell>
          <cell r="ED345">
            <v>60</v>
          </cell>
          <cell r="EE345">
            <v>20</v>
          </cell>
          <cell r="EF345">
            <v>64.358051341962124</v>
          </cell>
          <cell r="EG345">
            <v>4.3580513419621241</v>
          </cell>
          <cell r="EH345">
            <v>60</v>
          </cell>
          <cell r="EJ345">
            <v>35</v>
          </cell>
          <cell r="EK345">
            <v>95</v>
          </cell>
          <cell r="EL345">
            <v>115</v>
          </cell>
          <cell r="EN345">
            <v>0</v>
          </cell>
          <cell r="EO345">
            <v>60</v>
          </cell>
          <cell r="EP345">
            <v>80</v>
          </cell>
          <cell r="ER345">
            <v>200</v>
          </cell>
          <cell r="ET345">
            <v>15</v>
          </cell>
          <cell r="EU345">
            <v>0</v>
          </cell>
          <cell r="EV345">
            <v>3.9031316500628321</v>
          </cell>
          <cell r="EW345">
            <v>53.350684931506855</v>
          </cell>
          <cell r="EX345">
            <v>15</v>
          </cell>
          <cell r="EZ345">
            <v>49.447553281444023</v>
          </cell>
          <cell r="FA345">
            <v>64.447553281444016</v>
          </cell>
          <cell r="FB345">
            <v>59</v>
          </cell>
          <cell r="FC345">
            <v>68.350684931506848</v>
          </cell>
          <cell r="FE345">
            <v>38271.593295023151</v>
          </cell>
        </row>
        <row r="346">
          <cell r="A346">
            <v>40095</v>
          </cell>
          <cell r="B346">
            <v>9</v>
          </cell>
          <cell r="C346">
            <v>5</v>
          </cell>
          <cell r="D346">
            <v>10</v>
          </cell>
          <cell r="E346">
            <v>2009</v>
          </cell>
          <cell r="G346">
            <v>0</v>
          </cell>
          <cell r="H346">
            <v>2.9720205135757967</v>
          </cell>
          <cell r="I346">
            <v>9.7866127085833519</v>
          </cell>
          <cell r="J346">
            <v>68.493150684931507</v>
          </cell>
          <cell r="K346">
            <v>10.483870967741936</v>
          </cell>
          <cell r="L346">
            <v>0.4344990891973749</v>
          </cell>
          <cell r="M346">
            <v>6.750417020958511</v>
          </cell>
          <cell r="N346">
            <v>0</v>
          </cell>
          <cell r="O346">
            <v>29.490592753514623</v>
          </cell>
          <cell r="P346">
            <v>16.286284299484642</v>
          </cell>
          <cell r="Q346">
            <v>25.973989742300532</v>
          </cell>
          <cell r="R346">
            <v>27.673413977950737</v>
          </cell>
          <cell r="S346">
            <v>185.54430814020699</v>
          </cell>
          <cell r="T346">
            <v>21.175294072612417</v>
          </cell>
          <cell r="U346">
            <v>29.922081949171506</v>
          </cell>
          <cell r="W346">
            <v>0</v>
          </cell>
          <cell r="X346">
            <v>12.758633222159148</v>
          </cell>
          <cell r="Y346">
            <v>10.483870967741936</v>
          </cell>
          <cell r="Z346">
            <v>0</v>
          </cell>
          <cell r="AA346">
            <v>0</v>
          </cell>
          <cell r="AB346">
            <v>0</v>
          </cell>
          <cell r="AC346">
            <v>5</v>
          </cell>
          <cell r="AD346">
            <v>0</v>
          </cell>
          <cell r="AE346">
            <v>1.3517454706142278</v>
          </cell>
          <cell r="AF346">
            <v>0.83317063954165782</v>
          </cell>
          <cell r="AG346">
            <v>0</v>
          </cell>
          <cell r="AH346">
            <v>2.7901210253379176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11.51722073945049</v>
          </cell>
          <cell r="AP346">
            <v>0</v>
          </cell>
          <cell r="AQ346">
            <v>23.166829360458344</v>
          </cell>
          <cell r="AR346">
            <v>11.833170639541656</v>
          </cell>
          <cell r="AS346">
            <v>45.262792136340124</v>
          </cell>
          <cell r="AT346">
            <v>0</v>
          </cell>
          <cell r="AU346">
            <v>0</v>
          </cell>
          <cell r="AV346">
            <v>0</v>
          </cell>
          <cell r="AW346">
            <v>67</v>
          </cell>
          <cell r="AX346">
            <v>0</v>
          </cell>
          <cell r="AY346">
            <v>0</v>
          </cell>
          <cell r="AZ346">
            <v>46.851760867307668</v>
          </cell>
          <cell r="BA346">
            <v>0</v>
          </cell>
          <cell r="BB346">
            <v>122.78992329468326</v>
          </cell>
          <cell r="BC346">
            <v>0</v>
          </cell>
          <cell r="BD346">
            <v>0</v>
          </cell>
          <cell r="BE346">
            <v>27.3224043715847</v>
          </cell>
          <cell r="BF346">
            <v>37.554954875554813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3.4733256843673388</v>
          </cell>
          <cell r="BX346">
            <v>0</v>
          </cell>
          <cell r="BY346">
            <v>0</v>
          </cell>
          <cell r="CA346">
            <v>0</v>
          </cell>
          <cell r="CB346">
            <v>0.14246575342465917</v>
          </cell>
          <cell r="CC346">
            <v>0</v>
          </cell>
          <cell r="CD346">
            <v>0</v>
          </cell>
          <cell r="CE346">
            <v>4.8541468721219871</v>
          </cell>
          <cell r="CF346">
            <v>0</v>
          </cell>
          <cell r="CH346">
            <v>4.9966126255466463</v>
          </cell>
          <cell r="CJ346">
            <v>40095</v>
          </cell>
          <cell r="CK346">
            <v>12.758633222159148</v>
          </cell>
          <cell r="CL346">
            <v>2.1849161101558856</v>
          </cell>
          <cell r="CM346">
            <v>64.877359247139509</v>
          </cell>
          <cell r="CN346">
            <v>3.4733256843673388</v>
          </cell>
          <cell r="CO346">
            <v>0</v>
          </cell>
          <cell r="CP346">
            <v>59.570133901128528</v>
          </cell>
          <cell r="CQ346">
            <v>0</v>
          </cell>
          <cell r="CR346">
            <v>35</v>
          </cell>
          <cell r="CS346">
            <v>0</v>
          </cell>
          <cell r="CU346">
            <v>40095</v>
          </cell>
          <cell r="CV346">
            <v>0</v>
          </cell>
          <cell r="CW346">
            <v>5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72.328767123287676</v>
          </cell>
          <cell r="DD346">
            <v>67</v>
          </cell>
          <cell r="DE346">
            <v>11.835616438356164</v>
          </cell>
          <cell r="DF346">
            <v>24</v>
          </cell>
          <cell r="DG346">
            <v>58.684931506849324</v>
          </cell>
          <cell r="DH346">
            <v>122.78992329468326</v>
          </cell>
          <cell r="DI346">
            <v>0</v>
          </cell>
          <cell r="DJ346">
            <v>0</v>
          </cell>
          <cell r="DK346">
            <v>27.3224043715847</v>
          </cell>
          <cell r="DL346">
            <v>37.554954875554813</v>
          </cell>
          <cell r="DM346">
            <v>0</v>
          </cell>
          <cell r="DN346">
            <v>0</v>
          </cell>
          <cell r="DO346">
            <v>0</v>
          </cell>
          <cell r="DP346">
            <v>3.4733256843673388</v>
          </cell>
          <cell r="DR346">
            <v>68.350684931506848</v>
          </cell>
          <cell r="DS346">
            <v>4.9966126255466463</v>
          </cell>
          <cell r="DT346">
            <v>0</v>
          </cell>
          <cell r="DV346">
            <v>40095</v>
          </cell>
          <cell r="DW346">
            <v>1.4566107401039237</v>
          </cell>
          <cell r="DY346">
            <v>49.7</v>
          </cell>
          <cell r="DZ346">
            <v>44.7</v>
          </cell>
          <cell r="EA346">
            <v>35</v>
          </cell>
          <cell r="EB346">
            <v>35</v>
          </cell>
          <cell r="ED346">
            <v>60</v>
          </cell>
          <cell r="EE346">
            <v>20</v>
          </cell>
          <cell r="EF346">
            <v>64.424280773250516</v>
          </cell>
          <cell r="EG346">
            <v>4.4242807732505156</v>
          </cell>
          <cell r="EH346">
            <v>60</v>
          </cell>
          <cell r="EJ346">
            <v>35</v>
          </cell>
          <cell r="EK346">
            <v>95</v>
          </cell>
          <cell r="EL346">
            <v>115</v>
          </cell>
          <cell r="EN346">
            <v>0</v>
          </cell>
          <cell r="EO346">
            <v>60</v>
          </cell>
          <cell r="EP346">
            <v>80</v>
          </cell>
          <cell r="ER346">
            <v>200</v>
          </cell>
          <cell r="ET346">
            <v>15</v>
          </cell>
          <cell r="EU346">
            <v>0</v>
          </cell>
          <cell r="EV346">
            <v>3.4733256843673388</v>
          </cell>
          <cell r="EW346">
            <v>53.350684931506848</v>
          </cell>
          <cell r="EX346">
            <v>15</v>
          </cell>
          <cell r="EZ346">
            <v>49.877359247139509</v>
          </cell>
          <cell r="FA346">
            <v>64.877359247139509</v>
          </cell>
          <cell r="FB346">
            <v>59</v>
          </cell>
          <cell r="FC346">
            <v>68.350684931506848</v>
          </cell>
          <cell r="FE346">
            <v>38271.59329513889</v>
          </cell>
        </row>
        <row r="347">
          <cell r="A347">
            <v>40096</v>
          </cell>
          <cell r="B347">
            <v>10</v>
          </cell>
          <cell r="C347">
            <v>6</v>
          </cell>
          <cell r="D347">
            <v>10</v>
          </cell>
          <cell r="E347">
            <v>2009</v>
          </cell>
          <cell r="G347">
            <v>0</v>
          </cell>
          <cell r="H347">
            <v>2.5293144483810219</v>
          </cell>
          <cell r="I347">
            <v>11.889716377213903</v>
          </cell>
          <cell r="J347">
            <v>68.493150684931507</v>
          </cell>
          <cell r="K347">
            <v>10.483870967741936</v>
          </cell>
          <cell r="L347">
            <v>0.36977699820552973</v>
          </cell>
          <cell r="M347">
            <v>8.2010544605204796</v>
          </cell>
          <cell r="N347">
            <v>8.5097142857142849</v>
          </cell>
          <cell r="O347">
            <v>25.097734689940214</v>
          </cell>
          <cell r="P347">
            <v>19.786141224298458</v>
          </cell>
          <cell r="Q347">
            <v>25.818602738967737</v>
          </cell>
          <cell r="R347">
            <v>27.673413977950737</v>
          </cell>
          <cell r="S347">
            <v>117.4400976387538</v>
          </cell>
          <cell r="T347">
            <v>21.517312116180097</v>
          </cell>
          <cell r="U347">
            <v>38.156821074986105</v>
          </cell>
          <cell r="W347">
            <v>0</v>
          </cell>
          <cell r="X347">
            <v>14.419030825594925</v>
          </cell>
          <cell r="Y347">
            <v>10.483870967741936</v>
          </cell>
          <cell r="Z347">
            <v>0</v>
          </cell>
          <cell r="AA347">
            <v>0</v>
          </cell>
          <cell r="AB347">
            <v>2.4664866838447628</v>
          </cell>
          <cell r="AC347">
            <v>5</v>
          </cell>
          <cell r="AD347">
            <v>0</v>
          </cell>
          <cell r="AE347">
            <v>1.3517454706142278</v>
          </cell>
          <cell r="AF347">
            <v>8.2623135899813036</v>
          </cell>
          <cell r="AG347">
            <v>0</v>
          </cell>
          <cell r="AH347">
            <v>2.5274165791571175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9.557353060585946</v>
          </cell>
          <cell r="AP347">
            <v>0</v>
          </cell>
          <cell r="AQ347">
            <v>15.737686410018696</v>
          </cell>
          <cell r="AR347">
            <v>19.262313589981304</v>
          </cell>
          <cell r="AS347">
            <v>45.824966657949687</v>
          </cell>
          <cell r="AT347">
            <v>0</v>
          </cell>
          <cell r="AU347">
            <v>0</v>
          </cell>
          <cell r="AV347">
            <v>0</v>
          </cell>
          <cell r="AW347">
            <v>67</v>
          </cell>
          <cell r="AX347">
            <v>0</v>
          </cell>
          <cell r="AY347">
            <v>0</v>
          </cell>
          <cell r="AZ347">
            <v>39.42261791686802</v>
          </cell>
          <cell r="BA347">
            <v>0</v>
          </cell>
          <cell r="BB347">
            <v>70.691612913051998</v>
          </cell>
          <cell r="BC347">
            <v>0</v>
          </cell>
          <cell r="BD347">
            <v>0</v>
          </cell>
          <cell r="BE347">
            <v>27.3224043715847</v>
          </cell>
          <cell r="BF347">
            <v>41.028280559922152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CA347">
            <v>0</v>
          </cell>
          <cell r="CB347">
            <v>0.14246575342465917</v>
          </cell>
          <cell r="CC347">
            <v>0</v>
          </cell>
          <cell r="CD347">
            <v>0</v>
          </cell>
          <cell r="CE347">
            <v>5.4661563334643972</v>
          </cell>
          <cell r="CF347">
            <v>0</v>
          </cell>
          <cell r="CH347">
            <v>5.6086220868890564</v>
          </cell>
          <cell r="CJ347">
            <v>40096</v>
          </cell>
          <cell r="CK347">
            <v>14.419030825594925</v>
          </cell>
          <cell r="CL347">
            <v>9.6140590605955314</v>
          </cell>
          <cell r="CM347">
            <v>68.350684931506848</v>
          </cell>
          <cell r="CN347">
            <v>0</v>
          </cell>
          <cell r="CO347">
            <v>0</v>
          </cell>
          <cell r="CP347">
            <v>57.909736297692753</v>
          </cell>
          <cell r="CQ347">
            <v>0</v>
          </cell>
          <cell r="CR347">
            <v>35</v>
          </cell>
          <cell r="CS347">
            <v>0</v>
          </cell>
          <cell r="CU347">
            <v>40096</v>
          </cell>
          <cell r="CV347">
            <v>2.4664866838447628</v>
          </cell>
          <cell r="CW347">
            <v>5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72.328767123287676</v>
          </cell>
          <cell r="DD347">
            <v>67</v>
          </cell>
          <cell r="DE347">
            <v>11.835616438356164</v>
          </cell>
          <cell r="DF347">
            <v>24</v>
          </cell>
          <cell r="DG347">
            <v>58.684931506849324</v>
          </cell>
          <cell r="DH347">
            <v>70.691612913051998</v>
          </cell>
          <cell r="DI347">
            <v>0</v>
          </cell>
          <cell r="DJ347">
            <v>0</v>
          </cell>
          <cell r="DK347">
            <v>27.3224043715847</v>
          </cell>
          <cell r="DL347">
            <v>41.028280559922152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R347">
            <v>68.350684931506848</v>
          </cell>
          <cell r="DS347">
            <v>5.6086220868890564</v>
          </cell>
          <cell r="DT347">
            <v>0</v>
          </cell>
          <cell r="DV347">
            <v>40096</v>
          </cell>
          <cell r="DW347">
            <v>6.4093727070636879</v>
          </cell>
          <cell r="DY347">
            <v>49.7</v>
          </cell>
          <cell r="DZ347">
            <v>44.7</v>
          </cell>
          <cell r="EA347">
            <v>35</v>
          </cell>
          <cell r="EB347">
            <v>35</v>
          </cell>
          <cell r="ED347">
            <v>60</v>
          </cell>
          <cell r="EE347">
            <v>20</v>
          </cell>
          <cell r="EF347">
            <v>63.37589263115715</v>
          </cell>
          <cell r="EG347">
            <v>3.37589263115715</v>
          </cell>
          <cell r="EH347">
            <v>60</v>
          </cell>
          <cell r="EJ347">
            <v>35</v>
          </cell>
          <cell r="EK347">
            <v>95</v>
          </cell>
          <cell r="EL347">
            <v>115</v>
          </cell>
          <cell r="EN347">
            <v>0</v>
          </cell>
          <cell r="EO347">
            <v>60</v>
          </cell>
          <cell r="EP347">
            <v>80</v>
          </cell>
          <cell r="ER347">
            <v>200</v>
          </cell>
          <cell r="ET347">
            <v>15</v>
          </cell>
          <cell r="EU347">
            <v>0</v>
          </cell>
          <cell r="EV347">
            <v>0</v>
          </cell>
          <cell r="EW347">
            <v>60.595802935246518</v>
          </cell>
          <cell r="EX347">
            <v>7.7548819962603304</v>
          </cell>
          <cell r="EZ347">
            <v>60.595802935246518</v>
          </cell>
          <cell r="FA347">
            <v>75.595802935246525</v>
          </cell>
          <cell r="FB347">
            <v>59</v>
          </cell>
          <cell r="FC347">
            <v>68.350684931506848</v>
          </cell>
          <cell r="FE347">
            <v>38271.593295486113</v>
          </cell>
        </row>
        <row r="348">
          <cell r="A348">
            <v>40097</v>
          </cell>
          <cell r="B348">
            <v>11</v>
          </cell>
          <cell r="C348">
            <v>7</v>
          </cell>
          <cell r="D348">
            <v>10</v>
          </cell>
          <cell r="E348">
            <v>2009</v>
          </cell>
          <cell r="G348">
            <v>0</v>
          </cell>
          <cell r="H348">
            <v>2.449639136547177</v>
          </cell>
          <cell r="I348">
            <v>11.863272527670729</v>
          </cell>
          <cell r="J348">
            <v>68.493150684931507</v>
          </cell>
          <cell r="K348">
            <v>10.483870967741936</v>
          </cell>
          <cell r="L348">
            <v>0.35812874400769079</v>
          </cell>
          <cell r="M348">
            <v>8.1828145426478365</v>
          </cell>
          <cell r="N348">
            <v>8.5097142857142849</v>
          </cell>
          <cell r="O348">
            <v>24.307137127417271</v>
          </cell>
          <cell r="P348">
            <v>19.742134981846945</v>
          </cell>
          <cell r="Q348">
            <v>25.884875391135068</v>
          </cell>
          <cell r="R348">
            <v>27.673413977950737</v>
          </cell>
          <cell r="S348">
            <v>153.81833849998733</v>
          </cell>
          <cell r="T348">
            <v>21.648036255933576</v>
          </cell>
          <cell r="U348">
            <v>39.382465761034837</v>
          </cell>
          <cell r="W348">
            <v>0</v>
          </cell>
          <cell r="X348">
            <v>14.312911664217905</v>
          </cell>
          <cell r="Y348">
            <v>10.483870967741936</v>
          </cell>
          <cell r="Z348">
            <v>0</v>
          </cell>
          <cell r="AA348">
            <v>0</v>
          </cell>
          <cell r="AB348">
            <v>2.4652355674109283</v>
          </cell>
          <cell r="AC348">
            <v>5</v>
          </cell>
          <cell r="AD348">
            <v>0</v>
          </cell>
          <cell r="AE348">
            <v>1.3517454706142278</v>
          </cell>
          <cell r="AF348">
            <v>8.2336765343446547</v>
          </cell>
          <cell r="AG348">
            <v>0</v>
          </cell>
          <cell r="AH348">
            <v>2.74240526817937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8.888314798970061</v>
          </cell>
          <cell r="AP348">
            <v>0</v>
          </cell>
          <cell r="AQ348">
            <v>15.766323465655345</v>
          </cell>
          <cell r="AR348">
            <v>19.233676534344653</v>
          </cell>
          <cell r="AS348">
            <v>46.385135391920343</v>
          </cell>
          <cell r="AT348">
            <v>0</v>
          </cell>
          <cell r="AU348">
            <v>0</v>
          </cell>
          <cell r="AV348">
            <v>0</v>
          </cell>
          <cell r="AW348">
            <v>67</v>
          </cell>
          <cell r="AX348">
            <v>0</v>
          </cell>
          <cell r="AY348">
            <v>0</v>
          </cell>
          <cell r="AZ348">
            <v>39.451254972504671</v>
          </cell>
          <cell r="BA348">
            <v>0</v>
          </cell>
          <cell r="BB348">
            <v>108.39758554445109</v>
          </cell>
          <cell r="BC348">
            <v>0</v>
          </cell>
          <cell r="BD348">
            <v>0</v>
          </cell>
          <cell r="BE348">
            <v>27.3224043715847</v>
          </cell>
          <cell r="BF348">
            <v>41.028280559922152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CA348">
            <v>0</v>
          </cell>
          <cell r="CB348">
            <v>0.14246575342465917</v>
          </cell>
          <cell r="CC348">
            <v>0</v>
          </cell>
          <cell r="CD348">
            <v>0</v>
          </cell>
          <cell r="CE348">
            <v>4.5917060192802523</v>
          </cell>
          <cell r="CF348">
            <v>0</v>
          </cell>
          <cell r="CH348">
            <v>4.7341717727049115</v>
          </cell>
          <cell r="CJ348">
            <v>40097</v>
          </cell>
          <cell r="CK348">
            <v>14.312911664217905</v>
          </cell>
          <cell r="CL348">
            <v>9.5854220049588825</v>
          </cell>
          <cell r="CM348">
            <v>68.350684931506848</v>
          </cell>
          <cell r="CN348">
            <v>0</v>
          </cell>
          <cell r="CO348">
            <v>0</v>
          </cell>
          <cell r="CP348">
            <v>58.015855459069776</v>
          </cell>
          <cell r="CQ348">
            <v>0</v>
          </cell>
          <cell r="CR348">
            <v>35</v>
          </cell>
          <cell r="CS348">
            <v>0</v>
          </cell>
          <cell r="CU348">
            <v>40097</v>
          </cell>
          <cell r="CV348">
            <v>2.4652355674109283</v>
          </cell>
          <cell r="CW348">
            <v>5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72.328767123287676</v>
          </cell>
          <cell r="DD348">
            <v>67</v>
          </cell>
          <cell r="DE348">
            <v>11.835616438356164</v>
          </cell>
          <cell r="DF348">
            <v>24</v>
          </cell>
          <cell r="DG348">
            <v>58.684931506849324</v>
          </cell>
          <cell r="DH348">
            <v>108.39758554445109</v>
          </cell>
          <cell r="DI348">
            <v>0</v>
          </cell>
          <cell r="DJ348">
            <v>0</v>
          </cell>
          <cell r="DK348">
            <v>27.3224043715847</v>
          </cell>
          <cell r="DL348">
            <v>41.028280559922152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R348">
            <v>68.350684931506848</v>
          </cell>
          <cell r="DS348">
            <v>4.7341717727049115</v>
          </cell>
          <cell r="DT348">
            <v>0</v>
          </cell>
          <cell r="DV348">
            <v>40097</v>
          </cell>
          <cell r="DW348">
            <v>6.390281336639255</v>
          </cell>
          <cell r="DY348">
            <v>49.7</v>
          </cell>
          <cell r="DZ348">
            <v>44.7</v>
          </cell>
          <cell r="EA348">
            <v>35</v>
          </cell>
          <cell r="EB348">
            <v>35</v>
          </cell>
          <cell r="ED348">
            <v>60</v>
          </cell>
          <cell r="EE348">
            <v>20</v>
          </cell>
          <cell r="EF348">
            <v>62.607561478350028</v>
          </cell>
          <cell r="EG348">
            <v>2.6075614783500285</v>
          </cell>
          <cell r="EH348">
            <v>60</v>
          </cell>
          <cell r="EJ348">
            <v>35</v>
          </cell>
          <cell r="EK348">
            <v>95</v>
          </cell>
          <cell r="EL348">
            <v>115</v>
          </cell>
          <cell r="EN348">
            <v>0</v>
          </cell>
          <cell r="EO348">
            <v>60</v>
          </cell>
          <cell r="EP348">
            <v>80</v>
          </cell>
          <cell r="ER348">
            <v>200</v>
          </cell>
          <cell r="ET348">
            <v>15</v>
          </cell>
          <cell r="EU348">
            <v>0</v>
          </cell>
          <cell r="EV348">
            <v>0</v>
          </cell>
          <cell r="EW348">
            <v>60.461032159819233</v>
          </cell>
          <cell r="EX348">
            <v>7.889652771687615</v>
          </cell>
          <cell r="EZ348">
            <v>60.461032159819233</v>
          </cell>
          <cell r="FA348">
            <v>75.46103215981924</v>
          </cell>
          <cell r="FB348">
            <v>59</v>
          </cell>
          <cell r="FC348">
            <v>68.350684931506848</v>
          </cell>
          <cell r="FE348">
            <v>38271.59329571759</v>
          </cell>
        </row>
        <row r="349">
          <cell r="A349">
            <v>40098</v>
          </cell>
          <cell r="B349">
            <v>12</v>
          </cell>
          <cell r="C349">
            <v>1</v>
          </cell>
          <cell r="D349">
            <v>10</v>
          </cell>
          <cell r="E349">
            <v>2009</v>
          </cell>
          <cell r="G349">
            <v>0</v>
          </cell>
          <cell r="H349">
            <v>2.7859014243665028</v>
          </cell>
          <cell r="I349">
            <v>11.983764504512321</v>
          </cell>
          <cell r="J349">
            <v>68.493150684931507</v>
          </cell>
          <cell r="K349">
            <v>10.483870967741936</v>
          </cell>
          <cell r="L349">
            <v>0.40728912399885553</v>
          </cell>
          <cell r="M349">
            <v>8.2659251260110747</v>
          </cell>
          <cell r="N349">
            <v>8.5097142857142849</v>
          </cell>
          <cell r="O349">
            <v>27.64378105135631</v>
          </cell>
          <cell r="P349">
            <v>19.94265038478386</v>
          </cell>
          <cell r="Q349">
            <v>25.979886100211395</v>
          </cell>
          <cell r="R349">
            <v>27.673413977950737</v>
          </cell>
          <cell r="S349">
            <v>87.740597134393113</v>
          </cell>
          <cell r="T349">
            <v>21.410587833679731</v>
          </cell>
          <cell r="U349">
            <v>37.156194488606488</v>
          </cell>
          <cell r="W349">
            <v>0</v>
          </cell>
          <cell r="X349">
            <v>14.769665928878823</v>
          </cell>
          <cell r="Y349">
            <v>10.483870967741936</v>
          </cell>
          <cell r="Z349">
            <v>0</v>
          </cell>
          <cell r="AA349">
            <v>0</v>
          </cell>
          <cell r="AB349">
            <v>2.4639850856013723</v>
          </cell>
          <cell r="AC349">
            <v>5</v>
          </cell>
          <cell r="AD349">
            <v>0</v>
          </cell>
          <cell r="AE349">
            <v>1.3517454706142278</v>
          </cell>
          <cell r="AF349">
            <v>8.3671979795086155</v>
          </cell>
          <cell r="AG349">
            <v>0</v>
          </cell>
          <cell r="AH349">
            <v>2.74221279544685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7.8534604492163425</v>
          </cell>
          <cell r="AP349">
            <v>0</v>
          </cell>
          <cell r="AQ349">
            <v>15.632802020491384</v>
          </cell>
          <cell r="AR349">
            <v>19.367197979508617</v>
          </cell>
          <cell r="AS349">
            <v>46.963427949745665</v>
          </cell>
          <cell r="AT349">
            <v>0</v>
          </cell>
          <cell r="AU349">
            <v>0</v>
          </cell>
          <cell r="AV349">
            <v>0</v>
          </cell>
          <cell r="AW349">
            <v>67</v>
          </cell>
          <cell r="AX349">
            <v>0</v>
          </cell>
          <cell r="AY349">
            <v>0</v>
          </cell>
          <cell r="AZ349">
            <v>39.317733527340707</v>
          </cell>
          <cell r="BA349">
            <v>0</v>
          </cell>
          <cell r="BB349">
            <v>39.989645929338607</v>
          </cell>
          <cell r="BC349">
            <v>0</v>
          </cell>
          <cell r="BD349">
            <v>0</v>
          </cell>
          <cell r="BE349">
            <v>27.3224043715847</v>
          </cell>
          <cell r="BF349">
            <v>41.028280559922152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CA349">
            <v>0</v>
          </cell>
          <cell r="CB349">
            <v>0.14246575342465917</v>
          </cell>
          <cell r="CC349">
            <v>0</v>
          </cell>
          <cell r="CD349">
            <v>0</v>
          </cell>
          <cell r="CE349">
            <v>8.6806303198934245</v>
          </cell>
          <cell r="CF349">
            <v>0</v>
          </cell>
          <cell r="CH349">
            <v>8.8230960733180837</v>
          </cell>
          <cell r="CJ349">
            <v>40098</v>
          </cell>
          <cell r="CK349">
            <v>14.769665928878823</v>
          </cell>
          <cell r="CL349">
            <v>9.7189434501228433</v>
          </cell>
          <cell r="CM349">
            <v>68.350684931506848</v>
          </cell>
          <cell r="CN349">
            <v>0</v>
          </cell>
          <cell r="CO349">
            <v>0</v>
          </cell>
          <cell r="CP349">
            <v>57.559101194408854</v>
          </cell>
          <cell r="CQ349">
            <v>0</v>
          </cell>
          <cell r="CR349">
            <v>35</v>
          </cell>
          <cell r="CS349">
            <v>0</v>
          </cell>
          <cell r="CU349">
            <v>40098</v>
          </cell>
          <cell r="CV349">
            <v>2.4639850856013723</v>
          </cell>
          <cell r="CW349">
            <v>5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72.328767123287676</v>
          </cell>
          <cell r="DD349">
            <v>67</v>
          </cell>
          <cell r="DE349">
            <v>11.835616438356164</v>
          </cell>
          <cell r="DF349">
            <v>24</v>
          </cell>
          <cell r="DG349">
            <v>58.684931506849324</v>
          </cell>
          <cell r="DH349">
            <v>39.989645929338607</v>
          </cell>
          <cell r="DI349">
            <v>0</v>
          </cell>
          <cell r="DJ349">
            <v>0</v>
          </cell>
          <cell r="DK349">
            <v>27.3224043715847</v>
          </cell>
          <cell r="DL349">
            <v>41.028280559922152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R349">
            <v>68.350684931506848</v>
          </cell>
          <cell r="DS349">
            <v>8.8230960733180837</v>
          </cell>
          <cell r="DT349">
            <v>0</v>
          </cell>
          <cell r="DV349">
            <v>40098</v>
          </cell>
          <cell r="DW349">
            <v>6.4792956334152292</v>
          </cell>
          <cell r="DY349">
            <v>49.7</v>
          </cell>
          <cell r="DZ349">
            <v>44.7</v>
          </cell>
          <cell r="EA349">
            <v>35</v>
          </cell>
          <cell r="EB349">
            <v>35</v>
          </cell>
          <cell r="ED349">
            <v>60</v>
          </cell>
          <cell r="EE349">
            <v>20</v>
          </cell>
          <cell r="EF349">
            <v>66.239731514302278</v>
          </cell>
          <cell r="EG349">
            <v>6.239731514302278</v>
          </cell>
          <cell r="EH349">
            <v>60</v>
          </cell>
          <cell r="EJ349">
            <v>35</v>
          </cell>
          <cell r="EK349">
            <v>95</v>
          </cell>
          <cell r="EL349">
            <v>115</v>
          </cell>
          <cell r="EN349">
            <v>0</v>
          </cell>
          <cell r="EO349">
            <v>60</v>
          </cell>
          <cell r="EP349">
            <v>80</v>
          </cell>
          <cell r="ER349">
            <v>200</v>
          </cell>
          <cell r="ET349">
            <v>15</v>
          </cell>
          <cell r="EU349">
            <v>0</v>
          </cell>
          <cell r="EV349">
            <v>0</v>
          </cell>
          <cell r="EW349">
            <v>61.075118135660013</v>
          </cell>
          <cell r="EX349">
            <v>7.2755667958468351</v>
          </cell>
          <cell r="EZ349">
            <v>61.075118135660013</v>
          </cell>
          <cell r="FA349">
            <v>76.075118135660006</v>
          </cell>
          <cell r="FB349">
            <v>59</v>
          </cell>
          <cell r="FC349">
            <v>68.350684931506848</v>
          </cell>
          <cell r="FE349">
            <v>38271.593296064813</v>
          </cell>
        </row>
        <row r="350">
          <cell r="A350">
            <v>40099</v>
          </cell>
          <cell r="B350">
            <v>13</v>
          </cell>
          <cell r="C350">
            <v>2</v>
          </cell>
          <cell r="D350">
            <v>10</v>
          </cell>
          <cell r="E350">
            <v>2009</v>
          </cell>
          <cell r="G350">
            <v>0</v>
          </cell>
          <cell r="H350">
            <v>2.6686102734221602</v>
          </cell>
          <cell r="I350">
            <v>11.942852052180285</v>
          </cell>
          <cell r="J350">
            <v>68.493150684931507</v>
          </cell>
          <cell r="K350">
            <v>10.483870967741936</v>
          </cell>
          <cell r="L350">
            <v>0.39014156461175276</v>
          </cell>
          <cell r="M350">
            <v>8.23770534018578</v>
          </cell>
          <cell r="N350">
            <v>8.5097142857142849</v>
          </cell>
          <cell r="O350">
            <v>26.479931222497314</v>
          </cell>
          <cell r="P350">
            <v>19.874566375544969</v>
          </cell>
          <cell r="Q350">
            <v>25.993801481474549</v>
          </cell>
          <cell r="R350">
            <v>27.673413977950737</v>
          </cell>
          <cell r="S350">
            <v>53.028778439373049</v>
          </cell>
          <cell r="T350">
            <v>21.285851933021576</v>
          </cell>
          <cell r="U350">
            <v>35.986694394060237</v>
          </cell>
          <cell r="W350">
            <v>0</v>
          </cell>
          <cell r="X350">
            <v>14.611462325602446</v>
          </cell>
          <cell r="Y350">
            <v>10.483870967741936</v>
          </cell>
          <cell r="Z350">
            <v>0</v>
          </cell>
          <cell r="AA350">
            <v>0</v>
          </cell>
          <cell r="AB350">
            <v>2.4627352380941834</v>
          </cell>
          <cell r="AC350">
            <v>5</v>
          </cell>
          <cell r="AD350">
            <v>0</v>
          </cell>
          <cell r="AE350">
            <v>1.3517454706142278</v>
          </cell>
          <cell r="AF350">
            <v>8.323080481803407</v>
          </cell>
          <cell r="AG350">
            <v>0</v>
          </cell>
          <cell r="AH350">
            <v>2.856199640403382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7.3111870676433739</v>
          </cell>
          <cell r="AP350">
            <v>0</v>
          </cell>
          <cell r="AQ350">
            <v>15.676919518196593</v>
          </cell>
          <cell r="AR350">
            <v>19.323080481803409</v>
          </cell>
          <cell r="AS350">
            <v>47.549918089638474</v>
          </cell>
          <cell r="AT350">
            <v>0</v>
          </cell>
          <cell r="AU350">
            <v>0</v>
          </cell>
          <cell r="AV350">
            <v>0</v>
          </cell>
          <cell r="AW350">
            <v>67</v>
          </cell>
          <cell r="AX350">
            <v>0</v>
          </cell>
          <cell r="AY350">
            <v>0</v>
          </cell>
          <cell r="AZ350">
            <v>39.361851025045915</v>
          </cell>
          <cell r="BA350">
            <v>0</v>
          </cell>
          <cell r="BB350">
            <v>3.939473741408932</v>
          </cell>
          <cell r="BC350">
            <v>0</v>
          </cell>
          <cell r="BD350">
            <v>0</v>
          </cell>
          <cell r="BE350">
            <v>27.3224043715847</v>
          </cell>
          <cell r="BF350">
            <v>41.028280559922152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CA350">
            <v>0</v>
          </cell>
          <cell r="CB350">
            <v>0.14246575342465917</v>
          </cell>
          <cell r="CC350">
            <v>0</v>
          </cell>
          <cell r="CD350">
            <v>0</v>
          </cell>
          <cell r="CE350">
            <v>7.3044082597823348</v>
          </cell>
          <cell r="CF350">
            <v>0</v>
          </cell>
          <cell r="CH350">
            <v>7.4468740132069939</v>
          </cell>
          <cell r="CJ350">
            <v>40099</v>
          </cell>
          <cell r="CK350">
            <v>14.611462325602446</v>
          </cell>
          <cell r="CL350">
            <v>9.6748259524176348</v>
          </cell>
          <cell r="CM350">
            <v>68.350684931506848</v>
          </cell>
          <cell r="CN350">
            <v>0</v>
          </cell>
          <cell r="CO350">
            <v>0</v>
          </cell>
          <cell r="CP350">
            <v>57.71730479768523</v>
          </cell>
          <cell r="CQ350">
            <v>0</v>
          </cell>
          <cell r="CR350">
            <v>35</v>
          </cell>
          <cell r="CS350">
            <v>0</v>
          </cell>
          <cell r="CU350">
            <v>40099</v>
          </cell>
          <cell r="CV350">
            <v>2.4627352380941834</v>
          </cell>
          <cell r="CW350">
            <v>5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72.328767123287676</v>
          </cell>
          <cell r="DD350">
            <v>67</v>
          </cell>
          <cell r="DE350">
            <v>11.835616438356164</v>
          </cell>
          <cell r="DF350">
            <v>24</v>
          </cell>
          <cell r="DG350">
            <v>58.684931506849324</v>
          </cell>
          <cell r="DH350">
            <v>3.939473741408932</v>
          </cell>
          <cell r="DI350">
            <v>0</v>
          </cell>
          <cell r="DJ350">
            <v>0</v>
          </cell>
          <cell r="DK350">
            <v>27.3224043715847</v>
          </cell>
          <cell r="DL350">
            <v>41.028280559922152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R350">
            <v>68.350684931506848</v>
          </cell>
          <cell r="DS350">
            <v>7.4468740132069939</v>
          </cell>
          <cell r="DT350">
            <v>0</v>
          </cell>
          <cell r="DV350">
            <v>40099</v>
          </cell>
          <cell r="DW350">
            <v>6.4498839682784235</v>
          </cell>
          <cell r="DY350">
            <v>49.7</v>
          </cell>
          <cell r="DZ350">
            <v>44.7</v>
          </cell>
          <cell r="EA350">
            <v>35</v>
          </cell>
          <cell r="EB350">
            <v>35</v>
          </cell>
          <cell r="ED350">
            <v>60</v>
          </cell>
          <cell r="EE350">
            <v>20</v>
          </cell>
          <cell r="EF350">
            <v>65.021713057467565</v>
          </cell>
          <cell r="EG350">
            <v>5.021713057467565</v>
          </cell>
          <cell r="EH350">
            <v>60</v>
          </cell>
          <cell r="EJ350">
            <v>35</v>
          </cell>
          <cell r="EK350">
            <v>95</v>
          </cell>
          <cell r="EL350">
            <v>115</v>
          </cell>
          <cell r="EN350">
            <v>0</v>
          </cell>
          <cell r="EO350">
            <v>60</v>
          </cell>
          <cell r="EP350">
            <v>80</v>
          </cell>
          <cell r="ER350">
            <v>200</v>
          </cell>
          <cell r="ET350">
            <v>15</v>
          </cell>
          <cell r="EU350">
            <v>0</v>
          </cell>
          <cell r="EV350">
            <v>0</v>
          </cell>
          <cell r="EW350">
            <v>60.866608292325076</v>
          </cell>
          <cell r="EX350">
            <v>7.4840766391817724</v>
          </cell>
          <cell r="EZ350">
            <v>60.866608292325076</v>
          </cell>
          <cell r="FA350">
            <v>75.866608292325083</v>
          </cell>
          <cell r="FB350">
            <v>59</v>
          </cell>
          <cell r="FC350">
            <v>68.350684931506848</v>
          </cell>
          <cell r="FE350">
            <v>38271.593296296298</v>
          </cell>
        </row>
        <row r="351">
          <cell r="A351">
            <v>40100</v>
          </cell>
          <cell r="B351">
            <v>14</v>
          </cell>
          <cell r="C351">
            <v>3</v>
          </cell>
          <cell r="D351">
            <v>10</v>
          </cell>
          <cell r="E351">
            <v>2009</v>
          </cell>
          <cell r="G351">
            <v>0</v>
          </cell>
          <cell r="H351">
            <v>2.0699322113697978</v>
          </cell>
          <cell r="I351">
            <v>11.27300147734546</v>
          </cell>
          <cell r="J351">
            <v>68.493150684931507</v>
          </cell>
          <cell r="K351">
            <v>10.483870967741936</v>
          </cell>
          <cell r="L351">
            <v>0.30261690874346914</v>
          </cell>
          <cell r="M351">
            <v>7.7756689996756423</v>
          </cell>
          <cell r="N351">
            <v>8.5097142857142849</v>
          </cell>
          <cell r="O351">
            <v>20.539403276003615</v>
          </cell>
          <cell r="P351">
            <v>18.759841881505768</v>
          </cell>
          <cell r="Q351">
            <v>25.645179972819012</v>
          </cell>
          <cell r="R351">
            <v>27.673413977950737</v>
          </cell>
          <cell r="S351">
            <v>47.22229792238501</v>
          </cell>
          <cell r="T351">
            <v>21.305540292593097</v>
          </cell>
          <cell r="U351">
            <v>32.056807055889706</v>
          </cell>
          <cell r="W351">
            <v>0</v>
          </cell>
          <cell r="X351">
            <v>13.342933688715258</v>
          </cell>
          <cell r="Y351">
            <v>10.483870967741936</v>
          </cell>
          <cell r="Z351">
            <v>0</v>
          </cell>
          <cell r="AA351">
            <v>0</v>
          </cell>
          <cell r="AB351">
            <v>2.461486024567614</v>
          </cell>
          <cell r="AC351">
            <v>5</v>
          </cell>
          <cell r="AD351">
            <v>0</v>
          </cell>
          <cell r="AE351">
            <v>1.3517454706142278</v>
          </cell>
          <cell r="AF351">
            <v>7.7747686989515543</v>
          </cell>
          <cell r="AG351">
            <v>0</v>
          </cell>
          <cell r="AH351">
            <v>3.1529867659968378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7.6933314070593397</v>
          </cell>
          <cell r="AP351">
            <v>0</v>
          </cell>
          <cell r="AQ351">
            <v>16.225231301048446</v>
          </cell>
          <cell r="AR351">
            <v>18.774768698951554</v>
          </cell>
          <cell r="AS351">
            <v>47.997049508091578</v>
          </cell>
          <cell r="AT351">
            <v>0</v>
          </cell>
          <cell r="AU351">
            <v>0</v>
          </cell>
          <cell r="AV351">
            <v>0</v>
          </cell>
          <cell r="AW351">
            <v>67</v>
          </cell>
          <cell r="AX351">
            <v>0</v>
          </cell>
          <cell r="AY351">
            <v>0</v>
          </cell>
          <cell r="AZ351">
            <v>33.58464527086781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27.3224043715847</v>
          </cell>
          <cell r="BF351">
            <v>41.028280559922152</v>
          </cell>
          <cell r="BG351">
            <v>0</v>
          </cell>
          <cell r="BH351">
            <v>0.14246575342465917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-1.225528572868626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H351">
            <v>0</v>
          </cell>
          <cell r="CJ351">
            <v>40100</v>
          </cell>
          <cell r="CK351">
            <v>13.342933688715258</v>
          </cell>
          <cell r="CL351">
            <v>9.1265141695657821</v>
          </cell>
          <cell r="CM351">
            <v>68.350684931506848</v>
          </cell>
          <cell r="CN351">
            <v>0</v>
          </cell>
          <cell r="CO351">
            <v>0</v>
          </cell>
          <cell r="CP351">
            <v>58.843367681147754</v>
          </cell>
          <cell r="CQ351">
            <v>0</v>
          </cell>
          <cell r="CR351">
            <v>35</v>
          </cell>
          <cell r="CS351">
            <v>0</v>
          </cell>
          <cell r="CU351">
            <v>40100</v>
          </cell>
          <cell r="CV351">
            <v>2.461486024567614</v>
          </cell>
          <cell r="CW351">
            <v>5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72.328767123287676</v>
          </cell>
          <cell r="DD351">
            <v>67</v>
          </cell>
          <cell r="DE351">
            <v>11.835616438356164</v>
          </cell>
          <cell r="DF351">
            <v>24</v>
          </cell>
          <cell r="DG351">
            <v>52.359413969819364</v>
          </cell>
          <cell r="DH351">
            <v>0</v>
          </cell>
          <cell r="DI351">
            <v>0</v>
          </cell>
          <cell r="DJ351">
            <v>0</v>
          </cell>
          <cell r="DK351">
            <v>27.3224043715847</v>
          </cell>
          <cell r="DL351">
            <v>41.028280559922152</v>
          </cell>
          <cell r="DM351">
            <v>0</v>
          </cell>
          <cell r="DN351">
            <v>0</v>
          </cell>
          <cell r="DO351">
            <v>-1.225528572868626</v>
          </cell>
          <cell r="DP351">
            <v>0</v>
          </cell>
          <cell r="DR351">
            <v>68.350684931506848</v>
          </cell>
          <cell r="DS351">
            <v>0</v>
          </cell>
          <cell r="DT351">
            <v>0</v>
          </cell>
          <cell r="DV351">
            <v>40100</v>
          </cell>
          <cell r="DW351">
            <v>6.0843427797105214</v>
          </cell>
          <cell r="DY351">
            <v>49.7</v>
          </cell>
          <cell r="DZ351">
            <v>44.7</v>
          </cell>
          <cell r="EA351">
            <v>35</v>
          </cell>
          <cell r="EB351">
            <v>35</v>
          </cell>
          <cell r="ED351">
            <v>60</v>
          </cell>
          <cell r="EE351">
            <v>20</v>
          </cell>
          <cell r="EF351">
            <v>58.843367681147754</v>
          </cell>
          <cell r="EG351">
            <v>0</v>
          </cell>
          <cell r="EH351">
            <v>58.843367681147754</v>
          </cell>
          <cell r="EJ351">
            <v>35</v>
          </cell>
          <cell r="EK351">
            <v>95</v>
          </cell>
          <cell r="EL351">
            <v>115</v>
          </cell>
          <cell r="EN351">
            <v>0</v>
          </cell>
          <cell r="EO351">
            <v>60</v>
          </cell>
          <cell r="EP351">
            <v>80</v>
          </cell>
          <cell r="ER351">
            <v>200</v>
          </cell>
          <cell r="ET351">
            <v>15</v>
          </cell>
          <cell r="EU351">
            <v>0</v>
          </cell>
          <cell r="EV351">
            <v>0</v>
          </cell>
          <cell r="EW351">
            <v>57.452722532481232</v>
          </cell>
          <cell r="EX351">
            <v>10.897962399025616</v>
          </cell>
          <cell r="EZ351">
            <v>57.452722532481232</v>
          </cell>
          <cell r="FA351">
            <v>72.452722532481232</v>
          </cell>
          <cell r="FB351">
            <v>59</v>
          </cell>
          <cell r="FC351">
            <v>68.350684931506848</v>
          </cell>
          <cell r="FE351">
            <v>38271.593296643521</v>
          </cell>
        </row>
        <row r="352">
          <cell r="A352">
            <v>40101</v>
          </cell>
          <cell r="B352">
            <v>15</v>
          </cell>
          <cell r="C352">
            <v>4</v>
          </cell>
          <cell r="D352">
            <v>10</v>
          </cell>
          <cell r="E352">
            <v>2009</v>
          </cell>
          <cell r="G352">
            <v>0</v>
          </cell>
          <cell r="H352">
            <v>2.8141963254954274</v>
          </cell>
          <cell r="I352">
            <v>9.6564257245703189</v>
          </cell>
          <cell r="J352">
            <v>68.493150684931507</v>
          </cell>
          <cell r="K352">
            <v>10.483870967741936</v>
          </cell>
          <cell r="L352">
            <v>0.41142574038938506</v>
          </cell>
          <cell r="M352">
            <v>6.6606192064380627</v>
          </cell>
          <cell r="N352">
            <v>0</v>
          </cell>
          <cell r="O352">
            <v>27.924544054970351</v>
          </cell>
          <cell r="P352">
            <v>16.069635056599093</v>
          </cell>
          <cell r="Q352">
            <v>26.344813931835759</v>
          </cell>
          <cell r="R352">
            <v>27.673413977950737</v>
          </cell>
          <cell r="S352">
            <v>127.45905365737724</v>
          </cell>
          <cell r="T352">
            <v>20.779898985971638</v>
          </cell>
          <cell r="U352">
            <v>25.380933708098521</v>
          </cell>
          <cell r="W352">
            <v>0</v>
          </cell>
          <cell r="X352">
            <v>12.470622050065746</v>
          </cell>
          <cell r="Y352">
            <v>10.483870967741936</v>
          </cell>
          <cell r="Z352">
            <v>0</v>
          </cell>
          <cell r="AA352">
            <v>0</v>
          </cell>
          <cell r="AB352">
            <v>0</v>
          </cell>
          <cell r="AC352">
            <v>5</v>
          </cell>
          <cell r="AD352">
            <v>0</v>
          </cell>
          <cell r="AE352">
            <v>1.3517454706142278</v>
          </cell>
          <cell r="AF352">
            <v>0.72029947621321977</v>
          </cell>
          <cell r="AG352">
            <v>0</v>
          </cell>
          <cell r="AH352">
            <v>3.1613389076790561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7.9511940352503814</v>
          </cell>
          <cell r="AP352">
            <v>0</v>
          </cell>
          <cell r="AQ352">
            <v>23.279700523786779</v>
          </cell>
          <cell r="AR352">
            <v>11.720299476213221</v>
          </cell>
          <cell r="AS352">
            <v>48.745612130292493</v>
          </cell>
          <cell r="AT352">
            <v>0</v>
          </cell>
          <cell r="AU352">
            <v>0</v>
          </cell>
          <cell r="AV352">
            <v>0</v>
          </cell>
          <cell r="AW352">
            <v>67</v>
          </cell>
          <cell r="AX352">
            <v>0</v>
          </cell>
          <cell r="AY352">
            <v>0</v>
          </cell>
          <cell r="AZ352">
            <v>46.964632030636103</v>
          </cell>
          <cell r="BA352">
            <v>0</v>
          </cell>
          <cell r="BB352">
            <v>59.655254320811309</v>
          </cell>
          <cell r="BC352">
            <v>0</v>
          </cell>
          <cell r="BD352">
            <v>0</v>
          </cell>
          <cell r="BE352">
            <v>27.3224043715847</v>
          </cell>
          <cell r="BF352">
            <v>36.891458407034634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1.225528572868626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4.1368221528875182</v>
          </cell>
          <cell r="BX352">
            <v>0</v>
          </cell>
          <cell r="BY352">
            <v>0</v>
          </cell>
          <cell r="CA352">
            <v>0</v>
          </cell>
          <cell r="CB352">
            <v>0.14246575342465917</v>
          </cell>
          <cell r="CC352">
            <v>0</v>
          </cell>
          <cell r="CD352">
            <v>0</v>
          </cell>
          <cell r="CE352">
            <v>1.9287333752653666</v>
          </cell>
          <cell r="CF352">
            <v>0</v>
          </cell>
          <cell r="CH352">
            <v>2.0711991286900258</v>
          </cell>
          <cell r="CJ352">
            <v>40101</v>
          </cell>
          <cell r="CK352">
            <v>12.470622050065746</v>
          </cell>
          <cell r="CL352">
            <v>2.0720449468274476</v>
          </cell>
          <cell r="CM352">
            <v>64.21386277861933</v>
          </cell>
          <cell r="CN352">
            <v>4.1368221528875182</v>
          </cell>
          <cell r="CO352">
            <v>0</v>
          </cell>
          <cell r="CP352">
            <v>59.858145073221934</v>
          </cell>
          <cell r="CQ352">
            <v>0</v>
          </cell>
          <cell r="CR352">
            <v>35</v>
          </cell>
          <cell r="CS352">
            <v>0</v>
          </cell>
          <cell r="CU352">
            <v>40101</v>
          </cell>
          <cell r="CV352">
            <v>0</v>
          </cell>
          <cell r="CW352">
            <v>5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72.328767123287676</v>
          </cell>
          <cell r="DD352">
            <v>67</v>
          </cell>
          <cell r="DE352">
            <v>11.835616438356164</v>
          </cell>
          <cell r="DF352">
            <v>24</v>
          </cell>
          <cell r="DG352">
            <v>58.684931506849324</v>
          </cell>
          <cell r="DH352">
            <v>59.655254320811309</v>
          </cell>
          <cell r="DI352">
            <v>0</v>
          </cell>
          <cell r="DJ352">
            <v>0</v>
          </cell>
          <cell r="DK352">
            <v>27.3224043715847</v>
          </cell>
          <cell r="DL352">
            <v>36.891458407034634</v>
          </cell>
          <cell r="DM352">
            <v>0</v>
          </cell>
          <cell r="DN352">
            <v>0</v>
          </cell>
          <cell r="DO352">
            <v>1.225528572868626</v>
          </cell>
          <cell r="DP352">
            <v>4.1368221528875182</v>
          </cell>
          <cell r="DR352">
            <v>68.350684931506848</v>
          </cell>
          <cell r="DS352">
            <v>2.0711991286900258</v>
          </cell>
          <cell r="DT352">
            <v>0</v>
          </cell>
          <cell r="DV352">
            <v>40101</v>
          </cell>
          <cell r="DW352">
            <v>1.381363297884965</v>
          </cell>
          <cell r="DY352">
            <v>49.7</v>
          </cell>
          <cell r="DZ352">
            <v>44.7</v>
          </cell>
          <cell r="EA352">
            <v>35</v>
          </cell>
          <cell r="EB352">
            <v>35</v>
          </cell>
          <cell r="ED352">
            <v>60</v>
          </cell>
          <cell r="EE352">
            <v>20</v>
          </cell>
          <cell r="EF352">
            <v>61.7868784484873</v>
          </cell>
          <cell r="EG352">
            <v>1.7868784484873004</v>
          </cell>
          <cell r="EH352">
            <v>60</v>
          </cell>
          <cell r="EJ352">
            <v>35</v>
          </cell>
          <cell r="EK352">
            <v>95</v>
          </cell>
          <cell r="EL352">
            <v>115</v>
          </cell>
          <cell r="EN352">
            <v>0</v>
          </cell>
          <cell r="EO352">
            <v>60</v>
          </cell>
          <cell r="EP352">
            <v>80</v>
          </cell>
          <cell r="ER352">
            <v>200</v>
          </cell>
          <cell r="ET352">
            <v>15</v>
          </cell>
          <cell r="EU352">
            <v>0</v>
          </cell>
          <cell r="EV352">
            <v>4.1368221528875182</v>
          </cell>
          <cell r="EW352">
            <v>53.350684931506855</v>
          </cell>
          <cell r="EX352">
            <v>15</v>
          </cell>
          <cell r="EZ352">
            <v>49.213862778619337</v>
          </cell>
          <cell r="FA352">
            <v>64.21386277861933</v>
          </cell>
          <cell r="FB352">
            <v>59</v>
          </cell>
          <cell r="FC352">
            <v>68.350684931506848</v>
          </cell>
          <cell r="FE352">
            <v>38271.59329675926</v>
          </cell>
        </row>
        <row r="353">
          <cell r="A353">
            <v>40102</v>
          </cell>
          <cell r="B353">
            <v>16</v>
          </cell>
          <cell r="C353">
            <v>5</v>
          </cell>
          <cell r="D353">
            <v>10</v>
          </cell>
          <cell r="E353">
            <v>2009</v>
          </cell>
          <cell r="G353">
            <v>0</v>
          </cell>
          <cell r="H353">
            <v>1.6364313716266838</v>
          </cell>
          <cell r="I353">
            <v>9.3158640524786733</v>
          </cell>
          <cell r="J353">
            <v>68.493150684931507</v>
          </cell>
          <cell r="K353">
            <v>10.483870967741936</v>
          </cell>
          <cell r="L353">
            <v>0.23924058977988996</v>
          </cell>
          <cell r="M353">
            <v>6.4257132817398013</v>
          </cell>
          <cell r="N353">
            <v>0</v>
          </cell>
          <cell r="O353">
            <v>16.23788628957157</v>
          </cell>
          <cell r="P353">
            <v>15.502893081786103</v>
          </cell>
          <cell r="Q353">
            <v>25.926695984725789</v>
          </cell>
          <cell r="R353">
            <v>27.673413977950737</v>
          </cell>
          <cell r="S353">
            <v>69.470189023562497</v>
          </cell>
          <cell r="T353">
            <v>20.758185135788146</v>
          </cell>
          <cell r="U353">
            <v>26.01134784232497</v>
          </cell>
          <cell r="W353">
            <v>0</v>
          </cell>
          <cell r="X353">
            <v>10.952295424105357</v>
          </cell>
          <cell r="Y353">
            <v>10.483870967741936</v>
          </cell>
          <cell r="Z353">
            <v>0</v>
          </cell>
          <cell r="AA353">
            <v>0</v>
          </cell>
          <cell r="AB353">
            <v>0</v>
          </cell>
          <cell r="AC353">
            <v>5</v>
          </cell>
          <cell r="AD353">
            <v>0</v>
          </cell>
          <cell r="AE353">
            <v>1.3517454706142278</v>
          </cell>
          <cell r="AF353">
            <v>0.31320840090546387</v>
          </cell>
          <cell r="AG353">
            <v>0</v>
          </cell>
          <cell r="AH353">
            <v>3.5899810251594282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8.4219703927977836</v>
          </cell>
          <cell r="AP353">
            <v>0</v>
          </cell>
          <cell r="AQ353">
            <v>23.686791599094537</v>
          </cell>
          <cell r="AR353">
            <v>11.313208400905463</v>
          </cell>
          <cell r="AS353">
            <v>43.349563725245872</v>
          </cell>
          <cell r="AT353">
            <v>0</v>
          </cell>
          <cell r="AU353">
            <v>0</v>
          </cell>
          <cell r="AV353">
            <v>0</v>
          </cell>
          <cell r="AW353">
            <v>67</v>
          </cell>
          <cell r="AX353">
            <v>0</v>
          </cell>
          <cell r="AY353">
            <v>0</v>
          </cell>
          <cell r="AZ353">
            <v>47.371723105943857</v>
          </cell>
          <cell r="BA353">
            <v>0</v>
          </cell>
          <cell r="BB353">
            <v>1.8679988957317448</v>
          </cell>
          <cell r="BC353">
            <v>0</v>
          </cell>
          <cell r="BD353">
            <v>0</v>
          </cell>
          <cell r="BE353">
            <v>27.3224043715847</v>
          </cell>
          <cell r="BF353">
            <v>35.155789757367572</v>
          </cell>
          <cell r="BG353">
            <v>0</v>
          </cell>
          <cell r="BH353">
            <v>6.0149565559792393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-5.0206258091688767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H353">
            <v>0</v>
          </cell>
          <cell r="CJ353">
            <v>40102</v>
          </cell>
          <cell r="CK353">
            <v>10.952295424105357</v>
          </cell>
          <cell r="CL353">
            <v>1.6649538715196917</v>
          </cell>
          <cell r="CM353">
            <v>62.478194128952268</v>
          </cell>
          <cell r="CN353">
            <v>0</v>
          </cell>
          <cell r="CO353">
            <v>0</v>
          </cell>
          <cell r="CP353">
            <v>55.361515143203086</v>
          </cell>
          <cell r="CQ353">
            <v>0</v>
          </cell>
          <cell r="CR353">
            <v>35</v>
          </cell>
          <cell r="CS353">
            <v>0</v>
          </cell>
          <cell r="CU353">
            <v>40102</v>
          </cell>
          <cell r="CV353">
            <v>0</v>
          </cell>
          <cell r="CW353">
            <v>5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72.328767123287676</v>
          </cell>
          <cell r="DD353">
            <v>67</v>
          </cell>
          <cell r="DE353">
            <v>11.835616438356164</v>
          </cell>
          <cell r="DF353">
            <v>24</v>
          </cell>
          <cell r="DG353">
            <v>58.684931506849324</v>
          </cell>
          <cell r="DH353">
            <v>1.8679988957317448</v>
          </cell>
          <cell r="DI353">
            <v>0</v>
          </cell>
          <cell r="DJ353">
            <v>0</v>
          </cell>
          <cell r="DK353">
            <v>27.3224043715847</v>
          </cell>
          <cell r="DL353">
            <v>35.155789757367572</v>
          </cell>
          <cell r="DM353">
            <v>0</v>
          </cell>
          <cell r="DN353">
            <v>0</v>
          </cell>
          <cell r="DO353">
            <v>-5.0206258091688767</v>
          </cell>
          <cell r="DP353">
            <v>0</v>
          </cell>
          <cell r="DR353">
            <v>62.478194128952268</v>
          </cell>
          <cell r="DS353">
            <v>0</v>
          </cell>
          <cell r="DT353">
            <v>0</v>
          </cell>
          <cell r="DV353">
            <v>40102</v>
          </cell>
          <cell r="DW353">
            <v>1.1099692476797944</v>
          </cell>
          <cell r="DY353">
            <v>49.7</v>
          </cell>
          <cell r="DZ353">
            <v>44.7</v>
          </cell>
          <cell r="EA353">
            <v>35</v>
          </cell>
          <cell r="EB353">
            <v>35</v>
          </cell>
          <cell r="ED353">
            <v>60</v>
          </cell>
          <cell r="EE353">
            <v>20</v>
          </cell>
          <cell r="EF353">
            <v>55.361515143203086</v>
          </cell>
          <cell r="EG353">
            <v>0</v>
          </cell>
          <cell r="EH353">
            <v>55.361515143203086</v>
          </cell>
          <cell r="EJ353">
            <v>35</v>
          </cell>
          <cell r="EK353">
            <v>95</v>
          </cell>
          <cell r="EL353">
            <v>115</v>
          </cell>
          <cell r="EN353">
            <v>0</v>
          </cell>
          <cell r="EO353">
            <v>60</v>
          </cell>
          <cell r="EP353">
            <v>80</v>
          </cell>
          <cell r="ER353">
            <v>200</v>
          </cell>
          <cell r="ET353">
            <v>15</v>
          </cell>
          <cell r="EU353">
            <v>0</v>
          </cell>
          <cell r="EV353">
            <v>0</v>
          </cell>
          <cell r="EW353">
            <v>47.478194128952268</v>
          </cell>
          <cell r="EX353">
            <v>15</v>
          </cell>
          <cell r="EZ353">
            <v>47.478194128952268</v>
          </cell>
          <cell r="FA353">
            <v>62.478194128952268</v>
          </cell>
          <cell r="FB353">
            <v>59</v>
          </cell>
          <cell r="FC353">
            <v>68.350684931506848</v>
          </cell>
          <cell r="FE353">
            <v>38271.593296990737</v>
          </cell>
        </row>
        <row r="354">
          <cell r="A354">
            <v>40103</v>
          </cell>
          <cell r="B354">
            <v>17</v>
          </cell>
          <cell r="C354">
            <v>6</v>
          </cell>
          <cell r="D354">
            <v>10</v>
          </cell>
          <cell r="E354">
            <v>2009</v>
          </cell>
          <cell r="G354">
            <v>0</v>
          </cell>
          <cell r="H354">
            <v>1.9570004083040331</v>
          </cell>
          <cell r="I354">
            <v>11.690792362341934</v>
          </cell>
          <cell r="J354">
            <v>68.493150684931507</v>
          </cell>
          <cell r="K354">
            <v>10.483870967741936</v>
          </cell>
          <cell r="L354">
            <v>0.28610667089371261</v>
          </cell>
          <cell r="M354">
            <v>8.0638445702495147</v>
          </cell>
          <cell r="N354">
            <v>8.5097142857142849</v>
          </cell>
          <cell r="O354">
            <v>19.418810131400594</v>
          </cell>
          <cell r="P354">
            <v>19.455104004713952</v>
          </cell>
          <cell r="Q354">
            <v>25.916242783203884</v>
          </cell>
          <cell r="R354">
            <v>27.673413977950737</v>
          </cell>
          <cell r="S354">
            <v>131.32009288185856</v>
          </cell>
          <cell r="T354">
            <v>21.567189471296267</v>
          </cell>
          <cell r="U354">
            <v>38.624461675777823</v>
          </cell>
          <cell r="W354">
            <v>0</v>
          </cell>
          <cell r="X354">
            <v>13.647792770645967</v>
          </cell>
          <cell r="Y354">
            <v>10.483870967741936</v>
          </cell>
          <cell r="Z354">
            <v>0</v>
          </cell>
          <cell r="AA354">
            <v>0</v>
          </cell>
          <cell r="AB354">
            <v>2.4602374447000797</v>
          </cell>
          <cell r="AC354">
            <v>5</v>
          </cell>
          <cell r="AD354">
            <v>0</v>
          </cell>
          <cell r="AE354">
            <v>1.3517454706142278</v>
          </cell>
          <cell r="AF354">
            <v>8.0476826115432054</v>
          </cell>
          <cell r="AG354">
            <v>0</v>
          </cell>
          <cell r="AH354">
            <v>3.1556085216572605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5.4815607454926791</v>
          </cell>
          <cell r="AP354">
            <v>0</v>
          </cell>
          <cell r="AQ354">
            <v>15.952317388456795</v>
          </cell>
          <cell r="AR354">
            <v>19.047682611543205</v>
          </cell>
          <cell r="AS354">
            <v>49.90133933206711</v>
          </cell>
          <cell r="AT354">
            <v>0</v>
          </cell>
          <cell r="AU354">
            <v>0</v>
          </cell>
          <cell r="AV354">
            <v>0</v>
          </cell>
          <cell r="AW354">
            <v>67</v>
          </cell>
          <cell r="AX354">
            <v>0</v>
          </cell>
          <cell r="AY354">
            <v>0</v>
          </cell>
          <cell r="AZ354">
            <v>39.637248895306115</v>
          </cell>
          <cell r="BA354">
            <v>0</v>
          </cell>
          <cell r="BB354">
            <v>84.874495133626525</v>
          </cell>
          <cell r="BC354">
            <v>0</v>
          </cell>
          <cell r="BD354">
            <v>0</v>
          </cell>
          <cell r="BE354">
            <v>27.3224043715847</v>
          </cell>
          <cell r="BF354">
            <v>41.028280559922152</v>
          </cell>
          <cell r="BG354">
            <v>0</v>
          </cell>
          <cell r="BH354">
            <v>0.14246575342465917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-1.0749377019478885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H354">
            <v>0</v>
          </cell>
          <cell r="CJ354">
            <v>40103</v>
          </cell>
          <cell r="CK354">
            <v>13.647792770645967</v>
          </cell>
          <cell r="CL354">
            <v>9.3994280821574332</v>
          </cell>
          <cell r="CM354">
            <v>68.350684931506848</v>
          </cell>
          <cell r="CN354">
            <v>0</v>
          </cell>
          <cell r="CO354">
            <v>0</v>
          </cell>
          <cell r="CP354">
            <v>58.538508599217053</v>
          </cell>
          <cell r="CQ354">
            <v>0</v>
          </cell>
          <cell r="CR354">
            <v>35</v>
          </cell>
          <cell r="CS354">
            <v>0</v>
          </cell>
          <cell r="CU354">
            <v>40103</v>
          </cell>
          <cell r="CV354">
            <v>2.4602374447000797</v>
          </cell>
          <cell r="CW354">
            <v>5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72.328767123287676</v>
          </cell>
          <cell r="DD354">
            <v>67</v>
          </cell>
          <cell r="DE354">
            <v>11.835616438356164</v>
          </cell>
          <cell r="DF354">
            <v>24</v>
          </cell>
          <cell r="DG354">
            <v>58.684931506849324</v>
          </cell>
          <cell r="DH354">
            <v>84.874495133626525</v>
          </cell>
          <cell r="DI354">
            <v>0</v>
          </cell>
          <cell r="DJ354">
            <v>0</v>
          </cell>
          <cell r="DK354">
            <v>27.3224043715847</v>
          </cell>
          <cell r="DL354">
            <v>41.028280559922152</v>
          </cell>
          <cell r="DM354">
            <v>0</v>
          </cell>
          <cell r="DN354">
            <v>0</v>
          </cell>
          <cell r="DO354">
            <v>-1.0749377019478885</v>
          </cell>
          <cell r="DP354">
            <v>0</v>
          </cell>
          <cell r="DR354">
            <v>68.350684931506848</v>
          </cell>
          <cell r="DS354">
            <v>0</v>
          </cell>
          <cell r="DT354">
            <v>0</v>
          </cell>
          <cell r="DV354">
            <v>40103</v>
          </cell>
          <cell r="DW354">
            <v>6.2662853881049552</v>
          </cell>
          <cell r="DY354">
            <v>49.7</v>
          </cell>
          <cell r="DZ354">
            <v>44.7</v>
          </cell>
          <cell r="EA354">
            <v>35</v>
          </cell>
          <cell r="EB354">
            <v>35</v>
          </cell>
          <cell r="ED354">
            <v>60</v>
          </cell>
          <cell r="EE354">
            <v>20</v>
          </cell>
          <cell r="EF354">
            <v>58.538508599217053</v>
          </cell>
          <cell r="EG354">
            <v>0</v>
          </cell>
          <cell r="EH354">
            <v>58.538508599217053</v>
          </cell>
          <cell r="EJ354">
            <v>35</v>
          </cell>
          <cell r="EK354">
            <v>95</v>
          </cell>
          <cell r="EL354">
            <v>115</v>
          </cell>
          <cell r="EN354">
            <v>0</v>
          </cell>
          <cell r="EO354">
            <v>60</v>
          </cell>
          <cell r="EP354">
            <v>80</v>
          </cell>
          <cell r="ER354">
            <v>200</v>
          </cell>
          <cell r="ET354">
            <v>15</v>
          </cell>
          <cell r="EU354">
            <v>0</v>
          </cell>
          <cell r="EV354">
            <v>0</v>
          </cell>
          <cell r="EW354">
            <v>59.58198897855948</v>
          </cell>
          <cell r="EX354">
            <v>8.7686959529473683</v>
          </cell>
          <cell r="EZ354">
            <v>59.58198897855948</v>
          </cell>
          <cell r="FA354">
            <v>74.58198897855948</v>
          </cell>
          <cell r="FB354">
            <v>59</v>
          </cell>
          <cell r="FC354">
            <v>68.350684931506848</v>
          </cell>
          <cell r="FE354">
            <v>38271.593297106483</v>
          </cell>
        </row>
        <row r="355">
          <cell r="A355">
            <v>40104</v>
          </cell>
          <cell r="B355">
            <v>18</v>
          </cell>
          <cell r="C355">
            <v>7</v>
          </cell>
          <cell r="D355">
            <v>10</v>
          </cell>
          <cell r="E355">
            <v>2009</v>
          </cell>
          <cell r="G355">
            <v>0</v>
          </cell>
          <cell r="H355">
            <v>1.9381140449814929</v>
          </cell>
          <cell r="I355">
            <v>11.684227869851156</v>
          </cell>
          <cell r="J355">
            <v>68.493150684931507</v>
          </cell>
          <cell r="K355">
            <v>10.483870967741936</v>
          </cell>
          <cell r="L355">
            <v>0.28334555009242274</v>
          </cell>
          <cell r="M355">
            <v>8.0593166438705701</v>
          </cell>
          <cell r="N355">
            <v>8.5097142857142849</v>
          </cell>
          <cell r="O355">
            <v>19.23140562096879</v>
          </cell>
          <cell r="P355">
            <v>19.44417977646766</v>
          </cell>
          <cell r="Q355">
            <v>25.919464904663677</v>
          </cell>
          <cell r="R355">
            <v>27.673413977950737</v>
          </cell>
          <cell r="S355">
            <v>105.15288537911017</v>
          </cell>
          <cell r="T355">
            <v>21.473158379919528</v>
          </cell>
          <cell r="U355">
            <v>37.742844036628711</v>
          </cell>
          <cell r="W355">
            <v>0</v>
          </cell>
          <cell r="X355">
            <v>13.622341914832649</v>
          </cell>
          <cell r="Y355">
            <v>10.483870967741936</v>
          </cell>
          <cell r="Z355">
            <v>0</v>
          </cell>
          <cell r="AA355">
            <v>0</v>
          </cell>
          <cell r="AB355">
            <v>2.4589894981701592</v>
          </cell>
          <cell r="AC355">
            <v>5</v>
          </cell>
          <cell r="AD355">
            <v>0</v>
          </cell>
          <cell r="AE355">
            <v>1.3517454706142278</v>
          </cell>
          <cell r="AF355">
            <v>8.0416415108928874</v>
          </cell>
          <cell r="AG355">
            <v>0</v>
          </cell>
          <cell r="AH355">
            <v>3.1763388557597665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4.8190934730197128</v>
          </cell>
          <cell r="AP355">
            <v>0</v>
          </cell>
          <cell r="AQ355">
            <v>15.958358489107113</v>
          </cell>
          <cell r="AR355">
            <v>19.041641510892887</v>
          </cell>
          <cell r="AS355">
            <v>50.568527126250892</v>
          </cell>
          <cell r="AT355">
            <v>0</v>
          </cell>
          <cell r="AU355">
            <v>0</v>
          </cell>
          <cell r="AV355">
            <v>0</v>
          </cell>
          <cell r="AW355">
            <v>67</v>
          </cell>
          <cell r="AX355">
            <v>0</v>
          </cell>
          <cell r="AY355">
            <v>0</v>
          </cell>
          <cell r="AZ355">
            <v>39.643289995956437</v>
          </cell>
          <cell r="BA355">
            <v>0</v>
          </cell>
          <cell r="BB355">
            <v>57.725597799701958</v>
          </cell>
          <cell r="BC355">
            <v>0</v>
          </cell>
          <cell r="BD355">
            <v>0</v>
          </cell>
          <cell r="BE355">
            <v>27.3224043715847</v>
          </cell>
          <cell r="BF355">
            <v>41.028280559922152</v>
          </cell>
          <cell r="BG355">
            <v>0</v>
          </cell>
          <cell r="BH355">
            <v>0.14246575342465917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-1.2954951749795072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H355">
            <v>0</v>
          </cell>
          <cell r="CJ355">
            <v>40104</v>
          </cell>
          <cell r="CK355">
            <v>13.622341914832649</v>
          </cell>
          <cell r="CL355">
            <v>9.3933869815071152</v>
          </cell>
          <cell r="CM355">
            <v>68.350684931506848</v>
          </cell>
          <cell r="CN355">
            <v>0</v>
          </cell>
          <cell r="CO355">
            <v>0</v>
          </cell>
          <cell r="CP355">
            <v>58.563959455030371</v>
          </cell>
          <cell r="CQ355">
            <v>0</v>
          </cell>
          <cell r="CR355">
            <v>35</v>
          </cell>
          <cell r="CS355">
            <v>0</v>
          </cell>
          <cell r="CU355">
            <v>40104</v>
          </cell>
          <cell r="CV355">
            <v>2.4589894981701592</v>
          </cell>
          <cell r="CW355">
            <v>5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72.328767123287676</v>
          </cell>
          <cell r="DD355">
            <v>67</v>
          </cell>
          <cell r="DE355">
            <v>11.835616438356164</v>
          </cell>
          <cell r="DF355">
            <v>24</v>
          </cell>
          <cell r="DG355">
            <v>58.684931506849324</v>
          </cell>
          <cell r="DH355">
            <v>57.725597799701958</v>
          </cell>
          <cell r="DI355">
            <v>0</v>
          </cell>
          <cell r="DJ355">
            <v>0</v>
          </cell>
          <cell r="DK355">
            <v>27.3224043715847</v>
          </cell>
          <cell r="DL355">
            <v>41.028280559922152</v>
          </cell>
          <cell r="DM355">
            <v>0</v>
          </cell>
          <cell r="DN355">
            <v>0</v>
          </cell>
          <cell r="DO355">
            <v>-1.2954951749795072</v>
          </cell>
          <cell r="DP355">
            <v>0</v>
          </cell>
          <cell r="DR355">
            <v>68.350684931506848</v>
          </cell>
          <cell r="DS355">
            <v>0</v>
          </cell>
          <cell r="DT355">
            <v>0</v>
          </cell>
          <cell r="DV355">
            <v>40104</v>
          </cell>
          <cell r="DW355">
            <v>6.2622579876714104</v>
          </cell>
          <cell r="DY355">
            <v>49.7</v>
          </cell>
          <cell r="DZ355">
            <v>44.7</v>
          </cell>
          <cell r="EA355">
            <v>35</v>
          </cell>
          <cell r="EB355">
            <v>35</v>
          </cell>
          <cell r="ED355">
            <v>60</v>
          </cell>
          <cell r="EE355">
            <v>20</v>
          </cell>
          <cell r="EF355">
            <v>58.563959455030371</v>
          </cell>
          <cell r="EG355">
            <v>0</v>
          </cell>
          <cell r="EH355">
            <v>58.563959455030371</v>
          </cell>
          <cell r="EJ355">
            <v>35</v>
          </cell>
          <cell r="EK355">
            <v>95</v>
          </cell>
          <cell r="EL355">
            <v>115</v>
          </cell>
          <cell r="EN355">
            <v>0</v>
          </cell>
          <cell r="EO355">
            <v>60</v>
          </cell>
          <cell r="EP355">
            <v>80</v>
          </cell>
          <cell r="ER355">
            <v>200</v>
          </cell>
          <cell r="ET355">
            <v>15</v>
          </cell>
          <cell r="EU355">
            <v>0</v>
          </cell>
          <cell r="EV355">
            <v>0</v>
          </cell>
          <cell r="EW355">
            <v>59.548533117988789</v>
          </cell>
          <cell r="EX355">
            <v>8.8021518135180585</v>
          </cell>
          <cell r="EZ355">
            <v>59.548533117988789</v>
          </cell>
          <cell r="FA355">
            <v>74.548533117988796</v>
          </cell>
          <cell r="FB355">
            <v>59</v>
          </cell>
          <cell r="FC355">
            <v>68.350684931506848</v>
          </cell>
          <cell r="FE355">
            <v>38271.593297453706</v>
          </cell>
        </row>
        <row r="356">
          <cell r="A356">
            <v>40105</v>
          </cell>
          <cell r="B356">
            <v>19</v>
          </cell>
          <cell r="C356">
            <v>1</v>
          </cell>
          <cell r="D356">
            <v>10</v>
          </cell>
          <cell r="E356">
            <v>2009</v>
          </cell>
          <cell r="G356">
            <v>0</v>
          </cell>
          <cell r="H356">
            <v>1.5088785149237511</v>
          </cell>
          <cell r="I356">
            <v>11.535034858697177</v>
          </cell>
          <cell r="J356">
            <v>68.493150684931507</v>
          </cell>
          <cell r="K356">
            <v>10.483870967741936</v>
          </cell>
          <cell r="L356">
            <v>0.22059280460855987</v>
          </cell>
          <cell r="M356">
            <v>7.9564092261673469</v>
          </cell>
          <cell r="N356">
            <v>8.5097142857142849</v>
          </cell>
          <cell r="O356">
            <v>14.972212202064075</v>
          </cell>
          <cell r="P356">
            <v>19.195901861779284</v>
          </cell>
          <cell r="Q356">
            <v>25.992694937840785</v>
          </cell>
          <cell r="R356">
            <v>27.673413977950737</v>
          </cell>
          <cell r="S356">
            <v>88.866588372786737</v>
          </cell>
          <cell r="T356">
            <v>21.41463405011363</v>
          </cell>
          <cell r="U356">
            <v>37.194131044778587</v>
          </cell>
          <cell r="W356">
            <v>0</v>
          </cell>
          <cell r="X356">
            <v>13.043913373620928</v>
          </cell>
          <cell r="Y356">
            <v>10.483870967741936</v>
          </cell>
          <cell r="Z356">
            <v>0</v>
          </cell>
          <cell r="AA356">
            <v>0</v>
          </cell>
          <cell r="AB356">
            <v>2.4577421846565941</v>
          </cell>
          <cell r="AC356">
            <v>5</v>
          </cell>
          <cell r="AD356">
            <v>0</v>
          </cell>
          <cell r="AE356">
            <v>1.3517454706142278</v>
          </cell>
          <cell r="AF356">
            <v>7.8772286612193696</v>
          </cell>
          <cell r="AG356">
            <v>0</v>
          </cell>
          <cell r="AH356">
            <v>3.6474828126348768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4.2425441614733828</v>
          </cell>
          <cell r="AP356">
            <v>0</v>
          </cell>
          <cell r="AQ356">
            <v>16.12277133878063</v>
          </cell>
          <cell r="AR356">
            <v>18.87722866121937</v>
          </cell>
          <cell r="AS356">
            <v>51.252361022133833</v>
          </cell>
          <cell r="AT356">
            <v>0</v>
          </cell>
          <cell r="AU356">
            <v>0</v>
          </cell>
          <cell r="AV356">
            <v>0</v>
          </cell>
          <cell r="AW356">
            <v>67</v>
          </cell>
          <cell r="AX356">
            <v>0</v>
          </cell>
          <cell r="AY356">
            <v>0</v>
          </cell>
          <cell r="AZ356">
            <v>39.807702845629954</v>
          </cell>
          <cell r="BA356">
            <v>0</v>
          </cell>
          <cell r="BB356">
            <v>40.667650622048996</v>
          </cell>
          <cell r="BC356">
            <v>0</v>
          </cell>
          <cell r="BD356">
            <v>0</v>
          </cell>
          <cell r="BE356">
            <v>27.3224043715847</v>
          </cell>
          <cell r="BF356">
            <v>41.028280559922152</v>
          </cell>
          <cell r="BG356">
            <v>0</v>
          </cell>
          <cell r="BH356">
            <v>0.14246575342465917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-6.3081650166072052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H356">
            <v>0</v>
          </cell>
          <cell r="CJ356">
            <v>40105</v>
          </cell>
          <cell r="CK356">
            <v>13.043913373620928</v>
          </cell>
          <cell r="CL356">
            <v>9.2289741318335974</v>
          </cell>
          <cell r="CM356">
            <v>68.350684931506848</v>
          </cell>
          <cell r="CN356">
            <v>0</v>
          </cell>
          <cell r="CO356">
            <v>0</v>
          </cell>
          <cell r="CP356">
            <v>59.142387996242093</v>
          </cell>
          <cell r="CQ356">
            <v>0</v>
          </cell>
          <cell r="CR356">
            <v>35</v>
          </cell>
          <cell r="CS356">
            <v>0</v>
          </cell>
          <cell r="CU356">
            <v>40105</v>
          </cell>
          <cell r="CV356">
            <v>2.4577421846565941</v>
          </cell>
          <cell r="CW356">
            <v>5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72.328767123287676</v>
          </cell>
          <cell r="DD356">
            <v>67</v>
          </cell>
          <cell r="DE356">
            <v>11.835616438356164</v>
          </cell>
          <cell r="DF356">
            <v>24</v>
          </cell>
          <cell r="DG356">
            <v>58.684931506849324</v>
          </cell>
          <cell r="DH356">
            <v>40.667650622048996</v>
          </cell>
          <cell r="DI356">
            <v>0</v>
          </cell>
          <cell r="DJ356">
            <v>0</v>
          </cell>
          <cell r="DK356">
            <v>27.3224043715847</v>
          </cell>
          <cell r="DL356">
            <v>41.028280559922152</v>
          </cell>
          <cell r="DM356">
            <v>0</v>
          </cell>
          <cell r="DN356">
            <v>0</v>
          </cell>
          <cell r="DO356">
            <v>-6.3081650166072052</v>
          </cell>
          <cell r="DP356">
            <v>0</v>
          </cell>
          <cell r="DR356">
            <v>68.350684931506848</v>
          </cell>
          <cell r="DS356">
            <v>0</v>
          </cell>
          <cell r="DT356">
            <v>0</v>
          </cell>
          <cell r="DV356">
            <v>40105</v>
          </cell>
          <cell r="DW356">
            <v>6.1526494212223986</v>
          </cell>
          <cell r="DY356">
            <v>49.7</v>
          </cell>
          <cell r="DZ356">
            <v>44.7</v>
          </cell>
          <cell r="EA356">
            <v>35</v>
          </cell>
          <cell r="EB356">
            <v>35</v>
          </cell>
          <cell r="ED356">
            <v>60</v>
          </cell>
          <cell r="EE356">
            <v>20</v>
          </cell>
          <cell r="EF356">
            <v>59.142387996242093</v>
          </cell>
          <cell r="EG356">
            <v>0</v>
          </cell>
          <cell r="EH356">
            <v>59.142387996242093</v>
          </cell>
          <cell r="EJ356">
            <v>35</v>
          </cell>
          <cell r="EK356">
            <v>95</v>
          </cell>
          <cell r="EL356">
            <v>115</v>
          </cell>
          <cell r="EN356">
            <v>0</v>
          </cell>
          <cell r="EO356">
            <v>60</v>
          </cell>
          <cell r="EP356">
            <v>80</v>
          </cell>
          <cell r="ER356">
            <v>200</v>
          </cell>
          <cell r="ET356">
            <v>15</v>
          </cell>
          <cell r="EU356">
            <v>0</v>
          </cell>
          <cell r="EV356">
            <v>0</v>
          </cell>
          <cell r="EW356">
            <v>58.788172650473506</v>
          </cell>
          <cell r="EX356">
            <v>9.5625122810333423</v>
          </cell>
          <cell r="EZ356">
            <v>58.788172650473506</v>
          </cell>
          <cell r="FA356">
            <v>73.788172650473513</v>
          </cell>
          <cell r="FB356">
            <v>59</v>
          </cell>
          <cell r="FC356">
            <v>68.350684931506848</v>
          </cell>
          <cell r="FE356">
            <v>38271.593297685184</v>
          </cell>
        </row>
        <row r="357">
          <cell r="A357">
            <v>40106</v>
          </cell>
          <cell r="B357">
            <v>20</v>
          </cell>
          <cell r="C357">
            <v>2</v>
          </cell>
          <cell r="D357">
            <v>10</v>
          </cell>
          <cell r="E357">
            <v>2009</v>
          </cell>
          <cell r="G357">
            <v>0</v>
          </cell>
          <cell r="H357">
            <v>1.9669421274556378</v>
          </cell>
          <cell r="I357">
            <v>11.696881281132889</v>
          </cell>
          <cell r="J357">
            <v>68.493150684931507</v>
          </cell>
          <cell r="K357">
            <v>10.483870967741936</v>
          </cell>
          <cell r="L357">
            <v>0.28756011574602663</v>
          </cell>
          <cell r="M357">
            <v>8.0680444647655865</v>
          </cell>
          <cell r="N357">
            <v>8.5097142857142849</v>
          </cell>
          <cell r="O357">
            <v>19.517459245506821</v>
          </cell>
          <cell r="P357">
            <v>19.465236812198913</v>
          </cell>
          <cell r="Q357">
            <v>26.025565637412996</v>
          </cell>
          <cell r="R357">
            <v>27.673413977950737</v>
          </cell>
          <cell r="S357">
            <v>144.63227192215459</v>
          </cell>
          <cell r="T357">
            <v>21.615026395569906</v>
          </cell>
          <cell r="U357">
            <v>39.072971584838747</v>
          </cell>
          <cell r="W357">
            <v>0</v>
          </cell>
          <cell r="X357">
            <v>13.663823408588527</v>
          </cell>
          <cell r="Y357">
            <v>10.483870967741936</v>
          </cell>
          <cell r="Z357">
            <v>0</v>
          </cell>
          <cell r="AA357">
            <v>0</v>
          </cell>
          <cell r="AB357">
            <v>2.456495503838291</v>
          </cell>
          <cell r="AC357">
            <v>5</v>
          </cell>
          <cell r="AD357">
            <v>0</v>
          </cell>
          <cell r="AE357">
            <v>1.3517454706142278</v>
          </cell>
          <cell r="AF357">
            <v>8.0570778917733801</v>
          </cell>
          <cell r="AG357">
            <v>0</v>
          </cell>
          <cell r="AH357">
            <v>3.4134667223083746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3.1473252754597034</v>
          </cell>
          <cell r="AP357">
            <v>0</v>
          </cell>
          <cell r="AQ357">
            <v>15.94292210822662</v>
          </cell>
          <cell r="AR357">
            <v>19.057077891773382</v>
          </cell>
          <cell r="AS357">
            <v>51.961685963506412</v>
          </cell>
          <cell r="AT357">
            <v>0</v>
          </cell>
          <cell r="AU357">
            <v>0</v>
          </cell>
          <cell r="AV357">
            <v>0</v>
          </cell>
          <cell r="AW357">
            <v>67</v>
          </cell>
          <cell r="AX357">
            <v>0</v>
          </cell>
          <cell r="AY357">
            <v>0</v>
          </cell>
          <cell r="AZ357">
            <v>39.627853615075942</v>
          </cell>
          <cell r="BA357">
            <v>0</v>
          </cell>
          <cell r="BB357">
            <v>98.692416287487305</v>
          </cell>
          <cell r="BC357">
            <v>0</v>
          </cell>
          <cell r="BD357">
            <v>0</v>
          </cell>
          <cell r="BE357">
            <v>27.3224043715847</v>
          </cell>
          <cell r="BF357">
            <v>41.028280559922152</v>
          </cell>
          <cell r="BG357">
            <v>0</v>
          </cell>
          <cell r="BH357">
            <v>0.14246575342465917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-0.84080228820502612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H357">
            <v>0</v>
          </cell>
          <cell r="CJ357">
            <v>40106</v>
          </cell>
          <cell r="CK357">
            <v>13.663823408588527</v>
          </cell>
          <cell r="CL357">
            <v>9.4088233623876079</v>
          </cell>
          <cell r="CM357">
            <v>68.350684931506848</v>
          </cell>
          <cell r="CN357">
            <v>0</v>
          </cell>
          <cell r="CO357">
            <v>0</v>
          </cell>
          <cell r="CP357">
            <v>58.52247796127449</v>
          </cell>
          <cell r="CQ357">
            <v>0</v>
          </cell>
          <cell r="CR357">
            <v>35</v>
          </cell>
          <cell r="CS357">
            <v>0</v>
          </cell>
          <cell r="CU357">
            <v>40106</v>
          </cell>
          <cell r="CV357">
            <v>2.456495503838291</v>
          </cell>
          <cell r="CW357">
            <v>5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72.328767123287676</v>
          </cell>
          <cell r="DD357">
            <v>67</v>
          </cell>
          <cell r="DE357">
            <v>11.835616438356164</v>
          </cell>
          <cell r="DF357">
            <v>24</v>
          </cell>
          <cell r="DG357">
            <v>58.684931506849324</v>
          </cell>
          <cell r="DH357">
            <v>98.692416287487305</v>
          </cell>
          <cell r="DI357">
            <v>0</v>
          </cell>
          <cell r="DJ357">
            <v>0</v>
          </cell>
          <cell r="DK357">
            <v>27.3224043715847</v>
          </cell>
          <cell r="DL357">
            <v>41.028280559922152</v>
          </cell>
          <cell r="DM357">
            <v>0</v>
          </cell>
          <cell r="DN357">
            <v>0</v>
          </cell>
          <cell r="DO357">
            <v>-0.84080228820502612</v>
          </cell>
          <cell r="DP357">
            <v>0</v>
          </cell>
          <cell r="DR357">
            <v>68.350684931506848</v>
          </cell>
          <cell r="DS357">
            <v>0</v>
          </cell>
          <cell r="DT357">
            <v>0</v>
          </cell>
          <cell r="DV357">
            <v>40106</v>
          </cell>
          <cell r="DW357">
            <v>6.2725489082584049</v>
          </cell>
          <cell r="DY357">
            <v>49.7</v>
          </cell>
          <cell r="DZ357">
            <v>44.7</v>
          </cell>
          <cell r="EA357">
            <v>35</v>
          </cell>
          <cell r="EB357">
            <v>35</v>
          </cell>
          <cell r="ED357">
            <v>60</v>
          </cell>
          <cell r="EE357">
            <v>20</v>
          </cell>
          <cell r="EF357">
            <v>58.52247796127449</v>
          </cell>
          <cell r="EG357">
            <v>0</v>
          </cell>
          <cell r="EH357">
            <v>58.52247796127449</v>
          </cell>
          <cell r="EJ357">
            <v>35</v>
          </cell>
          <cell r="EK357">
            <v>95</v>
          </cell>
          <cell r="EL357">
            <v>115</v>
          </cell>
          <cell r="EN357">
            <v>0</v>
          </cell>
          <cell r="EO357">
            <v>60</v>
          </cell>
          <cell r="EP357">
            <v>80</v>
          </cell>
          <cell r="ER357">
            <v>200</v>
          </cell>
          <cell r="ET357">
            <v>15</v>
          </cell>
          <cell r="EU357">
            <v>0</v>
          </cell>
          <cell r="EV357">
            <v>0</v>
          </cell>
          <cell r="EW357">
            <v>59.613021083232098</v>
          </cell>
          <cell r="EX357">
            <v>8.7376638482747495</v>
          </cell>
          <cell r="EZ357">
            <v>59.613021083232098</v>
          </cell>
          <cell r="FA357">
            <v>74.613021083232098</v>
          </cell>
          <cell r="FB357">
            <v>59</v>
          </cell>
          <cell r="FC357">
            <v>68.350684931506848</v>
          </cell>
          <cell r="FE357">
            <v>38271.593297916668</v>
          </cell>
        </row>
        <row r="358">
          <cell r="A358">
            <v>40107</v>
          </cell>
          <cell r="B358">
            <v>21</v>
          </cell>
          <cell r="C358">
            <v>3</v>
          </cell>
          <cell r="D358">
            <v>10</v>
          </cell>
          <cell r="E358">
            <v>2009</v>
          </cell>
          <cell r="G358">
            <v>0</v>
          </cell>
          <cell r="H358">
            <v>1.5562360431033648</v>
          </cell>
          <cell r="I358">
            <v>11.094110978398378</v>
          </cell>
          <cell r="J358">
            <v>68.493150684931507</v>
          </cell>
          <cell r="K358">
            <v>10.483870967741936</v>
          </cell>
          <cell r="L358">
            <v>0.22751631094597882</v>
          </cell>
          <cell r="M358">
            <v>7.6522774335701369</v>
          </cell>
          <cell r="N358">
            <v>8.5097142857142849</v>
          </cell>
          <cell r="O358">
            <v>15.442128735607026</v>
          </cell>
          <cell r="P358">
            <v>18.462143217924893</v>
          </cell>
          <cell r="Q358">
            <v>25.71845231270375</v>
          </cell>
          <cell r="R358">
            <v>27.673413977950737</v>
          </cell>
          <cell r="S358">
            <v>67.624128322006896</v>
          </cell>
          <cell r="T358">
            <v>21.378853670734728</v>
          </cell>
          <cell r="U358">
            <v>32.744179353806715</v>
          </cell>
          <cell r="W358">
            <v>0</v>
          </cell>
          <cell r="X358">
            <v>12.650347021501743</v>
          </cell>
          <cell r="Y358">
            <v>10.483870967741936</v>
          </cell>
          <cell r="Z358">
            <v>0</v>
          </cell>
          <cell r="AA358">
            <v>0</v>
          </cell>
          <cell r="AB358">
            <v>2.4552494553943145</v>
          </cell>
          <cell r="AC358">
            <v>5</v>
          </cell>
          <cell r="AD358">
            <v>0</v>
          </cell>
          <cell r="AE358">
            <v>1.3517454706142278</v>
          </cell>
          <cell r="AF358">
            <v>7.5825131042218601</v>
          </cell>
          <cell r="AG358">
            <v>0</v>
          </cell>
          <cell r="AH358">
            <v>3.6820556035606788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3.178889667251191</v>
          </cell>
          <cell r="AP358">
            <v>0</v>
          </cell>
          <cell r="AQ358">
            <v>16.41748689577814</v>
          </cell>
          <cell r="AR358">
            <v>18.58251310422186</v>
          </cell>
          <cell r="AS358">
            <v>52.675009077549404</v>
          </cell>
          <cell r="AT358">
            <v>0</v>
          </cell>
          <cell r="AU358">
            <v>0</v>
          </cell>
          <cell r="AV358">
            <v>0</v>
          </cell>
          <cell r="AW358">
            <v>67</v>
          </cell>
          <cell r="AX358">
            <v>0</v>
          </cell>
          <cell r="AY358">
            <v>0</v>
          </cell>
          <cell r="AZ358">
            <v>40.102418402627464</v>
          </cell>
          <cell r="BA358">
            <v>0</v>
          </cell>
          <cell r="BB358">
            <v>14.644742943920875</v>
          </cell>
          <cell r="BC358">
            <v>0</v>
          </cell>
          <cell r="BD358">
            <v>0</v>
          </cell>
          <cell r="BE358">
            <v>27.3224043715847</v>
          </cell>
          <cell r="BF358">
            <v>41.028280559922152</v>
          </cell>
          <cell r="BG358">
            <v>0</v>
          </cell>
          <cell r="BH358">
            <v>0.14246575342465917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-7.2398161041748637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H358">
            <v>0</v>
          </cell>
          <cell r="CJ358">
            <v>40107</v>
          </cell>
          <cell r="CK358">
            <v>12.650347021501743</v>
          </cell>
          <cell r="CL358">
            <v>8.9342585748360879</v>
          </cell>
          <cell r="CM358">
            <v>68.350684931506848</v>
          </cell>
          <cell r="CN358">
            <v>0</v>
          </cell>
          <cell r="CO358">
            <v>0</v>
          </cell>
          <cell r="CP358">
            <v>59.535954348361273</v>
          </cell>
          <cell r="CQ358">
            <v>0</v>
          </cell>
          <cell r="CR358">
            <v>35</v>
          </cell>
          <cell r="CS358">
            <v>0</v>
          </cell>
          <cell r="CU358">
            <v>40107</v>
          </cell>
          <cell r="CV358">
            <v>2.4552494553943145</v>
          </cell>
          <cell r="CW358">
            <v>5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72.328767123287676</v>
          </cell>
          <cell r="DD358">
            <v>67</v>
          </cell>
          <cell r="DE358">
            <v>11.835616438356164</v>
          </cell>
          <cell r="DF358">
            <v>24</v>
          </cell>
          <cell r="DG358">
            <v>58.684931506849324</v>
          </cell>
          <cell r="DH358">
            <v>14.644742943920875</v>
          </cell>
          <cell r="DI358">
            <v>0</v>
          </cell>
          <cell r="DJ358">
            <v>0</v>
          </cell>
          <cell r="DK358">
            <v>27.3224043715847</v>
          </cell>
          <cell r="DL358">
            <v>41.028280559922152</v>
          </cell>
          <cell r="DM358">
            <v>0</v>
          </cell>
          <cell r="DN358">
            <v>0</v>
          </cell>
          <cell r="DO358">
            <v>-7.2398161041748637</v>
          </cell>
          <cell r="DP358">
            <v>0</v>
          </cell>
          <cell r="DR358">
            <v>68.350684931506848</v>
          </cell>
          <cell r="DS358">
            <v>0</v>
          </cell>
          <cell r="DT358">
            <v>0</v>
          </cell>
          <cell r="DV358">
            <v>40107</v>
          </cell>
          <cell r="DW358">
            <v>5.9561723832240583</v>
          </cell>
          <cell r="DY358">
            <v>49.7</v>
          </cell>
          <cell r="DZ358">
            <v>44.7</v>
          </cell>
          <cell r="EA358">
            <v>35</v>
          </cell>
          <cell r="EB358">
            <v>35</v>
          </cell>
          <cell r="ED358">
            <v>60</v>
          </cell>
          <cell r="EE358">
            <v>20</v>
          </cell>
          <cell r="EF358">
            <v>59.535954348361273</v>
          </cell>
          <cell r="EG358">
            <v>0</v>
          </cell>
          <cell r="EH358">
            <v>59.535954348361273</v>
          </cell>
          <cell r="EJ358">
            <v>35</v>
          </cell>
          <cell r="EK358">
            <v>95</v>
          </cell>
          <cell r="EL358">
            <v>115</v>
          </cell>
          <cell r="EN358">
            <v>0</v>
          </cell>
          <cell r="EO358">
            <v>60</v>
          </cell>
          <cell r="EP358">
            <v>80</v>
          </cell>
          <cell r="ER358">
            <v>200</v>
          </cell>
          <cell r="ET358">
            <v>15</v>
          </cell>
          <cell r="EU358">
            <v>0</v>
          </cell>
          <cell r="EV358">
            <v>0</v>
          </cell>
          <cell r="EW358">
            <v>56.541009159573555</v>
          </cell>
          <cell r="EX358">
            <v>11.809675771933293</v>
          </cell>
          <cell r="EZ358">
            <v>56.541009159573555</v>
          </cell>
          <cell r="FA358">
            <v>71.541009159573548</v>
          </cell>
          <cell r="FB358">
            <v>59</v>
          </cell>
          <cell r="FC358">
            <v>68.350684931506848</v>
          </cell>
          <cell r="FE358">
            <v>38271.593298263891</v>
          </cell>
        </row>
        <row r="359">
          <cell r="A359">
            <v>40108</v>
          </cell>
          <cell r="B359">
            <v>22</v>
          </cell>
          <cell r="C359">
            <v>4</v>
          </cell>
          <cell r="D359">
            <v>10</v>
          </cell>
          <cell r="E359">
            <v>2009</v>
          </cell>
          <cell r="G359">
            <v>0</v>
          </cell>
          <cell r="H359">
            <v>1.495811716029583</v>
          </cell>
          <cell r="I359">
            <v>9.1929272170519738</v>
          </cell>
          <cell r="J359">
            <v>68.493150684931507</v>
          </cell>
          <cell r="K359">
            <v>10.483870967741936</v>
          </cell>
          <cell r="L359">
            <v>0.21868248393873035</v>
          </cell>
          <cell r="M359">
            <v>6.3409163319596873</v>
          </cell>
          <cell r="N359">
            <v>0</v>
          </cell>
          <cell r="O359">
            <v>14.842553727965473</v>
          </cell>
          <cell r="P359">
            <v>15.298309094224999</v>
          </cell>
          <cell r="Q359">
            <v>26.348135308626272</v>
          </cell>
          <cell r="R359">
            <v>27.673413977950737</v>
          </cell>
          <cell r="S359">
            <v>117.63376861571233</v>
          </cell>
          <cell r="T359">
            <v>20.744592112838223</v>
          </cell>
          <cell r="U359">
            <v>25.049903176793642</v>
          </cell>
          <cell r="W359">
            <v>0</v>
          </cell>
          <cell r="X359">
            <v>10.688738933081556</v>
          </cell>
          <cell r="Y359">
            <v>10.483870967741936</v>
          </cell>
          <cell r="Z359">
            <v>0</v>
          </cell>
          <cell r="AA359">
            <v>0</v>
          </cell>
          <cell r="AB359">
            <v>0</v>
          </cell>
          <cell r="AC359">
            <v>5</v>
          </cell>
          <cell r="AD359">
            <v>0</v>
          </cell>
          <cell r="AE359">
            <v>1.3517454706142278</v>
          </cell>
          <cell r="AF359">
            <v>0.20785334528418975</v>
          </cell>
          <cell r="AG359">
            <v>0</v>
          </cell>
          <cell r="AH359">
            <v>4.071956889579015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4.0288250889688921</v>
          </cell>
          <cell r="AP359">
            <v>0</v>
          </cell>
          <cell r="AQ359">
            <v>23.792146654715811</v>
          </cell>
          <cell r="AR359">
            <v>11.207853345284189</v>
          </cell>
          <cell r="AS359">
            <v>44.43378803513621</v>
          </cell>
          <cell r="AT359">
            <v>0</v>
          </cell>
          <cell r="AU359">
            <v>0</v>
          </cell>
          <cell r="AV359">
            <v>0</v>
          </cell>
          <cell r="AW359">
            <v>67</v>
          </cell>
          <cell r="AX359">
            <v>0</v>
          </cell>
          <cell r="AY359">
            <v>0</v>
          </cell>
          <cell r="AZ359">
            <v>47.477078161565132</v>
          </cell>
          <cell r="BA359">
            <v>0</v>
          </cell>
          <cell r="BB359">
            <v>48.95118574377905</v>
          </cell>
          <cell r="BC359">
            <v>0</v>
          </cell>
          <cell r="BD359">
            <v>0</v>
          </cell>
          <cell r="BE359">
            <v>27.3224043715847</v>
          </cell>
          <cell r="BF359">
            <v>34.52924358783271</v>
          </cell>
          <cell r="BG359">
            <v>0</v>
          </cell>
          <cell r="BH359">
            <v>6.6415027255141013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-3.3721579049166337</v>
          </cell>
          <cell r="BR359">
            <v>0</v>
          </cell>
          <cell r="BS359">
            <v>0</v>
          </cell>
          <cell r="BT359">
            <v>7.1054273576010019E-15</v>
          </cell>
          <cell r="BU359">
            <v>0</v>
          </cell>
          <cell r="BV359">
            <v>-7.1054273576010019E-15</v>
          </cell>
          <cell r="BW359">
            <v>0</v>
          </cell>
          <cell r="BX359">
            <v>0</v>
          </cell>
          <cell r="BY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H359">
            <v>0</v>
          </cell>
          <cell r="CJ359">
            <v>40108</v>
          </cell>
          <cell r="CK359">
            <v>10.688738933081556</v>
          </cell>
          <cell r="CL359">
            <v>1.5595988158984175</v>
          </cell>
          <cell r="CM359">
            <v>61.851647959417413</v>
          </cell>
          <cell r="CN359">
            <v>0</v>
          </cell>
          <cell r="CO359">
            <v>0</v>
          </cell>
          <cell r="CP359">
            <v>52.534570013684117</v>
          </cell>
          <cell r="CQ359">
            <v>0</v>
          </cell>
          <cell r="CR359">
            <v>35</v>
          </cell>
          <cell r="CS359">
            <v>0</v>
          </cell>
          <cell r="CU359">
            <v>40108</v>
          </cell>
          <cell r="CV359">
            <v>0</v>
          </cell>
          <cell r="CW359">
            <v>5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69.864811672279771</v>
          </cell>
          <cell r="DD359">
            <v>67</v>
          </cell>
          <cell r="DE359">
            <v>11.835616438356164</v>
          </cell>
          <cell r="DF359">
            <v>24</v>
          </cell>
          <cell r="DG359">
            <v>58.684931506849324</v>
          </cell>
          <cell r="DH359">
            <v>48.95118574377905</v>
          </cell>
          <cell r="DI359">
            <v>0</v>
          </cell>
          <cell r="DJ359">
            <v>0</v>
          </cell>
          <cell r="DK359">
            <v>27.3224043715847</v>
          </cell>
          <cell r="DL359">
            <v>34.529243587832717</v>
          </cell>
          <cell r="DM359">
            <v>0</v>
          </cell>
          <cell r="DN359">
            <v>0</v>
          </cell>
          <cell r="DO359">
            <v>-3.3721579049166337</v>
          </cell>
          <cell r="DP359">
            <v>-7.1054273576010019E-15</v>
          </cell>
          <cell r="DR359">
            <v>61.851647959417413</v>
          </cell>
          <cell r="DS359">
            <v>0</v>
          </cell>
          <cell r="DT359">
            <v>0</v>
          </cell>
          <cell r="DV359">
            <v>40108</v>
          </cell>
          <cell r="DW359">
            <v>1.0397325439322784</v>
          </cell>
          <cell r="DY359">
            <v>49.7</v>
          </cell>
          <cell r="DZ359">
            <v>44.7</v>
          </cell>
          <cell r="EA359">
            <v>35</v>
          </cell>
          <cell r="EB359">
            <v>35</v>
          </cell>
          <cell r="ED359">
            <v>60</v>
          </cell>
          <cell r="EE359">
            <v>20</v>
          </cell>
          <cell r="EF359">
            <v>52.534570013684117</v>
          </cell>
          <cell r="EG359">
            <v>0</v>
          </cell>
          <cell r="EH359">
            <v>52.534570013684117</v>
          </cell>
          <cell r="EJ359">
            <v>35</v>
          </cell>
          <cell r="EK359">
            <v>95</v>
          </cell>
          <cell r="EL359">
            <v>115</v>
          </cell>
          <cell r="EN359">
            <v>0</v>
          </cell>
          <cell r="EO359">
            <v>60</v>
          </cell>
          <cell r="EP359">
            <v>80</v>
          </cell>
          <cell r="ER359">
            <v>200</v>
          </cell>
          <cell r="ET359">
            <v>15</v>
          </cell>
          <cell r="EU359">
            <v>7.1054273576010019E-15</v>
          </cell>
          <cell r="EV359">
            <v>0</v>
          </cell>
          <cell r="EW359">
            <v>46.851647959417406</v>
          </cell>
          <cell r="EX359">
            <v>15</v>
          </cell>
          <cell r="EZ359">
            <v>46.851647959417413</v>
          </cell>
          <cell r="FA359">
            <v>61.851647959417413</v>
          </cell>
          <cell r="FB359">
            <v>59</v>
          </cell>
          <cell r="FC359">
            <v>68.350684931506848</v>
          </cell>
          <cell r="FE359">
            <v>38271.59329837963</v>
          </cell>
        </row>
        <row r="360">
          <cell r="A360">
            <v>40109</v>
          </cell>
          <cell r="B360">
            <v>23</v>
          </cell>
          <cell r="C360">
            <v>5</v>
          </cell>
          <cell r="D360">
            <v>10</v>
          </cell>
          <cell r="E360">
            <v>2009</v>
          </cell>
          <cell r="G360">
            <v>0</v>
          </cell>
          <cell r="H360">
            <v>1.5339687464201484</v>
          </cell>
          <cell r="I360">
            <v>9.2821091188979583</v>
          </cell>
          <cell r="J360">
            <v>68.493150684931507</v>
          </cell>
          <cell r="K360">
            <v>10.483870967741936</v>
          </cell>
          <cell r="L360">
            <v>0.22426090941575702</v>
          </cell>
          <cell r="M360">
            <v>6.4024304682710769</v>
          </cell>
          <cell r="N360">
            <v>0</v>
          </cell>
          <cell r="O360">
            <v>15.22117609574239</v>
          </cell>
          <cell r="P360">
            <v>15.446720178946739</v>
          </cell>
          <cell r="Q360">
            <v>26.022543024394341</v>
          </cell>
          <cell r="R360">
            <v>27.673413977950737</v>
          </cell>
          <cell r="S360">
            <v>128.17817975079348</v>
          </cell>
          <cell r="T360">
            <v>20.969150575644008</v>
          </cell>
          <cell r="U360">
            <v>27.989319705722806</v>
          </cell>
          <cell r="W360">
            <v>0</v>
          </cell>
          <cell r="X360">
            <v>10.816077865318107</v>
          </cell>
          <cell r="Y360">
            <v>10.483870967741936</v>
          </cell>
          <cell r="Z360">
            <v>0</v>
          </cell>
          <cell r="AA360">
            <v>0</v>
          </cell>
          <cell r="AB360">
            <v>0</v>
          </cell>
          <cell r="AC360">
            <v>5</v>
          </cell>
          <cell r="AD360">
            <v>0</v>
          </cell>
          <cell r="AE360">
            <v>1.3517454706142278</v>
          </cell>
          <cell r="AF360">
            <v>0.27494590707260613</v>
          </cell>
          <cell r="AG360">
            <v>0</v>
          </cell>
          <cell r="AH360">
            <v>3.8921680019137721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3.3523773186087045</v>
          </cell>
          <cell r="AP360">
            <v>0</v>
          </cell>
          <cell r="AQ360">
            <v>23.725054092927394</v>
          </cell>
          <cell r="AR360">
            <v>11.274945907072606</v>
          </cell>
          <cell r="AS360">
            <v>42.119307956511719</v>
          </cell>
          <cell r="AT360">
            <v>0</v>
          </cell>
          <cell r="AU360">
            <v>0</v>
          </cell>
          <cell r="AV360">
            <v>0</v>
          </cell>
          <cell r="AW360">
            <v>67</v>
          </cell>
          <cell r="AX360">
            <v>0</v>
          </cell>
          <cell r="AY360">
            <v>0</v>
          </cell>
          <cell r="AZ360">
            <v>47.409985599776718</v>
          </cell>
          <cell r="BA360">
            <v>0</v>
          </cell>
          <cell r="BB360">
            <v>62.726664432383586</v>
          </cell>
          <cell r="BC360">
            <v>0</v>
          </cell>
          <cell r="BD360">
            <v>0</v>
          </cell>
          <cell r="BE360">
            <v>27.3224043715847</v>
          </cell>
          <cell r="BF360">
            <v>34.983758126127881</v>
          </cell>
          <cell r="BG360">
            <v>0</v>
          </cell>
          <cell r="BH360">
            <v>6.1869881872189296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H360">
            <v>0</v>
          </cell>
          <cell r="CJ360">
            <v>40109</v>
          </cell>
          <cell r="CK360">
            <v>10.816077865318107</v>
          </cell>
          <cell r="CL360">
            <v>1.6266913776868339</v>
          </cell>
          <cell r="CM360">
            <v>62.306162497712577</v>
          </cell>
          <cell r="CN360">
            <v>0</v>
          </cell>
          <cell r="CO360">
            <v>0</v>
          </cell>
          <cell r="CP360">
            <v>49.363853277034195</v>
          </cell>
          <cell r="CQ360">
            <v>0</v>
          </cell>
          <cell r="CR360">
            <v>35</v>
          </cell>
          <cell r="CS360">
            <v>0</v>
          </cell>
          <cell r="CU360">
            <v>40109</v>
          </cell>
          <cell r="CV360">
            <v>0</v>
          </cell>
          <cell r="CW360">
            <v>5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66.366919329571232</v>
          </cell>
          <cell r="DD360">
            <v>67</v>
          </cell>
          <cell r="DE360">
            <v>11.835616438356164</v>
          </cell>
          <cell r="DF360">
            <v>24</v>
          </cell>
          <cell r="DG360">
            <v>58.684931506849324</v>
          </cell>
          <cell r="DH360">
            <v>62.726664432383586</v>
          </cell>
          <cell r="DI360">
            <v>0</v>
          </cell>
          <cell r="DJ360">
            <v>0</v>
          </cell>
          <cell r="DK360">
            <v>27.3224043715847</v>
          </cell>
          <cell r="DL360">
            <v>34.983758126127881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R360">
            <v>62.306162497712577</v>
          </cell>
          <cell r="DS360">
            <v>0</v>
          </cell>
          <cell r="DT360">
            <v>0</v>
          </cell>
          <cell r="DV360">
            <v>40109</v>
          </cell>
          <cell r="DW360">
            <v>1.0844609184578893</v>
          </cell>
          <cell r="DY360">
            <v>49.7</v>
          </cell>
          <cell r="DZ360">
            <v>44.7</v>
          </cell>
          <cell r="EA360">
            <v>35</v>
          </cell>
          <cell r="EB360">
            <v>35</v>
          </cell>
          <cell r="ED360">
            <v>60</v>
          </cell>
          <cell r="EE360">
            <v>20</v>
          </cell>
          <cell r="EF360">
            <v>49.363853277034195</v>
          </cell>
          <cell r="EG360">
            <v>0</v>
          </cell>
          <cell r="EH360">
            <v>49.363853277034195</v>
          </cell>
          <cell r="EJ360">
            <v>35</v>
          </cell>
          <cell r="EK360">
            <v>95</v>
          </cell>
          <cell r="EL360">
            <v>115</v>
          </cell>
          <cell r="EN360">
            <v>0</v>
          </cell>
          <cell r="EO360">
            <v>60</v>
          </cell>
          <cell r="EP360">
            <v>80</v>
          </cell>
          <cell r="ER360">
            <v>200</v>
          </cell>
          <cell r="ET360">
            <v>15</v>
          </cell>
          <cell r="EU360">
            <v>0</v>
          </cell>
          <cell r="EV360">
            <v>0</v>
          </cell>
          <cell r="EW360">
            <v>47.306162497712577</v>
          </cell>
          <cell r="EX360">
            <v>15</v>
          </cell>
          <cell r="EZ360">
            <v>47.306162497712577</v>
          </cell>
          <cell r="FA360">
            <v>62.306162497712577</v>
          </cell>
          <cell r="FB360">
            <v>59</v>
          </cell>
          <cell r="FC360">
            <v>68.350684931506848</v>
          </cell>
          <cell r="FE360">
            <v>38271.593298611115</v>
          </cell>
        </row>
        <row r="361">
          <cell r="A361">
            <v>40110</v>
          </cell>
          <cell r="B361">
            <v>24</v>
          </cell>
          <cell r="C361">
            <v>6</v>
          </cell>
          <cell r="D361">
            <v>10</v>
          </cell>
          <cell r="E361">
            <v>2009</v>
          </cell>
          <cell r="G361">
            <v>0</v>
          </cell>
          <cell r="H361">
            <v>2.773729624396851</v>
          </cell>
          <cell r="I361">
            <v>11.980556224991044</v>
          </cell>
          <cell r="J361">
            <v>68.493150684931507</v>
          </cell>
          <cell r="K361">
            <v>10.483870967741936</v>
          </cell>
          <cell r="L361">
            <v>0.40550964906705456</v>
          </cell>
          <cell r="M361">
            <v>8.2637121821321937</v>
          </cell>
          <cell r="N361">
            <v>8.5097142857142849</v>
          </cell>
          <cell r="O361">
            <v>27.523003420669514</v>
          </cell>
          <cell r="P361">
            <v>19.937311361574132</v>
          </cell>
          <cell r="Q361">
            <v>26.025064160614068</v>
          </cell>
          <cell r="R361">
            <v>27.673413977950737</v>
          </cell>
          <cell r="S361">
            <v>94.703798420877646</v>
          </cell>
          <cell r="T361">
            <v>21.435609892926035</v>
          </cell>
          <cell r="U361">
            <v>37.39079655986172</v>
          </cell>
          <cell r="W361">
            <v>0</v>
          </cell>
          <cell r="X361">
            <v>14.754285849387895</v>
          </cell>
          <cell r="Y361">
            <v>10.483870967741936</v>
          </cell>
          <cell r="Z361">
            <v>0</v>
          </cell>
          <cell r="AA361">
            <v>0</v>
          </cell>
          <cell r="AB361">
            <v>2.4540040390038964</v>
          </cell>
          <cell r="AC361">
            <v>5</v>
          </cell>
          <cell r="AD361">
            <v>0</v>
          </cell>
          <cell r="AE361">
            <v>1.3517454706142278</v>
          </cell>
          <cell r="AF361">
            <v>8.3731866072954091</v>
          </cell>
          <cell r="AG361">
            <v>0</v>
          </cell>
          <cell r="AH361">
            <v>2.8599192147007315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15.626813392704591</v>
          </cell>
          <cell r="AR361">
            <v>19.373186607295409</v>
          </cell>
          <cell r="AS361">
            <v>54.714562059199054</v>
          </cell>
          <cell r="AT361">
            <v>0</v>
          </cell>
          <cell r="AU361">
            <v>0</v>
          </cell>
          <cell r="AV361">
            <v>0</v>
          </cell>
          <cell r="AW361">
            <v>67</v>
          </cell>
          <cell r="AX361">
            <v>0</v>
          </cell>
          <cell r="AY361">
            <v>0</v>
          </cell>
          <cell r="AZ361">
            <v>39.311744899553915</v>
          </cell>
          <cell r="BA361">
            <v>0</v>
          </cell>
          <cell r="BB361">
            <v>47.218459974111497</v>
          </cell>
          <cell r="BC361">
            <v>0</v>
          </cell>
          <cell r="BD361">
            <v>0</v>
          </cell>
          <cell r="BE361">
            <v>27.3224043715847</v>
          </cell>
          <cell r="BF361">
            <v>41.028280559922152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8.5843116469086738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CA361">
            <v>0</v>
          </cell>
          <cell r="CB361">
            <v>0.14246575342465917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H361">
            <v>0.14246575342465917</v>
          </cell>
          <cell r="CJ361">
            <v>40110</v>
          </cell>
          <cell r="CK361">
            <v>14.754285849387895</v>
          </cell>
          <cell r="CL361">
            <v>9.7249320779096369</v>
          </cell>
          <cell r="CM361">
            <v>68.350684931506848</v>
          </cell>
          <cell r="CN361">
            <v>0</v>
          </cell>
          <cell r="CO361">
            <v>0</v>
          </cell>
          <cell r="CP361">
            <v>57.574481273899785</v>
          </cell>
          <cell r="CQ361">
            <v>0</v>
          </cell>
          <cell r="CR361">
            <v>35</v>
          </cell>
          <cell r="CS361">
            <v>0</v>
          </cell>
          <cell r="CU361">
            <v>40110</v>
          </cell>
          <cell r="CV361">
            <v>2.4540040390038964</v>
          </cell>
          <cell r="CW361">
            <v>5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72.328767123287676</v>
          </cell>
          <cell r="DD361">
            <v>67</v>
          </cell>
          <cell r="DE361">
            <v>11.835616438356164</v>
          </cell>
          <cell r="DF361">
            <v>24</v>
          </cell>
          <cell r="DG361">
            <v>58.684931506849324</v>
          </cell>
          <cell r="DH361">
            <v>47.218459974111497</v>
          </cell>
          <cell r="DI361">
            <v>0</v>
          </cell>
          <cell r="DJ361">
            <v>0</v>
          </cell>
          <cell r="DK361">
            <v>27.3224043715847</v>
          </cell>
          <cell r="DL361">
            <v>41.028280559922152</v>
          </cell>
          <cell r="DM361">
            <v>0</v>
          </cell>
          <cell r="DN361">
            <v>0</v>
          </cell>
          <cell r="DO361">
            <v>8.5843116469086738</v>
          </cell>
          <cell r="DP361">
            <v>0</v>
          </cell>
          <cell r="DR361">
            <v>68.350684931506848</v>
          </cell>
          <cell r="DS361">
            <v>0.14246575342465917</v>
          </cell>
          <cell r="DT361">
            <v>0</v>
          </cell>
          <cell r="DV361">
            <v>40110</v>
          </cell>
          <cell r="DW361">
            <v>6.4832880519397582</v>
          </cell>
          <cell r="DY361">
            <v>49.7</v>
          </cell>
          <cell r="DZ361">
            <v>44.7</v>
          </cell>
          <cell r="EA361">
            <v>35</v>
          </cell>
          <cell r="EB361">
            <v>35</v>
          </cell>
          <cell r="ED361">
            <v>60</v>
          </cell>
          <cell r="EE361">
            <v>20</v>
          </cell>
          <cell r="EF361">
            <v>57.574481273899785</v>
          </cell>
          <cell r="EG361">
            <v>0</v>
          </cell>
          <cell r="EH361">
            <v>57.574481273899785</v>
          </cell>
          <cell r="EJ361">
            <v>35</v>
          </cell>
          <cell r="EK361">
            <v>95</v>
          </cell>
          <cell r="EL361">
            <v>115</v>
          </cell>
          <cell r="EN361">
            <v>0</v>
          </cell>
          <cell r="EO361">
            <v>60</v>
          </cell>
          <cell r="EP361">
            <v>80</v>
          </cell>
          <cell r="ER361">
            <v>200</v>
          </cell>
          <cell r="ET361">
            <v>15</v>
          </cell>
          <cell r="EU361">
            <v>0</v>
          </cell>
          <cell r="EV361">
            <v>0</v>
          </cell>
          <cell r="EW361">
            <v>61.05876717593442</v>
          </cell>
          <cell r="EX361">
            <v>7.2919177555724275</v>
          </cell>
          <cell r="EZ361">
            <v>61.05876717593442</v>
          </cell>
          <cell r="FA361">
            <v>76.05876717593442</v>
          </cell>
          <cell r="FB361">
            <v>59</v>
          </cell>
          <cell r="FC361">
            <v>68.350684931506848</v>
          </cell>
          <cell r="FE361">
            <v>38271.593298958331</v>
          </cell>
        </row>
        <row r="362">
          <cell r="A362">
            <v>40111</v>
          </cell>
          <cell r="B362">
            <v>25</v>
          </cell>
          <cell r="C362">
            <v>7</v>
          </cell>
          <cell r="D362">
            <v>10</v>
          </cell>
          <cell r="E362">
            <v>2009</v>
          </cell>
          <cell r="G362">
            <v>0</v>
          </cell>
          <cell r="H362">
            <v>2.076041728640047</v>
          </cell>
          <cell r="I362">
            <v>11.732168557435301</v>
          </cell>
          <cell r="J362">
            <v>68.493150684931507</v>
          </cell>
          <cell r="K362">
            <v>10.483870967741936</v>
          </cell>
          <cell r="L362">
            <v>0.3035100989745706</v>
          </cell>
          <cell r="M362">
            <v>8.0923842274258746</v>
          </cell>
          <cell r="N362">
            <v>8.5097142857142849</v>
          </cell>
          <cell r="O362">
            <v>20.600026439576837</v>
          </cell>
          <cell r="P362">
            <v>19.523959746387529</v>
          </cell>
          <cell r="Q362">
            <v>25.895933654002764</v>
          </cell>
          <cell r="R362">
            <v>27.673413977950737</v>
          </cell>
          <cell r="S362">
            <v>105.46013476306591</v>
          </cell>
          <cell r="T362">
            <v>21.474262471553885</v>
          </cell>
          <cell r="U362">
            <v>37.753195789924682</v>
          </cell>
          <cell r="W362">
            <v>0</v>
          </cell>
          <cell r="X362">
            <v>13.808210286075347</v>
          </cell>
          <cell r="Y362">
            <v>10.483870967741936</v>
          </cell>
          <cell r="Z362">
            <v>0</v>
          </cell>
          <cell r="AA362">
            <v>0</v>
          </cell>
          <cell r="AB362">
            <v>2.4527592543464314</v>
          </cell>
          <cell r="AC362">
            <v>5</v>
          </cell>
          <cell r="AD362">
            <v>0</v>
          </cell>
          <cell r="AE362">
            <v>1.3517454706142278</v>
          </cell>
          <cell r="AF362">
            <v>8.1011038871540713</v>
          </cell>
          <cell r="AG362">
            <v>0</v>
          </cell>
          <cell r="AH362">
            <v>3.0249445976172318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15.898896112845929</v>
          </cell>
          <cell r="AR362">
            <v>19.101103887154071</v>
          </cell>
          <cell r="AS362">
            <v>55.495612239595097</v>
          </cell>
          <cell r="AT362">
            <v>0</v>
          </cell>
          <cell r="AU362">
            <v>0</v>
          </cell>
          <cell r="AV362">
            <v>0</v>
          </cell>
          <cell r="AW362">
            <v>67</v>
          </cell>
          <cell r="AX362">
            <v>0</v>
          </cell>
          <cell r="AY362">
            <v>0</v>
          </cell>
          <cell r="AZ362">
            <v>39.583827619695256</v>
          </cell>
          <cell r="BA362">
            <v>0</v>
          </cell>
          <cell r="BB362">
            <v>58.103765404849213</v>
          </cell>
          <cell r="BC362">
            <v>0</v>
          </cell>
          <cell r="BD362">
            <v>0</v>
          </cell>
          <cell r="BE362">
            <v>27.3224043715847</v>
          </cell>
          <cell r="BF362">
            <v>41.028280559922152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0.17277698070554948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CA362">
            <v>0</v>
          </cell>
          <cell r="CB362">
            <v>0.14246575342465917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H362">
            <v>0.14246575342465917</v>
          </cell>
          <cell r="CJ362">
            <v>40111</v>
          </cell>
          <cell r="CK362">
            <v>13.808210286075347</v>
          </cell>
          <cell r="CL362">
            <v>9.452849357768299</v>
          </cell>
          <cell r="CM362">
            <v>68.350684931506848</v>
          </cell>
          <cell r="CN362">
            <v>0</v>
          </cell>
          <cell r="CO362">
            <v>0</v>
          </cell>
          <cell r="CP362">
            <v>58.520556837212325</v>
          </cell>
          <cell r="CQ362">
            <v>0</v>
          </cell>
          <cell r="CR362">
            <v>35</v>
          </cell>
          <cell r="CS362">
            <v>0</v>
          </cell>
          <cell r="CU362">
            <v>40111</v>
          </cell>
          <cell r="CV362">
            <v>2.4527592543464314</v>
          </cell>
          <cell r="CW362">
            <v>5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72.328767123287676</v>
          </cell>
          <cell r="DD362">
            <v>67</v>
          </cell>
          <cell r="DE362">
            <v>11.835616438356164</v>
          </cell>
          <cell r="DF362">
            <v>24</v>
          </cell>
          <cell r="DG362">
            <v>58.684931506849324</v>
          </cell>
          <cell r="DH362">
            <v>58.103765404849213</v>
          </cell>
          <cell r="DI362">
            <v>0</v>
          </cell>
          <cell r="DJ362">
            <v>0</v>
          </cell>
          <cell r="DK362">
            <v>27.3224043715847</v>
          </cell>
          <cell r="DL362">
            <v>41.028280559922152</v>
          </cell>
          <cell r="DM362">
            <v>0</v>
          </cell>
          <cell r="DN362">
            <v>0</v>
          </cell>
          <cell r="DO362">
            <v>0.17277698070554948</v>
          </cell>
          <cell r="DP362">
            <v>0</v>
          </cell>
          <cell r="DR362">
            <v>68.350684931506848</v>
          </cell>
          <cell r="DS362">
            <v>0.14246575342465917</v>
          </cell>
          <cell r="DT362">
            <v>0</v>
          </cell>
          <cell r="DV362">
            <v>40111</v>
          </cell>
          <cell r="DW362">
            <v>6.3018995718455324</v>
          </cell>
          <cell r="DY362">
            <v>49.7</v>
          </cell>
          <cell r="DZ362">
            <v>44.7</v>
          </cell>
          <cell r="EA362">
            <v>35</v>
          </cell>
          <cell r="EB362">
            <v>35</v>
          </cell>
          <cell r="ED362">
            <v>60</v>
          </cell>
          <cell r="EE362">
            <v>20</v>
          </cell>
          <cell r="EF362">
            <v>58.520556837212325</v>
          </cell>
          <cell r="EG362">
            <v>0</v>
          </cell>
          <cell r="EH362">
            <v>58.520556837212325</v>
          </cell>
          <cell r="EJ362">
            <v>35</v>
          </cell>
          <cell r="EK362">
            <v>95</v>
          </cell>
          <cell r="EL362">
            <v>115</v>
          </cell>
          <cell r="EN362">
            <v>0</v>
          </cell>
          <cell r="EO362">
            <v>60</v>
          </cell>
          <cell r="EP362">
            <v>80</v>
          </cell>
          <cell r="ER362">
            <v>200</v>
          </cell>
          <cell r="ET362">
            <v>15</v>
          </cell>
          <cell r="EU362">
            <v>0</v>
          </cell>
          <cell r="EV362">
            <v>0</v>
          </cell>
          <cell r="EW362">
            <v>59.792862281550377</v>
          </cell>
          <cell r="EX362">
            <v>8.5578226499564707</v>
          </cell>
          <cell r="EZ362">
            <v>59.792862281550377</v>
          </cell>
          <cell r="FA362">
            <v>74.792862281550384</v>
          </cell>
          <cell r="FB362">
            <v>59</v>
          </cell>
          <cell r="FC362">
            <v>68.350684931506848</v>
          </cell>
          <cell r="FE362">
            <v>38271.593299189815</v>
          </cell>
        </row>
        <row r="363">
          <cell r="A363">
            <v>40112</v>
          </cell>
          <cell r="B363">
            <v>26</v>
          </cell>
          <cell r="C363">
            <v>1</v>
          </cell>
          <cell r="D363">
            <v>10</v>
          </cell>
          <cell r="E363">
            <v>2009</v>
          </cell>
          <cell r="G363">
            <v>0</v>
          </cell>
          <cell r="H363">
            <v>1.9381140449814929</v>
          </cell>
          <cell r="I363">
            <v>11.684227869851156</v>
          </cell>
          <cell r="J363">
            <v>68.493150684931507</v>
          </cell>
          <cell r="K363">
            <v>10.483870967741936</v>
          </cell>
          <cell r="L363">
            <v>0.28334555009242274</v>
          </cell>
          <cell r="M363">
            <v>8.0593166438705701</v>
          </cell>
          <cell r="N363">
            <v>8.5097142857142849</v>
          </cell>
          <cell r="O363">
            <v>19.23140562096879</v>
          </cell>
          <cell r="P363">
            <v>19.44417977646766</v>
          </cell>
          <cell r="Q363">
            <v>25.919464904663677</v>
          </cell>
          <cell r="R363">
            <v>27.673413977950737</v>
          </cell>
          <cell r="S363">
            <v>149.46906298335088</v>
          </cell>
          <cell r="T363">
            <v>21.632407262144902</v>
          </cell>
          <cell r="U363">
            <v>39.235931286059504</v>
          </cell>
          <cell r="W363">
            <v>0</v>
          </cell>
          <cell r="X363">
            <v>13.622341914832649</v>
          </cell>
          <cell r="Y363">
            <v>10.483870967741936</v>
          </cell>
          <cell r="Z363">
            <v>0</v>
          </cell>
          <cell r="AA363">
            <v>0</v>
          </cell>
          <cell r="AB363">
            <v>2.4515151011014731</v>
          </cell>
          <cell r="AC363">
            <v>5</v>
          </cell>
          <cell r="AD363">
            <v>0</v>
          </cell>
          <cell r="AE363">
            <v>1.3517454706142278</v>
          </cell>
          <cell r="AF363">
            <v>8.0491159079615748</v>
          </cell>
          <cell r="AG363">
            <v>0</v>
          </cell>
          <cell r="AH363">
            <v>3.1763388557597665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15.950884092038425</v>
          </cell>
          <cell r="AR363">
            <v>19.049115907961575</v>
          </cell>
          <cell r="AS363">
            <v>55.387620599270605</v>
          </cell>
          <cell r="AT363">
            <v>0</v>
          </cell>
          <cell r="AU363">
            <v>0</v>
          </cell>
          <cell r="AV363">
            <v>0</v>
          </cell>
          <cell r="AW363">
            <v>67</v>
          </cell>
          <cell r="AX363">
            <v>0</v>
          </cell>
          <cell r="AY363">
            <v>0</v>
          </cell>
          <cell r="AZ363">
            <v>39.635815598887746</v>
          </cell>
          <cell r="BA363">
            <v>0</v>
          </cell>
          <cell r="BB363">
            <v>103.70158593266754</v>
          </cell>
          <cell r="BC363">
            <v>0</v>
          </cell>
          <cell r="BD363">
            <v>0</v>
          </cell>
          <cell r="BE363">
            <v>27.3224043715847</v>
          </cell>
          <cell r="BF363">
            <v>41.028280559922152</v>
          </cell>
          <cell r="BG363">
            <v>0</v>
          </cell>
          <cell r="BH363">
            <v>0.14246575342465917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-1.2954951749795072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H363">
            <v>0</v>
          </cell>
          <cell r="CJ363">
            <v>40112</v>
          </cell>
          <cell r="CK363">
            <v>13.622341914832649</v>
          </cell>
          <cell r="CL363">
            <v>9.4008613785758026</v>
          </cell>
          <cell r="CM363">
            <v>68.350684931506848</v>
          </cell>
          <cell r="CN363">
            <v>0</v>
          </cell>
          <cell r="CO363">
            <v>0</v>
          </cell>
          <cell r="CP363">
            <v>58.563959455030371</v>
          </cell>
          <cell r="CQ363">
            <v>0</v>
          </cell>
          <cell r="CR363">
            <v>35</v>
          </cell>
          <cell r="CS363">
            <v>0</v>
          </cell>
          <cell r="CU363">
            <v>40112</v>
          </cell>
          <cell r="CV363">
            <v>2.4515151011014731</v>
          </cell>
          <cell r="CW363">
            <v>5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72.328767123287676</v>
          </cell>
          <cell r="DD363">
            <v>67</v>
          </cell>
          <cell r="DE363">
            <v>11.835616438356164</v>
          </cell>
          <cell r="DF363">
            <v>24</v>
          </cell>
          <cell r="DG363">
            <v>58.684931506849324</v>
          </cell>
          <cell r="DH363">
            <v>103.70158593266754</v>
          </cell>
          <cell r="DI363">
            <v>0</v>
          </cell>
          <cell r="DJ363">
            <v>0</v>
          </cell>
          <cell r="DK363">
            <v>27.3224043715847</v>
          </cell>
          <cell r="DL363">
            <v>41.028280559922152</v>
          </cell>
          <cell r="DM363">
            <v>0</v>
          </cell>
          <cell r="DN363">
            <v>0</v>
          </cell>
          <cell r="DO363">
            <v>-1.2954951749795072</v>
          </cell>
          <cell r="DP363">
            <v>0</v>
          </cell>
          <cell r="DR363">
            <v>68.350684931506848</v>
          </cell>
          <cell r="DS363">
            <v>0</v>
          </cell>
          <cell r="DT363">
            <v>0</v>
          </cell>
          <cell r="DV363">
            <v>40112</v>
          </cell>
          <cell r="DW363">
            <v>6.2672409190505354</v>
          </cell>
          <cell r="DY363">
            <v>49.7</v>
          </cell>
          <cell r="DZ363">
            <v>44.7</v>
          </cell>
          <cell r="EA363">
            <v>35</v>
          </cell>
          <cell r="EB363">
            <v>35</v>
          </cell>
          <cell r="ED363">
            <v>60</v>
          </cell>
          <cell r="EE363">
            <v>20</v>
          </cell>
          <cell r="EF363">
            <v>58.563959455030371</v>
          </cell>
          <cell r="EG363">
            <v>0</v>
          </cell>
          <cell r="EH363">
            <v>58.563959455030371</v>
          </cell>
          <cell r="EJ363">
            <v>35</v>
          </cell>
          <cell r="EK363">
            <v>95</v>
          </cell>
          <cell r="EL363">
            <v>115</v>
          </cell>
          <cell r="EN363">
            <v>0</v>
          </cell>
          <cell r="EO363">
            <v>60</v>
          </cell>
          <cell r="EP363">
            <v>80</v>
          </cell>
          <cell r="ER363">
            <v>200</v>
          </cell>
          <cell r="ET363">
            <v>15</v>
          </cell>
          <cell r="EU363">
            <v>0</v>
          </cell>
          <cell r="EV363">
            <v>0</v>
          </cell>
          <cell r="EW363">
            <v>59.548533117988789</v>
          </cell>
          <cell r="EX363">
            <v>8.8021518135180585</v>
          </cell>
          <cell r="EZ363">
            <v>59.548533117988789</v>
          </cell>
          <cell r="FA363">
            <v>74.548533117988796</v>
          </cell>
          <cell r="FB363">
            <v>59</v>
          </cell>
          <cell r="FC363">
            <v>68.350684931506848</v>
          </cell>
          <cell r="FE363">
            <v>38271.593299305554</v>
          </cell>
        </row>
        <row r="364">
          <cell r="A364">
            <v>40113</v>
          </cell>
          <cell r="B364">
            <v>27</v>
          </cell>
          <cell r="C364">
            <v>2</v>
          </cell>
          <cell r="D364">
            <v>10</v>
          </cell>
          <cell r="E364">
            <v>2009</v>
          </cell>
          <cell r="G364">
            <v>0</v>
          </cell>
          <cell r="H364">
            <v>3.1553985185948372</v>
          </cell>
          <cell r="I364">
            <v>12.114920058900665</v>
          </cell>
          <cell r="J364">
            <v>68.493150684931507</v>
          </cell>
          <cell r="K364">
            <v>10.483870967741936</v>
          </cell>
          <cell r="L364">
            <v>0.4613083173960526</v>
          </cell>
          <cell r="M364">
            <v>8.3563910219343711</v>
          </cell>
          <cell r="N364">
            <v>8.5097142857142849</v>
          </cell>
          <cell r="O364">
            <v>31.310205384472518</v>
          </cell>
          <cell r="P364">
            <v>20.160911463446109</v>
          </cell>
          <cell r="Q364">
            <v>26.031785070216657</v>
          </cell>
          <cell r="R364">
            <v>27.673413977950737</v>
          </cell>
          <cell r="S364">
            <v>106.56256804559041</v>
          </cell>
          <cell r="T364">
            <v>21.478224033165489</v>
          </cell>
          <cell r="U364">
            <v>37.790338638574333</v>
          </cell>
          <cell r="W364">
            <v>0</v>
          </cell>
          <cell r="X364">
            <v>15.270318577495502</v>
          </cell>
          <cell r="Y364">
            <v>10.483870967741936</v>
          </cell>
          <cell r="Z364">
            <v>0</v>
          </cell>
          <cell r="AA364">
            <v>0</v>
          </cell>
          <cell r="AB364">
            <v>2.4502715789487404</v>
          </cell>
          <cell r="AC364">
            <v>5</v>
          </cell>
          <cell r="AD364">
            <v>0</v>
          </cell>
          <cell r="AE364">
            <v>1.3517454706142278</v>
          </cell>
          <cell r="AF364">
            <v>8.5253965754817411</v>
          </cell>
          <cell r="AG364">
            <v>0</v>
          </cell>
          <cell r="AH364">
            <v>2.6148964391745935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15.474603424518259</v>
          </cell>
          <cell r="AR364">
            <v>19.525396575481743</v>
          </cell>
          <cell r="AS364">
            <v>54.443552106617581</v>
          </cell>
          <cell r="AT364">
            <v>0</v>
          </cell>
          <cell r="AU364">
            <v>0</v>
          </cell>
          <cell r="AV364">
            <v>0</v>
          </cell>
          <cell r="AW364">
            <v>67</v>
          </cell>
          <cell r="AX364">
            <v>0</v>
          </cell>
          <cell r="AY364">
            <v>0</v>
          </cell>
          <cell r="AZ364">
            <v>39.159534931367581</v>
          </cell>
          <cell r="BA364">
            <v>0</v>
          </cell>
          <cell r="BB364">
            <v>59.671595785962637</v>
          </cell>
          <cell r="BC364">
            <v>0</v>
          </cell>
          <cell r="BD364">
            <v>0</v>
          </cell>
          <cell r="BE364">
            <v>27.3224043715847</v>
          </cell>
          <cell r="BF364">
            <v>41.028280559922152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13.117867350293835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CA364">
            <v>0</v>
          </cell>
          <cell r="CB364">
            <v>0.14246575342465917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H364">
            <v>0.14246575342465917</v>
          </cell>
          <cell r="CJ364">
            <v>40113</v>
          </cell>
          <cell r="CK364">
            <v>15.270318577495502</v>
          </cell>
          <cell r="CL364">
            <v>9.8771420460959689</v>
          </cell>
          <cell r="CM364">
            <v>68.350684931506848</v>
          </cell>
          <cell r="CN364">
            <v>0</v>
          </cell>
          <cell r="CO364">
            <v>0</v>
          </cell>
          <cell r="CP364">
            <v>57.058448545792174</v>
          </cell>
          <cell r="CQ364">
            <v>0</v>
          </cell>
          <cell r="CR364">
            <v>35</v>
          </cell>
          <cell r="CS364">
            <v>0</v>
          </cell>
          <cell r="CU364">
            <v>40113</v>
          </cell>
          <cell r="CV364">
            <v>2.4502715789487404</v>
          </cell>
          <cell r="CW364">
            <v>5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72.328767123287676</v>
          </cell>
          <cell r="DD364">
            <v>67</v>
          </cell>
          <cell r="DE364">
            <v>11.835616438356164</v>
          </cell>
          <cell r="DF364">
            <v>24</v>
          </cell>
          <cell r="DG364">
            <v>58.684931506849324</v>
          </cell>
          <cell r="DH364">
            <v>59.671595785962637</v>
          </cell>
          <cell r="DI364">
            <v>0</v>
          </cell>
          <cell r="DJ364">
            <v>0</v>
          </cell>
          <cell r="DK364">
            <v>27.3224043715847</v>
          </cell>
          <cell r="DL364">
            <v>41.028280559922152</v>
          </cell>
          <cell r="DM364">
            <v>0</v>
          </cell>
          <cell r="DN364">
            <v>0</v>
          </cell>
          <cell r="DO364">
            <v>13.117867350293835</v>
          </cell>
          <cell r="DP364">
            <v>0</v>
          </cell>
          <cell r="DR364">
            <v>68.350684931506848</v>
          </cell>
          <cell r="DS364">
            <v>0.14246575342465917</v>
          </cell>
          <cell r="DT364">
            <v>0</v>
          </cell>
          <cell r="DV364">
            <v>40113</v>
          </cell>
          <cell r="DW364">
            <v>6.5847613640639793</v>
          </cell>
          <cell r="DY364">
            <v>49.7</v>
          </cell>
          <cell r="DZ364">
            <v>44.7</v>
          </cell>
          <cell r="EA364">
            <v>35</v>
          </cell>
          <cell r="EB364">
            <v>35</v>
          </cell>
          <cell r="ED364">
            <v>60</v>
          </cell>
          <cell r="EE364">
            <v>20</v>
          </cell>
          <cell r="EF364">
            <v>57.058448545792174</v>
          </cell>
          <cell r="EG364">
            <v>0</v>
          </cell>
          <cell r="EH364">
            <v>57.058448545792174</v>
          </cell>
          <cell r="EJ364">
            <v>35</v>
          </cell>
          <cell r="EK364">
            <v>95</v>
          </cell>
          <cell r="EL364">
            <v>115</v>
          </cell>
          <cell r="EN364">
            <v>0</v>
          </cell>
          <cell r="EO364">
            <v>60</v>
          </cell>
          <cell r="EP364">
            <v>80</v>
          </cell>
          <cell r="ER364">
            <v>200</v>
          </cell>
          <cell r="ET364">
            <v>15</v>
          </cell>
          <cell r="EU364">
            <v>0</v>
          </cell>
          <cell r="EV364">
            <v>0</v>
          </cell>
          <cell r="EW364">
            <v>61.743550911971653</v>
          </cell>
          <cell r="EX364">
            <v>6.6071340195351951</v>
          </cell>
          <cell r="EZ364">
            <v>61.743550911971653</v>
          </cell>
          <cell r="FA364">
            <v>76.743550911971653</v>
          </cell>
          <cell r="FB364">
            <v>59</v>
          </cell>
          <cell r="FC364">
            <v>68.350684931506848</v>
          </cell>
          <cell r="FE364">
            <v>38271.593299652777</v>
          </cell>
        </row>
        <row r="365">
          <cell r="A365">
            <v>40114</v>
          </cell>
          <cell r="B365">
            <v>28</v>
          </cell>
          <cell r="C365">
            <v>3</v>
          </cell>
          <cell r="D365">
            <v>10</v>
          </cell>
          <cell r="E365">
            <v>2009</v>
          </cell>
          <cell r="G365">
            <v>0</v>
          </cell>
          <cell r="H365">
            <v>1.8309467823403198</v>
          </cell>
          <cell r="I365">
            <v>11.189594505536922</v>
          </cell>
          <cell r="J365">
            <v>68.493150684931507</v>
          </cell>
          <cell r="K365">
            <v>10.483870967741936</v>
          </cell>
          <cell r="L365">
            <v>0.26767806805565109</v>
          </cell>
          <cell r="M365">
            <v>7.7181381809001994</v>
          </cell>
          <cell r="N365">
            <v>8.5097142857142849</v>
          </cell>
          <cell r="O365">
            <v>18.168012523706047</v>
          </cell>
          <cell r="P365">
            <v>18.621041083325458</v>
          </cell>
          <cell r="Q365">
            <v>25.671585091470405</v>
          </cell>
          <cell r="R365">
            <v>27.673413977950737</v>
          </cell>
          <cell r="S365">
            <v>46.961546014534477</v>
          </cell>
          <cell r="T365">
            <v>21.30460328827305</v>
          </cell>
          <cell r="U365">
            <v>32.048021881492375</v>
          </cell>
          <cell r="W365">
            <v>0</v>
          </cell>
          <cell r="X365">
            <v>13.020541287877242</v>
          </cell>
          <cell r="Y365">
            <v>10.483870967741936</v>
          </cell>
          <cell r="Z365">
            <v>0</v>
          </cell>
          <cell r="AA365">
            <v>0</v>
          </cell>
          <cell r="AB365">
            <v>2.4490286875681146</v>
          </cell>
          <cell r="AC365">
            <v>5</v>
          </cell>
          <cell r="AD365">
            <v>0</v>
          </cell>
          <cell r="AE365">
            <v>1.3517454706142278</v>
          </cell>
          <cell r="AF365">
            <v>7.694756376487792</v>
          </cell>
          <cell r="AG365">
            <v>0</v>
          </cell>
          <cell r="AH365">
            <v>3.3805234711606094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16.305243623512208</v>
          </cell>
          <cell r="AR365">
            <v>18.694756376487792</v>
          </cell>
          <cell r="AS365">
            <v>55.785236610825166</v>
          </cell>
          <cell r="AT365">
            <v>0</v>
          </cell>
          <cell r="AU365">
            <v>0</v>
          </cell>
          <cell r="AV365">
            <v>0</v>
          </cell>
          <cell r="AW365">
            <v>67</v>
          </cell>
          <cell r="AX365">
            <v>0</v>
          </cell>
          <cell r="AY365">
            <v>0</v>
          </cell>
          <cell r="AZ365">
            <v>33.314171184299894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27.3224043715847</v>
          </cell>
          <cell r="BF365">
            <v>41.028280559922152</v>
          </cell>
          <cell r="BG365">
            <v>0</v>
          </cell>
          <cell r="BH365">
            <v>0.14246575342465917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-4.0317074055331261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H365">
            <v>0</v>
          </cell>
          <cell r="CJ365">
            <v>40114</v>
          </cell>
          <cell r="CK365">
            <v>13.020541287877242</v>
          </cell>
          <cell r="CL365">
            <v>9.0465018471020198</v>
          </cell>
          <cell r="CM365">
            <v>68.350684931506848</v>
          </cell>
          <cell r="CN365">
            <v>0</v>
          </cell>
          <cell r="CO365">
            <v>0</v>
          </cell>
          <cell r="CP365">
            <v>59.165760081985773</v>
          </cell>
          <cell r="CQ365">
            <v>0</v>
          </cell>
          <cell r="CR365">
            <v>35</v>
          </cell>
          <cell r="CS365">
            <v>0</v>
          </cell>
          <cell r="CU365">
            <v>40114</v>
          </cell>
          <cell r="CV365">
            <v>2.4490286875681146</v>
          </cell>
          <cell r="CW365">
            <v>5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72.328767123287676</v>
          </cell>
          <cell r="DD365">
            <v>67</v>
          </cell>
          <cell r="DE365">
            <v>11.835616438356164</v>
          </cell>
          <cell r="DF365">
            <v>24</v>
          </cell>
          <cell r="DG365">
            <v>52.008927560787683</v>
          </cell>
          <cell r="DH365">
            <v>0</v>
          </cell>
          <cell r="DI365">
            <v>0</v>
          </cell>
          <cell r="DJ365">
            <v>0</v>
          </cell>
          <cell r="DK365">
            <v>27.3224043715847</v>
          </cell>
          <cell r="DL365">
            <v>41.028280559922152</v>
          </cell>
          <cell r="DM365">
            <v>0</v>
          </cell>
          <cell r="DN365">
            <v>0</v>
          </cell>
          <cell r="DO365">
            <v>-4.0317074055331261</v>
          </cell>
          <cell r="DP365">
            <v>0</v>
          </cell>
          <cell r="DR365">
            <v>68.350684931506848</v>
          </cell>
          <cell r="DS365">
            <v>0</v>
          </cell>
          <cell r="DT365">
            <v>0</v>
          </cell>
          <cell r="DV365">
            <v>40114</v>
          </cell>
          <cell r="DW365">
            <v>6.0310012314013468</v>
          </cell>
          <cell r="DY365">
            <v>49.7</v>
          </cell>
          <cell r="DZ365">
            <v>44.7</v>
          </cell>
          <cell r="EA365">
            <v>35</v>
          </cell>
          <cell r="EB365">
            <v>35</v>
          </cell>
          <cell r="ED365">
            <v>60</v>
          </cell>
          <cell r="EE365">
            <v>20</v>
          </cell>
          <cell r="EF365">
            <v>59.165760081985773</v>
          </cell>
          <cell r="EG365">
            <v>0</v>
          </cell>
          <cell r="EH365">
            <v>59.165760081985773</v>
          </cell>
          <cell r="EJ365">
            <v>35</v>
          </cell>
          <cell r="EK365">
            <v>95</v>
          </cell>
          <cell r="EL365">
            <v>115</v>
          </cell>
          <cell r="EN365">
            <v>0</v>
          </cell>
          <cell r="EO365">
            <v>60</v>
          </cell>
          <cell r="EP365">
            <v>80</v>
          </cell>
          <cell r="ER365">
            <v>200</v>
          </cell>
          <cell r="ET365">
            <v>15</v>
          </cell>
          <cell r="EU365">
            <v>0</v>
          </cell>
          <cell r="EV365">
            <v>0</v>
          </cell>
          <cell r="EW365">
            <v>57.027639858783331</v>
          </cell>
          <cell r="EX365">
            <v>11.323045072723517</v>
          </cell>
          <cell r="EZ365">
            <v>57.027639858783331</v>
          </cell>
          <cell r="FA365">
            <v>72.027639858783331</v>
          </cell>
          <cell r="FB365">
            <v>59</v>
          </cell>
          <cell r="FC365">
            <v>68.350684931506848</v>
          </cell>
          <cell r="FE365">
            <v>38271.593299884262</v>
          </cell>
        </row>
        <row r="366">
          <cell r="A366">
            <v>40115</v>
          </cell>
          <cell r="B366">
            <v>29</v>
          </cell>
          <cell r="C366">
            <v>4</v>
          </cell>
          <cell r="D366">
            <v>10</v>
          </cell>
          <cell r="E366">
            <v>2009</v>
          </cell>
          <cell r="G366">
            <v>0</v>
          </cell>
          <cell r="H366">
            <v>1.3376074332265979</v>
          </cell>
          <cell r="I366">
            <v>9.1354500076924552</v>
          </cell>
          <cell r="J366">
            <v>68.493150684931507</v>
          </cell>
          <cell r="K366">
            <v>10.483870967741936</v>
          </cell>
          <cell r="L366">
            <v>0.19555356660083598</v>
          </cell>
          <cell r="M366">
            <v>6.3012708341831782</v>
          </cell>
          <cell r="N366">
            <v>0</v>
          </cell>
          <cell r="O366">
            <v>13.272733447555856</v>
          </cell>
          <cell r="P366">
            <v>15.202659026091707</v>
          </cell>
          <cell r="Q366">
            <v>26.270202053679583</v>
          </cell>
          <cell r="R366">
            <v>27.673413977950737</v>
          </cell>
          <cell r="S366">
            <v>71.00864923772312</v>
          </cell>
          <cell r="T366">
            <v>20.577046116184871</v>
          </cell>
          <cell r="U366">
            <v>23.479023759616599</v>
          </cell>
          <cell r="W366">
            <v>0</v>
          </cell>
          <cell r="X366">
            <v>10.473057440919053</v>
          </cell>
          <cell r="Y366">
            <v>10.483870967741936</v>
          </cell>
          <cell r="Z366">
            <v>0</v>
          </cell>
          <cell r="AA366">
            <v>0</v>
          </cell>
          <cell r="AB366">
            <v>0</v>
          </cell>
          <cell r="AC366">
            <v>5</v>
          </cell>
          <cell r="AD366">
            <v>0</v>
          </cell>
          <cell r="AE366">
            <v>1.3517454706142278</v>
          </cell>
          <cell r="AF366">
            <v>0.14507893016978635</v>
          </cell>
          <cell r="AG366">
            <v>0</v>
          </cell>
          <cell r="AH366">
            <v>3.9915929052914372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23.854921069830212</v>
          </cell>
          <cell r="AR366">
            <v>11.145078930169788</v>
          </cell>
          <cell r="AS366">
            <v>50.929682114322603</v>
          </cell>
          <cell r="AT366">
            <v>0</v>
          </cell>
          <cell r="AU366">
            <v>0</v>
          </cell>
          <cell r="AV366">
            <v>0</v>
          </cell>
          <cell r="AW366">
            <v>67</v>
          </cell>
          <cell r="AX366">
            <v>0</v>
          </cell>
          <cell r="AY366">
            <v>0</v>
          </cell>
          <cell r="AZ366">
            <v>47.539852576679536</v>
          </cell>
          <cell r="BA366">
            <v>0</v>
          </cell>
          <cell r="BB366">
            <v>0.52486653684505313</v>
          </cell>
          <cell r="BC366">
            <v>0</v>
          </cell>
          <cell r="BD366">
            <v>0</v>
          </cell>
          <cell r="BE366">
            <v>27.3224043715847</v>
          </cell>
          <cell r="BF366">
            <v>34.236311650592228</v>
          </cell>
          <cell r="BG366">
            <v>0</v>
          </cell>
          <cell r="BH366">
            <v>6.9344346627545832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-7.5022665143361706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H366">
            <v>0</v>
          </cell>
          <cell r="CJ366">
            <v>40115</v>
          </cell>
          <cell r="CK366">
            <v>10.473057440919053</v>
          </cell>
          <cell r="CL366">
            <v>1.4968244007840141</v>
          </cell>
          <cell r="CM366">
            <v>61.558716022176924</v>
          </cell>
          <cell r="CN366">
            <v>0</v>
          </cell>
          <cell r="CO366">
            <v>0</v>
          </cell>
          <cell r="CP366">
            <v>54.921275019614043</v>
          </cell>
          <cell r="CQ366">
            <v>0</v>
          </cell>
          <cell r="CR366">
            <v>35</v>
          </cell>
          <cell r="CS366">
            <v>0</v>
          </cell>
          <cell r="CU366">
            <v>40115</v>
          </cell>
          <cell r="CV366">
            <v>0</v>
          </cell>
          <cell r="CW366">
            <v>5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72.328767123287676</v>
          </cell>
          <cell r="DD366">
            <v>67</v>
          </cell>
          <cell r="DE366">
            <v>11.835616438356164</v>
          </cell>
          <cell r="DF366">
            <v>24</v>
          </cell>
          <cell r="DG366">
            <v>58.684931506849324</v>
          </cell>
          <cell r="DH366">
            <v>0.52486653684505313</v>
          </cell>
          <cell r="DI366">
            <v>0</v>
          </cell>
          <cell r="DJ366">
            <v>0</v>
          </cell>
          <cell r="DK366">
            <v>27.3224043715847</v>
          </cell>
          <cell r="DL366">
            <v>34.236311650592228</v>
          </cell>
          <cell r="DM366">
            <v>0</v>
          </cell>
          <cell r="DN366">
            <v>0</v>
          </cell>
          <cell r="DO366">
            <v>-7.5022665143361706</v>
          </cell>
          <cell r="DP366">
            <v>0</v>
          </cell>
          <cell r="DR366">
            <v>61.558716022176924</v>
          </cell>
          <cell r="DS366">
            <v>0</v>
          </cell>
          <cell r="DT366">
            <v>0</v>
          </cell>
          <cell r="DV366">
            <v>40115</v>
          </cell>
          <cell r="DW366">
            <v>0.99788293385600946</v>
          </cell>
          <cell r="DY366">
            <v>49.7</v>
          </cell>
          <cell r="DZ366">
            <v>44.7</v>
          </cell>
          <cell r="EA366">
            <v>35</v>
          </cell>
          <cell r="EB366">
            <v>35</v>
          </cell>
          <cell r="ED366">
            <v>60</v>
          </cell>
          <cell r="EE366">
            <v>20</v>
          </cell>
          <cell r="EF366">
            <v>54.921275019614043</v>
          </cell>
          <cell r="EG366">
            <v>0</v>
          </cell>
          <cell r="EH366">
            <v>54.921275019614043</v>
          </cell>
          <cell r="EJ366">
            <v>35</v>
          </cell>
          <cell r="EK366">
            <v>95</v>
          </cell>
          <cell r="EL366">
            <v>115</v>
          </cell>
          <cell r="EN366">
            <v>0</v>
          </cell>
          <cell r="EO366">
            <v>60</v>
          </cell>
          <cell r="EP366">
            <v>80</v>
          </cell>
          <cell r="ER366">
            <v>200</v>
          </cell>
          <cell r="ET366">
            <v>15</v>
          </cell>
          <cell r="EU366">
            <v>0</v>
          </cell>
          <cell r="EV366">
            <v>0</v>
          </cell>
          <cell r="EW366">
            <v>46.558716022176924</v>
          </cell>
          <cell r="EX366">
            <v>15</v>
          </cell>
          <cell r="EZ366">
            <v>46.558716022176924</v>
          </cell>
          <cell r="FA366">
            <v>61.558716022176924</v>
          </cell>
          <cell r="FB366">
            <v>59</v>
          </cell>
          <cell r="FC366">
            <v>68.350684931506848</v>
          </cell>
          <cell r="FE366">
            <v>38271.5933</v>
          </cell>
        </row>
        <row r="367">
          <cell r="A367">
            <v>40116</v>
          </cell>
          <cell r="B367">
            <v>30</v>
          </cell>
          <cell r="C367">
            <v>5</v>
          </cell>
          <cell r="D367">
            <v>10</v>
          </cell>
          <cell r="E367">
            <v>2009</v>
          </cell>
          <cell r="G367">
            <v>0</v>
          </cell>
          <cell r="H367">
            <v>1.3474127813878045</v>
          </cell>
          <cell r="I367">
            <v>9.2154074249683315</v>
          </cell>
          <cell r="J367">
            <v>68.493150684931507</v>
          </cell>
          <cell r="K367">
            <v>10.483870967741936</v>
          </cell>
          <cell r="L367">
            <v>0.19698707448742231</v>
          </cell>
          <cell r="M367">
            <v>6.3564222871529648</v>
          </cell>
          <cell r="N367">
            <v>0</v>
          </cell>
          <cell r="O367">
            <v>13.37002938750906</v>
          </cell>
          <cell r="P367">
            <v>15.335719285895932</v>
          </cell>
          <cell r="Q367">
            <v>25.976004207065046</v>
          </cell>
          <cell r="R367">
            <v>27.673413977950737</v>
          </cell>
          <cell r="S367">
            <v>88.839112583584466</v>
          </cell>
          <cell r="T367">
            <v>20.827786793548157</v>
          </cell>
          <cell r="U367">
            <v>26.663919755474382</v>
          </cell>
          <cell r="W367">
            <v>0</v>
          </cell>
          <cell r="X367">
            <v>10.562820206356136</v>
          </cell>
          <cell r="Y367">
            <v>10.483870967741936</v>
          </cell>
          <cell r="Z367">
            <v>0</v>
          </cell>
          <cell r="AA367">
            <v>0</v>
          </cell>
          <cell r="AB367">
            <v>0</v>
          </cell>
          <cell r="AC367">
            <v>5</v>
          </cell>
          <cell r="AD367">
            <v>0</v>
          </cell>
          <cell r="AE367">
            <v>1.3517454706142278</v>
          </cell>
          <cell r="AF367">
            <v>0.20166389102615945</v>
          </cell>
          <cell r="AG367">
            <v>0</v>
          </cell>
          <cell r="AH367">
            <v>3.9072179561219986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23.798336108973842</v>
          </cell>
          <cell r="AR367">
            <v>11.201663891026158</v>
          </cell>
          <cell r="AS367">
            <v>51.33179635670335</v>
          </cell>
          <cell r="AT367">
            <v>0</v>
          </cell>
          <cell r="AU367">
            <v>0</v>
          </cell>
          <cell r="AV367">
            <v>0</v>
          </cell>
          <cell r="AW367">
            <v>67</v>
          </cell>
          <cell r="AX367">
            <v>0</v>
          </cell>
          <cell r="AY367">
            <v>0</v>
          </cell>
          <cell r="AZ367">
            <v>47.483267615823166</v>
          </cell>
          <cell r="BA367">
            <v>0</v>
          </cell>
          <cell r="BB367">
            <v>21.847551516783852</v>
          </cell>
          <cell r="BC367">
            <v>0</v>
          </cell>
          <cell r="BD367">
            <v>0</v>
          </cell>
          <cell r="BE367">
            <v>27.3224043715847</v>
          </cell>
          <cell r="BF367">
            <v>34.643813709240618</v>
          </cell>
          <cell r="BG367">
            <v>0</v>
          </cell>
          <cell r="BH367">
            <v>6.526932604106193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-7.8838474544045738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H367">
            <v>0</v>
          </cell>
          <cell r="CJ367">
            <v>40116</v>
          </cell>
          <cell r="CK367">
            <v>10.562820206356136</v>
          </cell>
          <cell r="CL367">
            <v>1.5534093616403872</v>
          </cell>
          <cell r="CM367">
            <v>61.966218080825314</v>
          </cell>
          <cell r="CN367">
            <v>0</v>
          </cell>
          <cell r="CO367">
            <v>0</v>
          </cell>
          <cell r="CP367">
            <v>55.239014312825347</v>
          </cell>
          <cell r="CQ367">
            <v>0</v>
          </cell>
          <cell r="CR367">
            <v>35</v>
          </cell>
          <cell r="CS367">
            <v>0</v>
          </cell>
          <cell r="CU367">
            <v>40116</v>
          </cell>
          <cell r="CV367">
            <v>0</v>
          </cell>
          <cell r="CW367">
            <v>5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72.328767123287676</v>
          </cell>
          <cell r="DD367">
            <v>67</v>
          </cell>
          <cell r="DE367">
            <v>11.835616438356164</v>
          </cell>
          <cell r="DF367">
            <v>24</v>
          </cell>
          <cell r="DG367">
            <v>58.684931506849324</v>
          </cell>
          <cell r="DH367">
            <v>21.847551516783852</v>
          </cell>
          <cell r="DI367">
            <v>0</v>
          </cell>
          <cell r="DJ367">
            <v>0</v>
          </cell>
          <cell r="DK367">
            <v>27.3224043715847</v>
          </cell>
          <cell r="DL367">
            <v>34.643813709240618</v>
          </cell>
          <cell r="DM367">
            <v>0</v>
          </cell>
          <cell r="DN367">
            <v>0</v>
          </cell>
          <cell r="DO367">
            <v>-7.8838474544045738</v>
          </cell>
          <cell r="DP367">
            <v>0</v>
          </cell>
          <cell r="DR367">
            <v>61.966218080825314</v>
          </cell>
          <cell r="DS367">
            <v>0</v>
          </cell>
          <cell r="DT367">
            <v>0</v>
          </cell>
          <cell r="DV367">
            <v>40116</v>
          </cell>
          <cell r="DW367">
            <v>1.0356062410935916</v>
          </cell>
          <cell r="DY367">
            <v>49.7</v>
          </cell>
          <cell r="DZ367">
            <v>44.7</v>
          </cell>
          <cell r="EA367">
            <v>35</v>
          </cell>
          <cell r="EB367">
            <v>35</v>
          </cell>
          <cell r="ED367">
            <v>60</v>
          </cell>
          <cell r="EE367">
            <v>20</v>
          </cell>
          <cell r="EF367">
            <v>55.239014312825347</v>
          </cell>
          <cell r="EG367">
            <v>0</v>
          </cell>
          <cell r="EH367">
            <v>55.239014312825347</v>
          </cell>
          <cell r="EJ367">
            <v>35</v>
          </cell>
          <cell r="EK367">
            <v>95</v>
          </cell>
          <cell r="EL367">
            <v>115</v>
          </cell>
          <cell r="EN367">
            <v>0</v>
          </cell>
          <cell r="EO367">
            <v>60</v>
          </cell>
          <cell r="EP367">
            <v>80</v>
          </cell>
          <cell r="ER367">
            <v>200</v>
          </cell>
          <cell r="ET367">
            <v>15</v>
          </cell>
          <cell r="EU367">
            <v>0</v>
          </cell>
          <cell r="EV367">
            <v>0</v>
          </cell>
          <cell r="EW367">
            <v>46.966218080825314</v>
          </cell>
          <cell r="EX367">
            <v>15</v>
          </cell>
          <cell r="EZ367">
            <v>46.966218080825314</v>
          </cell>
          <cell r="FA367">
            <v>61.966218080825314</v>
          </cell>
          <cell r="FB367">
            <v>59</v>
          </cell>
          <cell r="FC367">
            <v>68.350684931506848</v>
          </cell>
          <cell r="FE367">
            <v>38271.593300347224</v>
          </cell>
        </row>
        <row r="368">
          <cell r="A368">
            <v>40117</v>
          </cell>
          <cell r="B368">
            <v>31</v>
          </cell>
          <cell r="C368">
            <v>6</v>
          </cell>
          <cell r="D368">
            <v>10</v>
          </cell>
          <cell r="E368">
            <v>2009</v>
          </cell>
          <cell r="G368">
            <v>0</v>
          </cell>
          <cell r="H368">
            <v>1.5088785149237511</v>
          </cell>
          <cell r="I368">
            <v>11.535034858697177</v>
          </cell>
          <cell r="J368">
            <v>68.493150684931507</v>
          </cell>
          <cell r="K368">
            <v>10.483870967741936</v>
          </cell>
          <cell r="L368">
            <v>0.22059280460855987</v>
          </cell>
          <cell r="M368">
            <v>7.9564092261673469</v>
          </cell>
          <cell r="N368">
            <v>8.5097142857142849</v>
          </cell>
          <cell r="O368">
            <v>14.972212202064075</v>
          </cell>
          <cell r="P368">
            <v>19.195901861779284</v>
          </cell>
          <cell r="Q368">
            <v>25.992694937840785</v>
          </cell>
          <cell r="R368">
            <v>27.673413977950737</v>
          </cell>
          <cell r="S368">
            <v>53.028778439373049</v>
          </cell>
          <cell r="T368">
            <v>21.285851933021576</v>
          </cell>
          <cell r="U368">
            <v>35.986694394060237</v>
          </cell>
          <cell r="W368">
            <v>0</v>
          </cell>
          <cell r="X368">
            <v>13.043913373620928</v>
          </cell>
          <cell r="Y368">
            <v>10.483870967741936</v>
          </cell>
          <cell r="Z368">
            <v>0</v>
          </cell>
          <cell r="AA368">
            <v>0</v>
          </cell>
          <cell r="AB368">
            <v>2.4477864266396372</v>
          </cell>
          <cell r="AC368">
            <v>5</v>
          </cell>
          <cell r="AD368">
            <v>0</v>
          </cell>
          <cell r="AE368">
            <v>1.3517454706142278</v>
          </cell>
          <cell r="AF368">
            <v>7.887184419236327</v>
          </cell>
          <cell r="AG368">
            <v>0</v>
          </cell>
          <cell r="AH368">
            <v>3.6474828126348768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16.112815580763673</v>
          </cell>
          <cell r="AR368">
            <v>18.887184419236327</v>
          </cell>
          <cell r="AS368">
            <v>50.348379595654691</v>
          </cell>
          <cell r="AT368">
            <v>0</v>
          </cell>
          <cell r="AU368">
            <v>0</v>
          </cell>
          <cell r="AV368">
            <v>0</v>
          </cell>
          <cell r="AW368">
            <v>67</v>
          </cell>
          <cell r="AX368">
            <v>0</v>
          </cell>
          <cell r="AY368">
            <v>0</v>
          </cell>
          <cell r="AZ368">
            <v>39.797747087612997</v>
          </cell>
          <cell r="BA368">
            <v>0</v>
          </cell>
          <cell r="BB368">
            <v>3.5035776788418502</v>
          </cell>
          <cell r="BC368">
            <v>0</v>
          </cell>
          <cell r="BD368">
            <v>0</v>
          </cell>
          <cell r="BE368">
            <v>27.3224043715847</v>
          </cell>
          <cell r="BF368">
            <v>41.028280559922152</v>
          </cell>
          <cell r="BG368">
            <v>0</v>
          </cell>
          <cell r="BH368">
            <v>0.14246575342465917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-1.1616394286546807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H368">
            <v>0</v>
          </cell>
          <cell r="CJ368">
            <v>40117</v>
          </cell>
          <cell r="CK368">
            <v>13.043913373620928</v>
          </cell>
          <cell r="CL368">
            <v>9.2389298898505547</v>
          </cell>
          <cell r="CM368">
            <v>68.350684931506848</v>
          </cell>
          <cell r="CN368">
            <v>0</v>
          </cell>
          <cell r="CO368">
            <v>0</v>
          </cell>
          <cell r="CP368">
            <v>53.995862408289568</v>
          </cell>
          <cell r="CQ368">
            <v>0</v>
          </cell>
          <cell r="CR368">
            <v>35</v>
          </cell>
          <cell r="CS368">
            <v>0</v>
          </cell>
          <cell r="CU368">
            <v>40117</v>
          </cell>
          <cell r="CV368">
            <v>2.4477864266396372</v>
          </cell>
          <cell r="CW368">
            <v>5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67.182241535335152</v>
          </cell>
          <cell r="DD368">
            <v>67</v>
          </cell>
          <cell r="DE368">
            <v>11.835616438356164</v>
          </cell>
          <cell r="DF368">
            <v>24</v>
          </cell>
          <cell r="DG368">
            <v>58.684931506849324</v>
          </cell>
          <cell r="DH368">
            <v>3.5035776788418502</v>
          </cell>
          <cell r="DI368">
            <v>0</v>
          </cell>
          <cell r="DJ368">
            <v>0</v>
          </cell>
          <cell r="DK368">
            <v>27.3224043715847</v>
          </cell>
          <cell r="DL368">
            <v>41.028280559922152</v>
          </cell>
          <cell r="DM368">
            <v>0</v>
          </cell>
          <cell r="DN368">
            <v>0</v>
          </cell>
          <cell r="DO368">
            <v>-1.1616394286546807</v>
          </cell>
          <cell r="DP368">
            <v>0</v>
          </cell>
          <cell r="DR368">
            <v>68.350684931506848</v>
          </cell>
          <cell r="DS368">
            <v>0</v>
          </cell>
          <cell r="DT368">
            <v>0</v>
          </cell>
          <cell r="DV368">
            <v>40117</v>
          </cell>
          <cell r="DW368">
            <v>6.1592865932337029</v>
          </cell>
          <cell r="DY368">
            <v>49.7</v>
          </cell>
          <cell r="DZ368">
            <v>44.7</v>
          </cell>
          <cell r="EA368">
            <v>35</v>
          </cell>
          <cell r="EB368">
            <v>35</v>
          </cell>
          <cell r="ED368">
            <v>60</v>
          </cell>
          <cell r="EE368">
            <v>20</v>
          </cell>
          <cell r="EF368">
            <v>53.995862408289568</v>
          </cell>
          <cell r="EG368">
            <v>0</v>
          </cell>
          <cell r="EH368">
            <v>53.995862408289568</v>
          </cell>
          <cell r="EJ368">
            <v>35</v>
          </cell>
          <cell r="EK368">
            <v>95</v>
          </cell>
          <cell r="EL368">
            <v>115</v>
          </cell>
          <cell r="EN368">
            <v>0</v>
          </cell>
          <cell r="EO368">
            <v>60</v>
          </cell>
          <cell r="EP368">
            <v>80</v>
          </cell>
          <cell r="ER368">
            <v>200</v>
          </cell>
          <cell r="ET368">
            <v>15</v>
          </cell>
          <cell r="EU368">
            <v>0</v>
          </cell>
          <cell r="EV368">
            <v>0</v>
          </cell>
          <cell r="EW368">
            <v>58.788172650473506</v>
          </cell>
          <cell r="EX368">
            <v>9.5625122810333423</v>
          </cell>
          <cell r="EZ368">
            <v>58.788172650473506</v>
          </cell>
          <cell r="FA368">
            <v>73.788172650473513</v>
          </cell>
          <cell r="FB368">
            <v>59</v>
          </cell>
          <cell r="FC368">
            <v>68.350684931506848</v>
          </cell>
          <cell r="FE368">
            <v>38271.593300578701</v>
          </cell>
        </row>
        <row r="369">
          <cell r="A369">
            <v>40118</v>
          </cell>
          <cell r="B369">
            <v>1</v>
          </cell>
          <cell r="C369">
            <v>7</v>
          </cell>
          <cell r="D369">
            <v>11</v>
          </cell>
          <cell r="E369">
            <v>2009</v>
          </cell>
          <cell r="G369">
            <v>0</v>
          </cell>
          <cell r="H369">
            <v>0.93998164160431263</v>
          </cell>
          <cell r="I369">
            <v>11.882233902167702</v>
          </cell>
          <cell r="J369">
            <v>60.958904109589042</v>
          </cell>
          <cell r="K369">
            <v>10.833333333333334</v>
          </cell>
          <cell r="L369">
            <v>0.26626150227229867</v>
          </cell>
          <cell r="M369">
            <v>8.2042174244352566</v>
          </cell>
          <cell r="N369">
            <v>8.1229090909090917</v>
          </cell>
          <cell r="O369">
            <v>18.075848344152693</v>
          </cell>
          <cell r="P369">
            <v>17.287099438816306</v>
          </cell>
          <cell r="Q369">
            <v>27.511230256907933</v>
          </cell>
          <cell r="R369">
            <v>17.507670067683122</v>
          </cell>
          <cell r="S369">
            <v>81.980057513574366</v>
          </cell>
          <cell r="T369">
            <v>21.659359934018966</v>
          </cell>
          <cell r="U369">
            <v>27.314600450675027</v>
          </cell>
          <cell r="W369">
            <v>0</v>
          </cell>
          <cell r="X369">
            <v>12.822215543772014</v>
          </cell>
          <cell r="Y369">
            <v>1.9726027397241523</v>
          </cell>
          <cell r="Z369">
            <v>8.8607305936091816</v>
          </cell>
          <cell r="AA369">
            <v>0</v>
          </cell>
          <cell r="AB369">
            <v>2.4465447958435158</v>
          </cell>
          <cell r="AC369">
            <v>5</v>
          </cell>
          <cell r="AD369">
            <v>0</v>
          </cell>
          <cell r="AE369">
            <v>0</v>
          </cell>
          <cell r="AF369">
            <v>0.23623100771889405</v>
          </cell>
          <cell r="AG369">
            <v>8.9106122140542361</v>
          </cell>
          <cell r="AH369">
            <v>3.9022532751770989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30</v>
          </cell>
          <cell r="AS369">
            <v>46.479594832382958</v>
          </cell>
          <cell r="AT369">
            <v>0</v>
          </cell>
          <cell r="AU369">
            <v>0</v>
          </cell>
          <cell r="AV369">
            <v>0</v>
          </cell>
          <cell r="AW369">
            <v>67</v>
          </cell>
          <cell r="AX369">
            <v>0</v>
          </cell>
          <cell r="AY369">
            <v>0</v>
          </cell>
          <cell r="AZ369">
            <v>19.774319292795084</v>
          </cell>
          <cell r="BA369">
            <v>0</v>
          </cell>
          <cell r="BB369">
            <v>44.179698605473263</v>
          </cell>
          <cell r="BC369">
            <v>0</v>
          </cell>
          <cell r="BD369">
            <v>0</v>
          </cell>
          <cell r="BE369">
            <v>27.3224043715847</v>
          </cell>
          <cell r="BF369">
            <v>33.636499738004346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7.3917808219178056</v>
          </cell>
          <cell r="BU369">
            <v>0</v>
          </cell>
          <cell r="BV369">
            <v>-7.3917808219178056</v>
          </cell>
          <cell r="BW369">
            <v>0</v>
          </cell>
          <cell r="BX369">
            <v>0</v>
          </cell>
          <cell r="BY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H369">
            <v>0</v>
          </cell>
          <cell r="CJ369">
            <v>40118</v>
          </cell>
          <cell r="CK369">
            <v>12.822215543772014</v>
          </cell>
          <cell r="CL369">
            <v>9.1468432217731301</v>
          </cell>
          <cell r="CM369">
            <v>68.350684931506848</v>
          </cell>
          <cell r="CN369">
            <v>0</v>
          </cell>
          <cell r="CO369">
            <v>0</v>
          </cell>
          <cell r="CP369">
            <v>50.38184810756006</v>
          </cell>
          <cell r="CQ369">
            <v>0</v>
          </cell>
          <cell r="CR369">
            <v>30</v>
          </cell>
          <cell r="CS369">
            <v>0</v>
          </cell>
          <cell r="CU369">
            <v>40118</v>
          </cell>
          <cell r="CV369">
            <v>2.4465447958435158</v>
          </cell>
          <cell r="CW369">
            <v>5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63.204063651332071</v>
          </cell>
          <cell r="DD369">
            <v>67</v>
          </cell>
          <cell r="DE369">
            <v>1.9726027397241523</v>
          </cell>
          <cell r="DF369">
            <v>9.0969616013280756</v>
          </cell>
          <cell r="DG369">
            <v>58.684931506849324</v>
          </cell>
          <cell r="DH369">
            <v>44.179698605473263</v>
          </cell>
          <cell r="DI369">
            <v>0</v>
          </cell>
          <cell r="DJ369">
            <v>0</v>
          </cell>
          <cell r="DK369">
            <v>27.3224043715847</v>
          </cell>
          <cell r="DL369">
            <v>41.028280559922152</v>
          </cell>
          <cell r="DM369">
            <v>0</v>
          </cell>
          <cell r="DN369">
            <v>0</v>
          </cell>
          <cell r="DO369">
            <v>0</v>
          </cell>
          <cell r="DP369">
            <v>-7.3917808219178056</v>
          </cell>
          <cell r="DR369">
            <v>68.350684931506848</v>
          </cell>
          <cell r="DS369">
            <v>0</v>
          </cell>
          <cell r="DT369">
            <v>0</v>
          </cell>
          <cell r="DV369">
            <v>40118</v>
          </cell>
          <cell r="DW369">
            <v>6.0978954811820865</v>
          </cell>
          <cell r="DY369">
            <v>49.7</v>
          </cell>
          <cell r="DZ369">
            <v>44.7</v>
          </cell>
          <cell r="EA369">
            <v>30</v>
          </cell>
          <cell r="EB369">
            <v>30</v>
          </cell>
          <cell r="ED369">
            <v>60</v>
          </cell>
          <cell r="EE369">
            <v>20</v>
          </cell>
          <cell r="EF369">
            <v>50.38184810756006</v>
          </cell>
          <cell r="EG369">
            <v>0</v>
          </cell>
          <cell r="EH369">
            <v>50.38184810756006</v>
          </cell>
          <cell r="EJ369">
            <v>30</v>
          </cell>
          <cell r="EK369">
            <v>90</v>
          </cell>
          <cell r="EL369">
            <v>110</v>
          </cell>
          <cell r="EN369">
            <v>0</v>
          </cell>
          <cell r="EO369">
            <v>60</v>
          </cell>
          <cell r="EP369">
            <v>80</v>
          </cell>
          <cell r="ER369">
            <v>200</v>
          </cell>
          <cell r="ET369">
            <v>15</v>
          </cell>
          <cell r="EU369">
            <v>7.3917808219178056</v>
          </cell>
          <cell r="EV369">
            <v>0</v>
          </cell>
          <cell r="EW369">
            <v>48.525722565467781</v>
          </cell>
          <cell r="EX369">
            <v>12.433181544121261</v>
          </cell>
          <cell r="EZ369">
            <v>55.917503387385587</v>
          </cell>
          <cell r="FA369">
            <v>70.91750338738558</v>
          </cell>
          <cell r="FB369">
            <v>59</v>
          </cell>
          <cell r="FC369">
            <v>68.350684931506848</v>
          </cell>
          <cell r="FE369">
            <v>38271.593300810186</v>
          </cell>
        </row>
        <row r="370">
          <cell r="A370">
            <v>40119</v>
          </cell>
          <cell r="B370">
            <v>2</v>
          </cell>
          <cell r="C370">
            <v>1</v>
          </cell>
          <cell r="D370">
            <v>11</v>
          </cell>
          <cell r="E370">
            <v>2009</v>
          </cell>
          <cell r="G370">
            <v>0</v>
          </cell>
          <cell r="H370">
            <v>1.3574142194697081</v>
          </cell>
          <cell r="I370">
            <v>12.164194265906904</v>
          </cell>
          <cell r="J370">
            <v>60.958904109589042</v>
          </cell>
          <cell r="K370">
            <v>10.833333333333334</v>
          </cell>
          <cell r="L370">
            <v>0.3845044767735239</v>
          </cell>
          <cell r="M370">
            <v>8.3989000193273888</v>
          </cell>
          <cell r="N370">
            <v>8.1229090909090917</v>
          </cell>
          <cell r="O370">
            <v>26.103077427611616</v>
          </cell>
          <cell r="P370">
            <v>17.697314966123443</v>
          </cell>
          <cell r="Q370">
            <v>27.553821893912684</v>
          </cell>
          <cell r="R370">
            <v>17.507670067683122</v>
          </cell>
          <cell r="S370">
            <v>45.277172878636527</v>
          </cell>
          <cell r="T370">
            <v>22.057409233677742</v>
          </cell>
          <cell r="U370">
            <v>37.11525038596011</v>
          </cell>
          <cell r="W370">
            <v>0</v>
          </cell>
          <cell r="X370">
            <v>13.521608485376612</v>
          </cell>
          <cell r="Y370">
            <v>0</v>
          </cell>
          <cell r="Z370">
            <v>0</v>
          </cell>
          <cell r="AA370">
            <v>10.833333333333334</v>
          </cell>
          <cell r="AB370">
            <v>2.4453037948601168</v>
          </cell>
          <cell r="AC370">
            <v>5</v>
          </cell>
          <cell r="AD370">
            <v>0</v>
          </cell>
          <cell r="AE370">
            <v>0</v>
          </cell>
          <cell r="AF370">
            <v>0</v>
          </cell>
          <cell r="AG370">
            <v>9.4610097921498877</v>
          </cell>
          <cell r="AH370">
            <v>3.8242712015385099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30</v>
          </cell>
          <cell r="AS370">
            <v>54.98288743637255</v>
          </cell>
          <cell r="AT370">
            <v>0</v>
          </cell>
          <cell r="AU370">
            <v>0</v>
          </cell>
          <cell r="AV370">
            <v>0</v>
          </cell>
          <cell r="AW370">
            <v>67</v>
          </cell>
          <cell r="AX370">
            <v>0</v>
          </cell>
          <cell r="AY370">
            <v>0</v>
          </cell>
          <cell r="AZ370">
            <v>8.3905883813661006</v>
          </cell>
          <cell r="BA370">
            <v>0</v>
          </cell>
          <cell r="BB370">
            <v>29.059244116908275</v>
          </cell>
          <cell r="BC370">
            <v>0</v>
          </cell>
          <cell r="BD370">
            <v>0</v>
          </cell>
          <cell r="BE370">
            <v>27.3224043715847</v>
          </cell>
          <cell r="BF370">
            <v>33.636499738004346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5.4725717419813691E-2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7.3370551044979919</v>
          </cell>
          <cell r="BU370">
            <v>0</v>
          </cell>
          <cell r="BV370">
            <v>-7.3370551044979919</v>
          </cell>
          <cell r="BW370">
            <v>0</v>
          </cell>
          <cell r="BX370">
            <v>0</v>
          </cell>
          <cell r="BY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H370">
            <v>0</v>
          </cell>
          <cell r="CJ370">
            <v>40119</v>
          </cell>
          <cell r="CK370">
            <v>13.521608485376612</v>
          </cell>
          <cell r="CL370">
            <v>9.4610097921498877</v>
          </cell>
          <cell r="CM370">
            <v>68.350684931506848</v>
          </cell>
          <cell r="CN370">
            <v>0</v>
          </cell>
          <cell r="CO370">
            <v>0</v>
          </cell>
          <cell r="CP370">
            <v>58.807158637911058</v>
          </cell>
          <cell r="CQ370">
            <v>0</v>
          </cell>
          <cell r="CR370">
            <v>30</v>
          </cell>
          <cell r="CS370">
            <v>0</v>
          </cell>
          <cell r="CU370">
            <v>40119</v>
          </cell>
          <cell r="CV370">
            <v>2.4453037948601168</v>
          </cell>
          <cell r="CW370">
            <v>5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72.328767123287676</v>
          </cell>
          <cell r="DD370">
            <v>67</v>
          </cell>
          <cell r="DE370">
            <v>0</v>
          </cell>
          <cell r="DF370">
            <v>0</v>
          </cell>
          <cell r="DG370">
            <v>58.684931506849324</v>
          </cell>
          <cell r="DH370">
            <v>29.059244116908275</v>
          </cell>
          <cell r="DI370">
            <v>0</v>
          </cell>
          <cell r="DJ370">
            <v>0</v>
          </cell>
          <cell r="DK370">
            <v>27.3224043715847</v>
          </cell>
          <cell r="DL370">
            <v>41.028280559922152</v>
          </cell>
          <cell r="DM370">
            <v>0</v>
          </cell>
          <cell r="DN370">
            <v>0</v>
          </cell>
          <cell r="DO370">
            <v>0</v>
          </cell>
          <cell r="DP370">
            <v>-7.3370551044979919</v>
          </cell>
          <cell r="DR370">
            <v>68.350684931506848</v>
          </cell>
          <cell r="DS370">
            <v>0</v>
          </cell>
          <cell r="DT370">
            <v>0</v>
          </cell>
          <cell r="DV370">
            <v>40119</v>
          </cell>
          <cell r="DW370">
            <v>6.3073398614332588</v>
          </cell>
          <cell r="DY370">
            <v>49.7</v>
          </cell>
          <cell r="DZ370">
            <v>44.7</v>
          </cell>
          <cell r="EA370">
            <v>30</v>
          </cell>
          <cell r="EB370">
            <v>30</v>
          </cell>
          <cell r="ED370">
            <v>60</v>
          </cell>
          <cell r="EE370">
            <v>20</v>
          </cell>
          <cell r="EF370">
            <v>58.861884355330872</v>
          </cell>
          <cell r="EG370">
            <v>0</v>
          </cell>
          <cell r="EH370">
            <v>58.861884355330872</v>
          </cell>
          <cell r="EJ370">
            <v>30</v>
          </cell>
          <cell r="EK370">
            <v>90</v>
          </cell>
          <cell r="EL370">
            <v>110</v>
          </cell>
          <cell r="EN370">
            <v>0</v>
          </cell>
          <cell r="EO370">
            <v>60</v>
          </cell>
          <cell r="EP370">
            <v>80</v>
          </cell>
          <cell r="ER370">
            <v>200</v>
          </cell>
          <cell r="ET370">
            <v>15</v>
          </cell>
          <cell r="EU370">
            <v>7.3370551044979919</v>
          </cell>
          <cell r="EV370">
            <v>0</v>
          </cell>
          <cell r="EW370">
            <v>49.907346888344193</v>
          </cell>
          <cell r="EX370">
            <v>11.106282938664663</v>
          </cell>
          <cell r="EZ370">
            <v>57.244401992842185</v>
          </cell>
          <cell r="FA370">
            <v>72.244401992842185</v>
          </cell>
          <cell r="FB370">
            <v>59</v>
          </cell>
          <cell r="FC370">
            <v>68.350684931506848</v>
          </cell>
          <cell r="FE370">
            <v>38271.593301157409</v>
          </cell>
        </row>
        <row r="371">
          <cell r="A371">
            <v>40120</v>
          </cell>
          <cell r="B371">
            <v>3</v>
          </cell>
          <cell r="C371">
            <v>2</v>
          </cell>
          <cell r="D371">
            <v>11</v>
          </cell>
          <cell r="E371">
            <v>2009</v>
          </cell>
          <cell r="G371">
            <v>0</v>
          </cell>
          <cell r="H371">
            <v>1.2632984184399423</v>
          </cell>
          <cell r="I371">
            <v>12.098734554954143</v>
          </cell>
          <cell r="J371">
            <v>60.958904109589042</v>
          </cell>
          <cell r="K371">
            <v>10.833333333333334</v>
          </cell>
          <cell r="L371">
            <v>0.35784500443853645</v>
          </cell>
          <cell r="M371">
            <v>8.3537026510867971</v>
          </cell>
          <cell r="N371">
            <v>8.1229090909090917</v>
          </cell>
          <cell r="O371">
            <v>24.293230436026825</v>
          </cell>
          <cell r="P371">
            <v>17.602079630597004</v>
          </cell>
          <cell r="Q371">
            <v>27.459303781323161</v>
          </cell>
          <cell r="R371">
            <v>17.507670067683122</v>
          </cell>
          <cell r="S371">
            <v>107.50062607329103</v>
          </cell>
          <cell r="T371">
            <v>22.354182641940085</v>
          </cell>
          <cell r="U371">
            <v>39.763124932071335</v>
          </cell>
          <cell r="W371">
            <v>0</v>
          </cell>
          <cell r="X371">
            <v>13.362032973394086</v>
          </cell>
          <cell r="Y371">
            <v>0</v>
          </cell>
          <cell r="Z371">
            <v>0</v>
          </cell>
          <cell r="AA371">
            <v>10.833333333333334</v>
          </cell>
          <cell r="AB371">
            <v>2.444063423369971</v>
          </cell>
          <cell r="AC371">
            <v>5</v>
          </cell>
          <cell r="AD371">
            <v>0</v>
          </cell>
          <cell r="AE371">
            <v>0</v>
          </cell>
          <cell r="AF371">
            <v>0</v>
          </cell>
          <cell r="AG371">
            <v>9.3903933230644547</v>
          </cell>
          <cell r="AH371">
            <v>3.644916438144346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30</v>
          </cell>
          <cell r="AS371">
            <v>53.217367477485766</v>
          </cell>
          <cell r="AT371">
            <v>0</v>
          </cell>
          <cell r="AU371">
            <v>0</v>
          </cell>
          <cell r="AV371">
            <v>0</v>
          </cell>
          <cell r="AW371">
            <v>67</v>
          </cell>
          <cell r="AX371">
            <v>0</v>
          </cell>
          <cell r="AY371">
            <v>0</v>
          </cell>
          <cell r="AZ371">
            <v>8.4612048504515371</v>
          </cell>
          <cell r="BA371">
            <v>0</v>
          </cell>
          <cell r="BB371">
            <v>94.156728796850899</v>
          </cell>
          <cell r="BC371">
            <v>0</v>
          </cell>
          <cell r="BD371">
            <v>0</v>
          </cell>
          <cell r="BE371">
            <v>27.3224043715847</v>
          </cell>
          <cell r="BF371">
            <v>33.636499738004346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7.3917808219178056</v>
          </cell>
          <cell r="BU371">
            <v>0</v>
          </cell>
          <cell r="BV371">
            <v>-7.3917808219178056</v>
          </cell>
          <cell r="BW371">
            <v>0</v>
          </cell>
          <cell r="BX371">
            <v>0</v>
          </cell>
          <cell r="BY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H371">
            <v>0</v>
          </cell>
          <cell r="CJ371">
            <v>40120</v>
          </cell>
          <cell r="CK371">
            <v>13.362032973394086</v>
          </cell>
          <cell r="CL371">
            <v>9.3903933230644547</v>
          </cell>
          <cell r="CM371">
            <v>68.350684931506848</v>
          </cell>
          <cell r="CN371">
            <v>0</v>
          </cell>
          <cell r="CO371">
            <v>0</v>
          </cell>
          <cell r="CP371">
            <v>56.862283915630115</v>
          </cell>
          <cell r="CQ371">
            <v>0</v>
          </cell>
          <cell r="CR371">
            <v>30</v>
          </cell>
          <cell r="CS371">
            <v>0</v>
          </cell>
          <cell r="CU371">
            <v>40120</v>
          </cell>
          <cell r="CV371">
            <v>2.444063423369971</v>
          </cell>
          <cell r="CW371">
            <v>5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70.224316889024195</v>
          </cell>
          <cell r="DD371">
            <v>67</v>
          </cell>
          <cell r="DE371">
            <v>0</v>
          </cell>
          <cell r="DF371">
            <v>0</v>
          </cell>
          <cell r="DG371">
            <v>58.684931506849324</v>
          </cell>
          <cell r="DH371">
            <v>94.156728796850899</v>
          </cell>
          <cell r="DI371">
            <v>0</v>
          </cell>
          <cell r="DJ371">
            <v>0</v>
          </cell>
          <cell r="DK371">
            <v>27.3224043715847</v>
          </cell>
          <cell r="DL371">
            <v>41.028280559922152</v>
          </cell>
          <cell r="DM371">
            <v>0</v>
          </cell>
          <cell r="DN371">
            <v>0</v>
          </cell>
          <cell r="DO371">
            <v>0</v>
          </cell>
          <cell r="DP371">
            <v>-7.3917808219178056</v>
          </cell>
          <cell r="DR371">
            <v>68.350684931506848</v>
          </cell>
          <cell r="DS371">
            <v>0</v>
          </cell>
          <cell r="DT371">
            <v>0</v>
          </cell>
          <cell r="DV371">
            <v>40120</v>
          </cell>
          <cell r="DW371">
            <v>6.2602622153763035</v>
          </cell>
          <cell r="DY371">
            <v>49.7</v>
          </cell>
          <cell r="DZ371">
            <v>44.7</v>
          </cell>
          <cell r="EA371">
            <v>30</v>
          </cell>
          <cell r="EB371">
            <v>30</v>
          </cell>
          <cell r="ED371">
            <v>60</v>
          </cell>
          <cell r="EE371">
            <v>20</v>
          </cell>
          <cell r="EF371">
            <v>56.862283915630115</v>
          </cell>
          <cell r="EG371">
            <v>0</v>
          </cell>
          <cell r="EH371">
            <v>56.862283915630115</v>
          </cell>
          <cell r="EJ371">
            <v>30</v>
          </cell>
          <cell r="EK371">
            <v>90</v>
          </cell>
          <cell r="EL371">
            <v>110</v>
          </cell>
          <cell r="EN371">
            <v>0</v>
          </cell>
          <cell r="EO371">
            <v>60</v>
          </cell>
          <cell r="EP371">
            <v>80</v>
          </cell>
          <cell r="ER371">
            <v>200</v>
          </cell>
          <cell r="ET371">
            <v>15</v>
          </cell>
          <cell r="EU371">
            <v>7.3917808219178056</v>
          </cell>
          <cell r="EV371">
            <v>0</v>
          </cell>
          <cell r="EW371">
            <v>49.544569365255867</v>
          </cell>
          <cell r="EX371">
            <v>11.414334744333175</v>
          </cell>
          <cell r="EZ371">
            <v>56.936350187173673</v>
          </cell>
          <cell r="FA371">
            <v>71.936350187173673</v>
          </cell>
          <cell r="FB371">
            <v>59</v>
          </cell>
          <cell r="FC371">
            <v>68.350684931506848</v>
          </cell>
          <cell r="FE371">
            <v>38271.593301273148</v>
          </cell>
        </row>
        <row r="372">
          <cell r="A372">
            <v>40121</v>
          </cell>
          <cell r="B372">
            <v>4</v>
          </cell>
          <cell r="C372">
            <v>3</v>
          </cell>
          <cell r="D372">
            <v>11</v>
          </cell>
          <cell r="E372">
            <v>2009</v>
          </cell>
          <cell r="G372">
            <v>0</v>
          </cell>
          <cell r="H372">
            <v>1.0694512728841961</v>
          </cell>
          <cell r="I372">
            <v>11.499732825224612</v>
          </cell>
          <cell r="J372">
            <v>60.958904109589042</v>
          </cell>
          <cell r="K372">
            <v>10.833333333333334</v>
          </cell>
          <cell r="L372">
            <v>0.30293538716263119</v>
          </cell>
          <cell r="M372">
            <v>7.9401154023610028</v>
          </cell>
          <cell r="N372">
            <v>8.1229090909090917</v>
          </cell>
          <cell r="O372">
            <v>20.565549543204071</v>
          </cell>
          <cell r="P372">
            <v>16.730610296537829</v>
          </cell>
          <cell r="Q372">
            <v>27.149255332202898</v>
          </cell>
          <cell r="R372">
            <v>17.507670067683122</v>
          </cell>
          <cell r="S372">
            <v>79.569318163885526</v>
          </cell>
          <cell r="T372">
            <v>22.297498832951998</v>
          </cell>
          <cell r="U372">
            <v>34.544717468300938</v>
          </cell>
          <cell r="W372">
            <v>0</v>
          </cell>
          <cell r="X372">
            <v>12.569184098108808</v>
          </cell>
          <cell r="Y372">
            <v>0</v>
          </cell>
          <cell r="Z372">
            <v>0</v>
          </cell>
          <cell r="AA372">
            <v>10.833333333333334</v>
          </cell>
          <cell r="AB372">
            <v>2.4428236810537687</v>
          </cell>
          <cell r="AC372">
            <v>5</v>
          </cell>
          <cell r="AD372">
            <v>0</v>
          </cell>
          <cell r="AE372">
            <v>0</v>
          </cell>
          <cell r="AF372">
            <v>0</v>
          </cell>
          <cell r="AG372">
            <v>8.9231361993789573</v>
          </cell>
          <cell r="AH372">
            <v>3.7450648242703668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30</v>
          </cell>
          <cell r="AS372">
            <v>48.208020415357559</v>
          </cell>
          <cell r="AT372">
            <v>0</v>
          </cell>
          <cell r="AU372">
            <v>0</v>
          </cell>
          <cell r="AV372">
            <v>0</v>
          </cell>
          <cell r="AW372">
            <v>67</v>
          </cell>
          <cell r="AX372">
            <v>0</v>
          </cell>
          <cell r="AY372">
            <v>0</v>
          </cell>
          <cell r="AZ372">
            <v>8.9284619741370363</v>
          </cell>
          <cell r="BA372">
            <v>0</v>
          </cell>
          <cell r="BB372">
            <v>60.483072491001423</v>
          </cell>
          <cell r="BC372">
            <v>0</v>
          </cell>
          <cell r="BD372">
            <v>0</v>
          </cell>
          <cell r="BE372">
            <v>27.3224043715847</v>
          </cell>
          <cell r="BF372">
            <v>33.636499738004346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7.3917808219178056</v>
          </cell>
          <cell r="BU372">
            <v>0</v>
          </cell>
          <cell r="BV372">
            <v>-7.3917808219178056</v>
          </cell>
          <cell r="BW372">
            <v>0</v>
          </cell>
          <cell r="BX372">
            <v>0</v>
          </cell>
          <cell r="BY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H372">
            <v>0</v>
          </cell>
          <cell r="CJ372">
            <v>40121</v>
          </cell>
          <cell r="CK372">
            <v>12.569184098108808</v>
          </cell>
          <cell r="CL372">
            <v>8.9231361993789573</v>
          </cell>
          <cell r="CM372">
            <v>68.350684931506848</v>
          </cell>
          <cell r="CN372">
            <v>0</v>
          </cell>
          <cell r="CO372">
            <v>0</v>
          </cell>
          <cell r="CP372">
            <v>51.953085239627924</v>
          </cell>
          <cell r="CQ372">
            <v>0</v>
          </cell>
          <cell r="CR372">
            <v>30</v>
          </cell>
          <cell r="CS372">
            <v>0</v>
          </cell>
          <cell r="CU372">
            <v>40121</v>
          </cell>
          <cell r="CV372">
            <v>2.4428236810537687</v>
          </cell>
          <cell r="CW372">
            <v>5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64.522269337736731</v>
          </cell>
          <cell r="DD372">
            <v>67</v>
          </cell>
          <cell r="DE372">
            <v>0</v>
          </cell>
          <cell r="DF372">
            <v>0</v>
          </cell>
          <cell r="DG372">
            <v>58.684931506849324</v>
          </cell>
          <cell r="DH372">
            <v>60.483072491001423</v>
          </cell>
          <cell r="DI372">
            <v>0</v>
          </cell>
          <cell r="DJ372">
            <v>0</v>
          </cell>
          <cell r="DK372">
            <v>27.3224043715847</v>
          </cell>
          <cell r="DL372">
            <v>41.028280559922152</v>
          </cell>
          <cell r="DM372">
            <v>0</v>
          </cell>
          <cell r="DN372">
            <v>0</v>
          </cell>
          <cell r="DO372">
            <v>0</v>
          </cell>
          <cell r="DP372">
            <v>-7.3917808219178056</v>
          </cell>
          <cell r="DR372">
            <v>68.350684931506848</v>
          </cell>
          <cell r="DS372">
            <v>0</v>
          </cell>
          <cell r="DT372">
            <v>0</v>
          </cell>
          <cell r="DV372">
            <v>40121</v>
          </cell>
          <cell r="DW372">
            <v>5.9487574662526379</v>
          </cell>
          <cell r="DY372">
            <v>49.7</v>
          </cell>
          <cell r="DZ372">
            <v>44.7</v>
          </cell>
          <cell r="EA372">
            <v>30</v>
          </cell>
          <cell r="EB372">
            <v>30</v>
          </cell>
          <cell r="ED372">
            <v>60</v>
          </cell>
          <cell r="EE372">
            <v>20</v>
          </cell>
          <cell r="EF372">
            <v>51.953085239627924</v>
          </cell>
          <cell r="EG372">
            <v>0</v>
          </cell>
          <cell r="EH372">
            <v>51.953085239627924</v>
          </cell>
          <cell r="EJ372">
            <v>30</v>
          </cell>
          <cell r="EK372">
            <v>90</v>
          </cell>
          <cell r="EL372">
            <v>110</v>
          </cell>
          <cell r="EN372">
            <v>0</v>
          </cell>
          <cell r="EO372">
            <v>60</v>
          </cell>
          <cell r="EP372">
            <v>80</v>
          </cell>
          <cell r="ER372">
            <v>200</v>
          </cell>
          <cell r="ET372">
            <v>15</v>
          </cell>
          <cell r="EU372">
            <v>7.3917808219178056</v>
          </cell>
          <cell r="EV372">
            <v>0</v>
          </cell>
          <cell r="EW372">
            <v>46.725681812041614</v>
          </cell>
          <cell r="EX372">
            <v>14.233222297547428</v>
          </cell>
          <cell r="EZ372">
            <v>54.11746263395942</v>
          </cell>
          <cell r="FA372">
            <v>69.11746263395942</v>
          </cell>
          <cell r="FB372">
            <v>59</v>
          </cell>
          <cell r="FC372">
            <v>68.350684931506848</v>
          </cell>
          <cell r="FE372">
            <v>38271.593301504632</v>
          </cell>
        </row>
        <row r="373">
          <cell r="A373">
            <v>40122</v>
          </cell>
          <cell r="B373">
            <v>5</v>
          </cell>
          <cell r="C373">
            <v>4</v>
          </cell>
          <cell r="D373">
            <v>11</v>
          </cell>
          <cell r="E373">
            <v>2009</v>
          </cell>
          <cell r="G373">
            <v>0</v>
          </cell>
          <cell r="H373">
            <v>0.90552823846131325</v>
          </cell>
          <cell r="I373">
            <v>9.467599984559472</v>
          </cell>
          <cell r="J373">
            <v>60.958904109589042</v>
          </cell>
          <cell r="K373">
            <v>10.833333333333334</v>
          </cell>
          <cell r="L373">
            <v>0.25650214690489909</v>
          </cell>
          <cell r="M373">
            <v>6.5370072160198349</v>
          </cell>
          <cell r="N373">
            <v>0</v>
          </cell>
          <cell r="O373">
            <v>17.413309351274179</v>
          </cell>
          <cell r="P373">
            <v>13.77412225071223</v>
          </cell>
          <cell r="Q373">
            <v>27.794885623541457</v>
          </cell>
          <cell r="R373">
            <v>17.507670067683122</v>
          </cell>
          <cell r="S373">
            <v>72.409442026795801</v>
          </cell>
          <cell r="T373">
            <v>21.433741215552974</v>
          </cell>
          <cell r="U373">
            <v>24.11862481460695</v>
          </cell>
          <cell r="W373">
            <v>0</v>
          </cell>
          <cell r="X373">
            <v>10.373128223020785</v>
          </cell>
          <cell r="Y373">
            <v>0</v>
          </cell>
          <cell r="Z373">
            <v>0</v>
          </cell>
          <cell r="AA373">
            <v>10.833333333333334</v>
          </cell>
          <cell r="AB373">
            <v>0</v>
          </cell>
          <cell r="AC373">
            <v>5</v>
          </cell>
          <cell r="AD373">
            <v>0</v>
          </cell>
          <cell r="AE373">
            <v>0</v>
          </cell>
          <cell r="AF373">
            <v>0</v>
          </cell>
          <cell r="AG373">
            <v>1.7935093629247341</v>
          </cell>
          <cell r="AH373">
            <v>4.2745208575520692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30</v>
          </cell>
          <cell r="AS373">
            <v>42.215466435658918</v>
          </cell>
          <cell r="AT373">
            <v>0</v>
          </cell>
          <cell r="AU373">
            <v>0</v>
          </cell>
          <cell r="AV373">
            <v>0</v>
          </cell>
          <cell r="AW373">
            <v>67</v>
          </cell>
          <cell r="AX373">
            <v>0</v>
          </cell>
          <cell r="AY373">
            <v>0</v>
          </cell>
          <cell r="AZ373">
            <v>16.058088810591258</v>
          </cell>
          <cell r="BA373">
            <v>0</v>
          </cell>
          <cell r="BB373">
            <v>34.90371924636446</v>
          </cell>
          <cell r="BC373">
            <v>0</v>
          </cell>
          <cell r="BD373">
            <v>0</v>
          </cell>
          <cell r="BE373">
            <v>27.3224043715847</v>
          </cell>
          <cell r="BF373">
            <v>32.231890600713029</v>
          </cell>
          <cell r="BG373">
            <v>0</v>
          </cell>
          <cell r="BH373">
            <v>1.4046091372913168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H373">
            <v>0</v>
          </cell>
          <cell r="CJ373">
            <v>40122</v>
          </cell>
          <cell r="CK373">
            <v>10.373128223020785</v>
          </cell>
          <cell r="CL373">
            <v>1.7935093629247341</v>
          </cell>
          <cell r="CM373">
            <v>59.554294972297726</v>
          </cell>
          <cell r="CN373">
            <v>0</v>
          </cell>
          <cell r="CO373">
            <v>0</v>
          </cell>
          <cell r="CP373">
            <v>46.489987293210987</v>
          </cell>
          <cell r="CQ373">
            <v>0</v>
          </cell>
          <cell r="CR373">
            <v>30</v>
          </cell>
          <cell r="CS373">
            <v>0</v>
          </cell>
          <cell r="CU373">
            <v>40122</v>
          </cell>
          <cell r="CV373">
            <v>0</v>
          </cell>
          <cell r="CW373">
            <v>5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58.267724653523089</v>
          </cell>
          <cell r="DD373">
            <v>67</v>
          </cell>
          <cell r="DE373">
            <v>0</v>
          </cell>
          <cell r="DF373">
            <v>0</v>
          </cell>
          <cell r="DG373">
            <v>58.684931506849324</v>
          </cell>
          <cell r="DH373">
            <v>34.90371924636446</v>
          </cell>
          <cell r="DI373">
            <v>0</v>
          </cell>
          <cell r="DJ373">
            <v>0</v>
          </cell>
          <cell r="DK373">
            <v>27.3224043715847</v>
          </cell>
          <cell r="DL373">
            <v>32.231890600713029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R373">
            <v>59.554294972297726</v>
          </cell>
          <cell r="DS373">
            <v>0</v>
          </cell>
          <cell r="DT373">
            <v>0</v>
          </cell>
          <cell r="DV373">
            <v>40122</v>
          </cell>
          <cell r="DW373">
            <v>1.1956729086164894</v>
          </cell>
          <cell r="DY373">
            <v>49.7</v>
          </cell>
          <cell r="DZ373">
            <v>44.7</v>
          </cell>
          <cell r="EA373">
            <v>30</v>
          </cell>
          <cell r="EB373">
            <v>30</v>
          </cell>
          <cell r="ED373">
            <v>60</v>
          </cell>
          <cell r="EE373">
            <v>20</v>
          </cell>
          <cell r="EF373">
            <v>46.489987293210987</v>
          </cell>
          <cell r="EG373">
            <v>0</v>
          </cell>
          <cell r="EH373">
            <v>46.489987293210987</v>
          </cell>
          <cell r="EJ373">
            <v>30</v>
          </cell>
          <cell r="EK373">
            <v>90</v>
          </cell>
          <cell r="EL373">
            <v>110</v>
          </cell>
          <cell r="EN373">
            <v>0</v>
          </cell>
          <cell r="EO373">
            <v>60</v>
          </cell>
          <cell r="EP373">
            <v>80</v>
          </cell>
          <cell r="ER373">
            <v>200</v>
          </cell>
          <cell r="ET373">
            <v>15</v>
          </cell>
          <cell r="EU373">
            <v>0</v>
          </cell>
          <cell r="EV373">
            <v>0</v>
          </cell>
          <cell r="EW373">
            <v>44.554294972297726</v>
          </cell>
          <cell r="EX373">
            <v>15</v>
          </cell>
          <cell r="EZ373">
            <v>44.554294972297726</v>
          </cell>
          <cell r="FA373">
            <v>59.554294972297726</v>
          </cell>
          <cell r="FB373">
            <v>59</v>
          </cell>
          <cell r="FC373">
            <v>68.350684931506848</v>
          </cell>
          <cell r="FE373">
            <v>38271.593301851855</v>
          </cell>
        </row>
        <row r="374">
          <cell r="A374">
            <v>40123</v>
          </cell>
          <cell r="B374">
            <v>6</v>
          </cell>
          <cell r="C374">
            <v>5</v>
          </cell>
          <cell r="D374">
            <v>11</v>
          </cell>
          <cell r="E374">
            <v>2009</v>
          </cell>
          <cell r="G374">
            <v>0</v>
          </cell>
          <cell r="H374">
            <v>0.63775099881605712</v>
          </cell>
          <cell r="I374">
            <v>9.3658290124557624</v>
          </cell>
          <cell r="J374">
            <v>60.958904109589042</v>
          </cell>
          <cell r="K374">
            <v>10.833333333333334</v>
          </cell>
          <cell r="L374">
            <v>0.18065091008650111</v>
          </cell>
          <cell r="M374">
            <v>6.4667383432212073</v>
          </cell>
          <cell r="N374">
            <v>0</v>
          </cell>
          <cell r="O374">
            <v>12.263952640878962</v>
          </cell>
          <cell r="P374">
            <v>13.626058769617073</v>
          </cell>
          <cell r="Q374">
            <v>27.502575908311208</v>
          </cell>
          <cell r="R374">
            <v>17.507670067683122</v>
          </cell>
          <cell r="S374">
            <v>84.587398551414523</v>
          </cell>
          <cell r="T374">
            <v>21.671795590456764</v>
          </cell>
          <cell r="U374">
            <v>27.425553983670536</v>
          </cell>
          <cell r="W374">
            <v>0</v>
          </cell>
          <cell r="X374">
            <v>10.00358001127182</v>
          </cell>
          <cell r="Y374">
            <v>0</v>
          </cell>
          <cell r="Z374">
            <v>0</v>
          </cell>
          <cell r="AA374">
            <v>10.833333333333334</v>
          </cell>
          <cell r="AB374">
            <v>0</v>
          </cell>
          <cell r="AC374">
            <v>5</v>
          </cell>
          <cell r="AD374">
            <v>0</v>
          </cell>
          <cell r="AE374">
            <v>0</v>
          </cell>
          <cell r="AF374">
            <v>0</v>
          </cell>
          <cell r="AG374">
            <v>1.6473892533077086</v>
          </cell>
          <cell r="AH374">
            <v>4.3316614899146799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30</v>
          </cell>
          <cell r="AS374">
            <v>36.568595896575687</v>
          </cell>
          <cell r="AT374">
            <v>0</v>
          </cell>
          <cell r="AU374">
            <v>0</v>
          </cell>
          <cell r="AV374">
            <v>0</v>
          </cell>
          <cell r="AW374">
            <v>67</v>
          </cell>
          <cell r="AX374">
            <v>0</v>
          </cell>
          <cell r="AY374">
            <v>0</v>
          </cell>
          <cell r="AZ374">
            <v>16.204208920208281</v>
          </cell>
          <cell r="BA374">
            <v>0</v>
          </cell>
          <cell r="BB374">
            <v>50.480539205333542</v>
          </cell>
          <cell r="BC374">
            <v>0</v>
          </cell>
          <cell r="BD374">
            <v>0</v>
          </cell>
          <cell r="BE374">
            <v>27.3224043715847</v>
          </cell>
          <cell r="BF374">
            <v>31.752958884320162</v>
          </cell>
          <cell r="BG374">
            <v>0</v>
          </cell>
          <cell r="BH374">
            <v>1.8835408536841811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H374">
            <v>0</v>
          </cell>
          <cell r="CJ374">
            <v>40123</v>
          </cell>
          <cell r="CK374">
            <v>10.00358001127182</v>
          </cell>
          <cell r="CL374">
            <v>1.6473892533077086</v>
          </cell>
          <cell r="CM374">
            <v>59.075363255904861</v>
          </cell>
          <cell r="CN374">
            <v>0</v>
          </cell>
          <cell r="CO374">
            <v>0</v>
          </cell>
          <cell r="CP374">
            <v>40.900257386490367</v>
          </cell>
          <cell r="CQ374">
            <v>0</v>
          </cell>
          <cell r="CR374">
            <v>30</v>
          </cell>
          <cell r="CS374">
            <v>0</v>
          </cell>
          <cell r="CU374">
            <v>40123</v>
          </cell>
          <cell r="CV374">
            <v>0</v>
          </cell>
          <cell r="CW374">
            <v>5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52.78737825144637</v>
          </cell>
          <cell r="DD374">
            <v>67</v>
          </cell>
          <cell r="DE374">
            <v>0</v>
          </cell>
          <cell r="DF374">
            <v>0</v>
          </cell>
          <cell r="DG374">
            <v>58.684931506849324</v>
          </cell>
          <cell r="DH374">
            <v>50.480539205333542</v>
          </cell>
          <cell r="DI374">
            <v>0</v>
          </cell>
          <cell r="DJ374">
            <v>0</v>
          </cell>
          <cell r="DK374">
            <v>27.3224043715847</v>
          </cell>
          <cell r="DL374">
            <v>31.752958884320162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R374">
            <v>59.075363255904861</v>
          </cell>
          <cell r="DS374">
            <v>0</v>
          </cell>
          <cell r="DT374">
            <v>0</v>
          </cell>
          <cell r="DV374">
            <v>40123</v>
          </cell>
          <cell r="DW374">
            <v>1.0982595022051391</v>
          </cell>
          <cell r="DY374">
            <v>49.7</v>
          </cell>
          <cell r="DZ374">
            <v>44.7</v>
          </cell>
          <cell r="EA374">
            <v>30</v>
          </cell>
          <cell r="EB374">
            <v>30</v>
          </cell>
          <cell r="ED374">
            <v>60</v>
          </cell>
          <cell r="EE374">
            <v>20</v>
          </cell>
          <cell r="EF374">
            <v>40.900257386490367</v>
          </cell>
          <cell r="EG374">
            <v>0</v>
          </cell>
          <cell r="EH374">
            <v>40.900257386490367</v>
          </cell>
          <cell r="EJ374">
            <v>30</v>
          </cell>
          <cell r="EK374">
            <v>90</v>
          </cell>
          <cell r="EL374">
            <v>110</v>
          </cell>
          <cell r="EN374">
            <v>0</v>
          </cell>
          <cell r="EO374">
            <v>60</v>
          </cell>
          <cell r="EP374">
            <v>80</v>
          </cell>
          <cell r="ER374">
            <v>200</v>
          </cell>
          <cell r="ET374">
            <v>15</v>
          </cell>
          <cell r="EU374">
            <v>0</v>
          </cell>
          <cell r="EV374">
            <v>0</v>
          </cell>
          <cell r="EW374">
            <v>44.075363255904861</v>
          </cell>
          <cell r="EX374">
            <v>15</v>
          </cell>
          <cell r="EZ374">
            <v>44.075363255904861</v>
          </cell>
          <cell r="FA374">
            <v>59.075363255904861</v>
          </cell>
          <cell r="FB374">
            <v>59</v>
          </cell>
          <cell r="FC374">
            <v>68.350684931506848</v>
          </cell>
          <cell r="FE374">
            <v>38271.593302083333</v>
          </cell>
        </row>
        <row r="375">
          <cell r="A375">
            <v>40124</v>
          </cell>
          <cell r="B375">
            <v>7</v>
          </cell>
          <cell r="C375">
            <v>6</v>
          </cell>
          <cell r="D375">
            <v>11</v>
          </cell>
          <cell r="E375">
            <v>2009</v>
          </cell>
          <cell r="G375">
            <v>0</v>
          </cell>
          <cell r="H375">
            <v>0.86840064707866427</v>
          </cell>
          <cell r="I375">
            <v>11.833124020957491</v>
          </cell>
          <cell r="J375">
            <v>60.958904109589042</v>
          </cell>
          <cell r="K375">
            <v>10.833333333333334</v>
          </cell>
          <cell r="L375">
            <v>0.24598529442635086</v>
          </cell>
          <cell r="M375">
            <v>8.1703089736797772</v>
          </cell>
          <cell r="N375">
            <v>8.1229090909090917</v>
          </cell>
          <cell r="O375">
            <v>16.699345714632287</v>
          </cell>
          <cell r="P375">
            <v>17.215650971558439</v>
          </cell>
          <cell r="Q375">
            <v>27.469763946967337</v>
          </cell>
          <cell r="R375">
            <v>17.507670067683122</v>
          </cell>
          <cell r="S375">
            <v>108.53612713113739</v>
          </cell>
          <cell r="T375">
            <v>22.359121441740136</v>
          </cell>
          <cell r="U375">
            <v>39.807189938958132</v>
          </cell>
          <cell r="W375">
            <v>0</v>
          </cell>
          <cell r="X375">
            <v>12.701524668036155</v>
          </cell>
          <cell r="Y375">
            <v>0</v>
          </cell>
          <cell r="Z375">
            <v>0</v>
          </cell>
          <cell r="AA375">
            <v>10.833333333333334</v>
          </cell>
          <cell r="AB375">
            <v>2.441584567592364</v>
          </cell>
          <cell r="AC375">
            <v>5</v>
          </cell>
          <cell r="AD375">
            <v>0</v>
          </cell>
          <cell r="AE375">
            <v>0</v>
          </cell>
          <cell r="AF375">
            <v>0</v>
          </cell>
          <cell r="AG375">
            <v>9.0976187914228532</v>
          </cell>
          <cell r="AH375">
            <v>3.8363948012261186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30</v>
          </cell>
          <cell r="AS375">
            <v>45.056035899615068</v>
          </cell>
          <cell r="AT375">
            <v>0</v>
          </cell>
          <cell r="AU375">
            <v>0</v>
          </cell>
          <cell r="AV375">
            <v>0</v>
          </cell>
          <cell r="AW375">
            <v>67</v>
          </cell>
          <cell r="AX375">
            <v>0</v>
          </cell>
          <cell r="AY375">
            <v>0</v>
          </cell>
          <cell r="AZ375">
            <v>8.7539793820931351</v>
          </cell>
          <cell r="BA375">
            <v>0</v>
          </cell>
          <cell r="BB375">
            <v>94.948459129742545</v>
          </cell>
          <cell r="BC375">
            <v>0</v>
          </cell>
          <cell r="BD375">
            <v>0</v>
          </cell>
          <cell r="BE375">
            <v>27.3224043715847</v>
          </cell>
          <cell r="BF375">
            <v>33.636499738004346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7.3917808219178056</v>
          </cell>
          <cell r="BU375">
            <v>0</v>
          </cell>
          <cell r="BV375">
            <v>-7.3917808219178056</v>
          </cell>
          <cell r="BW375">
            <v>0</v>
          </cell>
          <cell r="BX375">
            <v>0</v>
          </cell>
          <cell r="BY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H375">
            <v>0</v>
          </cell>
          <cell r="CJ375">
            <v>40124</v>
          </cell>
          <cell r="CK375">
            <v>12.701524668036155</v>
          </cell>
          <cell r="CL375">
            <v>9.0976187914228532</v>
          </cell>
          <cell r="CM375">
            <v>68.350684931506848</v>
          </cell>
          <cell r="CN375">
            <v>0</v>
          </cell>
          <cell r="CO375">
            <v>0</v>
          </cell>
          <cell r="CP375">
            <v>48.892430700841189</v>
          </cell>
          <cell r="CQ375">
            <v>0</v>
          </cell>
          <cell r="CR375">
            <v>30</v>
          </cell>
          <cell r="CS375">
            <v>0</v>
          </cell>
          <cell r="CU375">
            <v>40124</v>
          </cell>
          <cell r="CV375">
            <v>2.441584567592364</v>
          </cell>
          <cell r="CW375">
            <v>5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61.593955368877346</v>
          </cell>
          <cell r="DD375">
            <v>67</v>
          </cell>
          <cell r="DE375">
            <v>0</v>
          </cell>
          <cell r="DF375">
            <v>0</v>
          </cell>
          <cell r="DG375">
            <v>58.684931506849324</v>
          </cell>
          <cell r="DH375">
            <v>94.948459129742545</v>
          </cell>
          <cell r="DI375">
            <v>0</v>
          </cell>
          <cell r="DJ375">
            <v>0</v>
          </cell>
          <cell r="DK375">
            <v>27.3224043715847</v>
          </cell>
          <cell r="DL375">
            <v>41.028280559922152</v>
          </cell>
          <cell r="DM375">
            <v>0</v>
          </cell>
          <cell r="DN375">
            <v>0</v>
          </cell>
          <cell r="DO375">
            <v>0</v>
          </cell>
          <cell r="DP375">
            <v>-7.3917808219178056</v>
          </cell>
          <cell r="DR375">
            <v>68.350684931506848</v>
          </cell>
          <cell r="DS375">
            <v>0</v>
          </cell>
          <cell r="DT375">
            <v>0</v>
          </cell>
          <cell r="DV375">
            <v>40124</v>
          </cell>
          <cell r="DW375">
            <v>6.0650791942819025</v>
          </cell>
          <cell r="DY375">
            <v>49.7</v>
          </cell>
          <cell r="DZ375">
            <v>44.7</v>
          </cell>
          <cell r="EA375">
            <v>30</v>
          </cell>
          <cell r="EB375">
            <v>30</v>
          </cell>
          <cell r="ED375">
            <v>60</v>
          </cell>
          <cell r="EE375">
            <v>20</v>
          </cell>
          <cell r="EF375">
            <v>48.892430700841189</v>
          </cell>
          <cell r="EG375">
            <v>0</v>
          </cell>
          <cell r="EH375">
            <v>48.892430700841189</v>
          </cell>
          <cell r="EJ375">
            <v>30</v>
          </cell>
          <cell r="EK375">
            <v>90</v>
          </cell>
          <cell r="EL375">
            <v>110</v>
          </cell>
          <cell r="EN375">
            <v>0</v>
          </cell>
          <cell r="EO375">
            <v>60</v>
          </cell>
          <cell r="EP375">
            <v>80</v>
          </cell>
          <cell r="ER375">
            <v>200</v>
          </cell>
          <cell r="ET375">
            <v>15</v>
          </cell>
          <cell r="EU375">
            <v>7.3917808219178056</v>
          </cell>
          <cell r="EV375">
            <v>0</v>
          </cell>
          <cell r="EW375">
            <v>48.29461266041659</v>
          </cell>
          <cell r="EX375">
            <v>12.664291449172453</v>
          </cell>
          <cell r="EZ375">
            <v>55.686393482334395</v>
          </cell>
          <cell r="FA375">
            <v>70.686393482334395</v>
          </cell>
          <cell r="FB375">
            <v>59</v>
          </cell>
          <cell r="FC375">
            <v>68.350684931506848</v>
          </cell>
          <cell r="FE375">
            <v>38271.593302199071</v>
          </cell>
        </row>
        <row r="376">
          <cell r="A376">
            <v>40125</v>
          </cell>
          <cell r="B376">
            <v>8</v>
          </cell>
          <cell r="C376">
            <v>7</v>
          </cell>
          <cell r="D376">
            <v>11</v>
          </cell>
          <cell r="E376">
            <v>2009</v>
          </cell>
          <cell r="G376">
            <v>0</v>
          </cell>
          <cell r="H376">
            <v>1.215366100759723</v>
          </cell>
          <cell r="I376">
            <v>12.067982636119048</v>
          </cell>
          <cell r="J376">
            <v>60.958904109589042</v>
          </cell>
          <cell r="K376">
            <v>10.833333333333334</v>
          </cell>
          <cell r="L376">
            <v>0.34426757872291741</v>
          </cell>
          <cell r="M376">
            <v>8.3324696547984729</v>
          </cell>
          <cell r="N376">
            <v>8.1229090909090917</v>
          </cell>
          <cell r="O376">
            <v>23.371491896864892</v>
          </cell>
          <cell r="P376">
            <v>17.557339602483289</v>
          </cell>
          <cell r="Q376">
            <v>27.527483699101786</v>
          </cell>
          <cell r="R376">
            <v>17.507670067683122</v>
          </cell>
          <cell r="S376">
            <v>105.46382795170919</v>
          </cell>
          <cell r="T376">
            <v>22.344468177546837</v>
          </cell>
          <cell r="U376">
            <v>39.676450444803123</v>
          </cell>
          <cell r="W376">
            <v>0</v>
          </cell>
          <cell r="X376">
            <v>13.283348736878771</v>
          </cell>
          <cell r="Y376">
            <v>0</v>
          </cell>
          <cell r="Z376">
            <v>0</v>
          </cell>
          <cell r="AA376">
            <v>10.833333333333334</v>
          </cell>
          <cell r="AB376">
            <v>2.4403460826667742</v>
          </cell>
          <cell r="AC376">
            <v>5</v>
          </cell>
          <cell r="AD376">
            <v>0</v>
          </cell>
          <cell r="AE376">
            <v>0</v>
          </cell>
          <cell r="AF376">
            <v>0</v>
          </cell>
          <cell r="AG376">
            <v>9.3593002417637088</v>
          </cell>
          <cell r="AH376">
            <v>3.8233373209780872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30</v>
          </cell>
          <cell r="AS376">
            <v>52.14064794515501</v>
          </cell>
          <cell r="AT376">
            <v>0</v>
          </cell>
          <cell r="AU376">
            <v>0</v>
          </cell>
          <cell r="AV376">
            <v>0</v>
          </cell>
          <cell r="AW376">
            <v>67</v>
          </cell>
          <cell r="AX376">
            <v>0</v>
          </cell>
          <cell r="AY376">
            <v>0</v>
          </cell>
          <cell r="AZ376">
            <v>8.4922979317522831</v>
          </cell>
          <cell r="BA376">
            <v>0</v>
          </cell>
          <cell r="BB376">
            <v>91.992448642306869</v>
          </cell>
          <cell r="BC376">
            <v>0</v>
          </cell>
          <cell r="BD376">
            <v>0</v>
          </cell>
          <cell r="BE376">
            <v>27.3224043715847</v>
          </cell>
          <cell r="BF376">
            <v>33.636499738004346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7.3917808219178056</v>
          </cell>
          <cell r="BU376">
            <v>0</v>
          </cell>
          <cell r="BV376">
            <v>-7.3917808219178056</v>
          </cell>
          <cell r="BW376">
            <v>0</v>
          </cell>
          <cell r="BX376">
            <v>0</v>
          </cell>
          <cell r="BY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H376">
            <v>0</v>
          </cell>
          <cell r="CJ376">
            <v>40125</v>
          </cell>
          <cell r="CK376">
            <v>13.283348736878771</v>
          </cell>
          <cell r="CL376">
            <v>9.3593002417637088</v>
          </cell>
          <cell r="CM376">
            <v>68.350684931506848</v>
          </cell>
          <cell r="CN376">
            <v>0</v>
          </cell>
          <cell r="CO376">
            <v>0</v>
          </cell>
          <cell r="CP376">
            <v>55.963985266133093</v>
          </cell>
          <cell r="CQ376">
            <v>0</v>
          </cell>
          <cell r="CR376">
            <v>30</v>
          </cell>
          <cell r="CS376">
            <v>0</v>
          </cell>
          <cell r="CU376">
            <v>40125</v>
          </cell>
          <cell r="CV376">
            <v>2.4403460826667742</v>
          </cell>
          <cell r="CW376">
            <v>5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69.247334003011872</v>
          </cell>
          <cell r="DD376">
            <v>67</v>
          </cell>
          <cell r="DE376">
            <v>0</v>
          </cell>
          <cell r="DF376">
            <v>0</v>
          </cell>
          <cell r="DG376">
            <v>58.684931506849324</v>
          </cell>
          <cell r="DH376">
            <v>91.992448642306869</v>
          </cell>
          <cell r="DI376">
            <v>0</v>
          </cell>
          <cell r="DJ376">
            <v>0</v>
          </cell>
          <cell r="DK376">
            <v>27.3224043715847</v>
          </cell>
          <cell r="DL376">
            <v>41.028280559922152</v>
          </cell>
          <cell r="DM376">
            <v>0</v>
          </cell>
          <cell r="DN376">
            <v>0</v>
          </cell>
          <cell r="DO376">
            <v>0</v>
          </cell>
          <cell r="DP376">
            <v>-7.3917808219178056</v>
          </cell>
          <cell r="DR376">
            <v>68.350684931506848</v>
          </cell>
          <cell r="DS376">
            <v>0</v>
          </cell>
          <cell r="DT376">
            <v>0</v>
          </cell>
          <cell r="DV376">
            <v>40125</v>
          </cell>
          <cell r="DW376">
            <v>6.2395334945091392</v>
          </cell>
          <cell r="DY376">
            <v>49.7</v>
          </cell>
          <cell r="DZ376">
            <v>44.7</v>
          </cell>
          <cell r="EA376">
            <v>30</v>
          </cell>
          <cell r="EB376">
            <v>30</v>
          </cell>
          <cell r="ED376">
            <v>60</v>
          </cell>
          <cell r="EE376">
            <v>20</v>
          </cell>
          <cell r="EF376">
            <v>55.963985266133093</v>
          </cell>
          <cell r="EG376">
            <v>0</v>
          </cell>
          <cell r="EH376">
            <v>55.963985266133093</v>
          </cell>
          <cell r="EJ376">
            <v>30</v>
          </cell>
          <cell r="EK376">
            <v>90</v>
          </cell>
          <cell r="EL376">
            <v>110</v>
          </cell>
          <cell r="EN376">
            <v>0</v>
          </cell>
          <cell r="EO376">
            <v>60</v>
          </cell>
          <cell r="EP376">
            <v>80</v>
          </cell>
          <cell r="ER376">
            <v>200</v>
          </cell>
          <cell r="ET376">
            <v>15</v>
          </cell>
          <cell r="EU376">
            <v>7.3917808219178056</v>
          </cell>
          <cell r="EV376">
            <v>0</v>
          </cell>
          <cell r="EW376">
            <v>49.399851584088779</v>
          </cell>
          <cell r="EX376">
            <v>11.559052525500263</v>
          </cell>
          <cell r="EZ376">
            <v>56.791632406006585</v>
          </cell>
          <cell r="FA376">
            <v>71.791632406006585</v>
          </cell>
          <cell r="FB376">
            <v>59</v>
          </cell>
          <cell r="FC376">
            <v>68.350684931506848</v>
          </cell>
          <cell r="FE376">
            <v>38271.593302546295</v>
          </cell>
        </row>
        <row r="377">
          <cell r="A377">
            <v>40126</v>
          </cell>
          <cell r="B377">
            <v>9</v>
          </cell>
          <cell r="C377">
            <v>1</v>
          </cell>
          <cell r="D377">
            <v>11</v>
          </cell>
          <cell r="E377">
            <v>2009</v>
          </cell>
          <cell r="G377">
            <v>0</v>
          </cell>
          <cell r="H377">
            <v>0.92034151469043046</v>
          </cell>
          <cell r="I377">
            <v>11.867694579242739</v>
          </cell>
          <cell r="J377">
            <v>60.958904109589042</v>
          </cell>
          <cell r="K377">
            <v>10.833333333333334</v>
          </cell>
          <cell r="L377">
            <v>0.26069819181446513</v>
          </cell>
          <cell r="M377">
            <v>8.1941785910422631</v>
          </cell>
          <cell r="N377">
            <v>8.1229090909090917</v>
          </cell>
          <cell r="O377">
            <v>17.698168674846247</v>
          </cell>
          <cell r="P377">
            <v>17.265946621656987</v>
          </cell>
          <cell r="Q377">
            <v>27.451963623077649</v>
          </cell>
          <cell r="R377">
            <v>17.507670067683122</v>
          </cell>
          <cell r="S377">
            <v>83.690756425658748</v>
          </cell>
          <cell r="T377">
            <v>22.240621985904092</v>
          </cell>
          <cell r="U377">
            <v>38.749912958943355</v>
          </cell>
          <cell r="W377">
            <v>0</v>
          </cell>
          <cell r="X377">
            <v>12.788036093933171</v>
          </cell>
          <cell r="Y377">
            <v>0</v>
          </cell>
          <cell r="Z377">
            <v>0</v>
          </cell>
          <cell r="AA377">
            <v>10.833333333333334</v>
          </cell>
          <cell r="AB377">
            <v>2.4391082259581753</v>
          </cell>
          <cell r="AC377">
            <v>5</v>
          </cell>
          <cell r="AD377">
            <v>0</v>
          </cell>
          <cell r="AE377">
            <v>0</v>
          </cell>
          <cell r="AF377">
            <v>0</v>
          </cell>
          <cell r="AG377">
            <v>9.1386776478076435</v>
          </cell>
          <cell r="AH377">
            <v>3.7731176971336478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30</v>
          </cell>
          <cell r="AS377">
            <v>46.150631290130356</v>
          </cell>
          <cell r="AT377">
            <v>0</v>
          </cell>
          <cell r="AU377">
            <v>0</v>
          </cell>
          <cell r="AV377">
            <v>0</v>
          </cell>
          <cell r="AW377">
            <v>67</v>
          </cell>
          <cell r="AX377">
            <v>0</v>
          </cell>
          <cell r="AY377">
            <v>0</v>
          </cell>
          <cell r="AZ377">
            <v>8.7129205257083484</v>
          </cell>
          <cell r="BA377">
            <v>0</v>
          </cell>
          <cell r="BB377">
            <v>68.968370844797846</v>
          </cell>
          <cell r="BC377">
            <v>0</v>
          </cell>
          <cell r="BD377">
            <v>0</v>
          </cell>
          <cell r="BE377">
            <v>27.3224043715847</v>
          </cell>
          <cell r="BF377">
            <v>33.636499738004346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7.3917808219178056</v>
          </cell>
          <cell r="BU377">
            <v>0</v>
          </cell>
          <cell r="BV377">
            <v>-7.3917808219178056</v>
          </cell>
          <cell r="BW377">
            <v>0</v>
          </cell>
          <cell r="BX377">
            <v>0</v>
          </cell>
          <cell r="BY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H377">
            <v>0</v>
          </cell>
          <cell r="CJ377">
            <v>40126</v>
          </cell>
          <cell r="CK377">
            <v>12.788036093933171</v>
          </cell>
          <cell r="CL377">
            <v>9.1386776478076435</v>
          </cell>
          <cell r="CM377">
            <v>68.350684931506848</v>
          </cell>
          <cell r="CN377">
            <v>0</v>
          </cell>
          <cell r="CO377">
            <v>0</v>
          </cell>
          <cell r="CP377">
            <v>49.923748987264005</v>
          </cell>
          <cell r="CQ377">
            <v>0</v>
          </cell>
          <cell r="CR377">
            <v>30</v>
          </cell>
          <cell r="CS377">
            <v>0</v>
          </cell>
          <cell r="CU377">
            <v>40126</v>
          </cell>
          <cell r="CV377">
            <v>2.4391082259581753</v>
          </cell>
          <cell r="CW377">
            <v>5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62.711785081197178</v>
          </cell>
          <cell r="DD377">
            <v>67</v>
          </cell>
          <cell r="DE377">
            <v>0</v>
          </cell>
          <cell r="DF377">
            <v>0</v>
          </cell>
          <cell r="DG377">
            <v>58.684931506849324</v>
          </cell>
          <cell r="DH377">
            <v>68.968370844797846</v>
          </cell>
          <cell r="DI377">
            <v>0</v>
          </cell>
          <cell r="DJ377">
            <v>0</v>
          </cell>
          <cell r="DK377">
            <v>27.3224043715847</v>
          </cell>
          <cell r="DL377">
            <v>41.028280559922152</v>
          </cell>
          <cell r="DM377">
            <v>0</v>
          </cell>
          <cell r="DN377">
            <v>0</v>
          </cell>
          <cell r="DO377">
            <v>0</v>
          </cell>
          <cell r="DP377">
            <v>-7.3917808219178056</v>
          </cell>
          <cell r="DR377">
            <v>68.350684931506848</v>
          </cell>
          <cell r="DS377">
            <v>0</v>
          </cell>
          <cell r="DT377">
            <v>0</v>
          </cell>
          <cell r="DV377">
            <v>40126</v>
          </cell>
          <cell r="DW377">
            <v>6.0924517652050953</v>
          </cell>
          <cell r="DY377">
            <v>49.7</v>
          </cell>
          <cell r="DZ377">
            <v>44.7</v>
          </cell>
          <cell r="EA377">
            <v>30</v>
          </cell>
          <cell r="EB377">
            <v>30</v>
          </cell>
          <cell r="ED377">
            <v>60</v>
          </cell>
          <cell r="EE377">
            <v>20</v>
          </cell>
          <cell r="EF377">
            <v>49.923748987264005</v>
          </cell>
          <cell r="EG377">
            <v>0</v>
          </cell>
          <cell r="EH377">
            <v>49.923748987264005</v>
          </cell>
          <cell r="EJ377">
            <v>30</v>
          </cell>
          <cell r="EK377">
            <v>90</v>
          </cell>
          <cell r="EL377">
            <v>110</v>
          </cell>
          <cell r="EN377">
            <v>0</v>
          </cell>
          <cell r="EO377">
            <v>60</v>
          </cell>
          <cell r="EP377">
            <v>80</v>
          </cell>
          <cell r="ER377">
            <v>200</v>
          </cell>
          <cell r="ET377">
            <v>15</v>
          </cell>
          <cell r="EU377">
            <v>7.3917808219178056</v>
          </cell>
          <cell r="EV377">
            <v>0</v>
          </cell>
          <cell r="EW377">
            <v>48.457300865844573</v>
          </cell>
          <cell r="EX377">
            <v>12.501603243744469</v>
          </cell>
          <cell r="EZ377">
            <v>55.849081687762379</v>
          </cell>
          <cell r="FA377">
            <v>70.849081687762379</v>
          </cell>
          <cell r="FB377">
            <v>59</v>
          </cell>
          <cell r="FC377">
            <v>68.350684931506848</v>
          </cell>
          <cell r="FE377">
            <v>38271.593302777779</v>
          </cell>
        </row>
        <row r="378">
          <cell r="A378">
            <v>40127</v>
          </cell>
          <cell r="B378">
            <v>10</v>
          </cell>
          <cell r="C378">
            <v>2</v>
          </cell>
          <cell r="D378">
            <v>11</v>
          </cell>
          <cell r="E378">
            <v>2009</v>
          </cell>
          <cell r="G378">
            <v>0</v>
          </cell>
          <cell r="H378">
            <v>0.94623411971909277</v>
          </cell>
          <cell r="I378">
            <v>11.885213080285592</v>
          </cell>
          <cell r="J378">
            <v>60.958904109589042</v>
          </cell>
          <cell r="K378">
            <v>10.833333333333334</v>
          </cell>
          <cell r="L378">
            <v>0.26803259453844624</v>
          </cell>
          <cell r="M378">
            <v>8.2062744303170234</v>
          </cell>
          <cell r="N378">
            <v>8.1229090909090917</v>
          </cell>
          <cell r="O378">
            <v>18.196083507453334</v>
          </cell>
          <cell r="P378">
            <v>17.29143375413058</v>
          </cell>
          <cell r="Q378">
            <v>27.455909767645267</v>
          </cell>
          <cell r="R378">
            <v>17.507670067683122</v>
          </cell>
          <cell r="S378">
            <v>111.15632032622645</v>
          </cell>
          <cell r="T378">
            <v>22.371618396262733</v>
          </cell>
          <cell r="U378">
            <v>39.918690386313017</v>
          </cell>
          <cell r="W378">
            <v>0</v>
          </cell>
          <cell r="X378">
            <v>12.831447200004684</v>
          </cell>
          <cell r="Y378">
            <v>0</v>
          </cell>
          <cell r="Z378">
            <v>0</v>
          </cell>
          <cell r="AA378">
            <v>10.833333333333334</v>
          </cell>
          <cell r="AB378">
            <v>2.4378709971479067</v>
          </cell>
          <cell r="AC378">
            <v>5</v>
          </cell>
          <cell r="AD378">
            <v>0</v>
          </cell>
          <cell r="AE378">
            <v>0</v>
          </cell>
          <cell r="AF378">
            <v>0</v>
          </cell>
          <cell r="AG378">
            <v>9.1593451186166526</v>
          </cell>
          <cell r="AH378">
            <v>3.7713054698680875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30</v>
          </cell>
          <cell r="AS378">
            <v>46.679791627044217</v>
          </cell>
          <cell r="AT378">
            <v>0</v>
          </cell>
          <cell r="AU378">
            <v>0</v>
          </cell>
          <cell r="AV378">
            <v>0</v>
          </cell>
          <cell r="AW378">
            <v>67</v>
          </cell>
          <cell r="AX378">
            <v>0</v>
          </cell>
          <cell r="AY378">
            <v>0</v>
          </cell>
          <cell r="AZ378">
            <v>8.6922530548993393</v>
          </cell>
          <cell r="BA378">
            <v>0</v>
          </cell>
          <cell r="BB378">
            <v>97.75437605390286</v>
          </cell>
          <cell r="BC378">
            <v>0</v>
          </cell>
          <cell r="BD378">
            <v>0</v>
          </cell>
          <cell r="BE378">
            <v>27.3224043715847</v>
          </cell>
          <cell r="BF378">
            <v>33.636499738004346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7.3917808219178056</v>
          </cell>
          <cell r="BU378">
            <v>0</v>
          </cell>
          <cell r="BV378">
            <v>-7.3917808219178056</v>
          </cell>
          <cell r="BW378">
            <v>0</v>
          </cell>
          <cell r="BX378">
            <v>0</v>
          </cell>
          <cell r="BY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H378">
            <v>0</v>
          </cell>
          <cell r="CJ378">
            <v>40127</v>
          </cell>
          <cell r="CK378">
            <v>12.831447200004684</v>
          </cell>
          <cell r="CL378">
            <v>9.1593451186166526</v>
          </cell>
          <cell r="CM378">
            <v>68.350684931506848</v>
          </cell>
          <cell r="CN378">
            <v>0</v>
          </cell>
          <cell r="CO378">
            <v>0</v>
          </cell>
          <cell r="CP378">
            <v>50.451097096912306</v>
          </cell>
          <cell r="CQ378">
            <v>0</v>
          </cell>
          <cell r="CR378">
            <v>30</v>
          </cell>
          <cell r="CS378">
            <v>0</v>
          </cell>
          <cell r="CU378">
            <v>40127</v>
          </cell>
          <cell r="CV378">
            <v>2.4378709971479067</v>
          </cell>
          <cell r="CW378">
            <v>5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63.282544296916988</v>
          </cell>
          <cell r="DD378">
            <v>67</v>
          </cell>
          <cell r="DE378">
            <v>0</v>
          </cell>
          <cell r="DF378">
            <v>0</v>
          </cell>
          <cell r="DG378">
            <v>58.684931506849324</v>
          </cell>
          <cell r="DH378">
            <v>97.75437605390286</v>
          </cell>
          <cell r="DI378">
            <v>0</v>
          </cell>
          <cell r="DJ378">
            <v>0</v>
          </cell>
          <cell r="DK378">
            <v>27.3224043715847</v>
          </cell>
          <cell r="DL378">
            <v>41.028280559922152</v>
          </cell>
          <cell r="DM378">
            <v>0</v>
          </cell>
          <cell r="DN378">
            <v>0</v>
          </cell>
          <cell r="DO378">
            <v>0</v>
          </cell>
          <cell r="DP378">
            <v>-7.3917808219178056</v>
          </cell>
          <cell r="DR378">
            <v>68.350684931506848</v>
          </cell>
          <cell r="DS378">
            <v>0</v>
          </cell>
          <cell r="DT378">
            <v>0</v>
          </cell>
          <cell r="DV378">
            <v>40127</v>
          </cell>
          <cell r="DW378">
            <v>6.1062300790777684</v>
          </cell>
          <cell r="DY378">
            <v>49.7</v>
          </cell>
          <cell r="DZ378">
            <v>44.7</v>
          </cell>
          <cell r="EA378">
            <v>30</v>
          </cell>
          <cell r="EB378">
            <v>30</v>
          </cell>
          <cell r="ED378">
            <v>60</v>
          </cell>
          <cell r="EE378">
            <v>20</v>
          </cell>
          <cell r="EF378">
            <v>50.451097096912306</v>
          </cell>
          <cell r="EG378">
            <v>0</v>
          </cell>
          <cell r="EH378">
            <v>50.451097096912306</v>
          </cell>
          <cell r="EJ378">
            <v>30</v>
          </cell>
          <cell r="EK378">
            <v>90</v>
          </cell>
          <cell r="EL378">
            <v>110</v>
          </cell>
          <cell r="EN378">
            <v>0</v>
          </cell>
          <cell r="EO378">
            <v>60</v>
          </cell>
          <cell r="EP378">
            <v>80</v>
          </cell>
          <cell r="ER378">
            <v>200</v>
          </cell>
          <cell r="ET378">
            <v>15</v>
          </cell>
          <cell r="EU378">
            <v>7.3917808219178056</v>
          </cell>
          <cell r="EV378">
            <v>0</v>
          </cell>
          <cell r="EW378">
            <v>48.539742505141611</v>
          </cell>
          <cell r="EX378">
            <v>12.419161604447432</v>
          </cell>
          <cell r="EZ378">
            <v>55.931523327059416</v>
          </cell>
          <cell r="FA378">
            <v>70.931523327059409</v>
          </cell>
          <cell r="FB378">
            <v>59</v>
          </cell>
          <cell r="FC378">
            <v>68.350684931506848</v>
          </cell>
          <cell r="FE378">
            <v>38271.593302893518</v>
          </cell>
        </row>
        <row r="379">
          <cell r="A379">
            <v>40128</v>
          </cell>
          <cell r="B379">
            <v>11</v>
          </cell>
          <cell r="C379">
            <v>3</v>
          </cell>
          <cell r="D379">
            <v>11</v>
          </cell>
          <cell r="E379">
            <v>2009</v>
          </cell>
          <cell r="G379">
            <v>0</v>
          </cell>
          <cell r="H379">
            <v>1.198132929110854</v>
          </cell>
          <cell r="I379">
            <v>11.588589302264175</v>
          </cell>
          <cell r="J379">
            <v>60.958904109589042</v>
          </cell>
          <cell r="K379">
            <v>10.833333333333334</v>
          </cell>
          <cell r="L379">
            <v>0.33938606830925355</v>
          </cell>
          <cell r="M379">
            <v>8.0014673218068015</v>
          </cell>
          <cell r="N379">
            <v>8.1229090909090917</v>
          </cell>
          <cell r="O379">
            <v>23.040097980828357</v>
          </cell>
          <cell r="P379">
            <v>16.859884872935929</v>
          </cell>
          <cell r="Q379">
            <v>27.249495247747841</v>
          </cell>
          <cell r="R379">
            <v>17.507670067683122</v>
          </cell>
          <cell r="S379">
            <v>57.247914571874688</v>
          </cell>
          <cell r="T379">
            <v>22.191037383432676</v>
          </cell>
          <cell r="U379">
            <v>33.594846103562247</v>
          </cell>
          <cell r="W379">
            <v>0</v>
          </cell>
          <cell r="X379">
            <v>12.786722231375029</v>
          </cell>
          <cell r="Y379">
            <v>0</v>
          </cell>
          <cell r="Z379">
            <v>0</v>
          </cell>
          <cell r="AA379">
            <v>10.833333333333334</v>
          </cell>
          <cell r="AB379">
            <v>2.4366343959174683</v>
          </cell>
          <cell r="AC379">
            <v>5</v>
          </cell>
          <cell r="AD379">
            <v>0</v>
          </cell>
          <cell r="AE379">
            <v>0</v>
          </cell>
          <cell r="AF379">
            <v>0</v>
          </cell>
          <cell r="AG379">
            <v>9.0271280851076803</v>
          </cell>
          <cell r="AH379">
            <v>3.9230528198935293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30</v>
          </cell>
          <cell r="AS379">
            <v>50.734095349301725</v>
          </cell>
          <cell r="AT379">
            <v>0</v>
          </cell>
          <cell r="AU379">
            <v>0</v>
          </cell>
          <cell r="AV379">
            <v>0</v>
          </cell>
          <cell r="AW379">
            <v>67</v>
          </cell>
          <cell r="AX379">
            <v>0</v>
          </cell>
          <cell r="AY379">
            <v>0</v>
          </cell>
          <cell r="AZ379">
            <v>8.8244700884083116</v>
          </cell>
          <cell r="BA379">
            <v>0</v>
          </cell>
          <cell r="BB379">
            <v>37.209327970461302</v>
          </cell>
          <cell r="BC379">
            <v>0</v>
          </cell>
          <cell r="BD379">
            <v>0</v>
          </cell>
          <cell r="BE379">
            <v>27.3224043715847</v>
          </cell>
          <cell r="BF379">
            <v>33.636499738004346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7.3917808219178056</v>
          </cell>
          <cell r="BU379">
            <v>0</v>
          </cell>
          <cell r="BV379">
            <v>-7.3917808219178056</v>
          </cell>
          <cell r="BW379">
            <v>0</v>
          </cell>
          <cell r="BX379">
            <v>0</v>
          </cell>
          <cell r="BY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H379">
            <v>0</v>
          </cell>
          <cell r="CJ379">
            <v>40128</v>
          </cell>
          <cell r="CK379">
            <v>12.786722231375029</v>
          </cell>
          <cell r="CL379">
            <v>9.0271280851076803</v>
          </cell>
          <cell r="CM379">
            <v>68.350684931506848</v>
          </cell>
          <cell r="CN379">
            <v>0</v>
          </cell>
          <cell r="CO379">
            <v>0</v>
          </cell>
          <cell r="CP379">
            <v>54.657148169195253</v>
          </cell>
          <cell r="CQ379">
            <v>0</v>
          </cell>
          <cell r="CR379">
            <v>30</v>
          </cell>
          <cell r="CS379">
            <v>0</v>
          </cell>
          <cell r="CU379">
            <v>40128</v>
          </cell>
          <cell r="CV379">
            <v>2.4366343959174683</v>
          </cell>
          <cell r="CW379">
            <v>5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67.44387040057029</v>
          </cell>
          <cell r="DD379">
            <v>67</v>
          </cell>
          <cell r="DE379">
            <v>0</v>
          </cell>
          <cell r="DF379">
            <v>0</v>
          </cell>
          <cell r="DG379">
            <v>58.684931506849324</v>
          </cell>
          <cell r="DH379">
            <v>37.209327970461302</v>
          </cell>
          <cell r="DI379">
            <v>0</v>
          </cell>
          <cell r="DJ379">
            <v>0</v>
          </cell>
          <cell r="DK379">
            <v>27.3224043715847</v>
          </cell>
          <cell r="DL379">
            <v>41.028280559922152</v>
          </cell>
          <cell r="DM379">
            <v>0</v>
          </cell>
          <cell r="DN379">
            <v>0</v>
          </cell>
          <cell r="DO379">
            <v>0</v>
          </cell>
          <cell r="DP379">
            <v>-7.3917808219178056</v>
          </cell>
          <cell r="DR379">
            <v>68.350684931506848</v>
          </cell>
          <cell r="DS379">
            <v>0</v>
          </cell>
          <cell r="DT379">
            <v>0</v>
          </cell>
          <cell r="DV379">
            <v>40128</v>
          </cell>
          <cell r="DW379">
            <v>6.0180853900717866</v>
          </cell>
          <cell r="DY379">
            <v>49.7</v>
          </cell>
          <cell r="DZ379">
            <v>44.7</v>
          </cell>
          <cell r="EA379">
            <v>30</v>
          </cell>
          <cell r="EB379">
            <v>30</v>
          </cell>
          <cell r="ED379">
            <v>60</v>
          </cell>
          <cell r="EE379">
            <v>20</v>
          </cell>
          <cell r="EF379">
            <v>54.657148169195253</v>
          </cell>
          <cell r="EG379">
            <v>0</v>
          </cell>
          <cell r="EH379">
            <v>54.657148169195253</v>
          </cell>
          <cell r="EJ379">
            <v>30</v>
          </cell>
          <cell r="EK379">
            <v>90</v>
          </cell>
          <cell r="EL379">
            <v>110</v>
          </cell>
          <cell r="EN379">
            <v>0</v>
          </cell>
          <cell r="EO379">
            <v>60</v>
          </cell>
          <cell r="EP379">
            <v>80</v>
          </cell>
          <cell r="ER379">
            <v>200</v>
          </cell>
          <cell r="ET379">
            <v>15</v>
          </cell>
          <cell r="EU379">
            <v>7.3917808219178056</v>
          </cell>
          <cell r="EV379">
            <v>0</v>
          </cell>
          <cell r="EW379">
            <v>47.143838229156465</v>
          </cell>
          <cell r="EX379">
            <v>13.815065880432577</v>
          </cell>
          <cell r="EZ379">
            <v>54.535619051074271</v>
          </cell>
          <cell r="FA379">
            <v>69.535619051074264</v>
          </cell>
          <cell r="FB379">
            <v>59</v>
          </cell>
          <cell r="FC379">
            <v>68.350684931506848</v>
          </cell>
          <cell r="FE379">
            <v>38271.593303240741</v>
          </cell>
        </row>
        <row r="380">
          <cell r="A380">
            <v>40129</v>
          </cell>
          <cell r="B380">
            <v>12</v>
          </cell>
          <cell r="C380">
            <v>4</v>
          </cell>
          <cell r="D380">
            <v>11</v>
          </cell>
          <cell r="E380">
            <v>2009</v>
          </cell>
          <cell r="G380">
            <v>0</v>
          </cell>
          <cell r="H380">
            <v>0.77204317533490996</v>
          </cell>
          <cell r="I380">
            <v>9.3788400754893377</v>
          </cell>
          <cell r="J380">
            <v>60.958904109589042</v>
          </cell>
          <cell r="K380">
            <v>10.833333333333334</v>
          </cell>
          <cell r="L380">
            <v>0.21869084095397903</v>
          </cell>
          <cell r="M380">
            <v>6.4757219729771407</v>
          </cell>
          <cell r="N380">
            <v>0</v>
          </cell>
          <cell r="O380">
            <v>14.84639139193577</v>
          </cell>
          <cell r="P380">
            <v>13.644988168105439</v>
          </cell>
          <cell r="Q380">
            <v>27.844429849426433</v>
          </cell>
          <cell r="R380">
            <v>17.507670067683122</v>
          </cell>
          <cell r="S380">
            <v>74.91431564641843</v>
          </cell>
          <cell r="T380">
            <v>21.445688155865604</v>
          </cell>
          <cell r="U380">
            <v>24.225217919908822</v>
          </cell>
          <cell r="W380">
            <v>0</v>
          </cell>
          <cell r="X380">
            <v>10.150883250824247</v>
          </cell>
          <cell r="Y380">
            <v>0</v>
          </cell>
          <cell r="Z380">
            <v>0</v>
          </cell>
          <cell r="AA380">
            <v>10.833333333333334</v>
          </cell>
          <cell r="AB380">
            <v>0</v>
          </cell>
          <cell r="AC380">
            <v>5</v>
          </cell>
          <cell r="AD380">
            <v>0</v>
          </cell>
          <cell r="AE380">
            <v>0</v>
          </cell>
          <cell r="AF380">
            <v>0</v>
          </cell>
          <cell r="AG380">
            <v>1.6944128139311196</v>
          </cell>
          <cell r="AH380">
            <v>4.4459487371530013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30</v>
          </cell>
          <cell r="AS380">
            <v>39.397530739997762</v>
          </cell>
          <cell r="AT380">
            <v>0</v>
          </cell>
          <cell r="AU380">
            <v>0</v>
          </cell>
          <cell r="AV380">
            <v>0</v>
          </cell>
          <cell r="AW380">
            <v>67</v>
          </cell>
          <cell r="AX380">
            <v>0</v>
          </cell>
          <cell r="AY380">
            <v>0</v>
          </cell>
          <cell r="AZ380">
            <v>16.157185359584872</v>
          </cell>
          <cell r="BA380">
            <v>0</v>
          </cell>
          <cell r="BB380">
            <v>37.428036362607997</v>
          </cell>
          <cell r="BC380">
            <v>0</v>
          </cell>
          <cell r="BD380">
            <v>0</v>
          </cell>
          <cell r="BE380">
            <v>27.3224043715847</v>
          </cell>
          <cell r="BF380">
            <v>31.814188630110696</v>
          </cell>
          <cell r="BG380">
            <v>0</v>
          </cell>
          <cell r="BH380">
            <v>1.8223111078936469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H380">
            <v>0</v>
          </cell>
          <cell r="CJ380">
            <v>40129</v>
          </cell>
          <cell r="CK380">
            <v>10.150883250824247</v>
          </cell>
          <cell r="CL380">
            <v>1.6944128139311196</v>
          </cell>
          <cell r="CM380">
            <v>59.136593001695395</v>
          </cell>
          <cell r="CN380">
            <v>0</v>
          </cell>
          <cell r="CO380">
            <v>0</v>
          </cell>
          <cell r="CP380">
            <v>43.843479477150765</v>
          </cell>
          <cell r="CQ380">
            <v>0</v>
          </cell>
          <cell r="CR380">
            <v>30</v>
          </cell>
          <cell r="CS380">
            <v>0</v>
          </cell>
          <cell r="CU380">
            <v>40129</v>
          </cell>
          <cell r="CV380">
            <v>0</v>
          </cell>
          <cell r="CW380">
            <v>5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55.816673835868656</v>
          </cell>
          <cell r="DD380">
            <v>67</v>
          </cell>
          <cell r="DE380">
            <v>0</v>
          </cell>
          <cell r="DF380">
            <v>0</v>
          </cell>
          <cell r="DG380">
            <v>58.684931506849324</v>
          </cell>
          <cell r="DH380">
            <v>37.428036362607997</v>
          </cell>
          <cell r="DI380">
            <v>0</v>
          </cell>
          <cell r="DJ380">
            <v>0</v>
          </cell>
          <cell r="DK380">
            <v>27.3224043715847</v>
          </cell>
          <cell r="DL380">
            <v>31.814188630110696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R380">
            <v>59.136593001695395</v>
          </cell>
          <cell r="DS380">
            <v>0</v>
          </cell>
          <cell r="DT380">
            <v>0</v>
          </cell>
          <cell r="DV380">
            <v>40129</v>
          </cell>
          <cell r="DW380">
            <v>1.1296085426207465</v>
          </cell>
          <cell r="DY380">
            <v>49.7</v>
          </cell>
          <cell r="DZ380">
            <v>44.7</v>
          </cell>
          <cell r="EA380">
            <v>30</v>
          </cell>
          <cell r="EB380">
            <v>30</v>
          </cell>
          <cell r="ED380">
            <v>60</v>
          </cell>
          <cell r="EE380">
            <v>20</v>
          </cell>
          <cell r="EF380">
            <v>43.843479477150765</v>
          </cell>
          <cell r="EG380">
            <v>0</v>
          </cell>
          <cell r="EH380">
            <v>43.843479477150765</v>
          </cell>
          <cell r="EJ380">
            <v>30</v>
          </cell>
          <cell r="EK380">
            <v>90</v>
          </cell>
          <cell r="EL380">
            <v>110</v>
          </cell>
          <cell r="EN380">
            <v>0</v>
          </cell>
          <cell r="EO380">
            <v>60</v>
          </cell>
          <cell r="EP380">
            <v>80</v>
          </cell>
          <cell r="ER380">
            <v>200</v>
          </cell>
          <cell r="ET380">
            <v>15</v>
          </cell>
          <cell r="EU380">
            <v>0</v>
          </cell>
          <cell r="EV380">
            <v>0</v>
          </cell>
          <cell r="EW380">
            <v>44.136593001695395</v>
          </cell>
          <cell r="EX380">
            <v>15</v>
          </cell>
          <cell r="EZ380">
            <v>44.136593001695395</v>
          </cell>
          <cell r="FA380">
            <v>59.136593001695395</v>
          </cell>
          <cell r="FB380">
            <v>59</v>
          </cell>
          <cell r="FC380">
            <v>68.350684931506848</v>
          </cell>
          <cell r="FE380">
            <v>38271.593303472226</v>
          </cell>
        </row>
        <row r="381">
          <cell r="A381">
            <v>40130</v>
          </cell>
          <cell r="B381">
            <v>13</v>
          </cell>
          <cell r="C381">
            <v>5</v>
          </cell>
          <cell r="D381">
            <v>11</v>
          </cell>
          <cell r="E381">
            <v>2009</v>
          </cell>
          <cell r="G381">
            <v>0</v>
          </cell>
          <cell r="H381">
            <v>0.73193653946963477</v>
          </cell>
          <cell r="I381">
            <v>9.4292977550963748</v>
          </cell>
          <cell r="J381">
            <v>60.958904109589042</v>
          </cell>
          <cell r="K381">
            <v>10.833333333333334</v>
          </cell>
          <cell r="L381">
            <v>0.20733013703815564</v>
          </cell>
          <cell r="M381">
            <v>6.5105610257711701</v>
          </cell>
          <cell r="N381">
            <v>0</v>
          </cell>
          <cell r="O381">
            <v>14.07514072553175</v>
          </cell>
          <cell r="P381">
            <v>13.718397506113815</v>
          </cell>
          <cell r="Q381">
            <v>27.505433475639968</v>
          </cell>
          <cell r="R381">
            <v>17.507670067683122</v>
          </cell>
          <cell r="S381">
            <v>43.124683674470113</v>
          </cell>
          <cell r="T381">
            <v>21.47404007259204</v>
          </cell>
          <cell r="U381">
            <v>25.661137807797488</v>
          </cell>
          <cell r="W381">
            <v>0</v>
          </cell>
          <cell r="X381">
            <v>10.161234294566009</v>
          </cell>
          <cell r="Y381">
            <v>0</v>
          </cell>
          <cell r="Z381">
            <v>0</v>
          </cell>
          <cell r="AA381">
            <v>10.833333333333334</v>
          </cell>
          <cell r="AB381">
            <v>0</v>
          </cell>
          <cell r="AC381">
            <v>5</v>
          </cell>
          <cell r="AD381">
            <v>0</v>
          </cell>
          <cell r="AE381">
            <v>0</v>
          </cell>
          <cell r="AF381">
            <v>0</v>
          </cell>
          <cell r="AG381">
            <v>1.7178911628093259</v>
          </cell>
          <cell r="AH381">
            <v>4.2984060571045379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30</v>
          </cell>
          <cell r="AS381">
            <v>38.508235717864117</v>
          </cell>
          <cell r="AT381">
            <v>0</v>
          </cell>
          <cell r="AU381">
            <v>0</v>
          </cell>
          <cell r="AV381">
            <v>0</v>
          </cell>
          <cell r="AW381">
            <v>67</v>
          </cell>
          <cell r="AX381">
            <v>0</v>
          </cell>
          <cell r="AY381">
            <v>0</v>
          </cell>
          <cell r="AZ381">
            <v>16.133707010706665</v>
          </cell>
          <cell r="BA381">
            <v>0</v>
          </cell>
          <cell r="BB381">
            <v>7.1261545441529677</v>
          </cell>
          <cell r="BC381">
            <v>0</v>
          </cell>
          <cell r="BD381">
            <v>0</v>
          </cell>
          <cell r="BE381">
            <v>27.3224043715847</v>
          </cell>
          <cell r="BF381">
            <v>32.05164124159576</v>
          </cell>
          <cell r="BG381">
            <v>0</v>
          </cell>
          <cell r="BH381">
            <v>1.5848584964085859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7.1054273576010019E-15</v>
          </cell>
          <cell r="BU381">
            <v>0</v>
          </cell>
          <cell r="BV381">
            <v>-7.1054273576010019E-15</v>
          </cell>
          <cell r="BW381">
            <v>0</v>
          </cell>
          <cell r="BX381">
            <v>0</v>
          </cell>
          <cell r="BY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H381">
            <v>0</v>
          </cell>
          <cell r="CJ381">
            <v>40130</v>
          </cell>
          <cell r="CK381">
            <v>10.161234294566009</v>
          </cell>
          <cell r="CL381">
            <v>1.7178911628093259</v>
          </cell>
          <cell r="CM381">
            <v>59.374045613180463</v>
          </cell>
          <cell r="CN381">
            <v>0</v>
          </cell>
          <cell r="CO381">
            <v>0</v>
          </cell>
          <cell r="CP381">
            <v>42.806641774968654</v>
          </cell>
          <cell r="CQ381">
            <v>0</v>
          </cell>
          <cell r="CR381">
            <v>30</v>
          </cell>
          <cell r="CS381">
            <v>0</v>
          </cell>
          <cell r="CU381">
            <v>40130</v>
          </cell>
          <cell r="CV381">
            <v>0</v>
          </cell>
          <cell r="CW381">
            <v>5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54.552734565943254</v>
          </cell>
          <cell r="DD381">
            <v>67</v>
          </cell>
          <cell r="DE381">
            <v>0</v>
          </cell>
          <cell r="DF381">
            <v>0</v>
          </cell>
          <cell r="DG381">
            <v>58.684931506849324</v>
          </cell>
          <cell r="DH381">
            <v>7.1261545441529677</v>
          </cell>
          <cell r="DI381">
            <v>0</v>
          </cell>
          <cell r="DJ381">
            <v>0</v>
          </cell>
          <cell r="DK381">
            <v>27.3224043715847</v>
          </cell>
          <cell r="DL381">
            <v>32.051641241595767</v>
          </cell>
          <cell r="DM381">
            <v>0</v>
          </cell>
          <cell r="DN381">
            <v>0</v>
          </cell>
          <cell r="DO381">
            <v>0</v>
          </cell>
          <cell r="DP381">
            <v>-7.1054273576010019E-15</v>
          </cell>
          <cell r="DR381">
            <v>59.374045613180463</v>
          </cell>
          <cell r="DS381">
            <v>0</v>
          </cell>
          <cell r="DT381">
            <v>0</v>
          </cell>
          <cell r="DV381">
            <v>40130</v>
          </cell>
          <cell r="DW381">
            <v>1.1452607752062172</v>
          </cell>
          <cell r="DY381">
            <v>49.7</v>
          </cell>
          <cell r="DZ381">
            <v>44.7</v>
          </cell>
          <cell r="EA381">
            <v>30</v>
          </cell>
          <cell r="EB381">
            <v>30</v>
          </cell>
          <cell r="ED381">
            <v>60</v>
          </cell>
          <cell r="EE381">
            <v>20</v>
          </cell>
          <cell r="EF381">
            <v>42.806641774968654</v>
          </cell>
          <cell r="EG381">
            <v>0</v>
          </cell>
          <cell r="EH381">
            <v>42.806641774968654</v>
          </cell>
          <cell r="EJ381">
            <v>30</v>
          </cell>
          <cell r="EK381">
            <v>90</v>
          </cell>
          <cell r="EL381">
            <v>110</v>
          </cell>
          <cell r="EN381">
            <v>0</v>
          </cell>
          <cell r="EO381">
            <v>60</v>
          </cell>
          <cell r="EP381">
            <v>80</v>
          </cell>
          <cell r="ER381">
            <v>200</v>
          </cell>
          <cell r="ET381">
            <v>15</v>
          </cell>
          <cell r="EU381">
            <v>7.1054273576010019E-15</v>
          </cell>
          <cell r="EV381">
            <v>0</v>
          </cell>
          <cell r="EW381">
            <v>44.374045613180456</v>
          </cell>
          <cell r="EX381">
            <v>15</v>
          </cell>
          <cell r="EZ381">
            <v>44.374045613180463</v>
          </cell>
          <cell r="FA381">
            <v>59.374045613180463</v>
          </cell>
          <cell r="FB381">
            <v>59</v>
          </cell>
          <cell r="FC381">
            <v>68.350684931506848</v>
          </cell>
          <cell r="FE381">
            <v>38271.593303703703</v>
          </cell>
        </row>
        <row r="382">
          <cell r="A382">
            <v>40131</v>
          </cell>
          <cell r="B382">
            <v>14</v>
          </cell>
          <cell r="C382">
            <v>6</v>
          </cell>
          <cell r="D382">
            <v>11</v>
          </cell>
          <cell r="E382">
            <v>2009</v>
          </cell>
          <cell r="G382">
            <v>0</v>
          </cell>
          <cell r="H382">
            <v>0.98633697000890996</v>
          </cell>
          <cell r="I382">
            <v>11.911619523887525</v>
          </cell>
          <cell r="J382">
            <v>60.958904109589042</v>
          </cell>
          <cell r="K382">
            <v>10.833333333333334</v>
          </cell>
          <cell r="L382">
            <v>0.27939222614289266</v>
          </cell>
          <cell r="M382">
            <v>8.2245070460440068</v>
          </cell>
          <cell r="N382">
            <v>8.1229090909090917</v>
          </cell>
          <cell r="O382">
            <v>18.967261377235751</v>
          </cell>
          <cell r="P382">
            <v>17.329851682958662</v>
          </cell>
          <cell r="Q382">
            <v>27.429346740958973</v>
          </cell>
          <cell r="R382">
            <v>17.507670067683122</v>
          </cell>
          <cell r="S382">
            <v>45.277172878636527</v>
          </cell>
          <cell r="T382">
            <v>22.057409233677742</v>
          </cell>
          <cell r="U382">
            <v>37.11525038596011</v>
          </cell>
          <cell r="W382">
            <v>0</v>
          </cell>
          <cell r="X382">
            <v>12.897956493896436</v>
          </cell>
          <cell r="Y382">
            <v>0</v>
          </cell>
          <cell r="Z382">
            <v>0</v>
          </cell>
          <cell r="AA382">
            <v>10.833333333333334</v>
          </cell>
          <cell r="AB382">
            <v>2.4353984219485252</v>
          </cell>
          <cell r="AC382">
            <v>5</v>
          </cell>
          <cell r="AD382">
            <v>0</v>
          </cell>
          <cell r="AE382">
            <v>0</v>
          </cell>
          <cell r="AF382">
            <v>0</v>
          </cell>
          <cell r="AG382">
            <v>9.1914099411474641</v>
          </cell>
          <cell r="AH382">
            <v>3.6927185531102804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30</v>
          </cell>
          <cell r="AS382">
            <v>47.541411315726222</v>
          </cell>
          <cell r="AT382">
            <v>0</v>
          </cell>
          <cell r="AU382">
            <v>0</v>
          </cell>
          <cell r="AV382">
            <v>0</v>
          </cell>
          <cell r="AW382">
            <v>67</v>
          </cell>
          <cell r="AX382">
            <v>0</v>
          </cell>
          <cell r="AY382">
            <v>0</v>
          </cell>
          <cell r="AZ382">
            <v>8.660188232368526</v>
          </cell>
          <cell r="BA382">
            <v>0</v>
          </cell>
          <cell r="BB382">
            <v>28.789644265905849</v>
          </cell>
          <cell r="BC382">
            <v>0</v>
          </cell>
          <cell r="BD382">
            <v>0</v>
          </cell>
          <cell r="BE382">
            <v>27.3224043715847</v>
          </cell>
          <cell r="BF382">
            <v>33.636499738004346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7.3917808219178056</v>
          </cell>
          <cell r="BU382">
            <v>0</v>
          </cell>
          <cell r="BV382">
            <v>-7.3917808219178056</v>
          </cell>
          <cell r="BW382">
            <v>0</v>
          </cell>
          <cell r="BX382">
            <v>0</v>
          </cell>
          <cell r="BY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H382">
            <v>0</v>
          </cell>
          <cell r="CJ382">
            <v>40131</v>
          </cell>
          <cell r="CK382">
            <v>12.897956493896436</v>
          </cell>
          <cell r="CL382">
            <v>9.1914099411474641</v>
          </cell>
          <cell r="CM382">
            <v>68.350684931506848</v>
          </cell>
          <cell r="CN382">
            <v>0</v>
          </cell>
          <cell r="CO382">
            <v>0</v>
          </cell>
          <cell r="CP382">
            <v>51.234129868836504</v>
          </cell>
          <cell r="CQ382">
            <v>0</v>
          </cell>
          <cell r="CR382">
            <v>30</v>
          </cell>
          <cell r="CS382">
            <v>0</v>
          </cell>
          <cell r="CU382">
            <v>40131</v>
          </cell>
          <cell r="CV382">
            <v>2.4353984219485252</v>
          </cell>
          <cell r="CW382">
            <v>5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64.132086362732935</v>
          </cell>
          <cell r="DD382">
            <v>67</v>
          </cell>
          <cell r="DE382">
            <v>0</v>
          </cell>
          <cell r="DF382">
            <v>0</v>
          </cell>
          <cell r="DG382">
            <v>58.684931506849324</v>
          </cell>
          <cell r="DH382">
            <v>28.789644265905849</v>
          </cell>
          <cell r="DI382">
            <v>0</v>
          </cell>
          <cell r="DJ382">
            <v>0</v>
          </cell>
          <cell r="DK382">
            <v>27.3224043715847</v>
          </cell>
          <cell r="DL382">
            <v>41.028280559922152</v>
          </cell>
          <cell r="DM382">
            <v>0</v>
          </cell>
          <cell r="DN382">
            <v>0</v>
          </cell>
          <cell r="DO382">
            <v>0</v>
          </cell>
          <cell r="DP382">
            <v>-7.3917808219178056</v>
          </cell>
          <cell r="DR382">
            <v>68.350684931506848</v>
          </cell>
          <cell r="DS382">
            <v>0</v>
          </cell>
          <cell r="DT382">
            <v>0</v>
          </cell>
          <cell r="DV382">
            <v>40131</v>
          </cell>
          <cell r="DW382">
            <v>6.1276066274316427</v>
          </cell>
          <cell r="DY382">
            <v>49.7</v>
          </cell>
          <cell r="DZ382">
            <v>44.7</v>
          </cell>
          <cell r="EA382">
            <v>30</v>
          </cell>
          <cell r="EB382">
            <v>30</v>
          </cell>
          <cell r="ED382">
            <v>60</v>
          </cell>
          <cell r="EE382">
            <v>20</v>
          </cell>
          <cell r="EF382">
            <v>51.234129868836504</v>
          </cell>
          <cell r="EG382">
            <v>0</v>
          </cell>
          <cell r="EH382">
            <v>51.234129868836504</v>
          </cell>
          <cell r="EJ382">
            <v>30</v>
          </cell>
          <cell r="EK382">
            <v>90</v>
          </cell>
          <cell r="EL382">
            <v>110</v>
          </cell>
          <cell r="EN382">
            <v>0</v>
          </cell>
          <cell r="EO382">
            <v>60</v>
          </cell>
          <cell r="EP382">
            <v>80</v>
          </cell>
          <cell r="ER382">
            <v>200</v>
          </cell>
          <cell r="ET382">
            <v>15</v>
          </cell>
          <cell r="EU382">
            <v>7.3917808219178056</v>
          </cell>
          <cell r="EV382">
            <v>0</v>
          </cell>
          <cell r="EW382">
            <v>48.664010585682483</v>
          </cell>
          <cell r="EX382">
            <v>12.294893523906559</v>
          </cell>
          <cell r="EZ382">
            <v>56.055791407600289</v>
          </cell>
          <cell r="FA382">
            <v>71.055791407600282</v>
          </cell>
          <cell r="FB382">
            <v>59</v>
          </cell>
          <cell r="FC382">
            <v>68.350684931506848</v>
          </cell>
          <cell r="FE382">
            <v>38271.593304050926</v>
          </cell>
        </row>
        <row r="383">
          <cell r="A383">
            <v>40132</v>
          </cell>
          <cell r="B383">
            <v>15</v>
          </cell>
          <cell r="C383">
            <v>7</v>
          </cell>
          <cell r="D383">
            <v>11</v>
          </cell>
          <cell r="E383">
            <v>2009</v>
          </cell>
          <cell r="G383">
            <v>0</v>
          </cell>
          <cell r="H383">
            <v>0.8836773728468309</v>
          </cell>
          <cell r="I383">
            <v>11.843291832217858</v>
          </cell>
          <cell r="J383">
            <v>60.958904109589042</v>
          </cell>
          <cell r="K383">
            <v>10.833333333333334</v>
          </cell>
          <cell r="L383">
            <v>0.25031261718756093</v>
          </cell>
          <cell r="M383">
            <v>8.1773294493746249</v>
          </cell>
          <cell r="N383">
            <v>8.1229090909090917</v>
          </cell>
          <cell r="O383">
            <v>16.993117173518744</v>
          </cell>
          <cell r="P383">
            <v>17.230443809822717</v>
          </cell>
          <cell r="Q383">
            <v>27.464528557588018</v>
          </cell>
          <cell r="R383">
            <v>17.507670067683122</v>
          </cell>
          <cell r="S383">
            <v>45.277172878636527</v>
          </cell>
          <cell r="T383">
            <v>22.057409233677742</v>
          </cell>
          <cell r="U383">
            <v>37.11525038596011</v>
          </cell>
          <cell r="W383">
            <v>0</v>
          </cell>
          <cell r="X383">
            <v>12.726969205064689</v>
          </cell>
          <cell r="Y383">
            <v>0</v>
          </cell>
          <cell r="Z383">
            <v>0</v>
          </cell>
          <cell r="AA383">
            <v>10.833333333333334</v>
          </cell>
          <cell r="AB383">
            <v>2.4341630749228989</v>
          </cell>
          <cell r="AC383">
            <v>5</v>
          </cell>
          <cell r="AD383">
            <v>0</v>
          </cell>
          <cell r="AE383">
            <v>0</v>
          </cell>
          <cell r="AF383">
            <v>0</v>
          </cell>
          <cell r="AG383">
            <v>9.1163880825483758</v>
          </cell>
          <cell r="AH383">
            <v>3.8177838882577451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30</v>
          </cell>
          <cell r="AS383">
            <v>45.377975720354861</v>
          </cell>
          <cell r="AT383">
            <v>0</v>
          </cell>
          <cell r="AU383">
            <v>0</v>
          </cell>
          <cell r="AV383">
            <v>0</v>
          </cell>
          <cell r="AW383">
            <v>67</v>
          </cell>
          <cell r="AX383">
            <v>0</v>
          </cell>
          <cell r="AY383">
            <v>0</v>
          </cell>
          <cell r="AZ383">
            <v>8.7352100909676125</v>
          </cell>
          <cell r="BA383">
            <v>0</v>
          </cell>
          <cell r="BB383">
            <v>28.714622407306763</v>
          </cell>
          <cell r="BC383">
            <v>0</v>
          </cell>
          <cell r="BD383">
            <v>0</v>
          </cell>
          <cell r="BE383">
            <v>27.3224043715847</v>
          </cell>
          <cell r="BF383">
            <v>33.636499738004346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7.3917808219178056</v>
          </cell>
          <cell r="BU383">
            <v>0</v>
          </cell>
          <cell r="BV383">
            <v>-7.3917808219178056</v>
          </cell>
          <cell r="BW383">
            <v>0</v>
          </cell>
          <cell r="BX383">
            <v>0</v>
          </cell>
          <cell r="BY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H383">
            <v>0</v>
          </cell>
          <cell r="CJ383">
            <v>40132</v>
          </cell>
          <cell r="CK383">
            <v>12.726969205064689</v>
          </cell>
          <cell r="CL383">
            <v>9.1163880825483758</v>
          </cell>
          <cell r="CM383">
            <v>68.350684931506848</v>
          </cell>
          <cell r="CN383">
            <v>0</v>
          </cell>
          <cell r="CO383">
            <v>0</v>
          </cell>
          <cell r="CP383">
            <v>49.195759608612605</v>
          </cell>
          <cell r="CQ383">
            <v>0</v>
          </cell>
          <cell r="CR383">
            <v>30</v>
          </cell>
          <cell r="CS383">
            <v>0</v>
          </cell>
          <cell r="CU383">
            <v>40132</v>
          </cell>
          <cell r="CV383">
            <v>2.4341630749228989</v>
          </cell>
          <cell r="CW383">
            <v>5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61.922728813677296</v>
          </cell>
          <cell r="DD383">
            <v>67</v>
          </cell>
          <cell r="DE383">
            <v>0</v>
          </cell>
          <cell r="DF383">
            <v>0</v>
          </cell>
          <cell r="DG383">
            <v>58.684931506849324</v>
          </cell>
          <cell r="DH383">
            <v>28.714622407306763</v>
          </cell>
          <cell r="DI383">
            <v>0</v>
          </cell>
          <cell r="DJ383">
            <v>0</v>
          </cell>
          <cell r="DK383">
            <v>27.3224043715847</v>
          </cell>
          <cell r="DL383">
            <v>41.028280559922152</v>
          </cell>
          <cell r="DM383">
            <v>0</v>
          </cell>
          <cell r="DN383">
            <v>0</v>
          </cell>
          <cell r="DO383">
            <v>0</v>
          </cell>
          <cell r="DP383">
            <v>-7.3917808219178056</v>
          </cell>
          <cell r="DR383">
            <v>68.350684931506848</v>
          </cell>
          <cell r="DS383">
            <v>0</v>
          </cell>
          <cell r="DT383">
            <v>0</v>
          </cell>
          <cell r="DV383">
            <v>40132</v>
          </cell>
          <cell r="DW383">
            <v>6.0775920550322509</v>
          </cell>
          <cell r="DY383">
            <v>49.7</v>
          </cell>
          <cell r="DZ383">
            <v>44.7</v>
          </cell>
          <cell r="EA383">
            <v>30</v>
          </cell>
          <cell r="EB383">
            <v>30</v>
          </cell>
          <cell r="ED383">
            <v>60</v>
          </cell>
          <cell r="EE383">
            <v>20</v>
          </cell>
          <cell r="EF383">
            <v>49.195759608612605</v>
          </cell>
          <cell r="EG383">
            <v>0</v>
          </cell>
          <cell r="EH383">
            <v>49.195759608612605</v>
          </cell>
          <cell r="EJ383">
            <v>30</v>
          </cell>
          <cell r="EK383">
            <v>90</v>
          </cell>
          <cell r="EL383">
            <v>110</v>
          </cell>
          <cell r="EN383">
            <v>0</v>
          </cell>
          <cell r="EO383">
            <v>60</v>
          </cell>
          <cell r="EP383">
            <v>80</v>
          </cell>
          <cell r="ER383">
            <v>200</v>
          </cell>
          <cell r="ET383">
            <v>15</v>
          </cell>
          <cell r="EU383">
            <v>7.3917808219178056</v>
          </cell>
          <cell r="EV383">
            <v>0</v>
          </cell>
          <cell r="EW383">
            <v>48.342462132601284</v>
          </cell>
          <cell r="EX383">
            <v>12.616441976987758</v>
          </cell>
          <cell r="EZ383">
            <v>55.73424295451909</v>
          </cell>
          <cell r="FA383">
            <v>70.73424295451909</v>
          </cell>
          <cell r="FB383">
            <v>59</v>
          </cell>
          <cell r="FC383">
            <v>68.350684931506848</v>
          </cell>
          <cell r="FE383">
            <v>38271.593304166665</v>
          </cell>
        </row>
        <row r="384">
          <cell r="A384">
            <v>40133</v>
          </cell>
          <cell r="B384">
            <v>16</v>
          </cell>
          <cell r="C384">
            <v>1</v>
          </cell>
          <cell r="D384">
            <v>11</v>
          </cell>
          <cell r="E384">
            <v>2009</v>
          </cell>
          <cell r="G384">
            <v>0</v>
          </cell>
          <cell r="H384">
            <v>1.202337538599187</v>
          </cell>
          <cell r="I384">
            <v>12.059490605822416</v>
          </cell>
          <cell r="J384">
            <v>60.958904109589042</v>
          </cell>
          <cell r="K384">
            <v>10.833333333333334</v>
          </cell>
          <cell r="L384">
            <v>0.34057707629204903</v>
          </cell>
          <cell r="M384">
            <v>8.3266062402669903</v>
          </cell>
          <cell r="N384">
            <v>8.1229090909090917</v>
          </cell>
          <cell r="O384">
            <v>23.120952627444403</v>
          </cell>
          <cell r="P384">
            <v>17.544984806795544</v>
          </cell>
          <cell r="Q384">
            <v>27.540020256252664</v>
          </cell>
          <cell r="R384">
            <v>17.507670067683122</v>
          </cell>
          <cell r="S384">
            <v>45.277172878636527</v>
          </cell>
          <cell r="T384">
            <v>22.057409233677742</v>
          </cell>
          <cell r="U384">
            <v>37.11525038596011</v>
          </cell>
          <cell r="W384">
            <v>0</v>
          </cell>
          <cell r="X384">
            <v>13.261828144421603</v>
          </cell>
          <cell r="Y384">
            <v>0</v>
          </cell>
          <cell r="Z384">
            <v>0</v>
          </cell>
          <cell r="AA384">
            <v>10.833333333333334</v>
          </cell>
          <cell r="AB384">
            <v>2.4329283545225762</v>
          </cell>
          <cell r="AC384">
            <v>5</v>
          </cell>
          <cell r="AD384">
            <v>0</v>
          </cell>
          <cell r="AE384">
            <v>0</v>
          </cell>
          <cell r="AF384">
            <v>0</v>
          </cell>
          <cell r="AG384">
            <v>9.3571640529455529</v>
          </cell>
          <cell r="AH384">
            <v>3.857929241895345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30</v>
          </cell>
          <cell r="AS384">
            <v>51.855698516280384</v>
          </cell>
          <cell r="AT384">
            <v>0</v>
          </cell>
          <cell r="AU384">
            <v>0</v>
          </cell>
          <cell r="AV384">
            <v>0</v>
          </cell>
          <cell r="AW384">
            <v>67</v>
          </cell>
          <cell r="AX384">
            <v>0</v>
          </cell>
          <cell r="AY384">
            <v>0</v>
          </cell>
          <cell r="AZ384">
            <v>8.494434120570439</v>
          </cell>
          <cell r="BA384">
            <v>0</v>
          </cell>
          <cell r="BB384">
            <v>28.955398377703929</v>
          </cell>
          <cell r="BC384">
            <v>0</v>
          </cell>
          <cell r="BD384">
            <v>0</v>
          </cell>
          <cell r="BE384">
            <v>27.3224043715847</v>
          </cell>
          <cell r="BF384">
            <v>33.636499738004346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7.3917808219178056</v>
          </cell>
          <cell r="BU384">
            <v>0</v>
          </cell>
          <cell r="BV384">
            <v>-7.3917808219178056</v>
          </cell>
          <cell r="BW384">
            <v>0</v>
          </cell>
          <cell r="BX384">
            <v>0</v>
          </cell>
          <cell r="BY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H384">
            <v>0</v>
          </cell>
          <cell r="CJ384">
            <v>40133</v>
          </cell>
          <cell r="CK384">
            <v>13.261828144421603</v>
          </cell>
          <cell r="CL384">
            <v>9.3571640529455529</v>
          </cell>
          <cell r="CM384">
            <v>68.350684931506848</v>
          </cell>
          <cell r="CN384">
            <v>0</v>
          </cell>
          <cell r="CO384">
            <v>0</v>
          </cell>
          <cell r="CP384">
            <v>55.713627758175733</v>
          </cell>
          <cell r="CQ384">
            <v>0</v>
          </cell>
          <cell r="CR384">
            <v>30</v>
          </cell>
          <cell r="CS384">
            <v>0</v>
          </cell>
          <cell r="CU384">
            <v>40133</v>
          </cell>
          <cell r="CV384">
            <v>2.4329283545225762</v>
          </cell>
          <cell r="CW384">
            <v>5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68.975455902597332</v>
          </cell>
          <cell r="DD384">
            <v>67</v>
          </cell>
          <cell r="DE384">
            <v>0</v>
          </cell>
          <cell r="DF384">
            <v>0</v>
          </cell>
          <cell r="DG384">
            <v>58.684931506849324</v>
          </cell>
          <cell r="DH384">
            <v>28.955398377703929</v>
          </cell>
          <cell r="DI384">
            <v>0</v>
          </cell>
          <cell r="DJ384">
            <v>0</v>
          </cell>
          <cell r="DK384">
            <v>27.3224043715847</v>
          </cell>
          <cell r="DL384">
            <v>41.028280559922152</v>
          </cell>
          <cell r="DM384">
            <v>0</v>
          </cell>
          <cell r="DN384">
            <v>0</v>
          </cell>
          <cell r="DO384">
            <v>0</v>
          </cell>
          <cell r="DP384">
            <v>-7.3917808219178056</v>
          </cell>
          <cell r="DR384">
            <v>68.350684931506848</v>
          </cell>
          <cell r="DS384">
            <v>0</v>
          </cell>
          <cell r="DT384">
            <v>0</v>
          </cell>
          <cell r="DV384">
            <v>40133</v>
          </cell>
          <cell r="DW384">
            <v>6.2381093686303686</v>
          </cell>
          <cell r="DY384">
            <v>49.7</v>
          </cell>
          <cell r="DZ384">
            <v>44.7</v>
          </cell>
          <cell r="EA384">
            <v>30</v>
          </cell>
          <cell r="EB384">
            <v>30</v>
          </cell>
          <cell r="ED384">
            <v>60</v>
          </cell>
          <cell r="EE384">
            <v>20</v>
          </cell>
          <cell r="EF384">
            <v>55.713627758175733</v>
          </cell>
          <cell r="EG384">
            <v>0</v>
          </cell>
          <cell r="EH384">
            <v>55.713627758175733</v>
          </cell>
          <cell r="EJ384">
            <v>30</v>
          </cell>
          <cell r="EK384">
            <v>90</v>
          </cell>
          <cell r="EL384">
            <v>110</v>
          </cell>
          <cell r="EN384">
            <v>0</v>
          </cell>
          <cell r="EO384">
            <v>60</v>
          </cell>
          <cell r="EP384">
            <v>80</v>
          </cell>
          <cell r="ER384">
            <v>200</v>
          </cell>
          <cell r="ET384">
            <v>15</v>
          </cell>
          <cell r="EU384">
            <v>7.3917808219178056</v>
          </cell>
          <cell r="EV384">
            <v>0</v>
          </cell>
          <cell r="EW384">
            <v>49.359888296310793</v>
          </cell>
          <cell r="EX384">
            <v>11.59901581327825</v>
          </cell>
          <cell r="EZ384">
            <v>56.751669118228598</v>
          </cell>
          <cell r="FA384">
            <v>71.751669118228591</v>
          </cell>
          <cell r="FB384">
            <v>59</v>
          </cell>
          <cell r="FC384">
            <v>68.350684931506848</v>
          </cell>
          <cell r="FE384">
            <v>38271.593304398149</v>
          </cell>
        </row>
        <row r="385">
          <cell r="A385">
            <v>40134</v>
          </cell>
          <cell r="B385">
            <v>17</v>
          </cell>
          <cell r="C385">
            <v>2</v>
          </cell>
          <cell r="D385">
            <v>11</v>
          </cell>
          <cell r="E385">
            <v>2009</v>
          </cell>
          <cell r="G385">
            <v>0</v>
          </cell>
          <cell r="H385">
            <v>0.92553560145160707</v>
          </cell>
          <cell r="I385">
            <v>11.871151635071262</v>
          </cell>
          <cell r="J385">
            <v>60.958904109589042</v>
          </cell>
          <cell r="K385">
            <v>10.833333333333334</v>
          </cell>
          <cell r="L385">
            <v>0.26216948155327652</v>
          </cell>
          <cell r="M385">
            <v>8.1965655527785088</v>
          </cell>
          <cell r="N385">
            <v>8.1229090909090917</v>
          </cell>
          <cell r="O385">
            <v>17.798050970867642</v>
          </cell>
          <cell r="P385">
            <v>17.270976186666836</v>
          </cell>
          <cell r="Q385">
            <v>27.450183590688674</v>
          </cell>
          <cell r="R385">
            <v>17.507670067683122</v>
          </cell>
          <cell r="S385">
            <v>45.277172878636527</v>
          </cell>
          <cell r="T385">
            <v>22.057409233677742</v>
          </cell>
          <cell r="U385">
            <v>37.11525038596011</v>
          </cell>
          <cell r="W385">
            <v>0</v>
          </cell>
          <cell r="X385">
            <v>12.796687236522869</v>
          </cell>
          <cell r="Y385">
            <v>0</v>
          </cell>
          <cell r="Z385">
            <v>0</v>
          </cell>
          <cell r="AA385">
            <v>10.833333333333334</v>
          </cell>
          <cell r="AB385">
            <v>2.431694260429702</v>
          </cell>
          <cell r="AC385">
            <v>5</v>
          </cell>
          <cell r="AD385">
            <v>0</v>
          </cell>
          <cell r="AE385">
            <v>0</v>
          </cell>
          <cell r="AF385">
            <v>0</v>
          </cell>
          <cell r="AG385">
            <v>9.1499498648111768</v>
          </cell>
          <cell r="AH385">
            <v>3.7667899867244063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30</v>
          </cell>
          <cell r="AS385">
            <v>46.260090829181877</v>
          </cell>
          <cell r="AT385">
            <v>0</v>
          </cell>
          <cell r="AU385">
            <v>0</v>
          </cell>
          <cell r="AV385">
            <v>0</v>
          </cell>
          <cell r="AW385">
            <v>67</v>
          </cell>
          <cell r="AX385">
            <v>0</v>
          </cell>
          <cell r="AY385">
            <v>0</v>
          </cell>
          <cell r="AZ385">
            <v>8.7016483087048115</v>
          </cell>
          <cell r="BA385">
            <v>0</v>
          </cell>
          <cell r="BB385">
            <v>28.748184189569557</v>
          </cell>
          <cell r="BC385">
            <v>0</v>
          </cell>
          <cell r="BD385">
            <v>0</v>
          </cell>
          <cell r="BE385">
            <v>27.3224043715847</v>
          </cell>
          <cell r="BF385">
            <v>33.636499738004346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7.3917808219178056</v>
          </cell>
          <cell r="BU385">
            <v>0</v>
          </cell>
          <cell r="BV385">
            <v>-7.3917808219178056</v>
          </cell>
          <cell r="BW385">
            <v>0</v>
          </cell>
          <cell r="BX385">
            <v>0</v>
          </cell>
          <cell r="BY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H385">
            <v>0</v>
          </cell>
          <cell r="CJ385">
            <v>40134</v>
          </cell>
          <cell r="CK385">
            <v>12.796687236522869</v>
          </cell>
          <cell r="CL385">
            <v>9.1499498648111768</v>
          </cell>
          <cell r="CM385">
            <v>68.350684931506848</v>
          </cell>
          <cell r="CN385">
            <v>0</v>
          </cell>
          <cell r="CO385">
            <v>0</v>
          </cell>
          <cell r="CP385">
            <v>50.026880815906281</v>
          </cell>
          <cell r="CQ385">
            <v>0</v>
          </cell>
          <cell r="CR385">
            <v>30</v>
          </cell>
          <cell r="CS385">
            <v>0</v>
          </cell>
          <cell r="CU385">
            <v>40134</v>
          </cell>
          <cell r="CV385">
            <v>2.431694260429702</v>
          </cell>
          <cell r="CW385">
            <v>5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62.823568052429152</v>
          </cell>
          <cell r="DD385">
            <v>67</v>
          </cell>
          <cell r="DE385">
            <v>0</v>
          </cell>
          <cell r="DF385">
            <v>0</v>
          </cell>
          <cell r="DG385">
            <v>58.684931506849324</v>
          </cell>
          <cell r="DH385">
            <v>28.748184189569557</v>
          </cell>
          <cell r="DI385">
            <v>0</v>
          </cell>
          <cell r="DJ385">
            <v>0</v>
          </cell>
          <cell r="DK385">
            <v>27.3224043715847</v>
          </cell>
          <cell r="DL385">
            <v>41.028280559922152</v>
          </cell>
          <cell r="DM385">
            <v>0</v>
          </cell>
          <cell r="DN385">
            <v>0</v>
          </cell>
          <cell r="DO385">
            <v>0</v>
          </cell>
          <cell r="DP385">
            <v>-7.3917808219178056</v>
          </cell>
          <cell r="DR385">
            <v>68.350684931506848</v>
          </cell>
          <cell r="DS385">
            <v>0</v>
          </cell>
          <cell r="DT385">
            <v>0</v>
          </cell>
          <cell r="DV385">
            <v>40134</v>
          </cell>
          <cell r="DW385">
            <v>6.0999665765407842</v>
          </cell>
          <cell r="DY385">
            <v>49.7</v>
          </cell>
          <cell r="DZ385">
            <v>44.7</v>
          </cell>
          <cell r="EA385">
            <v>30</v>
          </cell>
          <cell r="EB385">
            <v>30</v>
          </cell>
          <cell r="ED385">
            <v>60</v>
          </cell>
          <cell r="EE385">
            <v>20</v>
          </cell>
          <cell r="EF385">
            <v>50.026880815906281</v>
          </cell>
          <cell r="EG385">
            <v>0</v>
          </cell>
          <cell r="EH385">
            <v>50.026880815906281</v>
          </cell>
          <cell r="EJ385">
            <v>30</v>
          </cell>
          <cell r="EK385">
            <v>90</v>
          </cell>
          <cell r="EL385">
            <v>110</v>
          </cell>
          <cell r="EN385">
            <v>0</v>
          </cell>
          <cell r="EO385">
            <v>60</v>
          </cell>
          <cell r="EP385">
            <v>80</v>
          </cell>
          <cell r="ER385">
            <v>200</v>
          </cell>
          <cell r="ET385">
            <v>15</v>
          </cell>
          <cell r="EU385">
            <v>7.3917808219178056</v>
          </cell>
          <cell r="EV385">
            <v>0</v>
          </cell>
          <cell r="EW385">
            <v>48.473569686387364</v>
          </cell>
          <cell r="EX385">
            <v>12.485334423201678</v>
          </cell>
          <cell r="EZ385">
            <v>55.86535050830517</v>
          </cell>
          <cell r="FA385">
            <v>70.86535050830517</v>
          </cell>
          <cell r="FB385">
            <v>59</v>
          </cell>
          <cell r="FC385">
            <v>68.350684931506848</v>
          </cell>
          <cell r="FE385">
            <v>38271.593304745373</v>
          </cell>
        </row>
        <row r="386">
          <cell r="A386">
            <v>40135</v>
          </cell>
          <cell r="B386">
            <v>18</v>
          </cell>
          <cell r="C386">
            <v>3</v>
          </cell>
          <cell r="D386">
            <v>11</v>
          </cell>
          <cell r="E386">
            <v>2009</v>
          </cell>
          <cell r="G386">
            <v>0</v>
          </cell>
          <cell r="H386">
            <v>1.2717964136717763</v>
          </cell>
          <cell r="I386">
            <v>11.6384624097687</v>
          </cell>
          <cell r="J386">
            <v>60.958904109589042</v>
          </cell>
          <cell r="K386">
            <v>10.833333333333334</v>
          </cell>
          <cell r="L386">
            <v>0.36025216738362242</v>
          </cell>
          <cell r="M386">
            <v>8.0359027504449045</v>
          </cell>
          <cell r="N386">
            <v>8.1229090909090917</v>
          </cell>
          <cell r="O386">
            <v>24.456646896775776</v>
          </cell>
          <cell r="P386">
            <v>16.932443734834465</v>
          </cell>
          <cell r="Q386">
            <v>27.262234605824069</v>
          </cell>
          <cell r="R386">
            <v>17.507670067683122</v>
          </cell>
          <cell r="S386">
            <v>40.097272974933787</v>
          </cell>
          <cell r="T386">
            <v>22.109237770918607</v>
          </cell>
          <cell r="U386">
            <v>32.865012817197524</v>
          </cell>
          <cell r="W386">
            <v>0</v>
          </cell>
          <cell r="X386">
            <v>12.910258823440476</v>
          </cell>
          <cell r="Y386">
            <v>0</v>
          </cell>
          <cell r="Z386">
            <v>0</v>
          </cell>
          <cell r="AA386">
            <v>10.833333333333334</v>
          </cell>
          <cell r="AB386">
            <v>2.4304607923265857</v>
          </cell>
          <cell r="AC386">
            <v>5</v>
          </cell>
          <cell r="AD386">
            <v>0</v>
          </cell>
          <cell r="AE386">
            <v>0</v>
          </cell>
          <cell r="AF386">
            <v>0</v>
          </cell>
          <cell r="AG386">
            <v>9.088603216411034</v>
          </cell>
          <cell r="AH386">
            <v>3.9214054402188587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30</v>
          </cell>
          <cell r="AS386">
            <v>52.237589864898581</v>
          </cell>
          <cell r="AT386">
            <v>0</v>
          </cell>
          <cell r="AU386">
            <v>0</v>
          </cell>
          <cell r="AV386">
            <v>0</v>
          </cell>
          <cell r="AW386">
            <v>67</v>
          </cell>
          <cell r="AX386">
            <v>0</v>
          </cell>
          <cell r="AY386">
            <v>0</v>
          </cell>
          <cell r="AZ386">
            <v>8.7629949571049579</v>
          </cell>
          <cell r="BA386">
            <v>0</v>
          </cell>
          <cell r="BB386">
            <v>19.308528605944971</v>
          </cell>
          <cell r="BC386">
            <v>0</v>
          </cell>
          <cell r="BD386">
            <v>0</v>
          </cell>
          <cell r="BE386">
            <v>27.3224043715847</v>
          </cell>
          <cell r="BF386">
            <v>33.636499738004346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7.3917808219178056</v>
          </cell>
          <cell r="BU386">
            <v>0</v>
          </cell>
          <cell r="BV386">
            <v>-7.3917808219178056</v>
          </cell>
          <cell r="BW386">
            <v>0</v>
          </cell>
          <cell r="BX386">
            <v>0</v>
          </cell>
          <cell r="BY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H386">
            <v>0</v>
          </cell>
          <cell r="CJ386">
            <v>40135</v>
          </cell>
          <cell r="CK386">
            <v>12.910258823440476</v>
          </cell>
          <cell r="CL386">
            <v>9.088603216411034</v>
          </cell>
          <cell r="CM386">
            <v>68.350684931506848</v>
          </cell>
          <cell r="CN386">
            <v>0</v>
          </cell>
          <cell r="CO386">
            <v>0</v>
          </cell>
          <cell r="CP386">
            <v>56.158995305117443</v>
          </cell>
          <cell r="CQ386">
            <v>0</v>
          </cell>
          <cell r="CR386">
            <v>30</v>
          </cell>
          <cell r="CS386">
            <v>0</v>
          </cell>
          <cell r="CU386">
            <v>40135</v>
          </cell>
          <cell r="CV386">
            <v>2.4304607923265857</v>
          </cell>
          <cell r="CW386">
            <v>5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69.069254128557915</v>
          </cell>
          <cell r="DD386">
            <v>67</v>
          </cell>
          <cell r="DE386">
            <v>0</v>
          </cell>
          <cell r="DF386">
            <v>0</v>
          </cell>
          <cell r="DG386">
            <v>58.684931506849324</v>
          </cell>
          <cell r="DH386">
            <v>19.308528605944971</v>
          </cell>
          <cell r="DI386">
            <v>0</v>
          </cell>
          <cell r="DJ386">
            <v>0</v>
          </cell>
          <cell r="DK386">
            <v>27.3224043715847</v>
          </cell>
          <cell r="DL386">
            <v>41.028280559922152</v>
          </cell>
          <cell r="DM386">
            <v>0</v>
          </cell>
          <cell r="DN386">
            <v>0</v>
          </cell>
          <cell r="DO386">
            <v>0</v>
          </cell>
          <cell r="DP386">
            <v>-7.3917808219178056</v>
          </cell>
          <cell r="DR386">
            <v>68.350684931506848</v>
          </cell>
          <cell r="DS386">
            <v>0</v>
          </cell>
          <cell r="DT386">
            <v>0</v>
          </cell>
          <cell r="DV386">
            <v>40135</v>
          </cell>
          <cell r="DW386">
            <v>6.0590688109406896</v>
          </cell>
          <cell r="DY386">
            <v>49.7</v>
          </cell>
          <cell r="DZ386">
            <v>44.7</v>
          </cell>
          <cell r="EA386">
            <v>30</v>
          </cell>
          <cell r="EB386">
            <v>30</v>
          </cell>
          <cell r="ED386">
            <v>60</v>
          </cell>
          <cell r="EE386">
            <v>20</v>
          </cell>
          <cell r="EF386">
            <v>56.158995305117443</v>
          </cell>
          <cell r="EG386">
            <v>0</v>
          </cell>
          <cell r="EH386">
            <v>56.158995305117443</v>
          </cell>
          <cell r="EJ386">
            <v>30</v>
          </cell>
          <cell r="EK386">
            <v>90</v>
          </cell>
          <cell r="EL386">
            <v>110</v>
          </cell>
          <cell r="EN386">
            <v>0</v>
          </cell>
          <cell r="EO386">
            <v>60</v>
          </cell>
          <cell r="EP386">
            <v>80</v>
          </cell>
          <cell r="ER386">
            <v>200</v>
          </cell>
          <cell r="ET386">
            <v>15</v>
          </cell>
          <cell r="EU386">
            <v>7.3917808219178056</v>
          </cell>
          <cell r="EV386">
            <v>0</v>
          </cell>
          <cell r="EW386">
            <v>47.378539858562604</v>
          </cell>
          <cell r="EX386">
            <v>13.580364251026438</v>
          </cell>
          <cell r="EZ386">
            <v>54.77032068048041</v>
          </cell>
          <cell r="FA386">
            <v>69.77032068048041</v>
          </cell>
          <cell r="FB386">
            <v>59</v>
          </cell>
          <cell r="FC386">
            <v>68.350684931506848</v>
          </cell>
          <cell r="FE386">
            <v>38271.59330497685</v>
          </cell>
        </row>
        <row r="387">
          <cell r="A387">
            <v>40136</v>
          </cell>
          <cell r="B387">
            <v>19</v>
          </cell>
          <cell r="C387">
            <v>4</v>
          </cell>
          <cell r="D387">
            <v>11</v>
          </cell>
          <cell r="E387">
            <v>2009</v>
          </cell>
          <cell r="G387">
            <v>0</v>
          </cell>
          <cell r="H387">
            <v>0.93394102152559688</v>
          </cell>
          <cell r="I387">
            <v>9.4868908614457919</v>
          </cell>
          <cell r="J387">
            <v>60.958904109589042</v>
          </cell>
          <cell r="K387">
            <v>10.833333333333334</v>
          </cell>
          <cell r="L387">
            <v>0.26455042143238999</v>
          </cell>
          <cell r="M387">
            <v>6.550326811441578</v>
          </cell>
          <cell r="N387">
            <v>0</v>
          </cell>
          <cell r="O387">
            <v>17.959687211195725</v>
          </cell>
          <cell r="P387">
            <v>13.802187958704643</v>
          </cell>
          <cell r="Q387">
            <v>27.802241305383347</v>
          </cell>
          <cell r="R387">
            <v>17.507670067683122</v>
          </cell>
          <cell r="S387">
            <v>65.152663428687987</v>
          </cell>
          <cell r="T387">
            <v>21.399130167676404</v>
          </cell>
          <cell r="U387">
            <v>23.809817791689337</v>
          </cell>
          <cell r="W387">
            <v>0</v>
          </cell>
          <cell r="X387">
            <v>10.420831882971388</v>
          </cell>
          <cell r="Y387">
            <v>0</v>
          </cell>
          <cell r="Z387">
            <v>0</v>
          </cell>
          <cell r="AA387">
            <v>10.833333333333334</v>
          </cell>
          <cell r="AB387">
            <v>0</v>
          </cell>
          <cell r="AC387">
            <v>5</v>
          </cell>
          <cell r="AD387">
            <v>0</v>
          </cell>
          <cell r="AE387">
            <v>0</v>
          </cell>
          <cell r="AF387">
            <v>0</v>
          </cell>
          <cell r="AG387">
            <v>1.8148772328739682</v>
          </cell>
          <cell r="AH387">
            <v>4.2795489197186694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30</v>
          </cell>
          <cell r="AS387">
            <v>42.792237623248162</v>
          </cell>
          <cell r="AT387">
            <v>0</v>
          </cell>
          <cell r="AU387">
            <v>0</v>
          </cell>
          <cell r="AV387">
            <v>0</v>
          </cell>
          <cell r="AW387">
            <v>67</v>
          </cell>
          <cell r="AX387">
            <v>0</v>
          </cell>
          <cell r="AY387">
            <v>0</v>
          </cell>
          <cell r="AZ387">
            <v>16.03672094064202</v>
          </cell>
          <cell r="BA387">
            <v>0</v>
          </cell>
          <cell r="BB387">
            <v>27.324890447411704</v>
          </cell>
          <cell r="BC387">
            <v>0</v>
          </cell>
          <cell r="BD387">
            <v>0</v>
          </cell>
          <cell r="BE387">
            <v>27.3224043715847</v>
          </cell>
          <cell r="BF387">
            <v>32.322672997568517</v>
          </cell>
          <cell r="BG387">
            <v>0</v>
          </cell>
          <cell r="BH387">
            <v>1.3138267404358288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7.1054273576010019E-15</v>
          </cell>
          <cell r="BU387">
            <v>0</v>
          </cell>
          <cell r="BV387">
            <v>-7.1054273576010019E-15</v>
          </cell>
          <cell r="BW387">
            <v>0</v>
          </cell>
          <cell r="BX387">
            <v>0</v>
          </cell>
          <cell r="BY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H387">
            <v>0</v>
          </cell>
          <cell r="CJ387">
            <v>40136</v>
          </cell>
          <cell r="CK387">
            <v>10.420831882971388</v>
          </cell>
          <cell r="CL387">
            <v>1.8148772328739682</v>
          </cell>
          <cell r="CM387">
            <v>59.645077369153221</v>
          </cell>
          <cell r="CN387">
            <v>0</v>
          </cell>
          <cell r="CO387">
            <v>0</v>
          </cell>
          <cell r="CP387">
            <v>47.071786542966834</v>
          </cell>
          <cell r="CQ387">
            <v>0</v>
          </cell>
          <cell r="CR387">
            <v>30</v>
          </cell>
          <cell r="CS387">
            <v>0</v>
          </cell>
          <cell r="CU387">
            <v>40136</v>
          </cell>
          <cell r="CV387">
            <v>0</v>
          </cell>
          <cell r="CW387">
            <v>5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58.806445166374047</v>
          </cell>
          <cell r="DD387">
            <v>67</v>
          </cell>
          <cell r="DE387">
            <v>0</v>
          </cell>
          <cell r="DF387">
            <v>0</v>
          </cell>
          <cell r="DG387">
            <v>58.684931506849324</v>
          </cell>
          <cell r="DH387">
            <v>27.324890447411704</v>
          </cell>
          <cell r="DI387">
            <v>0</v>
          </cell>
          <cell r="DJ387">
            <v>0</v>
          </cell>
          <cell r="DK387">
            <v>27.3224043715847</v>
          </cell>
          <cell r="DL387">
            <v>32.322672997568525</v>
          </cell>
          <cell r="DM387">
            <v>0</v>
          </cell>
          <cell r="DN387">
            <v>0</v>
          </cell>
          <cell r="DO387">
            <v>0</v>
          </cell>
          <cell r="DP387">
            <v>-7.1054273576010019E-15</v>
          </cell>
          <cell r="DR387">
            <v>59.645077369153221</v>
          </cell>
          <cell r="DS387">
            <v>0</v>
          </cell>
          <cell r="DT387">
            <v>0</v>
          </cell>
          <cell r="DV387">
            <v>40136</v>
          </cell>
          <cell r="DW387">
            <v>1.2099181552493121</v>
          </cell>
          <cell r="DY387">
            <v>49.7</v>
          </cell>
          <cell r="DZ387">
            <v>44.7</v>
          </cell>
          <cell r="EA387">
            <v>30</v>
          </cell>
          <cell r="EB387">
            <v>30</v>
          </cell>
          <cell r="ED387">
            <v>60</v>
          </cell>
          <cell r="EE387">
            <v>20</v>
          </cell>
          <cell r="EF387">
            <v>47.071786542966834</v>
          </cell>
          <cell r="EG387">
            <v>0</v>
          </cell>
          <cell r="EH387">
            <v>47.071786542966834</v>
          </cell>
          <cell r="EJ387">
            <v>30</v>
          </cell>
          <cell r="EK387">
            <v>90</v>
          </cell>
          <cell r="EL387">
            <v>110</v>
          </cell>
          <cell r="EN387">
            <v>0</v>
          </cell>
          <cell r="EO387">
            <v>60</v>
          </cell>
          <cell r="EP387">
            <v>80</v>
          </cell>
          <cell r="ER387">
            <v>200</v>
          </cell>
          <cell r="ET387">
            <v>15</v>
          </cell>
          <cell r="EU387">
            <v>7.1054273576010019E-15</v>
          </cell>
          <cell r="EV387">
            <v>0</v>
          </cell>
          <cell r="EW387">
            <v>44.645077369153213</v>
          </cell>
          <cell r="EX387">
            <v>15</v>
          </cell>
          <cell r="EZ387">
            <v>44.645077369153221</v>
          </cell>
          <cell r="FA387">
            <v>59.645077369153221</v>
          </cell>
          <cell r="FB387">
            <v>59</v>
          </cell>
          <cell r="FC387">
            <v>68.350684931506848</v>
          </cell>
          <cell r="FE387">
            <v>38271.593305092596</v>
          </cell>
        </row>
        <row r="388">
          <cell r="A388">
            <v>40137</v>
          </cell>
          <cell r="B388">
            <v>20</v>
          </cell>
          <cell r="C388">
            <v>5</v>
          </cell>
          <cell r="D388">
            <v>11</v>
          </cell>
          <cell r="E388">
            <v>2009</v>
          </cell>
          <cell r="G388">
            <v>0</v>
          </cell>
          <cell r="H388">
            <v>0.68571991772810059</v>
          </cell>
          <cell r="I388">
            <v>9.3977559398133153</v>
          </cell>
          <cell r="J388">
            <v>60.958904109589042</v>
          </cell>
          <cell r="K388">
            <v>10.833333333333334</v>
          </cell>
          <cell r="L388">
            <v>0.19423870355670086</v>
          </cell>
          <cell r="M388">
            <v>6.4887826369030313</v>
          </cell>
          <cell r="N388">
            <v>0</v>
          </cell>
          <cell r="O388">
            <v>13.186395021782452</v>
          </cell>
          <cell r="P388">
            <v>13.672508281766904</v>
          </cell>
          <cell r="Q388">
            <v>27.486136785660133</v>
          </cell>
          <cell r="R388">
            <v>17.507670067683122</v>
          </cell>
          <cell r="S388">
            <v>43.124683674470113</v>
          </cell>
          <cell r="T388">
            <v>21.47404007259204</v>
          </cell>
          <cell r="U388">
            <v>25.661137807797488</v>
          </cell>
          <cell r="W388">
            <v>0</v>
          </cell>
          <cell r="X388">
            <v>10.083475857541416</v>
          </cell>
          <cell r="Y388">
            <v>0</v>
          </cell>
          <cell r="Z388">
            <v>0</v>
          </cell>
          <cell r="AA388">
            <v>10.833333333333334</v>
          </cell>
          <cell r="AB388">
            <v>0</v>
          </cell>
          <cell r="AC388">
            <v>5</v>
          </cell>
          <cell r="AD388">
            <v>0</v>
          </cell>
          <cell r="AE388">
            <v>0</v>
          </cell>
          <cell r="AF388">
            <v>0</v>
          </cell>
          <cell r="AG388">
            <v>1.6830213404597325</v>
          </cell>
          <cell r="AH388">
            <v>4.2732232231939893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30</v>
          </cell>
          <cell r="AS388">
            <v>37.579486933698625</v>
          </cell>
          <cell r="AT388">
            <v>0</v>
          </cell>
          <cell r="AU388">
            <v>0</v>
          </cell>
          <cell r="AV388">
            <v>0</v>
          </cell>
          <cell r="AW388">
            <v>67</v>
          </cell>
          <cell r="AX388">
            <v>0</v>
          </cell>
          <cell r="AY388">
            <v>0</v>
          </cell>
          <cell r="AZ388">
            <v>16.168576833056257</v>
          </cell>
          <cell r="BA388">
            <v>0</v>
          </cell>
          <cell r="BB388">
            <v>7.0912847218033903</v>
          </cell>
          <cell r="BC388">
            <v>0</v>
          </cell>
          <cell r="BD388">
            <v>0</v>
          </cell>
          <cell r="BE388">
            <v>27.3224043715847</v>
          </cell>
          <cell r="BF388">
            <v>31.903206226980114</v>
          </cell>
          <cell r="BG388">
            <v>0</v>
          </cell>
          <cell r="BH388">
            <v>1.7332935110242289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H388">
            <v>0</v>
          </cell>
          <cell r="CJ388">
            <v>40137</v>
          </cell>
          <cell r="CK388">
            <v>10.083475857541416</v>
          </cell>
          <cell r="CL388">
            <v>1.6830213404597325</v>
          </cell>
          <cell r="CM388">
            <v>59.225610598564813</v>
          </cell>
          <cell r="CN388">
            <v>0</v>
          </cell>
          <cell r="CO388">
            <v>0</v>
          </cell>
          <cell r="CP388">
            <v>41.852710156892613</v>
          </cell>
          <cell r="CQ388">
            <v>0</v>
          </cell>
          <cell r="CR388">
            <v>30</v>
          </cell>
          <cell r="CS388">
            <v>0</v>
          </cell>
          <cell r="CU388">
            <v>40137</v>
          </cell>
          <cell r="CV388">
            <v>0</v>
          </cell>
          <cell r="CW388">
            <v>5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53.669479525458257</v>
          </cell>
          <cell r="DD388">
            <v>67</v>
          </cell>
          <cell r="DE388">
            <v>0</v>
          </cell>
          <cell r="DF388">
            <v>0</v>
          </cell>
          <cell r="DG388">
            <v>58.684931506849324</v>
          </cell>
          <cell r="DH388">
            <v>7.0912847218033903</v>
          </cell>
          <cell r="DI388">
            <v>0</v>
          </cell>
          <cell r="DJ388">
            <v>0</v>
          </cell>
          <cell r="DK388">
            <v>27.3224043715847</v>
          </cell>
          <cell r="DL388">
            <v>31.903206226980114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R388">
            <v>59.225610598564813</v>
          </cell>
          <cell r="DS388">
            <v>0</v>
          </cell>
          <cell r="DT388">
            <v>0</v>
          </cell>
          <cell r="DV388">
            <v>40137</v>
          </cell>
          <cell r="DW388">
            <v>1.122014226973155</v>
          </cell>
          <cell r="DY388">
            <v>49.7</v>
          </cell>
          <cell r="DZ388">
            <v>44.7</v>
          </cell>
          <cell r="EA388">
            <v>30</v>
          </cell>
          <cell r="EB388">
            <v>30</v>
          </cell>
          <cell r="ED388">
            <v>60</v>
          </cell>
          <cell r="EE388">
            <v>20</v>
          </cell>
          <cell r="EF388">
            <v>41.852710156892613</v>
          </cell>
          <cell r="EG388">
            <v>0</v>
          </cell>
          <cell r="EH388">
            <v>41.852710156892613</v>
          </cell>
          <cell r="EJ388">
            <v>30</v>
          </cell>
          <cell r="EK388">
            <v>90</v>
          </cell>
          <cell r="EL388">
            <v>110</v>
          </cell>
          <cell r="EN388">
            <v>0</v>
          </cell>
          <cell r="EO388">
            <v>60</v>
          </cell>
          <cell r="EP388">
            <v>80</v>
          </cell>
          <cell r="ER388">
            <v>200</v>
          </cell>
          <cell r="ET388">
            <v>15</v>
          </cell>
          <cell r="EU388">
            <v>0</v>
          </cell>
          <cell r="EV388">
            <v>0</v>
          </cell>
          <cell r="EW388">
            <v>44.225610598564813</v>
          </cell>
          <cell r="EX388">
            <v>15</v>
          </cell>
          <cell r="EZ388">
            <v>44.225610598564813</v>
          </cell>
          <cell r="FA388">
            <v>59.225610598564813</v>
          </cell>
          <cell r="FB388">
            <v>59</v>
          </cell>
          <cell r="FC388">
            <v>68.350684931506848</v>
          </cell>
          <cell r="FE388">
            <v>38271.593305439812</v>
          </cell>
        </row>
        <row r="389">
          <cell r="A389">
            <v>40138</v>
          </cell>
          <cell r="B389">
            <v>21</v>
          </cell>
          <cell r="C389">
            <v>6</v>
          </cell>
          <cell r="D389">
            <v>11</v>
          </cell>
          <cell r="E389">
            <v>2009</v>
          </cell>
          <cell r="G389">
            <v>0</v>
          </cell>
          <cell r="H389">
            <v>1.2172917789606117</v>
          </cell>
          <cell r="I389">
            <v>12.067765311094803</v>
          </cell>
          <cell r="J389">
            <v>60.958904109589042</v>
          </cell>
          <cell r="K389">
            <v>10.833333333333334</v>
          </cell>
          <cell r="L389">
            <v>0.34481305104702209</v>
          </cell>
          <cell r="M389">
            <v>8.3323196003755964</v>
          </cell>
          <cell r="N389">
            <v>8.1229090909090917</v>
          </cell>
          <cell r="O389">
            <v>23.408522691487114</v>
          </cell>
          <cell r="P389">
            <v>17.557023422938634</v>
          </cell>
          <cell r="Q389">
            <v>27.459401981757075</v>
          </cell>
          <cell r="R389">
            <v>17.507670067683122</v>
          </cell>
          <cell r="S389">
            <v>120.46383976655886</v>
          </cell>
          <cell r="T389">
            <v>22.416010408035756</v>
          </cell>
          <cell r="U389">
            <v>40.314765219003412</v>
          </cell>
          <cell r="W389">
            <v>0</v>
          </cell>
          <cell r="X389">
            <v>13.285057090055414</v>
          </cell>
          <cell r="Y389">
            <v>0</v>
          </cell>
          <cell r="Z389">
            <v>0</v>
          </cell>
          <cell r="AA389">
            <v>10.833333333333334</v>
          </cell>
          <cell r="AB389">
            <v>2.4292279498956946</v>
          </cell>
          <cell r="AC389">
            <v>5</v>
          </cell>
          <cell r="AD389">
            <v>0</v>
          </cell>
          <cell r="AE389">
            <v>0</v>
          </cell>
          <cell r="AF389">
            <v>0</v>
          </cell>
          <cell r="AG389">
            <v>9.3708137924360173</v>
          </cell>
          <cell r="AH389">
            <v>3.6646256407703106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30</v>
          </cell>
          <cell r="AS389">
            <v>52.267992523095629</v>
          </cell>
          <cell r="AT389">
            <v>0</v>
          </cell>
          <cell r="AU389">
            <v>0</v>
          </cell>
          <cell r="AV389">
            <v>0</v>
          </cell>
          <cell r="AW389">
            <v>67</v>
          </cell>
          <cell r="AX389">
            <v>0</v>
          </cell>
          <cell r="AY389">
            <v>0</v>
          </cell>
          <cell r="AZ389">
            <v>8.480784381079971</v>
          </cell>
          <cell r="BA389">
            <v>0</v>
          </cell>
          <cell r="BB389">
            <v>107.71383101251807</v>
          </cell>
          <cell r="BC389">
            <v>0</v>
          </cell>
          <cell r="BD389">
            <v>0</v>
          </cell>
          <cell r="BE389">
            <v>27.3224043715847</v>
          </cell>
          <cell r="BF389">
            <v>33.636499738004346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7.3917808219178056</v>
          </cell>
          <cell r="BU389">
            <v>0</v>
          </cell>
          <cell r="BV389">
            <v>-7.3917808219178056</v>
          </cell>
          <cell r="BW389">
            <v>0</v>
          </cell>
          <cell r="BX389">
            <v>0</v>
          </cell>
          <cell r="BY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H389">
            <v>0</v>
          </cell>
          <cell r="CJ389">
            <v>40138</v>
          </cell>
          <cell r="CK389">
            <v>13.285057090055414</v>
          </cell>
          <cell r="CL389">
            <v>9.3708137924360173</v>
          </cell>
          <cell r="CM389">
            <v>68.350684931506848</v>
          </cell>
          <cell r="CN389">
            <v>0</v>
          </cell>
          <cell r="CO389">
            <v>0</v>
          </cell>
          <cell r="CP389">
            <v>55.932618163865939</v>
          </cell>
          <cell r="CQ389">
            <v>0</v>
          </cell>
          <cell r="CR389">
            <v>30</v>
          </cell>
          <cell r="CS389">
            <v>0</v>
          </cell>
          <cell r="CU389">
            <v>40138</v>
          </cell>
          <cell r="CV389">
            <v>2.4292279498956946</v>
          </cell>
          <cell r="CW389">
            <v>5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69.217675253921357</v>
          </cell>
          <cell r="DD389">
            <v>67</v>
          </cell>
          <cell r="DE389">
            <v>0</v>
          </cell>
          <cell r="DF389">
            <v>0</v>
          </cell>
          <cell r="DG389">
            <v>58.684931506849324</v>
          </cell>
          <cell r="DH389">
            <v>107.71383101251807</v>
          </cell>
          <cell r="DI389">
            <v>0</v>
          </cell>
          <cell r="DJ389">
            <v>0</v>
          </cell>
          <cell r="DK389">
            <v>27.3224043715847</v>
          </cell>
          <cell r="DL389">
            <v>41.028280559922152</v>
          </cell>
          <cell r="DM389">
            <v>0</v>
          </cell>
          <cell r="DN389">
            <v>0</v>
          </cell>
          <cell r="DO389">
            <v>0</v>
          </cell>
          <cell r="DP389">
            <v>-7.3917808219178056</v>
          </cell>
          <cell r="DR389">
            <v>68.350684931506848</v>
          </cell>
          <cell r="DS389">
            <v>0</v>
          </cell>
          <cell r="DT389">
            <v>0</v>
          </cell>
          <cell r="DV389">
            <v>40138</v>
          </cell>
          <cell r="DW389">
            <v>6.2472091949573452</v>
          </cell>
          <cell r="DY389">
            <v>49.7</v>
          </cell>
          <cell r="DZ389">
            <v>44.7</v>
          </cell>
          <cell r="EA389">
            <v>30</v>
          </cell>
          <cell r="EB389">
            <v>30</v>
          </cell>
          <cell r="ED389">
            <v>60</v>
          </cell>
          <cell r="EE389">
            <v>20</v>
          </cell>
          <cell r="EF389">
            <v>55.932618163865939</v>
          </cell>
          <cell r="EG389">
            <v>0</v>
          </cell>
          <cell r="EH389">
            <v>55.932618163865939</v>
          </cell>
          <cell r="EJ389">
            <v>30</v>
          </cell>
          <cell r="EK389">
            <v>90</v>
          </cell>
          <cell r="EL389">
            <v>110</v>
          </cell>
          <cell r="EN389">
            <v>0</v>
          </cell>
          <cell r="EO389">
            <v>60</v>
          </cell>
          <cell r="EP389">
            <v>80</v>
          </cell>
          <cell r="ER389">
            <v>200</v>
          </cell>
          <cell r="ET389">
            <v>15</v>
          </cell>
          <cell r="EU389">
            <v>7.3917808219178056</v>
          </cell>
          <cell r="EV389">
            <v>0</v>
          </cell>
          <cell r="EW389">
            <v>49.39882885781698</v>
          </cell>
          <cell r="EX389">
            <v>11.560075251772062</v>
          </cell>
          <cell r="EZ389">
            <v>56.790609679734786</v>
          </cell>
          <cell r="FA389">
            <v>71.790609679734786</v>
          </cell>
          <cell r="FB389">
            <v>59</v>
          </cell>
          <cell r="FC389">
            <v>68.350684931506848</v>
          </cell>
          <cell r="FE389">
            <v>38271.593305671297</v>
          </cell>
        </row>
        <row r="390">
          <cell r="A390">
            <v>40139</v>
          </cell>
          <cell r="B390">
            <v>22</v>
          </cell>
          <cell r="C390">
            <v>7</v>
          </cell>
          <cell r="D390">
            <v>11</v>
          </cell>
          <cell r="E390">
            <v>2009</v>
          </cell>
          <cell r="G390">
            <v>0</v>
          </cell>
          <cell r="H390">
            <v>0.93989572367368379</v>
          </cell>
          <cell r="I390">
            <v>11.880709377656013</v>
          </cell>
          <cell r="J390">
            <v>60.958904109589042</v>
          </cell>
          <cell r="K390">
            <v>10.833333333333334</v>
          </cell>
          <cell r="L390">
            <v>0.26623716494881405</v>
          </cell>
          <cell r="M390">
            <v>8.2031647999316704</v>
          </cell>
          <cell r="N390">
            <v>8.1229090909090917</v>
          </cell>
          <cell r="O390">
            <v>18.07419614222092</v>
          </cell>
          <cell r="P390">
            <v>17.284881454635261</v>
          </cell>
          <cell r="Q390">
            <v>27.445262324672111</v>
          </cell>
          <cell r="R390">
            <v>17.507670067683122</v>
          </cell>
          <cell r="S390">
            <v>45.277172878636527</v>
          </cell>
          <cell r="T390">
            <v>22.057409233677742</v>
          </cell>
          <cell r="U390">
            <v>37.11525038596011</v>
          </cell>
          <cell r="W390">
            <v>0</v>
          </cell>
          <cell r="X390">
            <v>12.820605101329697</v>
          </cell>
          <cell r="Y390">
            <v>0</v>
          </cell>
          <cell r="Z390">
            <v>0</v>
          </cell>
          <cell r="AA390">
            <v>10.833333333333334</v>
          </cell>
          <cell r="AB390">
            <v>2.4279957328196611</v>
          </cell>
          <cell r="AC390">
            <v>5</v>
          </cell>
          <cell r="AD390">
            <v>0</v>
          </cell>
          <cell r="AE390">
            <v>0</v>
          </cell>
          <cell r="AF390">
            <v>0</v>
          </cell>
          <cell r="AG390">
            <v>9.1643153229699159</v>
          </cell>
          <cell r="AH390">
            <v>3.7492957285341326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30</v>
          </cell>
          <cell r="AS390">
            <v>46.562714260677282</v>
          </cell>
          <cell r="AT390">
            <v>0</v>
          </cell>
          <cell r="AU390">
            <v>0</v>
          </cell>
          <cell r="AV390">
            <v>0</v>
          </cell>
          <cell r="AW390">
            <v>67</v>
          </cell>
          <cell r="AX390">
            <v>0</v>
          </cell>
          <cell r="AY390">
            <v>0</v>
          </cell>
          <cell r="AZ390">
            <v>8.687282850546076</v>
          </cell>
          <cell r="BA390">
            <v>0</v>
          </cell>
          <cell r="BB390">
            <v>28.762549647728306</v>
          </cell>
          <cell r="BC390">
            <v>0</v>
          </cell>
          <cell r="BD390">
            <v>0</v>
          </cell>
          <cell r="BE390">
            <v>27.3224043715847</v>
          </cell>
          <cell r="BF390">
            <v>33.636499738004346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7.3917808219178056</v>
          </cell>
          <cell r="BU390">
            <v>0</v>
          </cell>
          <cell r="BV390">
            <v>-7.3917808219178056</v>
          </cell>
          <cell r="BW390">
            <v>0</v>
          </cell>
          <cell r="BX390">
            <v>0</v>
          </cell>
          <cell r="BY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H390">
            <v>0</v>
          </cell>
          <cell r="CJ390">
            <v>40139</v>
          </cell>
          <cell r="CK390">
            <v>12.820605101329697</v>
          </cell>
          <cell r="CL390">
            <v>9.1643153229699159</v>
          </cell>
          <cell r="CM390">
            <v>68.350684931506848</v>
          </cell>
          <cell r="CN390">
            <v>0</v>
          </cell>
          <cell r="CO390">
            <v>0</v>
          </cell>
          <cell r="CP390">
            <v>50.312009989211418</v>
          </cell>
          <cell r="CQ390">
            <v>0</v>
          </cell>
          <cell r="CR390">
            <v>30</v>
          </cell>
          <cell r="CS390">
            <v>0</v>
          </cell>
          <cell r="CU390">
            <v>40139</v>
          </cell>
          <cell r="CV390">
            <v>2.4279957328196611</v>
          </cell>
          <cell r="CW390">
            <v>5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63.132615090541108</v>
          </cell>
          <cell r="DD390">
            <v>67</v>
          </cell>
          <cell r="DE390">
            <v>0</v>
          </cell>
          <cell r="DF390">
            <v>0</v>
          </cell>
          <cell r="DG390">
            <v>58.684931506849324</v>
          </cell>
          <cell r="DH390">
            <v>28.762549647728306</v>
          </cell>
          <cell r="DI390">
            <v>0</v>
          </cell>
          <cell r="DJ390">
            <v>0</v>
          </cell>
          <cell r="DK390">
            <v>27.3224043715847</v>
          </cell>
          <cell r="DL390">
            <v>41.028280559922152</v>
          </cell>
          <cell r="DM390">
            <v>0</v>
          </cell>
          <cell r="DN390">
            <v>0</v>
          </cell>
          <cell r="DO390">
            <v>0</v>
          </cell>
          <cell r="DP390">
            <v>-7.3917808219178056</v>
          </cell>
          <cell r="DR390">
            <v>68.350684931506848</v>
          </cell>
          <cell r="DS390">
            <v>0</v>
          </cell>
          <cell r="DT390">
            <v>0</v>
          </cell>
          <cell r="DV390">
            <v>40139</v>
          </cell>
          <cell r="DW390">
            <v>6.1095435486466103</v>
          </cell>
          <cell r="DY390">
            <v>49.7</v>
          </cell>
          <cell r="DZ390">
            <v>44.7</v>
          </cell>
          <cell r="EA390">
            <v>30</v>
          </cell>
          <cell r="EB390">
            <v>30</v>
          </cell>
          <cell r="ED390">
            <v>60</v>
          </cell>
          <cell r="EE390">
            <v>20</v>
          </cell>
          <cell r="EF390">
            <v>50.312009989211418</v>
          </cell>
          <cell r="EG390">
            <v>0</v>
          </cell>
          <cell r="EH390">
            <v>50.312009989211418</v>
          </cell>
          <cell r="EJ390">
            <v>30</v>
          </cell>
          <cell r="EK390">
            <v>90</v>
          </cell>
          <cell r="EL390">
            <v>110</v>
          </cell>
          <cell r="EN390">
            <v>0</v>
          </cell>
          <cell r="EO390">
            <v>60</v>
          </cell>
          <cell r="EP390">
            <v>80</v>
          </cell>
          <cell r="ER390">
            <v>200</v>
          </cell>
          <cell r="ET390">
            <v>15</v>
          </cell>
          <cell r="EU390">
            <v>7.3917808219178056</v>
          </cell>
          <cell r="EV390">
            <v>0</v>
          </cell>
          <cell r="EW390">
            <v>48.518548190240992</v>
          </cell>
          <cell r="EX390">
            <v>12.44035591934805</v>
          </cell>
          <cell r="EZ390">
            <v>55.910329012158797</v>
          </cell>
          <cell r="FA390">
            <v>70.910329012158797</v>
          </cell>
          <cell r="FB390">
            <v>59</v>
          </cell>
          <cell r="FC390">
            <v>68.350684931506848</v>
          </cell>
          <cell r="FE390">
            <v>38271.593305787035</v>
          </cell>
        </row>
        <row r="391">
          <cell r="A391">
            <v>40140</v>
          </cell>
          <cell r="B391">
            <v>23</v>
          </cell>
          <cell r="C391">
            <v>1</v>
          </cell>
          <cell r="D391">
            <v>11</v>
          </cell>
          <cell r="E391">
            <v>2009</v>
          </cell>
          <cell r="G391">
            <v>0</v>
          </cell>
          <cell r="H391">
            <v>1.0016237117949911</v>
          </cell>
          <cell r="I391">
            <v>11.923166333617774</v>
          </cell>
          <cell r="J391">
            <v>60.958904109589042</v>
          </cell>
          <cell r="K391">
            <v>10.833333333333334</v>
          </cell>
          <cell r="L391">
            <v>0.28372238606587136</v>
          </cell>
          <cell r="M391">
            <v>8.2324796662066397</v>
          </cell>
          <cell r="N391">
            <v>8.1229090909090917</v>
          </cell>
          <cell r="O391">
            <v>19.261225444161376</v>
          </cell>
          <cell r="P391">
            <v>17.346650784007455</v>
          </cell>
          <cell r="Q391">
            <v>27.485832084240506</v>
          </cell>
          <cell r="R391">
            <v>17.507670067683122</v>
          </cell>
          <cell r="S391">
            <v>62.597002535986178</v>
          </cell>
          <cell r="T391">
            <v>22.140015784970469</v>
          </cell>
          <cell r="U391">
            <v>37.852283349225772</v>
          </cell>
          <cell r="W391">
            <v>0</v>
          </cell>
          <cell r="X391">
            <v>12.924790045412765</v>
          </cell>
          <cell r="Y391">
            <v>0</v>
          </cell>
          <cell r="Z391">
            <v>0</v>
          </cell>
          <cell r="AA391">
            <v>10.833333333333334</v>
          </cell>
          <cell r="AB391">
            <v>2.4267641407812746</v>
          </cell>
          <cell r="AC391">
            <v>5</v>
          </cell>
          <cell r="AD391">
            <v>0</v>
          </cell>
          <cell r="AE391">
            <v>0</v>
          </cell>
          <cell r="AF391">
            <v>0</v>
          </cell>
          <cell r="AG391">
            <v>9.2123470024003264</v>
          </cell>
          <cell r="AH391">
            <v>3.8172471512777744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30</v>
          </cell>
          <cell r="AS391">
            <v>47.784131228814694</v>
          </cell>
          <cell r="AT391">
            <v>0</v>
          </cell>
          <cell r="AU391">
            <v>0</v>
          </cell>
          <cell r="AV391">
            <v>0</v>
          </cell>
          <cell r="AW391">
            <v>67</v>
          </cell>
          <cell r="AX391">
            <v>0</v>
          </cell>
          <cell r="AY391">
            <v>0</v>
          </cell>
          <cell r="AZ391">
            <v>8.6392511711156601</v>
          </cell>
          <cell r="BA391">
            <v>0</v>
          </cell>
          <cell r="BB391">
            <v>46.950050499066762</v>
          </cell>
          <cell r="BC391">
            <v>0</v>
          </cell>
          <cell r="BD391">
            <v>0</v>
          </cell>
          <cell r="BE391">
            <v>27.3224043715847</v>
          </cell>
          <cell r="BF391">
            <v>33.636499738004346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7.3917808219178056</v>
          </cell>
          <cell r="BU391">
            <v>0</v>
          </cell>
          <cell r="BV391">
            <v>-7.3917808219178056</v>
          </cell>
          <cell r="BW391">
            <v>0</v>
          </cell>
          <cell r="BX391">
            <v>0</v>
          </cell>
          <cell r="BY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H391">
            <v>0</v>
          </cell>
          <cell r="CJ391">
            <v>40140</v>
          </cell>
          <cell r="CK391">
            <v>12.924790045412765</v>
          </cell>
          <cell r="CL391">
            <v>9.2123470024003264</v>
          </cell>
          <cell r="CM391">
            <v>68.350684931506848</v>
          </cell>
          <cell r="CN391">
            <v>0</v>
          </cell>
          <cell r="CO391">
            <v>0</v>
          </cell>
          <cell r="CP391">
            <v>51.60137838009247</v>
          </cell>
          <cell r="CQ391">
            <v>0</v>
          </cell>
          <cell r="CR391">
            <v>30</v>
          </cell>
          <cell r="CS391">
            <v>0</v>
          </cell>
          <cell r="CU391">
            <v>40140</v>
          </cell>
          <cell r="CV391">
            <v>2.4267641407812746</v>
          </cell>
          <cell r="CW391">
            <v>5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64.526168425505233</v>
          </cell>
          <cell r="DD391">
            <v>67</v>
          </cell>
          <cell r="DE391">
            <v>0</v>
          </cell>
          <cell r="DF391">
            <v>0</v>
          </cell>
          <cell r="DG391">
            <v>58.684931506849324</v>
          </cell>
          <cell r="DH391">
            <v>46.950050499066762</v>
          </cell>
          <cell r="DI391">
            <v>0</v>
          </cell>
          <cell r="DJ391">
            <v>0</v>
          </cell>
          <cell r="DK391">
            <v>27.3224043715847</v>
          </cell>
          <cell r="DL391">
            <v>41.028280559922152</v>
          </cell>
          <cell r="DM391">
            <v>0</v>
          </cell>
          <cell r="DN391">
            <v>0</v>
          </cell>
          <cell r="DO391">
            <v>0</v>
          </cell>
          <cell r="DP391">
            <v>-7.3917808219178056</v>
          </cell>
          <cell r="DR391">
            <v>68.350684931506848</v>
          </cell>
          <cell r="DS391">
            <v>0</v>
          </cell>
          <cell r="DT391">
            <v>0</v>
          </cell>
          <cell r="DV391">
            <v>40140</v>
          </cell>
          <cell r="DW391">
            <v>6.1415646682668843</v>
          </cell>
          <cell r="DY391">
            <v>49.7</v>
          </cell>
          <cell r="DZ391">
            <v>44.7</v>
          </cell>
          <cell r="EA391">
            <v>30</v>
          </cell>
          <cell r="EB391">
            <v>30</v>
          </cell>
          <cell r="ED391">
            <v>60</v>
          </cell>
          <cell r="EE391">
            <v>20</v>
          </cell>
          <cell r="EF391">
            <v>51.60137838009247</v>
          </cell>
          <cell r="EG391">
            <v>0</v>
          </cell>
          <cell r="EH391">
            <v>51.60137838009247</v>
          </cell>
          <cell r="EJ391">
            <v>30</v>
          </cell>
          <cell r="EK391">
            <v>90</v>
          </cell>
          <cell r="EL391">
            <v>110</v>
          </cell>
          <cell r="EN391">
            <v>0</v>
          </cell>
          <cell r="EO391">
            <v>60</v>
          </cell>
          <cell r="EP391">
            <v>80</v>
          </cell>
          <cell r="ER391">
            <v>200</v>
          </cell>
          <cell r="ET391">
            <v>15</v>
          </cell>
          <cell r="EU391">
            <v>7.3917808219178056</v>
          </cell>
          <cell r="EV391">
            <v>0</v>
          </cell>
          <cell r="EW391">
            <v>48.718349591085058</v>
          </cell>
          <cell r="EX391">
            <v>12.240554518503984</v>
          </cell>
          <cell r="EZ391">
            <v>56.110130413002864</v>
          </cell>
          <cell r="FA391">
            <v>71.110130413002864</v>
          </cell>
          <cell r="FB391">
            <v>59</v>
          </cell>
          <cell r="FC391">
            <v>68.350684931506848</v>
          </cell>
          <cell r="FE391">
            <v>38271.593306134258</v>
          </cell>
        </row>
        <row r="392">
          <cell r="A392">
            <v>40141</v>
          </cell>
          <cell r="B392">
            <v>24</v>
          </cell>
          <cell r="C392">
            <v>2</v>
          </cell>
          <cell r="D392">
            <v>11</v>
          </cell>
          <cell r="E392">
            <v>2009</v>
          </cell>
          <cell r="G392">
            <v>0</v>
          </cell>
          <cell r="H392">
            <v>1.1094311601638929</v>
          </cell>
          <cell r="I392">
            <v>11.995669812303708</v>
          </cell>
          <cell r="J392">
            <v>60.958904109589042</v>
          </cell>
          <cell r="K392">
            <v>10.833333333333334</v>
          </cell>
          <cell r="L392">
            <v>0.31426018796363486</v>
          </cell>
          <cell r="M392">
            <v>8.2825404803653981</v>
          </cell>
          <cell r="N392">
            <v>8.1229090909090917</v>
          </cell>
          <cell r="O392">
            <v>21.334362834121862</v>
          </cell>
          <cell r="P392">
            <v>17.452133882221435</v>
          </cell>
          <cell r="Q392">
            <v>27.482596970532093</v>
          </cell>
          <cell r="R392">
            <v>17.507670067683122</v>
          </cell>
          <cell r="S392">
            <v>45.277172878636527</v>
          </cell>
          <cell r="T392">
            <v>22.057409233677742</v>
          </cell>
          <cell r="U392">
            <v>37.11525038596011</v>
          </cell>
          <cell r="W392">
            <v>0</v>
          </cell>
          <cell r="X392">
            <v>13.105100972467602</v>
          </cell>
          <cell r="Y392">
            <v>0</v>
          </cell>
          <cell r="Z392">
            <v>0</v>
          </cell>
          <cell r="AA392">
            <v>10.833333333333334</v>
          </cell>
          <cell r="AB392">
            <v>2.4255331734634873</v>
          </cell>
          <cell r="AC392">
            <v>5</v>
          </cell>
          <cell r="AD392">
            <v>0</v>
          </cell>
          <cell r="AE392">
            <v>0</v>
          </cell>
          <cell r="AF392">
            <v>0</v>
          </cell>
          <cell r="AG392">
            <v>9.2941765857746379</v>
          </cell>
          <cell r="AH392">
            <v>3.7640932910468532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30</v>
          </cell>
          <cell r="AS392">
            <v>50.012670463511647</v>
          </cell>
          <cell r="AT392">
            <v>0</v>
          </cell>
          <cell r="AU392">
            <v>0</v>
          </cell>
          <cell r="AV392">
            <v>0</v>
          </cell>
          <cell r="AW392">
            <v>67</v>
          </cell>
          <cell r="AX392">
            <v>0</v>
          </cell>
          <cell r="AY392">
            <v>0</v>
          </cell>
          <cell r="AZ392">
            <v>8.5574215877413522</v>
          </cell>
          <cell r="BA392">
            <v>0</v>
          </cell>
          <cell r="BB392">
            <v>28.89241091053303</v>
          </cell>
          <cell r="BC392">
            <v>0</v>
          </cell>
          <cell r="BD392">
            <v>0</v>
          </cell>
          <cell r="BE392">
            <v>27.3224043715847</v>
          </cell>
          <cell r="BF392">
            <v>33.636499738004346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7.3917808219178056</v>
          </cell>
          <cell r="BU392">
            <v>0</v>
          </cell>
          <cell r="BV392">
            <v>-7.3917808219178056</v>
          </cell>
          <cell r="BW392">
            <v>0</v>
          </cell>
          <cell r="BX392">
            <v>0</v>
          </cell>
          <cell r="BY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H392">
            <v>0</v>
          </cell>
          <cell r="CJ392">
            <v>40141</v>
          </cell>
          <cell r="CK392">
            <v>13.105100972467602</v>
          </cell>
          <cell r="CL392">
            <v>9.2941765857746379</v>
          </cell>
          <cell r="CM392">
            <v>68.350684931506848</v>
          </cell>
          <cell r="CN392">
            <v>0</v>
          </cell>
          <cell r="CO392">
            <v>0</v>
          </cell>
          <cell r="CP392">
            <v>53.776763754558502</v>
          </cell>
          <cell r="CQ392">
            <v>0</v>
          </cell>
          <cell r="CR392">
            <v>30</v>
          </cell>
          <cell r="CS392">
            <v>0</v>
          </cell>
          <cell r="CU392">
            <v>40141</v>
          </cell>
          <cell r="CV392">
            <v>2.4255331734634873</v>
          </cell>
          <cell r="CW392">
            <v>5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66.881864727026098</v>
          </cell>
          <cell r="DD392">
            <v>67</v>
          </cell>
          <cell r="DE392">
            <v>0</v>
          </cell>
          <cell r="DF392">
            <v>0</v>
          </cell>
          <cell r="DG392">
            <v>58.684931506849324</v>
          </cell>
          <cell r="DH392">
            <v>28.89241091053303</v>
          </cell>
          <cell r="DI392">
            <v>0</v>
          </cell>
          <cell r="DJ392">
            <v>0</v>
          </cell>
          <cell r="DK392">
            <v>27.3224043715847</v>
          </cell>
          <cell r="DL392">
            <v>41.028280559922152</v>
          </cell>
          <cell r="DM392">
            <v>0</v>
          </cell>
          <cell r="DN392">
            <v>0</v>
          </cell>
          <cell r="DO392">
            <v>0</v>
          </cell>
          <cell r="DP392">
            <v>-7.3917808219178056</v>
          </cell>
          <cell r="DR392">
            <v>68.350684931506848</v>
          </cell>
          <cell r="DS392">
            <v>0</v>
          </cell>
          <cell r="DT392">
            <v>0</v>
          </cell>
          <cell r="DV392">
            <v>40141</v>
          </cell>
          <cell r="DW392">
            <v>6.1961177238497589</v>
          </cell>
          <cell r="DY392">
            <v>49.7</v>
          </cell>
          <cell r="DZ392">
            <v>44.7</v>
          </cell>
          <cell r="EA392">
            <v>30</v>
          </cell>
          <cell r="EB392">
            <v>30</v>
          </cell>
          <cell r="ED392">
            <v>60</v>
          </cell>
          <cell r="EE392">
            <v>20</v>
          </cell>
          <cell r="EF392">
            <v>53.776763754558502</v>
          </cell>
          <cell r="EG392">
            <v>0</v>
          </cell>
          <cell r="EH392">
            <v>53.776763754558502</v>
          </cell>
          <cell r="EJ392">
            <v>30</v>
          </cell>
          <cell r="EK392">
            <v>90</v>
          </cell>
          <cell r="EL392">
            <v>110</v>
          </cell>
          <cell r="EN392">
            <v>0</v>
          </cell>
          <cell r="EO392">
            <v>60</v>
          </cell>
          <cell r="EP392">
            <v>80</v>
          </cell>
          <cell r="ER392">
            <v>200</v>
          </cell>
          <cell r="ET392">
            <v>15</v>
          </cell>
          <cell r="EU392">
            <v>7.3917808219178056</v>
          </cell>
          <cell r="EV392">
            <v>0</v>
          </cell>
          <cell r="EW392">
            <v>49.059549196176015</v>
          </cell>
          <cell r="EX392">
            <v>11.899354913413028</v>
          </cell>
          <cell r="EZ392">
            <v>56.45133001809382</v>
          </cell>
          <cell r="FA392">
            <v>71.451330018093813</v>
          </cell>
          <cell r="FB392">
            <v>59</v>
          </cell>
          <cell r="FC392">
            <v>68.350684931506848</v>
          </cell>
          <cell r="FE392">
            <v>38271.593306365743</v>
          </cell>
        </row>
        <row r="393">
          <cell r="A393">
            <v>40142</v>
          </cell>
          <cell r="B393">
            <v>25</v>
          </cell>
          <cell r="C393">
            <v>3</v>
          </cell>
          <cell r="D393">
            <v>11</v>
          </cell>
          <cell r="E393">
            <v>2009</v>
          </cell>
          <cell r="G393">
            <v>0</v>
          </cell>
          <cell r="H393">
            <v>0.8628093802364678</v>
          </cell>
          <cell r="I393">
            <v>11.361943732948015</v>
          </cell>
          <cell r="J393">
            <v>60.958904109589042</v>
          </cell>
          <cell r="K393">
            <v>10.833333333333334</v>
          </cell>
          <cell r="L393">
            <v>0.24440149848490289</v>
          </cell>
          <cell r="M393">
            <v>7.8449774273757988</v>
          </cell>
          <cell r="N393">
            <v>8.1229090909090917</v>
          </cell>
          <cell r="O393">
            <v>16.59182564507142</v>
          </cell>
          <cell r="P393">
            <v>16.530145151735791</v>
          </cell>
          <cell r="Q393">
            <v>27.208677028482239</v>
          </cell>
          <cell r="R393">
            <v>17.507670067683122</v>
          </cell>
          <cell r="S393">
            <v>40.097272974933787</v>
          </cell>
          <cell r="T393">
            <v>22.109237770918607</v>
          </cell>
          <cell r="U393">
            <v>32.865012817197524</v>
          </cell>
          <cell r="W393">
            <v>0</v>
          </cell>
          <cell r="X393">
            <v>12.224753113184484</v>
          </cell>
          <cell r="Y393">
            <v>0</v>
          </cell>
          <cell r="Z393">
            <v>0</v>
          </cell>
          <cell r="AA393">
            <v>10.833333333333334</v>
          </cell>
          <cell r="AB393">
            <v>2.4243028305494114</v>
          </cell>
          <cell r="AC393">
            <v>5</v>
          </cell>
          <cell r="AD393">
            <v>0</v>
          </cell>
          <cell r="AE393">
            <v>0</v>
          </cell>
          <cell r="AF393">
            <v>0</v>
          </cell>
          <cell r="AG393">
            <v>8.7879851862203822</v>
          </cell>
          <cell r="AH393">
            <v>3.970378866830707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30</v>
          </cell>
          <cell r="AS393">
            <v>43.867939026141862</v>
          </cell>
          <cell r="AT393">
            <v>0</v>
          </cell>
          <cell r="AU393">
            <v>0</v>
          </cell>
          <cell r="AV393">
            <v>0</v>
          </cell>
          <cell r="AW393">
            <v>35.221683296138508</v>
          </cell>
          <cell r="AX393">
            <v>0</v>
          </cell>
          <cell r="AY393">
            <v>0</v>
          </cell>
          <cell r="AZ393">
            <v>9.0636129872956062</v>
          </cell>
          <cell r="BA393">
            <v>0</v>
          </cell>
          <cell r="BB393">
            <v>50.786227279615808</v>
          </cell>
          <cell r="BC393">
            <v>0</v>
          </cell>
          <cell r="BD393">
            <v>0</v>
          </cell>
          <cell r="BE393">
            <v>27.3224043715847</v>
          </cell>
          <cell r="BF393">
            <v>33.636499738004346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7.3917808219178056</v>
          </cell>
          <cell r="BU393">
            <v>0</v>
          </cell>
          <cell r="BV393">
            <v>-7.3917808219178056</v>
          </cell>
          <cell r="BW393">
            <v>0</v>
          </cell>
          <cell r="BX393">
            <v>0</v>
          </cell>
          <cell r="BY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H393">
            <v>0</v>
          </cell>
          <cell r="CJ393">
            <v>40142</v>
          </cell>
          <cell r="CK393">
            <v>12.224753113184484</v>
          </cell>
          <cell r="CL393">
            <v>8.7879851862203822</v>
          </cell>
          <cell r="CM393">
            <v>68.350684931506848</v>
          </cell>
          <cell r="CN393">
            <v>0</v>
          </cell>
          <cell r="CO393">
            <v>0</v>
          </cell>
          <cell r="CP393">
            <v>47.838317892972569</v>
          </cell>
          <cell r="CQ393">
            <v>0</v>
          </cell>
          <cell r="CR393">
            <v>30</v>
          </cell>
          <cell r="CS393">
            <v>0</v>
          </cell>
          <cell r="CU393">
            <v>40142</v>
          </cell>
          <cell r="CV393">
            <v>2.4243028305494114</v>
          </cell>
          <cell r="CW393">
            <v>5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60.063071006157053</v>
          </cell>
          <cell r="DD393">
            <v>35.221683296138508</v>
          </cell>
          <cell r="DE393">
            <v>0</v>
          </cell>
          <cell r="DF393">
            <v>0</v>
          </cell>
          <cell r="DG393">
            <v>58.684931506849324</v>
          </cell>
          <cell r="DH393">
            <v>50.786227279615808</v>
          </cell>
          <cell r="DI393">
            <v>0</v>
          </cell>
          <cell r="DJ393">
            <v>0</v>
          </cell>
          <cell r="DK393">
            <v>27.3224043715847</v>
          </cell>
          <cell r="DL393">
            <v>41.028280559922152</v>
          </cell>
          <cell r="DM393">
            <v>0</v>
          </cell>
          <cell r="DN393">
            <v>0</v>
          </cell>
          <cell r="DO393">
            <v>0</v>
          </cell>
          <cell r="DP393">
            <v>-7.3917808219178056</v>
          </cell>
          <cell r="DR393">
            <v>68.350684931506848</v>
          </cell>
          <cell r="DS393">
            <v>0</v>
          </cell>
          <cell r="DT393">
            <v>0</v>
          </cell>
          <cell r="DV393">
            <v>40142</v>
          </cell>
          <cell r="DW393">
            <v>5.8586567908135878</v>
          </cell>
          <cell r="DY393">
            <v>49.7</v>
          </cell>
          <cell r="DZ393">
            <v>44.7</v>
          </cell>
          <cell r="EA393">
            <v>30</v>
          </cell>
          <cell r="EB393">
            <v>30</v>
          </cell>
          <cell r="ED393">
            <v>60</v>
          </cell>
          <cell r="EE393">
            <v>20</v>
          </cell>
          <cell r="EF393">
            <v>47.838317892972569</v>
          </cell>
          <cell r="EG393">
            <v>0</v>
          </cell>
          <cell r="EH393">
            <v>47.838317892972569</v>
          </cell>
          <cell r="EJ393">
            <v>30</v>
          </cell>
          <cell r="EK393">
            <v>90</v>
          </cell>
          <cell r="EL393">
            <v>110</v>
          </cell>
          <cell r="EN393">
            <v>0</v>
          </cell>
          <cell r="EO393">
            <v>60</v>
          </cell>
          <cell r="EP393">
            <v>80</v>
          </cell>
          <cell r="ER393">
            <v>200</v>
          </cell>
          <cell r="ET393">
            <v>15</v>
          </cell>
          <cell r="EU393">
            <v>7.3917808219178056</v>
          </cell>
          <cell r="EV393">
            <v>0</v>
          </cell>
          <cell r="EW393">
            <v>46.077249699228574</v>
          </cell>
          <cell r="EX393">
            <v>14.881654410360468</v>
          </cell>
          <cell r="EZ393">
            <v>53.469030521146379</v>
          </cell>
          <cell r="FA393">
            <v>68.469030521146379</v>
          </cell>
          <cell r="FB393">
            <v>59</v>
          </cell>
          <cell r="FC393">
            <v>68.350684931506848</v>
          </cell>
          <cell r="FE393">
            <v>38271.59330659722</v>
          </cell>
        </row>
        <row r="394">
          <cell r="A394">
            <v>40143</v>
          </cell>
          <cell r="B394">
            <v>26</v>
          </cell>
          <cell r="C394">
            <v>4</v>
          </cell>
          <cell r="D394">
            <v>11</v>
          </cell>
          <cell r="E394">
            <v>2009</v>
          </cell>
          <cell r="G394">
            <v>0</v>
          </cell>
          <cell r="H394">
            <v>0.81457758628065202</v>
          </cell>
          <cell r="I394">
            <v>9.4076988614261499</v>
          </cell>
          <cell r="J394">
            <v>60.958904109589042</v>
          </cell>
          <cell r="K394">
            <v>10.833333333333334</v>
          </cell>
          <cell r="L394">
            <v>0.23073924238589549</v>
          </cell>
          <cell r="M394">
            <v>6.4956478350987119</v>
          </cell>
          <cell r="N394">
            <v>0</v>
          </cell>
          <cell r="O394">
            <v>15.664328176691345</v>
          </cell>
          <cell r="P394">
            <v>13.686973934946993</v>
          </cell>
          <cell r="Q394">
            <v>27.854542818458739</v>
          </cell>
          <cell r="R394">
            <v>17.507670067683122</v>
          </cell>
          <cell r="S394">
            <v>68.414941321407213</v>
          </cell>
          <cell r="T394">
            <v>21.414689531215625</v>
          </cell>
          <cell r="U394">
            <v>23.94864169410841</v>
          </cell>
          <cell r="W394">
            <v>0</v>
          </cell>
          <cell r="X394">
            <v>10.222276447706802</v>
          </cell>
          <cell r="Y394">
            <v>0</v>
          </cell>
          <cell r="Z394">
            <v>0</v>
          </cell>
          <cell r="AA394">
            <v>10.833333333333334</v>
          </cell>
          <cell r="AB394">
            <v>0</v>
          </cell>
          <cell r="AC394">
            <v>5</v>
          </cell>
          <cell r="AD394">
            <v>0</v>
          </cell>
          <cell r="AE394">
            <v>0</v>
          </cell>
          <cell r="AF394">
            <v>0</v>
          </cell>
          <cell r="AG394">
            <v>1.7263870774846071</v>
          </cell>
          <cell r="AH394">
            <v>4.4513917599033981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30</v>
          </cell>
          <cell r="AS394">
            <v>40.262123237876807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16.125211096031379</v>
          </cell>
          <cell r="BA394">
            <v>0</v>
          </cell>
          <cell r="BB394">
            <v>97.653061450699866</v>
          </cell>
          <cell r="BC394">
            <v>0</v>
          </cell>
          <cell r="BD394">
            <v>0</v>
          </cell>
          <cell r="BE394">
            <v>27.3224043715847</v>
          </cell>
          <cell r="BF394">
            <v>31.949997373960048</v>
          </cell>
          <cell r="BG394">
            <v>0</v>
          </cell>
          <cell r="BH394">
            <v>1.6865023640442942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H394">
            <v>0</v>
          </cell>
          <cell r="CJ394">
            <v>40143</v>
          </cell>
          <cell r="CK394">
            <v>10.222276447706802</v>
          </cell>
          <cell r="CL394">
            <v>1.7263870774846071</v>
          </cell>
          <cell r="CM394">
            <v>59.272401745544748</v>
          </cell>
          <cell r="CN394">
            <v>0</v>
          </cell>
          <cell r="CO394">
            <v>0</v>
          </cell>
          <cell r="CP394">
            <v>44.713514997780209</v>
          </cell>
          <cell r="CQ394">
            <v>0</v>
          </cell>
          <cell r="CR394">
            <v>30</v>
          </cell>
          <cell r="CS394">
            <v>0</v>
          </cell>
          <cell r="CU394">
            <v>40143</v>
          </cell>
          <cell r="CV394">
            <v>0</v>
          </cell>
          <cell r="CW394">
            <v>5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56.6222938095313</v>
          </cell>
          <cell r="DD394">
            <v>0</v>
          </cell>
          <cell r="DE394">
            <v>0</v>
          </cell>
          <cell r="DF394">
            <v>0</v>
          </cell>
          <cell r="DG394">
            <v>58.684931506849324</v>
          </cell>
          <cell r="DH394">
            <v>97.653061450699866</v>
          </cell>
          <cell r="DI394">
            <v>0</v>
          </cell>
          <cell r="DJ394">
            <v>0</v>
          </cell>
          <cell r="DK394">
            <v>27.3224043715847</v>
          </cell>
          <cell r="DL394">
            <v>31.949997373960048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R394">
            <v>59.272401745544748</v>
          </cell>
          <cell r="DS394">
            <v>0</v>
          </cell>
          <cell r="DT394">
            <v>0</v>
          </cell>
          <cell r="DV394">
            <v>40143</v>
          </cell>
          <cell r="DW394">
            <v>1.1509247183230713</v>
          </cell>
          <cell r="DY394">
            <v>49.7</v>
          </cell>
          <cell r="DZ394">
            <v>44.7</v>
          </cell>
          <cell r="EA394">
            <v>30</v>
          </cell>
          <cell r="EB394">
            <v>30</v>
          </cell>
          <cell r="ED394">
            <v>60</v>
          </cell>
          <cell r="EE394">
            <v>20</v>
          </cell>
          <cell r="EF394">
            <v>44.713514997780209</v>
          </cell>
          <cell r="EG394">
            <v>0</v>
          </cell>
          <cell r="EH394">
            <v>44.713514997780209</v>
          </cell>
          <cell r="EJ394">
            <v>30</v>
          </cell>
          <cell r="EK394">
            <v>90</v>
          </cell>
          <cell r="EL394">
            <v>110</v>
          </cell>
          <cell r="EN394">
            <v>0</v>
          </cell>
          <cell r="EO394">
            <v>60</v>
          </cell>
          <cell r="EP394">
            <v>80</v>
          </cell>
          <cell r="ER394">
            <v>200</v>
          </cell>
          <cell r="ET394">
            <v>15</v>
          </cell>
          <cell r="EU394">
            <v>0</v>
          </cell>
          <cell r="EV394">
            <v>0</v>
          </cell>
          <cell r="EW394">
            <v>44.272401745544748</v>
          </cell>
          <cell r="EX394">
            <v>15</v>
          </cell>
          <cell r="EZ394">
            <v>44.272401745544748</v>
          </cell>
          <cell r="FA394">
            <v>59.272401745544748</v>
          </cell>
          <cell r="FB394">
            <v>59</v>
          </cell>
          <cell r="FC394">
            <v>68.350684931506848</v>
          </cell>
          <cell r="FE394">
            <v>38271.593306944444</v>
          </cell>
        </row>
        <row r="395">
          <cell r="A395">
            <v>40144</v>
          </cell>
          <cell r="B395">
            <v>27</v>
          </cell>
          <cell r="C395">
            <v>5</v>
          </cell>
          <cell r="D395">
            <v>11</v>
          </cell>
          <cell r="E395">
            <v>2009</v>
          </cell>
          <cell r="G395">
            <v>0</v>
          </cell>
          <cell r="H395">
            <v>0.85996359056027905</v>
          </cell>
          <cell r="I395">
            <v>9.5162617598701686</v>
          </cell>
          <cell r="J395">
            <v>60.958904109589042</v>
          </cell>
          <cell r="K395">
            <v>10.833333333333334</v>
          </cell>
          <cell r="L395">
            <v>0.24359539313050491</v>
          </cell>
          <cell r="M395">
            <v>6.570606267191109</v>
          </cell>
          <cell r="N395">
            <v>0</v>
          </cell>
          <cell r="O395">
            <v>16.537101105432171</v>
          </cell>
          <cell r="P395">
            <v>13.844918782373828</v>
          </cell>
          <cell r="Q395">
            <v>27.540375151389537</v>
          </cell>
          <cell r="R395">
            <v>17.507670067683122</v>
          </cell>
          <cell r="S395">
            <v>43.124683674470113</v>
          </cell>
          <cell r="T395">
            <v>21.47404007259204</v>
          </cell>
          <cell r="U395">
            <v>25.661137807797488</v>
          </cell>
          <cell r="W395">
            <v>0</v>
          </cell>
          <cell r="X395">
            <v>10.376225350430447</v>
          </cell>
          <cell r="Y395">
            <v>0</v>
          </cell>
          <cell r="Z395">
            <v>0</v>
          </cell>
          <cell r="AA395">
            <v>10.833333333333334</v>
          </cell>
          <cell r="AB395">
            <v>0</v>
          </cell>
          <cell r="AC395">
            <v>5</v>
          </cell>
          <cell r="AD395">
            <v>0</v>
          </cell>
          <cell r="AE395">
            <v>0</v>
          </cell>
          <cell r="AF395">
            <v>0</v>
          </cell>
          <cell r="AG395">
            <v>1.814201660321614</v>
          </cell>
          <cell r="AH395">
            <v>4.3252304778532125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30</v>
          </cell>
          <cell r="AS395">
            <v>41.104834629025447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16.037396513194381</v>
          </cell>
          <cell r="BA395">
            <v>0</v>
          </cell>
          <cell r="BB395">
            <v>74.222465041665259</v>
          </cell>
          <cell r="BC395">
            <v>0</v>
          </cell>
          <cell r="BD395">
            <v>0</v>
          </cell>
          <cell r="BE395">
            <v>27.3224043715847</v>
          </cell>
          <cell r="BF395">
            <v>32.460891730313392</v>
          </cell>
          <cell r="BG395">
            <v>0</v>
          </cell>
          <cell r="BH395">
            <v>1.1756080076909541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H395">
            <v>0</v>
          </cell>
          <cell r="CJ395">
            <v>40144</v>
          </cell>
          <cell r="CK395">
            <v>10.376225350430447</v>
          </cell>
          <cell r="CL395">
            <v>1.814201660321614</v>
          </cell>
          <cell r="CM395">
            <v>59.783296101898088</v>
          </cell>
          <cell r="CN395">
            <v>0</v>
          </cell>
          <cell r="CO395">
            <v>0</v>
          </cell>
          <cell r="CP395">
            <v>45.430065106878658</v>
          </cell>
          <cell r="CQ395">
            <v>0</v>
          </cell>
          <cell r="CR395">
            <v>30</v>
          </cell>
          <cell r="CS395">
            <v>0</v>
          </cell>
          <cell r="CU395">
            <v>40144</v>
          </cell>
          <cell r="CV395">
            <v>0</v>
          </cell>
          <cell r="CW395">
            <v>5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56.981898465000057</v>
          </cell>
          <cell r="DD395">
            <v>0</v>
          </cell>
          <cell r="DE395">
            <v>0</v>
          </cell>
          <cell r="DF395">
            <v>0</v>
          </cell>
          <cell r="DG395">
            <v>58.684931506849324</v>
          </cell>
          <cell r="DH395">
            <v>74.222465041665259</v>
          </cell>
          <cell r="DI395">
            <v>0</v>
          </cell>
          <cell r="DJ395">
            <v>0</v>
          </cell>
          <cell r="DK395">
            <v>27.3224043715847</v>
          </cell>
          <cell r="DL395">
            <v>32.460891730313392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R395">
            <v>59.783296101898088</v>
          </cell>
          <cell r="DS395">
            <v>0</v>
          </cell>
          <cell r="DT395">
            <v>0</v>
          </cell>
          <cell r="DV395">
            <v>40144</v>
          </cell>
          <cell r="DW395">
            <v>1.2094677735477426</v>
          </cell>
          <cell r="DY395">
            <v>49.7</v>
          </cell>
          <cell r="DZ395">
            <v>44.7</v>
          </cell>
          <cell r="EA395">
            <v>30</v>
          </cell>
          <cell r="EB395">
            <v>30</v>
          </cell>
          <cell r="ED395">
            <v>60</v>
          </cell>
          <cell r="EE395">
            <v>20</v>
          </cell>
          <cell r="EF395">
            <v>45.430065106878658</v>
          </cell>
          <cell r="EG395">
            <v>0</v>
          </cell>
          <cell r="EH395">
            <v>45.430065106878658</v>
          </cell>
          <cell r="EJ395">
            <v>30</v>
          </cell>
          <cell r="EK395">
            <v>90</v>
          </cell>
          <cell r="EL395">
            <v>110</v>
          </cell>
          <cell r="EN395">
            <v>0</v>
          </cell>
          <cell r="EO395">
            <v>60</v>
          </cell>
          <cell r="EP395">
            <v>80</v>
          </cell>
          <cell r="ER395">
            <v>200</v>
          </cell>
          <cell r="ET395">
            <v>15</v>
          </cell>
          <cell r="EU395">
            <v>0</v>
          </cell>
          <cell r="EV395">
            <v>0</v>
          </cell>
          <cell r="EW395">
            <v>44.783296101898088</v>
          </cell>
          <cell r="EX395">
            <v>15</v>
          </cell>
          <cell r="EZ395">
            <v>44.783296101898088</v>
          </cell>
          <cell r="FA395">
            <v>59.783296101898088</v>
          </cell>
          <cell r="FB395">
            <v>59</v>
          </cell>
          <cell r="FC395">
            <v>68.350684931506848</v>
          </cell>
          <cell r="FE395">
            <v>38271.593307060182</v>
          </cell>
        </row>
        <row r="396">
          <cell r="A396">
            <v>40145</v>
          </cell>
          <cell r="B396">
            <v>28</v>
          </cell>
          <cell r="C396">
            <v>6</v>
          </cell>
          <cell r="D396">
            <v>11</v>
          </cell>
          <cell r="E396">
            <v>2009</v>
          </cell>
          <cell r="G396">
            <v>0</v>
          </cell>
          <cell r="H396">
            <v>1.250013638462848</v>
          </cell>
          <cell r="I396">
            <v>12.090388684421544</v>
          </cell>
          <cell r="J396">
            <v>60.958904109589042</v>
          </cell>
          <cell r="K396">
            <v>10.833333333333334</v>
          </cell>
          <cell r="L396">
            <v>0.3540819251213479</v>
          </cell>
          <cell r="M396">
            <v>8.347940154151507</v>
          </cell>
          <cell r="N396">
            <v>8.1229090909090917</v>
          </cell>
          <cell r="O396">
            <v>24.037764097618822</v>
          </cell>
          <cell r="P396">
            <v>17.58993747828891</v>
          </cell>
          <cell r="Q396">
            <v>27.486172183369884</v>
          </cell>
          <cell r="R396">
            <v>17.507670067683122</v>
          </cell>
          <cell r="S396">
            <v>45.277172878636527</v>
          </cell>
          <cell r="T396">
            <v>22.057409233677742</v>
          </cell>
          <cell r="U396">
            <v>37.11525038596011</v>
          </cell>
          <cell r="W396">
            <v>0</v>
          </cell>
          <cell r="X396">
            <v>13.340402322884392</v>
          </cell>
          <cell r="Y396">
            <v>0</v>
          </cell>
          <cell r="Z396">
            <v>0</v>
          </cell>
          <cell r="AA396">
            <v>10.833333333333334</v>
          </cell>
          <cell r="AB396">
            <v>2.4230731117223203</v>
          </cell>
          <cell r="AC396">
            <v>5</v>
          </cell>
          <cell r="AD396">
            <v>0</v>
          </cell>
          <cell r="AE396">
            <v>0</v>
          </cell>
          <cell r="AF396">
            <v>0</v>
          </cell>
          <cell r="AG396">
            <v>9.4018580584596272</v>
          </cell>
          <cell r="AH396">
            <v>3.7128555078508807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30</v>
          </cell>
          <cell r="AS396">
            <v>29.240058129169885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8.4497401150563647</v>
          </cell>
          <cell r="BA396">
            <v>0</v>
          </cell>
          <cell r="BB396">
            <v>96.000092383218004</v>
          </cell>
          <cell r="BC396">
            <v>0</v>
          </cell>
          <cell r="BD396">
            <v>0</v>
          </cell>
          <cell r="BE396">
            <v>27.3224043715847</v>
          </cell>
          <cell r="BF396">
            <v>33.636499738004346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7.3917808219178056</v>
          </cell>
          <cell r="BO396">
            <v>0</v>
          </cell>
          <cell r="BP396">
            <v>0</v>
          </cell>
          <cell r="BQ396">
            <v>16.27684936802217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H396">
            <v>0</v>
          </cell>
          <cell r="CJ396">
            <v>40145</v>
          </cell>
          <cell r="CK396">
            <v>13.340402322884392</v>
          </cell>
          <cell r="CL396">
            <v>9.4018580584596272</v>
          </cell>
          <cell r="CM396">
            <v>68.350684931506848</v>
          </cell>
          <cell r="CN396">
            <v>0</v>
          </cell>
          <cell r="CO396">
            <v>0</v>
          </cell>
          <cell r="CP396">
            <v>32.952913637020764</v>
          </cell>
          <cell r="CQ396">
            <v>0</v>
          </cell>
          <cell r="CR396">
            <v>30</v>
          </cell>
          <cell r="CS396">
            <v>0</v>
          </cell>
          <cell r="CU396">
            <v>40145</v>
          </cell>
          <cell r="CV396">
            <v>2.4230731117223203</v>
          </cell>
          <cell r="CW396">
            <v>5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46.293315959905158</v>
          </cell>
          <cell r="DD396">
            <v>0</v>
          </cell>
          <cell r="DE396">
            <v>0</v>
          </cell>
          <cell r="DF396">
            <v>0</v>
          </cell>
          <cell r="DG396">
            <v>58.684931506849324</v>
          </cell>
          <cell r="DH396">
            <v>96.000092383218004</v>
          </cell>
          <cell r="DI396">
            <v>0</v>
          </cell>
          <cell r="DJ396">
            <v>0</v>
          </cell>
          <cell r="DK396">
            <v>27.3224043715847</v>
          </cell>
          <cell r="DL396">
            <v>41.028280559922152</v>
          </cell>
          <cell r="DM396">
            <v>0</v>
          </cell>
          <cell r="DN396">
            <v>0</v>
          </cell>
          <cell r="DO396">
            <v>16.27684936802217</v>
          </cell>
          <cell r="DP396">
            <v>0</v>
          </cell>
          <cell r="DR396">
            <v>68.350684931506848</v>
          </cell>
          <cell r="DS396">
            <v>0</v>
          </cell>
          <cell r="DT396">
            <v>0</v>
          </cell>
          <cell r="DV396">
            <v>40145</v>
          </cell>
          <cell r="DW396">
            <v>6.2679053723064184</v>
          </cell>
          <cell r="DY396">
            <v>49.7</v>
          </cell>
          <cell r="DZ396">
            <v>44.7</v>
          </cell>
          <cell r="EA396">
            <v>30</v>
          </cell>
          <cell r="EB396">
            <v>30</v>
          </cell>
          <cell r="ED396">
            <v>60</v>
          </cell>
          <cell r="EE396">
            <v>20</v>
          </cell>
          <cell r="EF396">
            <v>40.344694458938569</v>
          </cell>
          <cell r="EG396">
            <v>0</v>
          </cell>
          <cell r="EH396">
            <v>40.344694458938569</v>
          </cell>
          <cell r="EJ396">
            <v>30</v>
          </cell>
          <cell r="EK396">
            <v>90</v>
          </cell>
          <cell r="EL396">
            <v>110</v>
          </cell>
          <cell r="EN396">
            <v>0</v>
          </cell>
          <cell r="EO396">
            <v>60</v>
          </cell>
          <cell r="EP396">
            <v>80</v>
          </cell>
          <cell r="ER396">
            <v>200</v>
          </cell>
          <cell r="ET396">
            <v>15</v>
          </cell>
          <cell r="EU396">
            <v>0</v>
          </cell>
          <cell r="EV396">
            <v>0</v>
          </cell>
          <cell r="EW396">
            <v>56.897074723685947</v>
          </cell>
          <cell r="EX396">
            <v>11.453610207820901</v>
          </cell>
          <cell r="EZ396">
            <v>56.897074723685947</v>
          </cell>
          <cell r="FA396">
            <v>71.897074723685947</v>
          </cell>
          <cell r="FB396">
            <v>59</v>
          </cell>
          <cell r="FC396">
            <v>68.350684931506848</v>
          </cell>
          <cell r="FE396">
            <v>38271.593307291667</v>
          </cell>
        </row>
        <row r="397">
          <cell r="A397">
            <v>40146</v>
          </cell>
          <cell r="B397">
            <v>29</v>
          </cell>
          <cell r="C397">
            <v>7</v>
          </cell>
          <cell r="D397">
            <v>11</v>
          </cell>
          <cell r="E397">
            <v>2009</v>
          </cell>
          <cell r="G397">
            <v>0</v>
          </cell>
          <cell r="H397">
            <v>1.2329607297593315</v>
          </cell>
          <cell r="I397">
            <v>12.077835260031007</v>
          </cell>
          <cell r="J397">
            <v>60.958904109589042</v>
          </cell>
          <cell r="K397">
            <v>10.833333333333334</v>
          </cell>
          <cell r="L397">
            <v>0.34925147643113624</v>
          </cell>
          <cell r="M397">
            <v>8.3392725059660613</v>
          </cell>
          <cell r="N397">
            <v>8.1229090909090917</v>
          </cell>
          <cell r="O397">
            <v>23.709836638285317</v>
          </cell>
          <cell r="P397">
            <v>17.571673884294405</v>
          </cell>
          <cell r="Q397">
            <v>27.43788893223326</v>
          </cell>
          <cell r="R397">
            <v>17.507670067683122</v>
          </cell>
          <cell r="S397">
            <v>50.996954164351102</v>
          </cell>
          <cell r="T397">
            <v>22.084689606262764</v>
          </cell>
          <cell r="U397">
            <v>37.358651587567934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10.833333333333334</v>
          </cell>
          <cell r="AB397">
            <v>2.4218440166656503</v>
          </cell>
          <cell r="AC397">
            <v>5</v>
          </cell>
          <cell r="AD397">
            <v>0</v>
          </cell>
          <cell r="AE397">
            <v>0</v>
          </cell>
          <cell r="AF397">
            <v>0</v>
          </cell>
          <cell r="AG397">
            <v>9.3895890566406397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30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8.4620091168753504</v>
          </cell>
          <cell r="BA397">
            <v>0</v>
          </cell>
          <cell r="BB397">
            <v>101.97828624130645</v>
          </cell>
          <cell r="BC397">
            <v>0</v>
          </cell>
          <cell r="BD397">
            <v>0</v>
          </cell>
          <cell r="BE397">
            <v>27.3224043715847</v>
          </cell>
          <cell r="BF397">
            <v>33.636499738004346</v>
          </cell>
          <cell r="BG397">
            <v>0</v>
          </cell>
          <cell r="BH397">
            <v>0</v>
          </cell>
          <cell r="BI397">
            <v>0</v>
          </cell>
          <cell r="BJ397">
            <v>7.3917808219178056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8.8751506319778315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CA397">
            <v>5.9190151678725336</v>
          </cell>
          <cell r="CB397">
            <v>0</v>
          </cell>
          <cell r="CC397">
            <v>0</v>
          </cell>
          <cell r="CD397">
            <v>0</v>
          </cell>
          <cell r="CE397">
            <v>47.351918890518277</v>
          </cell>
          <cell r="CF397">
            <v>0</v>
          </cell>
          <cell r="CH397">
            <v>53.270934058390807</v>
          </cell>
          <cell r="CJ397">
            <v>40146</v>
          </cell>
          <cell r="CK397">
            <v>0</v>
          </cell>
          <cell r="CL397">
            <v>9.3895890566406397</v>
          </cell>
          <cell r="CM397">
            <v>68.350684931506848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30</v>
          </cell>
          <cell r="CS397">
            <v>0</v>
          </cell>
          <cell r="CU397">
            <v>40146</v>
          </cell>
          <cell r="CV397">
            <v>2.4218440166656503</v>
          </cell>
          <cell r="CW397">
            <v>5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58.684931506849324</v>
          </cell>
          <cell r="DH397">
            <v>101.97828624130645</v>
          </cell>
          <cell r="DI397">
            <v>0</v>
          </cell>
          <cell r="DJ397">
            <v>0</v>
          </cell>
          <cell r="DK397">
            <v>27.3224043715847</v>
          </cell>
          <cell r="DL397">
            <v>41.028280559922152</v>
          </cell>
          <cell r="DM397">
            <v>0</v>
          </cell>
          <cell r="DN397">
            <v>0</v>
          </cell>
          <cell r="DO397">
            <v>8.8751506319778315</v>
          </cell>
          <cell r="DP397">
            <v>0</v>
          </cell>
          <cell r="DR397">
            <v>68.350684931506848</v>
          </cell>
          <cell r="DS397">
            <v>53.270934058390807</v>
          </cell>
          <cell r="DT397">
            <v>0</v>
          </cell>
          <cell r="DV397">
            <v>40146</v>
          </cell>
          <cell r="DW397">
            <v>6.2597260377604265</v>
          </cell>
          <cell r="DY397">
            <v>49.7</v>
          </cell>
          <cell r="DZ397">
            <v>44.7</v>
          </cell>
          <cell r="EA397">
            <v>30</v>
          </cell>
          <cell r="EB397">
            <v>30</v>
          </cell>
          <cell r="ED397">
            <v>60</v>
          </cell>
          <cell r="EE397">
            <v>20</v>
          </cell>
          <cell r="EF397">
            <v>47.351918890518277</v>
          </cell>
          <cell r="EG397">
            <v>0</v>
          </cell>
          <cell r="EH397">
            <v>47.351918890518277</v>
          </cell>
          <cell r="EJ397">
            <v>30</v>
          </cell>
          <cell r="EK397">
            <v>90</v>
          </cell>
          <cell r="EL397">
            <v>110</v>
          </cell>
          <cell r="EN397">
            <v>0</v>
          </cell>
          <cell r="EO397">
            <v>60</v>
          </cell>
          <cell r="EP397">
            <v>80</v>
          </cell>
          <cell r="ER397">
            <v>200</v>
          </cell>
          <cell r="ET397">
            <v>15</v>
          </cell>
          <cell r="EU397">
            <v>0</v>
          </cell>
          <cell r="EV397">
            <v>0</v>
          </cell>
          <cell r="EW397">
            <v>56.837998614205119</v>
          </cell>
          <cell r="EX397">
            <v>11.512686317301728</v>
          </cell>
          <cell r="EZ397">
            <v>56.837998614205119</v>
          </cell>
          <cell r="FA397">
            <v>71.837998614205119</v>
          </cell>
          <cell r="FB397">
            <v>59</v>
          </cell>
          <cell r="FC397">
            <v>68.350684931506848</v>
          </cell>
          <cell r="FE397">
            <v>38271.59330763889</v>
          </cell>
        </row>
        <row r="398">
          <cell r="A398">
            <v>40147</v>
          </cell>
          <cell r="B398">
            <v>30</v>
          </cell>
          <cell r="C398">
            <v>1</v>
          </cell>
          <cell r="D398">
            <v>11</v>
          </cell>
          <cell r="E398">
            <v>2009</v>
          </cell>
          <cell r="G398">
            <v>0</v>
          </cell>
          <cell r="H398">
            <v>1.0346114234363157</v>
          </cell>
          <cell r="I398">
            <v>11.943749807470287</v>
          </cell>
          <cell r="J398">
            <v>60.958904109589042</v>
          </cell>
          <cell r="K398">
            <v>10.833333333333334</v>
          </cell>
          <cell r="L398">
            <v>0.29306656606831644</v>
          </cell>
          <cell r="M398">
            <v>8.24669174923973</v>
          </cell>
          <cell r="N398">
            <v>8.1229090909090917</v>
          </cell>
          <cell r="O398">
            <v>19.895579187316958</v>
          </cell>
          <cell r="P398">
            <v>17.37659705187378</v>
          </cell>
          <cell r="Q398">
            <v>27.412802910520316</v>
          </cell>
          <cell r="R398">
            <v>17.507670067683122</v>
          </cell>
          <cell r="S398">
            <v>53.080657445912209</v>
          </cell>
          <cell r="T398">
            <v>22.094627783797559</v>
          </cell>
          <cell r="U398">
            <v>37.44732209037069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10.833333333333334</v>
          </cell>
          <cell r="AB398">
            <v>2.4206155450629936</v>
          </cell>
          <cell r="AC398">
            <v>5</v>
          </cell>
          <cell r="AD398">
            <v>0</v>
          </cell>
          <cell r="AE398">
            <v>0</v>
          </cell>
          <cell r="AF398">
            <v>0</v>
          </cell>
          <cell r="AG398">
            <v>9.2420518611541453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30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8.609546312361843</v>
          </cell>
          <cell r="BA398">
            <v>0</v>
          </cell>
          <cell r="BB398">
            <v>104.01306100771862</v>
          </cell>
          <cell r="BC398">
            <v>0</v>
          </cell>
          <cell r="BD398">
            <v>0</v>
          </cell>
          <cell r="BE398">
            <v>27.3224043715847</v>
          </cell>
          <cell r="BF398">
            <v>33.636499738004346</v>
          </cell>
          <cell r="BG398">
            <v>0</v>
          </cell>
          <cell r="BH398">
            <v>0</v>
          </cell>
          <cell r="BI398">
            <v>0</v>
          </cell>
          <cell r="BJ398">
            <v>7.3917808219178056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CA398">
            <v>5.5865804089887963</v>
          </cell>
          <cell r="CB398">
            <v>0</v>
          </cell>
          <cell r="CC398">
            <v>0</v>
          </cell>
          <cell r="CD398">
            <v>0</v>
          </cell>
          <cell r="CE398">
            <v>52.192649217394177</v>
          </cell>
          <cell r="CF398">
            <v>0</v>
          </cell>
          <cell r="CH398">
            <v>57.779229626382971</v>
          </cell>
          <cell r="CJ398">
            <v>40147</v>
          </cell>
          <cell r="CK398">
            <v>0</v>
          </cell>
          <cell r="CL398">
            <v>9.2420518611541453</v>
          </cell>
          <cell r="CM398">
            <v>68.350684931506848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30</v>
          </cell>
          <cell r="CS398">
            <v>0</v>
          </cell>
          <cell r="CU398">
            <v>40147</v>
          </cell>
          <cell r="CV398">
            <v>2.4206155450629936</v>
          </cell>
          <cell r="CW398">
            <v>5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58.684931506849324</v>
          </cell>
          <cell r="DH398">
            <v>104.01306100771862</v>
          </cell>
          <cell r="DI398">
            <v>0</v>
          </cell>
          <cell r="DJ398">
            <v>0</v>
          </cell>
          <cell r="DK398">
            <v>27.3224043715847</v>
          </cell>
          <cell r="DL398">
            <v>41.028280559922152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R398">
            <v>68.350684931506848</v>
          </cell>
          <cell r="DS398">
            <v>57.779229626382971</v>
          </cell>
          <cell r="DT398">
            <v>0</v>
          </cell>
          <cell r="DV398">
            <v>40147</v>
          </cell>
          <cell r="DW398">
            <v>6.1613679074360972</v>
          </cell>
          <cell r="DY398">
            <v>49.7</v>
          </cell>
          <cell r="DZ398">
            <v>44.7</v>
          </cell>
          <cell r="EA398">
            <v>30</v>
          </cell>
          <cell r="EB398">
            <v>30</v>
          </cell>
          <cell r="ED398">
            <v>60</v>
          </cell>
          <cell r="EE398">
            <v>20</v>
          </cell>
          <cell r="EF398">
            <v>52.192649217394177</v>
          </cell>
          <cell r="EG398">
            <v>0</v>
          </cell>
          <cell r="EH398">
            <v>52.192649217394177</v>
          </cell>
          <cell r="EJ398">
            <v>30</v>
          </cell>
          <cell r="EK398">
            <v>90</v>
          </cell>
          <cell r="EL398">
            <v>110</v>
          </cell>
          <cell r="EN398">
            <v>0</v>
          </cell>
          <cell r="EO398">
            <v>60</v>
          </cell>
          <cell r="EP398">
            <v>80</v>
          </cell>
          <cell r="ER398">
            <v>200</v>
          </cell>
          <cell r="ET398">
            <v>15</v>
          </cell>
          <cell r="EU398">
            <v>0</v>
          </cell>
          <cell r="EV398">
            <v>0</v>
          </cell>
          <cell r="EW398">
            <v>56.206995739703942</v>
          </cell>
          <cell r="EX398">
            <v>12.143689191802906</v>
          </cell>
          <cell r="EZ398">
            <v>56.206995739703942</v>
          </cell>
          <cell r="FA398">
            <v>71.206995739703942</v>
          </cell>
          <cell r="FB398">
            <v>59</v>
          </cell>
          <cell r="FC398">
            <v>68.350684931506848</v>
          </cell>
          <cell r="FE398">
            <v>38271.593307870367</v>
          </cell>
        </row>
        <row r="399">
          <cell r="A399">
            <v>40148</v>
          </cell>
          <cell r="B399">
            <v>1</v>
          </cell>
          <cell r="C399">
            <v>2</v>
          </cell>
          <cell r="D399">
            <v>12</v>
          </cell>
          <cell r="E399">
            <v>2009</v>
          </cell>
          <cell r="G399">
            <v>0</v>
          </cell>
          <cell r="H399">
            <v>1.9526550735642596</v>
          </cell>
          <cell r="I399">
            <v>12.11492569158891</v>
          </cell>
          <cell r="J399">
            <v>60.958904109589042</v>
          </cell>
          <cell r="K399">
            <v>10.483870967741936</v>
          </cell>
          <cell r="L399">
            <v>0.24503037710281783</v>
          </cell>
          <cell r="M399">
            <v>8.2229206311837562</v>
          </cell>
          <cell r="N399">
            <v>8.1229090909090917</v>
          </cell>
          <cell r="O399">
            <v>16.384167028632234</v>
          </cell>
          <cell r="P399">
            <v>15.474101492316505</v>
          </cell>
          <cell r="Q399">
            <v>26.619373139651813</v>
          </cell>
          <cell r="R399">
            <v>16.682246416849431</v>
          </cell>
          <cell r="S399">
            <v>45.175615266450599</v>
          </cell>
          <cell r="T399">
            <v>21.867182716651076</v>
          </cell>
          <cell r="U399">
            <v>38.690770502181515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10.483870967741936</v>
          </cell>
          <cell r="AB399">
            <v>2.4193876965981063</v>
          </cell>
          <cell r="AC399">
            <v>5</v>
          </cell>
          <cell r="AD399">
            <v>0</v>
          </cell>
          <cell r="AE399">
            <v>0</v>
          </cell>
          <cell r="AF399">
            <v>0</v>
          </cell>
          <cell r="AG399">
            <v>9.1714724025975602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30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9.0295881365098296</v>
          </cell>
          <cell r="BA399">
            <v>0</v>
          </cell>
          <cell r="BB399">
            <v>96.703980348773371</v>
          </cell>
          <cell r="BC399">
            <v>0</v>
          </cell>
          <cell r="BD399">
            <v>0</v>
          </cell>
          <cell r="BE399">
            <v>27.3224043715847</v>
          </cell>
          <cell r="BF399">
            <v>33.636499738004346</v>
          </cell>
          <cell r="BG399">
            <v>0</v>
          </cell>
          <cell r="BH399">
            <v>0</v>
          </cell>
          <cell r="BI399">
            <v>0</v>
          </cell>
          <cell r="BJ399">
            <v>7.3917808219178056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CA399">
            <v>6.675799943235365</v>
          </cell>
          <cell r="CB399">
            <v>0</v>
          </cell>
          <cell r="CC399">
            <v>0</v>
          </cell>
          <cell r="CD399">
            <v>0</v>
          </cell>
          <cell r="CE399">
            <v>45.159888077449978</v>
          </cell>
          <cell r="CF399">
            <v>0</v>
          </cell>
          <cell r="CH399">
            <v>51.835688020685339</v>
          </cell>
          <cell r="CJ399">
            <v>40148</v>
          </cell>
          <cell r="CK399">
            <v>0</v>
          </cell>
          <cell r="CL399">
            <v>9.1714724025975602</v>
          </cell>
          <cell r="CM399">
            <v>68.350684931506848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30</v>
          </cell>
          <cell r="CS399">
            <v>0</v>
          </cell>
          <cell r="CU399">
            <v>40148</v>
          </cell>
          <cell r="CV399">
            <v>2.4193876965981063</v>
          </cell>
          <cell r="CW399">
            <v>5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58.684931506849324</v>
          </cell>
          <cell r="DH399">
            <v>96.703980348773371</v>
          </cell>
          <cell r="DI399">
            <v>0</v>
          </cell>
          <cell r="DJ399">
            <v>0</v>
          </cell>
          <cell r="DK399">
            <v>27.3224043715847</v>
          </cell>
          <cell r="DL399">
            <v>41.028280559922152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R399">
            <v>68.350684931506848</v>
          </cell>
          <cell r="DS399">
            <v>51.835688020685339</v>
          </cell>
          <cell r="DT399">
            <v>0</v>
          </cell>
          <cell r="DV399">
            <v>40148</v>
          </cell>
          <cell r="DW399">
            <v>6.1143149350650399</v>
          </cell>
          <cell r="DY399">
            <v>49.7</v>
          </cell>
          <cell r="DZ399">
            <v>44.7</v>
          </cell>
          <cell r="EA399">
            <v>30</v>
          </cell>
          <cell r="EB399">
            <v>30</v>
          </cell>
          <cell r="ED399">
            <v>60</v>
          </cell>
          <cell r="EE399">
            <v>20</v>
          </cell>
          <cell r="EF399">
            <v>45.159888077449978</v>
          </cell>
          <cell r="EG399">
            <v>0</v>
          </cell>
          <cell r="EH399">
            <v>45.159888077449978</v>
          </cell>
          <cell r="EJ399">
            <v>30</v>
          </cell>
          <cell r="EK399">
            <v>90</v>
          </cell>
          <cell r="EL399">
            <v>110</v>
          </cell>
          <cell r="EN399">
            <v>0</v>
          </cell>
          <cell r="EO399">
            <v>60</v>
          </cell>
          <cell r="EP399">
            <v>80</v>
          </cell>
          <cell r="ER399">
            <v>200</v>
          </cell>
          <cell r="ET399">
            <v>15</v>
          </cell>
          <cell r="EU399">
            <v>0</v>
          </cell>
          <cell r="EV399">
            <v>0</v>
          </cell>
          <cell r="EW399">
            <v>55.775690597843642</v>
          </cell>
          <cell r="EX399">
            <v>12.574994333663206</v>
          </cell>
          <cell r="EZ399">
            <v>55.775690597843642</v>
          </cell>
          <cell r="FA399">
            <v>70.775690597843635</v>
          </cell>
          <cell r="FB399">
            <v>59</v>
          </cell>
          <cell r="FC399">
            <v>68.350684931506848</v>
          </cell>
          <cell r="FE399">
            <v>38271.593308217591</v>
          </cell>
        </row>
        <row r="400">
          <cell r="A400">
            <v>40149</v>
          </cell>
          <cell r="B400">
            <v>2</v>
          </cell>
          <cell r="C400">
            <v>3</v>
          </cell>
          <cell r="D400">
            <v>12</v>
          </cell>
          <cell r="E400">
            <v>2009</v>
          </cell>
          <cell r="G400">
            <v>0</v>
          </cell>
          <cell r="H400">
            <v>1.6535090672889659</v>
          </cell>
          <cell r="I400">
            <v>11.538820504345352</v>
          </cell>
          <cell r="J400">
            <v>60.958904109589042</v>
          </cell>
          <cell r="K400">
            <v>10.483870967741936</v>
          </cell>
          <cell r="L400">
            <v>0.20749181756980212</v>
          </cell>
          <cell r="M400">
            <v>7.8318932860300032</v>
          </cell>
          <cell r="N400">
            <v>8.1229090909090917</v>
          </cell>
          <cell r="O400">
            <v>13.874118941226703</v>
          </cell>
          <cell r="P400">
            <v>14.738256274227711</v>
          </cell>
          <cell r="Q400">
            <v>26.371565132061551</v>
          </cell>
          <cell r="R400">
            <v>16.682246416849431</v>
          </cell>
          <cell r="S400">
            <v>38.879720685286863</v>
          </cell>
          <cell r="T400">
            <v>21.890832503512005</v>
          </cell>
          <cell r="U400">
            <v>34.204349293102219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10.483870967741936</v>
          </cell>
          <cell r="AB400">
            <v>2.4181604709549056</v>
          </cell>
          <cell r="AC400">
            <v>5</v>
          </cell>
          <cell r="AD400">
            <v>0</v>
          </cell>
          <cell r="AE400">
            <v>0</v>
          </cell>
          <cell r="AF400">
            <v>0</v>
          </cell>
          <cell r="AG400">
            <v>8.7441337235539898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21.439894847481494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94.974902481901097</v>
          </cell>
          <cell r="BC400">
            <v>0</v>
          </cell>
          <cell r="BD400">
            <v>0</v>
          </cell>
          <cell r="BE400">
            <v>27.3224043715847</v>
          </cell>
          <cell r="BF400">
            <v>33.636499738004346</v>
          </cell>
          <cell r="BG400">
            <v>0</v>
          </cell>
          <cell r="BH400">
            <v>0</v>
          </cell>
          <cell r="BI400">
            <v>0</v>
          </cell>
          <cell r="BJ400">
            <v>7.1644660784135112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0.22731474350429437</v>
          </cell>
          <cell r="BY400">
            <v>0</v>
          </cell>
          <cell r="CA400">
            <v>5.800548749716512</v>
          </cell>
          <cell r="CB400">
            <v>0</v>
          </cell>
          <cell r="CC400">
            <v>0</v>
          </cell>
          <cell r="CD400">
            <v>0</v>
          </cell>
          <cell r="CE400">
            <v>50.226291916883895</v>
          </cell>
          <cell r="CF400">
            <v>0</v>
          </cell>
          <cell r="CH400">
            <v>56.026840666600407</v>
          </cell>
          <cell r="CJ400">
            <v>40149</v>
          </cell>
          <cell r="CK400">
            <v>0</v>
          </cell>
          <cell r="CL400">
            <v>8.7441337235539898</v>
          </cell>
          <cell r="CM400">
            <v>68.123370188002554</v>
          </cell>
          <cell r="CN400">
            <v>0.22731474350429437</v>
          </cell>
          <cell r="CO400">
            <v>0</v>
          </cell>
          <cell r="CP400">
            <v>0</v>
          </cell>
          <cell r="CQ400">
            <v>0</v>
          </cell>
          <cell r="CR400">
            <v>21.439894847481494</v>
          </cell>
          <cell r="CS400">
            <v>0</v>
          </cell>
          <cell r="CU400">
            <v>40149</v>
          </cell>
          <cell r="CV400">
            <v>2.4181604709549056</v>
          </cell>
          <cell r="CW400">
            <v>5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40.667899538777419</v>
          </cell>
          <cell r="DH400">
            <v>94.974902481901097</v>
          </cell>
          <cell r="DI400">
            <v>0</v>
          </cell>
          <cell r="DJ400">
            <v>0</v>
          </cell>
          <cell r="DK400">
            <v>27.3224043715847</v>
          </cell>
          <cell r="DL400">
            <v>40.800965816417857</v>
          </cell>
          <cell r="DM400">
            <v>0</v>
          </cell>
          <cell r="DN400">
            <v>0</v>
          </cell>
          <cell r="DO400">
            <v>0</v>
          </cell>
          <cell r="DP400">
            <v>0.22731474350429437</v>
          </cell>
          <cell r="DR400">
            <v>68.350684931506848</v>
          </cell>
          <cell r="DS400">
            <v>56.026840666600407</v>
          </cell>
          <cell r="DT400">
            <v>0</v>
          </cell>
          <cell r="DV400">
            <v>40149</v>
          </cell>
          <cell r="DW400">
            <v>5.8294224823693268</v>
          </cell>
          <cell r="DY400">
            <v>49.7</v>
          </cell>
          <cell r="DZ400">
            <v>44.7</v>
          </cell>
          <cell r="EA400">
            <v>30</v>
          </cell>
          <cell r="EB400">
            <v>30</v>
          </cell>
          <cell r="ED400">
            <v>60</v>
          </cell>
          <cell r="EE400">
            <v>20</v>
          </cell>
          <cell r="EF400">
            <v>50.226291916883895</v>
          </cell>
          <cell r="EG400">
            <v>0</v>
          </cell>
          <cell r="EH400">
            <v>50.226291916883895</v>
          </cell>
          <cell r="EJ400">
            <v>30</v>
          </cell>
          <cell r="EK400">
            <v>90</v>
          </cell>
          <cell r="EL400">
            <v>110</v>
          </cell>
          <cell r="EN400">
            <v>0</v>
          </cell>
          <cell r="EO400">
            <v>60</v>
          </cell>
          <cell r="EP400">
            <v>80</v>
          </cell>
          <cell r="ER400">
            <v>200</v>
          </cell>
          <cell r="ET400">
            <v>15</v>
          </cell>
          <cell r="EU400">
            <v>0</v>
          </cell>
          <cell r="EV400">
            <v>0.22731474350429437</v>
          </cell>
          <cell r="EW400">
            <v>53.350684931506841</v>
          </cell>
          <cell r="EX400">
            <v>15</v>
          </cell>
          <cell r="EZ400">
            <v>53.123370188002546</v>
          </cell>
          <cell r="FA400">
            <v>68.123370188002554</v>
          </cell>
          <cell r="FB400">
            <v>59</v>
          </cell>
          <cell r="FC400">
            <v>68.350684931506848</v>
          </cell>
          <cell r="FE400">
            <v>38271.593308333337</v>
          </cell>
        </row>
        <row r="401">
          <cell r="A401">
            <v>40150</v>
          </cell>
          <cell r="B401">
            <v>3</v>
          </cell>
          <cell r="C401">
            <v>4</v>
          </cell>
          <cell r="D401">
            <v>12</v>
          </cell>
          <cell r="E401">
            <v>2009</v>
          </cell>
          <cell r="G401">
            <v>0</v>
          </cell>
          <cell r="H401">
            <v>1.3606999273701899</v>
          </cell>
          <cell r="I401">
            <v>9.4830534209450761</v>
          </cell>
          <cell r="J401">
            <v>60.958904109589042</v>
          </cell>
          <cell r="K401">
            <v>10.483870967741936</v>
          </cell>
          <cell r="L401">
            <v>0.17074844443402015</v>
          </cell>
          <cell r="M401">
            <v>6.43655583259957</v>
          </cell>
          <cell r="N401">
            <v>0</v>
          </cell>
          <cell r="O401">
            <v>11.417241676578818</v>
          </cell>
          <cell r="P401">
            <v>12.112474713290437</v>
          </cell>
          <cell r="Q401">
            <v>27.016939166136037</v>
          </cell>
          <cell r="R401">
            <v>16.682246416849431</v>
          </cell>
          <cell r="S401">
            <v>56.83333577272689</v>
          </cell>
          <cell r="T401">
            <v>20.980882008249505</v>
          </cell>
          <cell r="U401">
            <v>24.183593851681302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5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101.99781163265769</v>
          </cell>
          <cell r="BC401">
            <v>0</v>
          </cell>
          <cell r="BD401">
            <v>0</v>
          </cell>
          <cell r="BE401">
            <v>27.3224043715847</v>
          </cell>
          <cell r="BF401">
            <v>31.336456358916838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2.300043379087505</v>
          </cell>
          <cell r="BX401">
            <v>7.3917808219178056</v>
          </cell>
          <cell r="BY401">
            <v>0</v>
          </cell>
          <cell r="CA401">
            <v>3.4519725263974603</v>
          </cell>
          <cell r="CB401">
            <v>0</v>
          </cell>
          <cell r="CC401">
            <v>10.483870967741936</v>
          </cell>
          <cell r="CD401">
            <v>1.6073042770335899</v>
          </cell>
          <cell r="CE401">
            <v>67.228901972854715</v>
          </cell>
          <cell r="CF401">
            <v>0</v>
          </cell>
          <cell r="CH401">
            <v>70.68087449925217</v>
          </cell>
          <cell r="CJ401">
            <v>40150</v>
          </cell>
          <cell r="CK401">
            <v>0</v>
          </cell>
          <cell r="CL401">
            <v>0</v>
          </cell>
          <cell r="CM401">
            <v>58.658860730501537</v>
          </cell>
          <cell r="CN401">
            <v>9.6918242010053106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U401">
            <v>40150</v>
          </cell>
          <cell r="CV401">
            <v>0</v>
          </cell>
          <cell r="CW401">
            <v>5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101.99781163265769</v>
          </cell>
          <cell r="DI401">
            <v>0</v>
          </cell>
          <cell r="DJ401">
            <v>0</v>
          </cell>
          <cell r="DK401">
            <v>27.3224043715847</v>
          </cell>
          <cell r="DL401">
            <v>31.336456358916838</v>
          </cell>
          <cell r="DM401">
            <v>0</v>
          </cell>
          <cell r="DN401">
            <v>0</v>
          </cell>
          <cell r="DO401">
            <v>0</v>
          </cell>
          <cell r="DP401">
            <v>9.6918242010053106</v>
          </cell>
          <cell r="DR401">
            <v>68.350684931506848</v>
          </cell>
          <cell r="DS401">
            <v>70.68087449925217</v>
          </cell>
          <cell r="DT401">
            <v>12.091175244775526</v>
          </cell>
          <cell r="DV401">
            <v>40150</v>
          </cell>
          <cell r="DW401">
            <v>0</v>
          </cell>
          <cell r="DY401">
            <v>49.7</v>
          </cell>
          <cell r="DZ401">
            <v>44.7</v>
          </cell>
          <cell r="EA401">
            <v>30</v>
          </cell>
          <cell r="EB401">
            <v>30</v>
          </cell>
          <cell r="ED401">
            <v>60</v>
          </cell>
          <cell r="EE401">
            <v>20</v>
          </cell>
          <cell r="EF401">
            <v>67.228901972854715</v>
          </cell>
          <cell r="EG401">
            <v>7.2289019728547146</v>
          </cell>
          <cell r="EH401">
            <v>60</v>
          </cell>
          <cell r="EJ401">
            <v>30</v>
          </cell>
          <cell r="EK401">
            <v>90</v>
          </cell>
          <cell r="EL401">
            <v>110</v>
          </cell>
          <cell r="EN401">
            <v>0</v>
          </cell>
          <cell r="EO401">
            <v>60</v>
          </cell>
          <cell r="EP401">
            <v>80</v>
          </cell>
          <cell r="ER401">
            <v>200</v>
          </cell>
          <cell r="ET401">
            <v>15</v>
          </cell>
          <cell r="EU401">
            <v>0</v>
          </cell>
          <cell r="EV401">
            <v>9.6918242010053106</v>
          </cell>
          <cell r="EW401">
            <v>53.350684931506848</v>
          </cell>
          <cell r="EX401">
            <v>15</v>
          </cell>
          <cell r="EZ401">
            <v>43.658860730501537</v>
          </cell>
          <cell r="FA401">
            <v>58.658860730501537</v>
          </cell>
          <cell r="FB401">
            <v>59</v>
          </cell>
          <cell r="FC401">
            <v>68.350684931506848</v>
          </cell>
          <cell r="FE401">
            <v>38271.593308564814</v>
          </cell>
        </row>
        <row r="402">
          <cell r="A402">
            <v>40151</v>
          </cell>
          <cell r="B402">
            <v>4</v>
          </cell>
          <cell r="C402">
            <v>5</v>
          </cell>
          <cell r="D402">
            <v>12</v>
          </cell>
          <cell r="E402">
            <v>2009</v>
          </cell>
          <cell r="G402">
            <v>0</v>
          </cell>
          <cell r="H402">
            <v>1.1234247992855686</v>
          </cell>
          <cell r="I402">
            <v>9.4814591888295823</v>
          </cell>
          <cell r="J402">
            <v>60.958904109589042</v>
          </cell>
          <cell r="K402">
            <v>10.483870967741936</v>
          </cell>
          <cell r="L402">
            <v>0.1409737981594123</v>
          </cell>
          <cell r="M402">
            <v>6.4354737587604784</v>
          </cell>
          <cell r="N402">
            <v>0</v>
          </cell>
          <cell r="O402">
            <v>9.4263343305197758</v>
          </cell>
          <cell r="P402">
            <v>12.1104384391782</v>
          </cell>
          <cell r="Q402">
            <v>26.694067524942067</v>
          </cell>
          <cell r="R402">
            <v>16.682246416849431</v>
          </cell>
          <cell r="S402">
            <v>95.183111230461279</v>
          </cell>
          <cell r="T402">
            <v>21.358976172386821</v>
          </cell>
          <cell r="U402">
            <v>28.544184185681271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5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145.08627158852937</v>
          </cell>
          <cell r="BC402">
            <v>0</v>
          </cell>
          <cell r="BD402">
            <v>0</v>
          </cell>
          <cell r="BE402">
            <v>27.3224043715847</v>
          </cell>
          <cell r="BF402">
            <v>31.329116702077112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2.3073830359272307</v>
          </cell>
          <cell r="BX402">
            <v>7.3917808219178056</v>
          </cell>
          <cell r="BY402">
            <v>0</v>
          </cell>
          <cell r="CA402">
            <v>3.2131031661973459</v>
          </cell>
          <cell r="CB402">
            <v>0</v>
          </cell>
          <cell r="CC402">
            <v>10.483870967741936</v>
          </cell>
          <cell r="CD402">
            <v>1.5764475569198906</v>
          </cell>
          <cell r="CE402">
            <v>64.913086711489484</v>
          </cell>
          <cell r="CF402">
            <v>0</v>
          </cell>
          <cell r="CH402">
            <v>68.126189877686826</v>
          </cell>
          <cell r="CJ402">
            <v>40151</v>
          </cell>
          <cell r="CK402">
            <v>0</v>
          </cell>
          <cell r="CL402">
            <v>0</v>
          </cell>
          <cell r="CM402">
            <v>58.651521073661812</v>
          </cell>
          <cell r="CN402">
            <v>9.6991638578450363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U402">
            <v>40151</v>
          </cell>
          <cell r="CV402">
            <v>0</v>
          </cell>
          <cell r="CW402">
            <v>5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145.08627158852937</v>
          </cell>
          <cell r="DI402">
            <v>0</v>
          </cell>
          <cell r="DJ402">
            <v>0</v>
          </cell>
          <cell r="DK402">
            <v>27.3224043715847</v>
          </cell>
          <cell r="DL402">
            <v>31.329116702077112</v>
          </cell>
          <cell r="DM402">
            <v>0</v>
          </cell>
          <cell r="DN402">
            <v>0</v>
          </cell>
          <cell r="DO402">
            <v>0</v>
          </cell>
          <cell r="DP402">
            <v>9.6991638578450363</v>
          </cell>
          <cell r="DR402">
            <v>68.350684931506848</v>
          </cell>
          <cell r="DS402">
            <v>68.126189877686826</v>
          </cell>
          <cell r="DT402">
            <v>12.060318524661827</v>
          </cell>
          <cell r="DV402">
            <v>40151</v>
          </cell>
          <cell r="DW402">
            <v>0</v>
          </cell>
          <cell r="DY402">
            <v>49.7</v>
          </cell>
          <cell r="DZ402">
            <v>44.7</v>
          </cell>
          <cell r="EA402">
            <v>30</v>
          </cell>
          <cell r="EB402">
            <v>30</v>
          </cell>
          <cell r="ED402">
            <v>60</v>
          </cell>
          <cell r="EE402">
            <v>20</v>
          </cell>
          <cell r="EF402">
            <v>64.913086711489484</v>
          </cell>
          <cell r="EG402">
            <v>4.9130867114894841</v>
          </cell>
          <cell r="EH402">
            <v>60</v>
          </cell>
          <cell r="EJ402">
            <v>30</v>
          </cell>
          <cell r="EK402">
            <v>90</v>
          </cell>
          <cell r="EL402">
            <v>110</v>
          </cell>
          <cell r="EN402">
            <v>0</v>
          </cell>
          <cell r="EO402">
            <v>60</v>
          </cell>
          <cell r="EP402">
            <v>80</v>
          </cell>
          <cell r="ER402">
            <v>200</v>
          </cell>
          <cell r="ET402">
            <v>15</v>
          </cell>
          <cell r="EU402">
            <v>0</v>
          </cell>
          <cell r="EV402">
            <v>9.6991638578450363</v>
          </cell>
          <cell r="EW402">
            <v>53.350684931506848</v>
          </cell>
          <cell r="EX402">
            <v>15</v>
          </cell>
          <cell r="EZ402">
            <v>43.651521073661812</v>
          </cell>
          <cell r="FA402">
            <v>58.651521073661812</v>
          </cell>
          <cell r="FB402">
            <v>59</v>
          </cell>
          <cell r="FC402">
            <v>68.350684931506848</v>
          </cell>
          <cell r="FE402">
            <v>38271.593308912037</v>
          </cell>
        </row>
        <row r="403">
          <cell r="A403">
            <v>40152</v>
          </cell>
          <cell r="B403">
            <v>5</v>
          </cell>
          <cell r="C403">
            <v>6</v>
          </cell>
          <cell r="D403">
            <v>12</v>
          </cell>
          <cell r="E403">
            <v>2009</v>
          </cell>
          <cell r="G403">
            <v>0</v>
          </cell>
          <cell r="H403">
            <v>1.9086156283719176</v>
          </cell>
          <cell r="I403">
            <v>12.10106114127875</v>
          </cell>
          <cell r="J403">
            <v>60.958904109589042</v>
          </cell>
          <cell r="K403">
            <v>10.483870967741936</v>
          </cell>
          <cell r="L403">
            <v>0.23950405450290205</v>
          </cell>
          <cell r="M403">
            <v>8.2135101651446085</v>
          </cell>
          <cell r="N403">
            <v>8.1229090909090917</v>
          </cell>
          <cell r="O403">
            <v>16.014644712249677</v>
          </cell>
          <cell r="P403">
            <v>15.456392637627145</v>
          </cell>
          <cell r="Q403">
            <v>26.651817021231679</v>
          </cell>
          <cell r="R403">
            <v>16.682246416849431</v>
          </cell>
          <cell r="S403">
            <v>45.175615266450599</v>
          </cell>
          <cell r="T403">
            <v>21.867182716651076</v>
          </cell>
          <cell r="U403">
            <v>38.690770502181515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2.4169338678174639</v>
          </cell>
          <cell r="AC403">
            <v>5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105.7335684852832</v>
          </cell>
          <cell r="BC403">
            <v>0</v>
          </cell>
          <cell r="BD403">
            <v>0</v>
          </cell>
          <cell r="BE403">
            <v>27.3224043715847</v>
          </cell>
          <cell r="BF403">
            <v>33.636499738004346</v>
          </cell>
          <cell r="BG403">
            <v>0</v>
          </cell>
          <cell r="BH403">
            <v>0</v>
          </cell>
          <cell r="BI403">
            <v>0</v>
          </cell>
          <cell r="BJ403">
            <v>7.3917808219178056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CA403">
            <v>6.6178959477328618</v>
          </cell>
          <cell r="CB403">
            <v>0</v>
          </cell>
          <cell r="CC403">
            <v>10.483870967741936</v>
          </cell>
          <cell r="CD403">
            <v>9.1589894427391396</v>
          </cell>
          <cell r="CE403">
            <v>74.80510078795794</v>
          </cell>
          <cell r="CF403">
            <v>0</v>
          </cell>
          <cell r="CH403">
            <v>81.422996735690802</v>
          </cell>
          <cell r="CJ403">
            <v>40152</v>
          </cell>
          <cell r="CK403">
            <v>0</v>
          </cell>
          <cell r="CL403">
            <v>0</v>
          </cell>
          <cell r="CM403">
            <v>68.350684931506848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U403">
            <v>40152</v>
          </cell>
          <cell r="CV403">
            <v>2.4169338678174639</v>
          </cell>
          <cell r="CW403">
            <v>5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105.7335684852832</v>
          </cell>
          <cell r="DI403">
            <v>0</v>
          </cell>
          <cell r="DJ403">
            <v>0</v>
          </cell>
          <cell r="DK403">
            <v>27.3224043715847</v>
          </cell>
          <cell r="DL403">
            <v>41.028280559922152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R403">
            <v>68.350684931506848</v>
          </cell>
          <cell r="DS403">
            <v>81.422996735690802</v>
          </cell>
          <cell r="DT403">
            <v>19.642860410481077</v>
          </cell>
          <cell r="DV403">
            <v>40152</v>
          </cell>
          <cell r="DW403">
            <v>0</v>
          </cell>
          <cell r="DY403">
            <v>49.7</v>
          </cell>
          <cell r="DZ403">
            <v>44.7</v>
          </cell>
          <cell r="EA403">
            <v>30</v>
          </cell>
          <cell r="EB403">
            <v>30</v>
          </cell>
          <cell r="ED403">
            <v>60</v>
          </cell>
          <cell r="EE403">
            <v>20</v>
          </cell>
          <cell r="EF403">
            <v>74.80510078795794</v>
          </cell>
          <cell r="EG403">
            <v>14.80510078795794</v>
          </cell>
          <cell r="EH403">
            <v>60</v>
          </cell>
          <cell r="EJ403">
            <v>30</v>
          </cell>
          <cell r="EK403">
            <v>90</v>
          </cell>
          <cell r="EL403">
            <v>110</v>
          </cell>
          <cell r="EN403">
            <v>0</v>
          </cell>
          <cell r="EO403">
            <v>60</v>
          </cell>
          <cell r="EP403">
            <v>80</v>
          </cell>
          <cell r="ER403">
            <v>200</v>
          </cell>
          <cell r="ET403">
            <v>15</v>
          </cell>
          <cell r="EU403">
            <v>0</v>
          </cell>
          <cell r="EV403">
            <v>0</v>
          </cell>
          <cell r="EW403">
            <v>55.711859841629042</v>
          </cell>
          <cell r="EX403">
            <v>12.638825089877805</v>
          </cell>
          <cell r="EZ403">
            <v>55.711859841629042</v>
          </cell>
          <cell r="FA403">
            <v>70.711859841629035</v>
          </cell>
          <cell r="FB403">
            <v>59</v>
          </cell>
          <cell r="FC403">
            <v>68.350684931506848</v>
          </cell>
          <cell r="FE403">
            <v>38271.593309027776</v>
          </cell>
        </row>
        <row r="404">
          <cell r="A404">
            <v>40153</v>
          </cell>
          <cell r="B404">
            <v>6</v>
          </cell>
          <cell r="C404">
            <v>7</v>
          </cell>
          <cell r="D404">
            <v>12</v>
          </cell>
          <cell r="E404">
            <v>2009</v>
          </cell>
          <cell r="G404">
            <v>0</v>
          </cell>
          <cell r="H404">
            <v>1.8038759841382686</v>
          </cell>
          <cell r="I404">
            <v>12.065217604003575</v>
          </cell>
          <cell r="J404">
            <v>60.958904109589042</v>
          </cell>
          <cell r="K404">
            <v>10.483870967741936</v>
          </cell>
          <cell r="L404">
            <v>0.22636072219007336</v>
          </cell>
          <cell r="M404">
            <v>8.1891816162407345</v>
          </cell>
          <cell r="N404">
            <v>8.1229090909090917</v>
          </cell>
          <cell r="O404">
            <v>15.135804486509645</v>
          </cell>
          <cell r="P404">
            <v>15.41061055461984</v>
          </cell>
          <cell r="Q404">
            <v>26.638503214225821</v>
          </cell>
          <cell r="R404">
            <v>16.682246416849431</v>
          </cell>
          <cell r="S404">
            <v>45.175615266450599</v>
          </cell>
          <cell r="T404">
            <v>21.867182716651076</v>
          </cell>
          <cell r="U404">
            <v>38.690770502181515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2.4157078868700204</v>
          </cell>
          <cell r="AC404">
            <v>5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105.7335684852832</v>
          </cell>
          <cell r="BC404">
            <v>0</v>
          </cell>
          <cell r="BD404">
            <v>0</v>
          </cell>
          <cell r="BE404">
            <v>27.3224043715847</v>
          </cell>
          <cell r="BF404">
            <v>33.636499738004346</v>
          </cell>
          <cell r="BG404">
            <v>0</v>
          </cell>
          <cell r="BH404">
            <v>0</v>
          </cell>
          <cell r="BI404">
            <v>0</v>
          </cell>
          <cell r="BJ404">
            <v>7.3917808219178056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CA404">
            <v>6.4773127662240384</v>
          </cell>
          <cell r="CB404">
            <v>0</v>
          </cell>
          <cell r="CC404">
            <v>10.483870967741936</v>
          </cell>
          <cell r="CD404">
            <v>9.1227435424698804</v>
          </cell>
          <cell r="CE404">
            <v>73.867164672204737</v>
          </cell>
          <cell r="CF404">
            <v>0</v>
          </cell>
          <cell r="CH404">
            <v>80.344477438428783</v>
          </cell>
          <cell r="CJ404">
            <v>40153</v>
          </cell>
          <cell r="CK404">
            <v>0</v>
          </cell>
          <cell r="CL404">
            <v>0</v>
          </cell>
          <cell r="CM404">
            <v>68.350684931506848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U404">
            <v>40153</v>
          </cell>
          <cell r="CV404">
            <v>2.4157078868700204</v>
          </cell>
          <cell r="CW404">
            <v>5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105.7335684852832</v>
          </cell>
          <cell r="DI404">
            <v>0</v>
          </cell>
          <cell r="DJ404">
            <v>0</v>
          </cell>
          <cell r="DK404">
            <v>27.3224043715847</v>
          </cell>
          <cell r="DL404">
            <v>41.028280559922152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R404">
            <v>68.350684931506848</v>
          </cell>
          <cell r="DS404">
            <v>80.344477438428783</v>
          </cell>
          <cell r="DT404">
            <v>19.606614510211816</v>
          </cell>
          <cell r="DV404">
            <v>40153</v>
          </cell>
          <cell r="DW404">
            <v>0</v>
          </cell>
          <cell r="DY404">
            <v>49.7</v>
          </cell>
          <cell r="DZ404">
            <v>44.7</v>
          </cell>
          <cell r="EA404">
            <v>30</v>
          </cell>
          <cell r="EB404">
            <v>30</v>
          </cell>
          <cell r="ED404">
            <v>60</v>
          </cell>
          <cell r="EE404">
            <v>20</v>
          </cell>
          <cell r="EF404">
            <v>73.867164672204737</v>
          </cell>
          <cell r="EG404">
            <v>13.867164672204737</v>
          </cell>
          <cell r="EH404">
            <v>60</v>
          </cell>
          <cell r="EJ404">
            <v>30</v>
          </cell>
          <cell r="EK404">
            <v>90</v>
          </cell>
          <cell r="EL404">
            <v>110</v>
          </cell>
          <cell r="EN404">
            <v>0</v>
          </cell>
          <cell r="EO404">
            <v>60</v>
          </cell>
          <cell r="EP404">
            <v>80</v>
          </cell>
          <cell r="ER404">
            <v>200</v>
          </cell>
          <cell r="ET404">
            <v>15</v>
          </cell>
          <cell r="EU404">
            <v>0</v>
          </cell>
          <cell r="EV404">
            <v>0</v>
          </cell>
          <cell r="EW404">
            <v>55.546840418820665</v>
          </cell>
          <cell r="EX404">
            <v>12.803844512686183</v>
          </cell>
          <cell r="EZ404">
            <v>55.546840418820665</v>
          </cell>
          <cell r="FA404">
            <v>70.546840418820665</v>
          </cell>
          <cell r="FB404">
            <v>59</v>
          </cell>
          <cell r="FC404">
            <v>68.350684931506848</v>
          </cell>
          <cell r="FE404">
            <v>38271.59330925926</v>
          </cell>
        </row>
        <row r="405">
          <cell r="A405">
            <v>40154</v>
          </cell>
          <cell r="B405">
            <v>7</v>
          </cell>
          <cell r="C405">
            <v>1</v>
          </cell>
          <cell r="D405">
            <v>12</v>
          </cell>
          <cell r="E405">
            <v>2009</v>
          </cell>
          <cell r="G405">
            <v>0</v>
          </cell>
          <cell r="H405">
            <v>1.6879522769605173</v>
          </cell>
          <cell r="I405">
            <v>12.026486719093338</v>
          </cell>
          <cell r="J405">
            <v>60.958904109589042</v>
          </cell>
          <cell r="K405">
            <v>10.483870967741936</v>
          </cell>
          <cell r="L405">
            <v>0.21181394940389328</v>
          </cell>
          <cell r="M405">
            <v>8.1628933004309623</v>
          </cell>
          <cell r="N405">
            <v>8.1229090909090917</v>
          </cell>
          <cell r="O405">
            <v>14.163122005772463</v>
          </cell>
          <cell r="P405">
            <v>15.361140532331188</v>
          </cell>
          <cell r="Q405">
            <v>26.653408730664726</v>
          </cell>
          <cell r="R405">
            <v>16.682246416849431</v>
          </cell>
          <cell r="S405">
            <v>45.175615266450599</v>
          </cell>
          <cell r="T405">
            <v>21.867182716651076</v>
          </cell>
          <cell r="U405">
            <v>38.690770502181515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2.4144825277969701</v>
          </cell>
          <cell r="AC405">
            <v>4.8443994074849064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105.7335684852832</v>
          </cell>
          <cell r="BC405">
            <v>0</v>
          </cell>
          <cell r="BD405">
            <v>0</v>
          </cell>
          <cell r="BE405">
            <v>27.3224043715847</v>
          </cell>
          <cell r="BF405">
            <v>33.636499738004346</v>
          </cell>
          <cell r="BG405">
            <v>0</v>
          </cell>
          <cell r="BH405">
            <v>0</v>
          </cell>
          <cell r="BI405">
            <v>0</v>
          </cell>
          <cell r="BJ405">
            <v>7.3917808219178056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CA405">
            <v>6.3226581741360501</v>
          </cell>
          <cell r="CB405">
            <v>0</v>
          </cell>
          <cell r="CC405">
            <v>10.483870967741936</v>
          </cell>
          <cell r="CD405">
            <v>9.2387344054620684</v>
          </cell>
          <cell r="CE405">
            <v>72.859917685617802</v>
          </cell>
          <cell r="CF405">
            <v>0</v>
          </cell>
          <cell r="CH405">
            <v>79.182575859753854</v>
          </cell>
          <cell r="CJ405">
            <v>40154</v>
          </cell>
          <cell r="CK405">
            <v>0</v>
          </cell>
          <cell r="CL405">
            <v>0</v>
          </cell>
          <cell r="CM405">
            <v>68.350684931506848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U405">
            <v>40154</v>
          </cell>
          <cell r="CV405">
            <v>2.4144825277969701</v>
          </cell>
          <cell r="CW405">
            <v>4.8443994074849064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105.7335684852832</v>
          </cell>
          <cell r="DI405">
            <v>0</v>
          </cell>
          <cell r="DJ405">
            <v>0</v>
          </cell>
          <cell r="DK405">
            <v>27.3224043715847</v>
          </cell>
          <cell r="DL405">
            <v>41.028280559922152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R405">
            <v>68.350684931506848</v>
          </cell>
          <cell r="DS405">
            <v>79.182575859753854</v>
          </cell>
          <cell r="DT405">
            <v>19.722605373204004</v>
          </cell>
          <cell r="DV405">
            <v>40154</v>
          </cell>
          <cell r="DW405">
            <v>0</v>
          </cell>
          <cell r="DY405">
            <v>49.7</v>
          </cell>
          <cell r="DZ405">
            <v>44.7</v>
          </cell>
          <cell r="EA405">
            <v>30</v>
          </cell>
          <cell r="EB405">
            <v>30</v>
          </cell>
          <cell r="ED405">
            <v>60</v>
          </cell>
          <cell r="EE405">
            <v>20</v>
          </cell>
          <cell r="EF405">
            <v>72.859917685617802</v>
          </cell>
          <cell r="EG405">
            <v>12.859917685617802</v>
          </cell>
          <cell r="EH405">
            <v>60</v>
          </cell>
          <cell r="EJ405">
            <v>30</v>
          </cell>
          <cell r="EK405">
            <v>90</v>
          </cell>
          <cell r="EL405">
            <v>110</v>
          </cell>
          <cell r="EN405">
            <v>0</v>
          </cell>
          <cell r="EO405">
            <v>60</v>
          </cell>
          <cell r="EP405">
            <v>80</v>
          </cell>
          <cell r="ER405">
            <v>200</v>
          </cell>
          <cell r="ET405">
            <v>15</v>
          </cell>
          <cell r="EU405">
            <v>0</v>
          </cell>
          <cell r="EV405">
            <v>0</v>
          </cell>
          <cell r="EW405">
            <v>55.368527987665281</v>
          </cell>
          <cell r="EX405">
            <v>12.982156943841566</v>
          </cell>
          <cell r="EZ405">
            <v>55.368527987665281</v>
          </cell>
          <cell r="FA405">
            <v>70.368527987665288</v>
          </cell>
          <cell r="FB405">
            <v>59</v>
          </cell>
          <cell r="FC405">
            <v>68.350684931506848</v>
          </cell>
          <cell r="FE405">
            <v>38271.593309606484</v>
          </cell>
        </row>
        <row r="406">
          <cell r="A406">
            <v>40155</v>
          </cell>
          <cell r="B406">
            <v>8</v>
          </cell>
          <cell r="C406">
            <v>2</v>
          </cell>
          <cell r="D406">
            <v>12</v>
          </cell>
          <cell r="E406">
            <v>2009</v>
          </cell>
          <cell r="G406">
            <v>0</v>
          </cell>
          <cell r="H406">
            <v>1.6879522769605173</v>
          </cell>
          <cell r="I406">
            <v>12.026486719093338</v>
          </cell>
          <cell r="J406">
            <v>60.958904109589042</v>
          </cell>
          <cell r="K406">
            <v>10.483870967741936</v>
          </cell>
          <cell r="L406">
            <v>0.21181394940389328</v>
          </cell>
          <cell r="M406">
            <v>8.1628933004309623</v>
          </cell>
          <cell r="N406">
            <v>8.1229090909090917</v>
          </cell>
          <cell r="O406">
            <v>14.163122005772463</v>
          </cell>
          <cell r="P406">
            <v>15.361140532331188</v>
          </cell>
          <cell r="Q406">
            <v>26.653408730664726</v>
          </cell>
          <cell r="R406">
            <v>16.682246416849431</v>
          </cell>
          <cell r="S406">
            <v>45.175615266450599</v>
          </cell>
          <cell r="T406">
            <v>21.867182716651076</v>
          </cell>
          <cell r="U406">
            <v>38.690770502181515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2.41325779028287</v>
          </cell>
          <cell r="AC406">
            <v>4.6021794371107365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105.7335684852832</v>
          </cell>
          <cell r="BC406">
            <v>0</v>
          </cell>
          <cell r="BD406">
            <v>0</v>
          </cell>
          <cell r="BE406">
            <v>27.3224043715847</v>
          </cell>
          <cell r="BF406">
            <v>33.636499738004346</v>
          </cell>
          <cell r="BG406">
            <v>0</v>
          </cell>
          <cell r="BH406">
            <v>0</v>
          </cell>
          <cell r="BI406">
            <v>0</v>
          </cell>
          <cell r="BJ406">
            <v>7.3917808219178056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CA406">
            <v>6.3226581741360501</v>
          </cell>
          <cell r="CB406">
            <v>0</v>
          </cell>
          <cell r="CC406">
            <v>10.483870967741936</v>
          </cell>
          <cell r="CD406">
            <v>9.4821791133503393</v>
          </cell>
          <cell r="CE406">
            <v>72.859917685617802</v>
          </cell>
          <cell r="CF406">
            <v>0</v>
          </cell>
          <cell r="CH406">
            <v>79.182575859753854</v>
          </cell>
          <cell r="CJ406">
            <v>40155</v>
          </cell>
          <cell r="CK406">
            <v>0</v>
          </cell>
          <cell r="CL406">
            <v>0</v>
          </cell>
          <cell r="CM406">
            <v>68.350684931506848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U406">
            <v>40155</v>
          </cell>
          <cell r="CV406">
            <v>2.41325779028287</v>
          </cell>
          <cell r="CW406">
            <v>4.6021794371107365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105.7335684852832</v>
          </cell>
          <cell r="DI406">
            <v>0</v>
          </cell>
          <cell r="DJ406">
            <v>0</v>
          </cell>
          <cell r="DK406">
            <v>27.3224043715847</v>
          </cell>
          <cell r="DL406">
            <v>41.028280559922152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R406">
            <v>68.350684931506848</v>
          </cell>
          <cell r="DS406">
            <v>79.182575859753854</v>
          </cell>
          <cell r="DT406">
            <v>19.966050081092277</v>
          </cell>
          <cell r="DV406">
            <v>40155</v>
          </cell>
          <cell r="DW406">
            <v>0</v>
          </cell>
          <cell r="DY406">
            <v>49.7</v>
          </cell>
          <cell r="DZ406">
            <v>44.7</v>
          </cell>
          <cell r="EA406">
            <v>30</v>
          </cell>
          <cell r="EB406">
            <v>30</v>
          </cell>
          <cell r="ED406">
            <v>60</v>
          </cell>
          <cell r="EE406">
            <v>20</v>
          </cell>
          <cell r="EF406">
            <v>72.859917685617802</v>
          </cell>
          <cell r="EG406">
            <v>12.859917685617802</v>
          </cell>
          <cell r="EH406">
            <v>60</v>
          </cell>
          <cell r="EJ406">
            <v>30</v>
          </cell>
          <cell r="EK406">
            <v>90</v>
          </cell>
          <cell r="EL406">
            <v>110</v>
          </cell>
          <cell r="EN406">
            <v>0</v>
          </cell>
          <cell r="EO406">
            <v>60</v>
          </cell>
          <cell r="EP406">
            <v>80</v>
          </cell>
          <cell r="ER406">
            <v>200</v>
          </cell>
          <cell r="ET406">
            <v>15</v>
          </cell>
          <cell r="EU406">
            <v>0</v>
          </cell>
          <cell r="EV406">
            <v>0</v>
          </cell>
          <cell r="EW406">
            <v>55.368527987665281</v>
          </cell>
          <cell r="EX406">
            <v>12.982156943841566</v>
          </cell>
          <cell r="EZ406">
            <v>55.368527987665281</v>
          </cell>
          <cell r="FA406">
            <v>70.368527987665288</v>
          </cell>
          <cell r="FB406">
            <v>59</v>
          </cell>
          <cell r="FC406">
            <v>68.350684931506848</v>
          </cell>
          <cell r="FE406">
            <v>38271.593309837961</v>
          </cell>
        </row>
        <row r="407">
          <cell r="A407">
            <v>40156</v>
          </cell>
          <cell r="B407">
            <v>9</v>
          </cell>
          <cell r="C407">
            <v>3</v>
          </cell>
          <cell r="D407">
            <v>12</v>
          </cell>
          <cell r="E407">
            <v>2009</v>
          </cell>
          <cell r="G407">
            <v>0</v>
          </cell>
          <cell r="H407">
            <v>1.53200614425774</v>
          </cell>
          <cell r="I407">
            <v>11.498225566150662</v>
          </cell>
          <cell r="J407">
            <v>60.958904109589042</v>
          </cell>
          <cell r="K407">
            <v>10.483870967741936</v>
          </cell>
          <cell r="L407">
            <v>0.19224493272439414</v>
          </cell>
          <cell r="M407">
            <v>7.8043397571598661</v>
          </cell>
          <cell r="N407">
            <v>8.1229090909090917</v>
          </cell>
          <cell r="O407">
            <v>12.854622865159923</v>
          </cell>
          <cell r="P407">
            <v>14.68640534177543</v>
          </cell>
          <cell r="Q407">
            <v>26.387188026296986</v>
          </cell>
          <cell r="R407">
            <v>16.682246416849431</v>
          </cell>
          <cell r="S407">
            <v>38.879720685286863</v>
          </cell>
          <cell r="T407">
            <v>21.890832503512005</v>
          </cell>
          <cell r="U407">
            <v>34.204349293102219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2.4120336740124371</v>
          </cell>
          <cell r="AC407">
            <v>4.3720704652551117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94.974902481901097</v>
          </cell>
          <cell r="BC407">
            <v>0</v>
          </cell>
          <cell r="BD407">
            <v>0</v>
          </cell>
          <cell r="BE407">
            <v>27.3224043715847</v>
          </cell>
          <cell r="BF407">
            <v>33.636499738004346</v>
          </cell>
          <cell r="BG407">
            <v>0</v>
          </cell>
          <cell r="BH407">
            <v>0</v>
          </cell>
          <cell r="BI407">
            <v>0</v>
          </cell>
          <cell r="BJ407">
            <v>6.9775717655447522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0.41420905637305339</v>
          </cell>
          <cell r="BY407">
            <v>0</v>
          </cell>
          <cell r="CA407">
            <v>5.6384508884905955</v>
          </cell>
          <cell r="CB407">
            <v>0</v>
          </cell>
          <cell r="CC407">
            <v>10.483870967741936</v>
          </cell>
          <cell r="CD407">
            <v>9.3353896415258042</v>
          </cell>
          <cell r="CE407">
            <v>70.610462650081757</v>
          </cell>
          <cell r="CF407">
            <v>0</v>
          </cell>
          <cell r="CH407">
            <v>76.248913538572353</v>
          </cell>
          <cell r="CJ407">
            <v>40156</v>
          </cell>
          <cell r="CK407">
            <v>0</v>
          </cell>
          <cell r="CL407">
            <v>0</v>
          </cell>
          <cell r="CM407">
            <v>67.936475875133794</v>
          </cell>
          <cell r="CN407">
            <v>0.41420905637305339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U407">
            <v>40156</v>
          </cell>
          <cell r="CV407">
            <v>2.4120336740124371</v>
          </cell>
          <cell r="CW407">
            <v>4.3720704652551117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94.974902481901097</v>
          </cell>
          <cell r="DI407">
            <v>0</v>
          </cell>
          <cell r="DJ407">
            <v>0</v>
          </cell>
          <cell r="DK407">
            <v>27.3224043715847</v>
          </cell>
          <cell r="DL407">
            <v>40.614071503549098</v>
          </cell>
          <cell r="DM407">
            <v>0</v>
          </cell>
          <cell r="DN407">
            <v>0</v>
          </cell>
          <cell r="DO407">
            <v>0</v>
          </cell>
          <cell r="DP407">
            <v>0.41420905637305339</v>
          </cell>
          <cell r="DR407">
            <v>68.350684931506848</v>
          </cell>
          <cell r="DS407">
            <v>76.248913538572353</v>
          </cell>
          <cell r="DT407">
            <v>19.81926060926774</v>
          </cell>
          <cell r="DV407">
            <v>40156</v>
          </cell>
          <cell r="DW407">
            <v>0</v>
          </cell>
          <cell r="DY407">
            <v>49.7</v>
          </cell>
          <cell r="DZ407">
            <v>44.7</v>
          </cell>
          <cell r="EA407">
            <v>30</v>
          </cell>
          <cell r="EB407">
            <v>30</v>
          </cell>
          <cell r="ED407">
            <v>60</v>
          </cell>
          <cell r="EE407">
            <v>20</v>
          </cell>
          <cell r="EF407">
            <v>70.610462650081757</v>
          </cell>
          <cell r="EG407">
            <v>10.610462650081757</v>
          </cell>
          <cell r="EH407">
            <v>60</v>
          </cell>
          <cell r="EJ407">
            <v>30</v>
          </cell>
          <cell r="EK407">
            <v>90</v>
          </cell>
          <cell r="EL407">
            <v>110</v>
          </cell>
          <cell r="EN407">
            <v>0</v>
          </cell>
          <cell r="EO407">
            <v>60</v>
          </cell>
          <cell r="EP407">
            <v>80</v>
          </cell>
          <cell r="ER407">
            <v>200</v>
          </cell>
          <cell r="ET407">
            <v>15</v>
          </cell>
          <cell r="EU407">
            <v>0</v>
          </cell>
          <cell r="EV407">
            <v>0.41420905637305339</v>
          </cell>
          <cell r="EW407">
            <v>53.350684931506841</v>
          </cell>
          <cell r="EX407">
            <v>15</v>
          </cell>
          <cell r="EZ407">
            <v>52.936475875133787</v>
          </cell>
          <cell r="FA407">
            <v>67.936475875133794</v>
          </cell>
          <cell r="FB407">
            <v>59</v>
          </cell>
          <cell r="FC407">
            <v>68.350684931506848</v>
          </cell>
          <cell r="FE407">
            <v>38271.593309953707</v>
          </cell>
        </row>
        <row r="408">
          <cell r="A408">
            <v>40157</v>
          </cell>
          <cell r="B408">
            <v>10</v>
          </cell>
          <cell r="C408">
            <v>4</v>
          </cell>
          <cell r="D408">
            <v>12</v>
          </cell>
          <cell r="E408">
            <v>2009</v>
          </cell>
          <cell r="G408">
            <v>0</v>
          </cell>
          <cell r="H408">
            <v>0.99684820156341858</v>
          </cell>
          <cell r="I408">
            <v>9.3594777072948805</v>
          </cell>
          <cell r="J408">
            <v>60.958904109589042</v>
          </cell>
          <cell r="K408">
            <v>10.483870967741936</v>
          </cell>
          <cell r="L408">
            <v>0.12509023946430853</v>
          </cell>
          <cell r="M408">
            <v>6.3526796858401271</v>
          </cell>
          <cell r="N408">
            <v>0</v>
          </cell>
          <cell r="O408">
            <v>8.3642665095962325</v>
          </cell>
          <cell r="P408">
            <v>11.95463444388324</v>
          </cell>
          <cell r="Q408">
            <v>27.000329721687663</v>
          </cell>
          <cell r="R408">
            <v>16.682246416849431</v>
          </cell>
          <cell r="S408">
            <v>44.404460289220772</v>
          </cell>
          <cell r="T408">
            <v>20.929950157020386</v>
          </cell>
          <cell r="U408">
            <v>23.724399436790648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4.1534669419923604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89.058809883031799</v>
          </cell>
          <cell r="BC408">
            <v>0</v>
          </cell>
          <cell r="BD408">
            <v>0</v>
          </cell>
          <cell r="BE408">
            <v>27.3224043715847</v>
          </cell>
          <cell r="BF408">
            <v>30.767528331999895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2.868971406004448</v>
          </cell>
          <cell r="BX408">
            <v>7.3917808219178056</v>
          </cell>
          <cell r="BY408">
            <v>0</v>
          </cell>
          <cell r="CA408">
            <v>2.9645450869404932</v>
          </cell>
          <cell r="CB408">
            <v>0</v>
          </cell>
          <cell r="CC408">
            <v>10.483870967741936</v>
          </cell>
          <cell r="CD408">
            <v>2.3243029833120756</v>
          </cell>
          <cell r="CE408">
            <v>64.001477092016557</v>
          </cell>
          <cell r="CF408">
            <v>0</v>
          </cell>
          <cell r="CH408">
            <v>66.966022178957047</v>
          </cell>
          <cell r="CJ408">
            <v>40157</v>
          </cell>
          <cell r="CK408">
            <v>0</v>
          </cell>
          <cell r="CL408">
            <v>0</v>
          </cell>
          <cell r="CM408">
            <v>58.089932703584594</v>
          </cell>
          <cell r="CN408">
            <v>10.260752227922254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U408">
            <v>40157</v>
          </cell>
          <cell r="CV408">
            <v>0</v>
          </cell>
          <cell r="CW408">
            <v>4.1534669419923604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89.058809883031799</v>
          </cell>
          <cell r="DI408">
            <v>0</v>
          </cell>
          <cell r="DJ408">
            <v>0</v>
          </cell>
          <cell r="DK408">
            <v>27.3224043715847</v>
          </cell>
          <cell r="DL408">
            <v>30.767528331999895</v>
          </cell>
          <cell r="DM408">
            <v>0</v>
          </cell>
          <cell r="DN408">
            <v>0</v>
          </cell>
          <cell r="DO408">
            <v>0</v>
          </cell>
          <cell r="DP408">
            <v>10.260752227922254</v>
          </cell>
          <cell r="DR408">
            <v>68.350684931506848</v>
          </cell>
          <cell r="DS408">
            <v>66.966022178957047</v>
          </cell>
          <cell r="DT408">
            <v>12.808173951054012</v>
          </cell>
          <cell r="DV408">
            <v>40157</v>
          </cell>
          <cell r="DW408">
            <v>0</v>
          </cell>
          <cell r="DY408">
            <v>49.7</v>
          </cell>
          <cell r="DZ408">
            <v>44.7</v>
          </cell>
          <cell r="EA408">
            <v>30</v>
          </cell>
          <cell r="EB408">
            <v>30</v>
          </cell>
          <cell r="ED408">
            <v>60</v>
          </cell>
          <cell r="EE408">
            <v>20</v>
          </cell>
          <cell r="EF408">
            <v>64.001477092016557</v>
          </cell>
          <cell r="EG408">
            <v>4.0014770920165574</v>
          </cell>
          <cell r="EH408">
            <v>60</v>
          </cell>
          <cell r="EJ408">
            <v>30</v>
          </cell>
          <cell r="EK408">
            <v>90</v>
          </cell>
          <cell r="EL408">
            <v>110</v>
          </cell>
          <cell r="EN408">
            <v>0</v>
          </cell>
          <cell r="EO408">
            <v>60</v>
          </cell>
          <cell r="EP408">
            <v>80</v>
          </cell>
          <cell r="ER408">
            <v>200</v>
          </cell>
          <cell r="ET408">
            <v>15</v>
          </cell>
          <cell r="EU408">
            <v>0</v>
          </cell>
          <cell r="EV408">
            <v>10.260752227922254</v>
          </cell>
          <cell r="EW408">
            <v>53.350684931506848</v>
          </cell>
          <cell r="EX408">
            <v>15</v>
          </cell>
          <cell r="EZ408">
            <v>43.089932703584594</v>
          </cell>
          <cell r="FA408">
            <v>58.089932703584594</v>
          </cell>
          <cell r="FB408">
            <v>59</v>
          </cell>
          <cell r="FC408">
            <v>68.350684931506848</v>
          </cell>
          <cell r="FE408">
            <v>38271.593310300923</v>
          </cell>
        </row>
        <row r="409">
          <cell r="A409">
            <v>40158</v>
          </cell>
          <cell r="B409">
            <v>11</v>
          </cell>
          <cell r="C409">
            <v>5</v>
          </cell>
          <cell r="D409">
            <v>12</v>
          </cell>
          <cell r="E409">
            <v>2009</v>
          </cell>
          <cell r="G409">
            <v>0</v>
          </cell>
          <cell r="H409">
            <v>1.1125705744263497</v>
          </cell>
          <cell r="I409">
            <v>9.4784132693584358</v>
          </cell>
          <cell r="J409">
            <v>60.958904109589042</v>
          </cell>
          <cell r="K409">
            <v>10.483870967741936</v>
          </cell>
          <cell r="L409">
            <v>0.13961174766395101</v>
          </cell>
          <cell r="M409">
            <v>6.4334063623357869</v>
          </cell>
          <cell r="N409">
            <v>0</v>
          </cell>
          <cell r="O409">
            <v>9.335259652012855</v>
          </cell>
          <cell r="P409">
            <v>12.106547959926921</v>
          </cell>
          <cell r="Q409">
            <v>26.713769351542542</v>
          </cell>
          <cell r="R409">
            <v>16.682246416849431</v>
          </cell>
          <cell r="S409">
            <v>42.564758077958103</v>
          </cell>
          <cell r="T409">
            <v>21.143353275670133</v>
          </cell>
          <cell r="U409">
            <v>26.600158443333289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3.9457935948927911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90.308269796961525</v>
          </cell>
          <cell r="BC409">
            <v>0</v>
          </cell>
          <cell r="BD409">
            <v>0</v>
          </cell>
          <cell r="BE409">
            <v>27.3224043715847</v>
          </cell>
          <cell r="BF409">
            <v>31.315093647678484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2.3214060903258584</v>
          </cell>
          <cell r="BX409">
            <v>7.3917808219178056</v>
          </cell>
          <cell r="BY409">
            <v>0</v>
          </cell>
          <cell r="CA409">
            <v>3.19920302186698</v>
          </cell>
          <cell r="CB409">
            <v>0</v>
          </cell>
          <cell r="CC409">
            <v>10.483870967741936</v>
          </cell>
          <cell r="CD409">
            <v>2.6272245151069464</v>
          </cell>
          <cell r="CE409">
            <v>64.837823380331741</v>
          </cell>
          <cell r="CF409">
            <v>0</v>
          </cell>
          <cell r="CH409">
            <v>68.03702640219872</v>
          </cell>
          <cell r="CJ409">
            <v>40158</v>
          </cell>
          <cell r="CK409">
            <v>0</v>
          </cell>
          <cell r="CL409">
            <v>0</v>
          </cell>
          <cell r="CM409">
            <v>58.637498019263184</v>
          </cell>
          <cell r="CN409">
            <v>9.713186912243664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U409">
            <v>40158</v>
          </cell>
          <cell r="CV409">
            <v>0</v>
          </cell>
          <cell r="CW409">
            <v>3.9457935948927911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90.308269796961525</v>
          </cell>
          <cell r="DI409">
            <v>0</v>
          </cell>
          <cell r="DJ409">
            <v>0</v>
          </cell>
          <cell r="DK409">
            <v>27.3224043715847</v>
          </cell>
          <cell r="DL409">
            <v>31.315093647678484</v>
          </cell>
          <cell r="DM409">
            <v>0</v>
          </cell>
          <cell r="DN409">
            <v>0</v>
          </cell>
          <cell r="DO409">
            <v>0</v>
          </cell>
          <cell r="DP409">
            <v>9.713186912243664</v>
          </cell>
          <cell r="DR409">
            <v>68.350684931506848</v>
          </cell>
          <cell r="DS409">
            <v>68.03702640219872</v>
          </cell>
          <cell r="DT409">
            <v>13.111095482848881</v>
          </cell>
          <cell r="DV409">
            <v>40158</v>
          </cell>
          <cell r="DW409">
            <v>0</v>
          </cell>
          <cell r="DY409">
            <v>49.7</v>
          </cell>
          <cell r="DZ409">
            <v>44.7</v>
          </cell>
          <cell r="EA409">
            <v>30</v>
          </cell>
          <cell r="EB409">
            <v>30</v>
          </cell>
          <cell r="ED409">
            <v>60</v>
          </cell>
          <cell r="EE409">
            <v>20</v>
          </cell>
          <cell r="EF409">
            <v>64.837823380331741</v>
          </cell>
          <cell r="EG409">
            <v>4.8378233803317414</v>
          </cell>
          <cell r="EH409">
            <v>60</v>
          </cell>
          <cell r="EJ409">
            <v>30</v>
          </cell>
          <cell r="EK409">
            <v>90</v>
          </cell>
          <cell r="EL409">
            <v>110</v>
          </cell>
          <cell r="EN409">
            <v>0</v>
          </cell>
          <cell r="EO409">
            <v>60</v>
          </cell>
          <cell r="EP409">
            <v>80</v>
          </cell>
          <cell r="ER409">
            <v>200</v>
          </cell>
          <cell r="ET409">
            <v>15</v>
          </cell>
          <cell r="EU409">
            <v>0</v>
          </cell>
          <cell r="EV409">
            <v>9.713186912243664</v>
          </cell>
          <cell r="EW409">
            <v>53.350684931506848</v>
          </cell>
          <cell r="EX409">
            <v>15</v>
          </cell>
          <cell r="EZ409">
            <v>43.637498019263184</v>
          </cell>
          <cell r="FA409">
            <v>58.637498019263184</v>
          </cell>
          <cell r="FB409">
            <v>59</v>
          </cell>
          <cell r="FC409">
            <v>68.350684931506848</v>
          </cell>
          <cell r="FE409">
            <v>38271.593310532407</v>
          </cell>
        </row>
        <row r="410">
          <cell r="A410">
            <v>40159</v>
          </cell>
          <cell r="B410">
            <v>12</v>
          </cell>
          <cell r="C410">
            <v>6</v>
          </cell>
          <cell r="D410">
            <v>12</v>
          </cell>
          <cell r="E410">
            <v>2009</v>
          </cell>
          <cell r="G410">
            <v>0</v>
          </cell>
          <cell r="H410">
            <v>1.6724544551453098</v>
          </cell>
          <cell r="I410">
            <v>12.021308793303202</v>
          </cell>
          <cell r="J410">
            <v>60.958904109589042</v>
          </cell>
          <cell r="K410">
            <v>10.483870967741936</v>
          </cell>
          <cell r="L410">
            <v>0.20986919368381574</v>
          </cell>
          <cell r="M410">
            <v>8.159378819707733</v>
          </cell>
          <cell r="N410">
            <v>8.1229090909090917</v>
          </cell>
          <cell r="O410">
            <v>14.033084240968027</v>
          </cell>
          <cell r="P410">
            <v>15.354526892987789</v>
          </cell>
          <cell r="Q410">
            <v>26.655401446766191</v>
          </cell>
          <cell r="R410">
            <v>16.682246416849431</v>
          </cell>
          <cell r="S410">
            <v>54.681257978983673</v>
          </cell>
          <cell r="T410">
            <v>21.906135555233654</v>
          </cell>
          <cell r="U410">
            <v>39.041963822070656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2.4108101786705469</v>
          </cell>
          <cell r="AC410">
            <v>3.7485039151481514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115.62935735628798</v>
          </cell>
          <cell r="BC410">
            <v>0</v>
          </cell>
          <cell r="BD410">
            <v>0</v>
          </cell>
          <cell r="BE410">
            <v>27.3224043715847</v>
          </cell>
          <cell r="BF410">
            <v>33.636499738004346</v>
          </cell>
          <cell r="BG410">
            <v>0</v>
          </cell>
          <cell r="BH410">
            <v>0</v>
          </cell>
          <cell r="BI410">
            <v>0</v>
          </cell>
          <cell r="BJ410">
            <v>7.3917808219178056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CA410">
            <v>6.3019824265307065</v>
          </cell>
          <cell r="CB410">
            <v>0</v>
          </cell>
          <cell r="CC410">
            <v>10.483870967741936</v>
          </cell>
          <cell r="CD410">
            <v>10.332843010481939</v>
          </cell>
          <cell r="CE410">
            <v>72.725258997571444</v>
          </cell>
          <cell r="CF410">
            <v>0</v>
          </cell>
          <cell r="CH410">
            <v>79.027241424102158</v>
          </cell>
          <cell r="CJ410">
            <v>40159</v>
          </cell>
          <cell r="CK410">
            <v>0</v>
          </cell>
          <cell r="CL410">
            <v>0</v>
          </cell>
          <cell r="CM410">
            <v>68.350684931506848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U410">
            <v>40159</v>
          </cell>
          <cell r="CV410">
            <v>2.4108101786705469</v>
          </cell>
          <cell r="CW410">
            <v>3.7485039151481514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115.62935735628798</v>
          </cell>
          <cell r="DI410">
            <v>0</v>
          </cell>
          <cell r="DJ410">
            <v>0</v>
          </cell>
          <cell r="DK410">
            <v>27.3224043715847</v>
          </cell>
          <cell r="DL410">
            <v>41.028280559922152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R410">
            <v>68.350684931506848</v>
          </cell>
          <cell r="DS410">
            <v>79.027241424102158</v>
          </cell>
          <cell r="DT410">
            <v>20.816713978223873</v>
          </cell>
          <cell r="DV410">
            <v>40159</v>
          </cell>
          <cell r="DW410">
            <v>0</v>
          </cell>
          <cell r="DY410">
            <v>49.7</v>
          </cell>
          <cell r="DZ410">
            <v>44.7</v>
          </cell>
          <cell r="EA410">
            <v>30</v>
          </cell>
          <cell r="EB410">
            <v>30</v>
          </cell>
          <cell r="ED410">
            <v>60</v>
          </cell>
          <cell r="EE410">
            <v>20</v>
          </cell>
          <cell r="EF410">
            <v>72.725258997571444</v>
          </cell>
          <cell r="EG410">
            <v>12.725258997571444</v>
          </cell>
          <cell r="EH410">
            <v>60</v>
          </cell>
          <cell r="EJ410">
            <v>30</v>
          </cell>
          <cell r="EK410">
            <v>90</v>
          </cell>
          <cell r="EL410">
            <v>110</v>
          </cell>
          <cell r="EN410">
            <v>0</v>
          </cell>
          <cell r="EO410">
            <v>60</v>
          </cell>
          <cell r="EP410">
            <v>80</v>
          </cell>
          <cell r="ER410">
            <v>200</v>
          </cell>
          <cell r="ET410">
            <v>15</v>
          </cell>
          <cell r="EU410">
            <v>0</v>
          </cell>
          <cell r="EV410">
            <v>0</v>
          </cell>
          <cell r="EW410">
            <v>55.344689427350396</v>
          </cell>
          <cell r="EX410">
            <v>13.005995504156452</v>
          </cell>
          <cell r="EZ410">
            <v>55.344689427350396</v>
          </cell>
          <cell r="FA410">
            <v>70.344689427350403</v>
          </cell>
          <cell r="FB410">
            <v>59</v>
          </cell>
          <cell r="FC410">
            <v>68.350684931506848</v>
          </cell>
          <cell r="FE410">
            <v>38271.593310763892</v>
          </cell>
        </row>
        <row r="411">
          <cell r="A411">
            <v>40160</v>
          </cell>
          <cell r="B411">
            <v>13</v>
          </cell>
          <cell r="C411">
            <v>7</v>
          </cell>
          <cell r="D411">
            <v>12</v>
          </cell>
          <cell r="E411">
            <v>2009</v>
          </cell>
          <cell r="G411">
            <v>0</v>
          </cell>
          <cell r="H411">
            <v>1.8028184424664524</v>
          </cell>
          <cell r="I411">
            <v>12.06558458375541</v>
          </cell>
          <cell r="J411">
            <v>60.958904109589042</v>
          </cell>
          <cell r="K411">
            <v>10.483870967741936</v>
          </cell>
          <cell r="L411">
            <v>0.22622801578526316</v>
          </cell>
          <cell r="M411">
            <v>8.189430701166998</v>
          </cell>
          <cell r="N411">
            <v>8.1229090909090917</v>
          </cell>
          <cell r="O411">
            <v>15.126930958550021</v>
          </cell>
          <cell r="P411">
            <v>15.4110792889786</v>
          </cell>
          <cell r="Q411">
            <v>26.661352424188873</v>
          </cell>
          <cell r="R411">
            <v>16.682246416849431</v>
          </cell>
          <cell r="S411">
            <v>45.175615266450599</v>
          </cell>
          <cell r="T411">
            <v>21.867182716651076</v>
          </cell>
          <cell r="U411">
            <v>38.690770502181515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2.4095873039422351</v>
          </cell>
          <cell r="AC411">
            <v>3.561078719390677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105.7335684852832</v>
          </cell>
          <cell r="BC411">
            <v>0</v>
          </cell>
          <cell r="BD411">
            <v>0</v>
          </cell>
          <cell r="BE411">
            <v>27.3224043715847</v>
          </cell>
          <cell r="BF411">
            <v>33.636499738004346</v>
          </cell>
          <cell r="BG411">
            <v>0</v>
          </cell>
          <cell r="BH411">
            <v>0</v>
          </cell>
          <cell r="BI411">
            <v>0</v>
          </cell>
          <cell r="BJ411">
            <v>7.3917808219178056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CA411">
            <v>6.4766222043040571</v>
          </cell>
          <cell r="CB411">
            <v>0</v>
          </cell>
          <cell r="CC411">
            <v>10.483870967741936</v>
          </cell>
          <cell r="CD411">
            <v>10.567901784528443</v>
          </cell>
          <cell r="CE411">
            <v>73.881609088566933</v>
          </cell>
          <cell r="CF411">
            <v>0</v>
          </cell>
          <cell r="CH411">
            <v>80.358231292870983</v>
          </cell>
          <cell r="CJ411">
            <v>40160</v>
          </cell>
          <cell r="CK411">
            <v>0</v>
          </cell>
          <cell r="CL411">
            <v>0</v>
          </cell>
          <cell r="CM411">
            <v>68.350684931506848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U411">
            <v>40160</v>
          </cell>
          <cell r="CV411">
            <v>2.4095873039422351</v>
          </cell>
          <cell r="CW411">
            <v>3.561078719390677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105.7335684852832</v>
          </cell>
          <cell r="DI411">
            <v>0</v>
          </cell>
          <cell r="DJ411">
            <v>0</v>
          </cell>
          <cell r="DK411">
            <v>27.3224043715847</v>
          </cell>
          <cell r="DL411">
            <v>41.028280559922152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R411">
            <v>68.350684931506848</v>
          </cell>
          <cell r="DS411">
            <v>80.358231292870983</v>
          </cell>
          <cell r="DT411">
            <v>21.051772752270381</v>
          </cell>
          <cell r="DV411">
            <v>40160</v>
          </cell>
          <cell r="DW411">
            <v>0</v>
          </cell>
          <cell r="DY411">
            <v>49.7</v>
          </cell>
          <cell r="DZ411">
            <v>44.7</v>
          </cell>
          <cell r="EA411">
            <v>30</v>
          </cell>
          <cell r="EB411">
            <v>30</v>
          </cell>
          <cell r="ED411">
            <v>60</v>
          </cell>
          <cell r="EE411">
            <v>20</v>
          </cell>
          <cell r="EF411">
            <v>73.881609088566933</v>
          </cell>
          <cell r="EG411">
            <v>13.881609088566933</v>
          </cell>
          <cell r="EH411">
            <v>60</v>
          </cell>
          <cell r="EJ411">
            <v>30</v>
          </cell>
          <cell r="EK411">
            <v>90</v>
          </cell>
          <cell r="EL411">
            <v>110</v>
          </cell>
          <cell r="EN411">
            <v>0</v>
          </cell>
          <cell r="EO411">
            <v>60</v>
          </cell>
          <cell r="EP411">
            <v>80</v>
          </cell>
          <cell r="ER411">
            <v>200</v>
          </cell>
          <cell r="ET411">
            <v>15</v>
          </cell>
          <cell r="EU411">
            <v>0</v>
          </cell>
          <cell r="EV411">
            <v>0</v>
          </cell>
          <cell r="EW411">
            <v>55.54852995036341</v>
          </cell>
          <cell r="EX411">
            <v>12.802154981143438</v>
          </cell>
          <cell r="EZ411">
            <v>55.54852995036341</v>
          </cell>
          <cell r="FA411">
            <v>70.548529950363417</v>
          </cell>
          <cell r="FB411">
            <v>59</v>
          </cell>
          <cell r="FC411">
            <v>68.350684931506848</v>
          </cell>
          <cell r="FE411">
            <v>38271.593311111108</v>
          </cell>
        </row>
        <row r="412">
          <cell r="A412">
            <v>40161</v>
          </cell>
          <cell r="B412">
            <v>14</v>
          </cell>
          <cell r="C412">
            <v>1</v>
          </cell>
          <cell r="D412">
            <v>12</v>
          </cell>
          <cell r="E412">
            <v>2009</v>
          </cell>
          <cell r="G412">
            <v>0</v>
          </cell>
          <cell r="H412">
            <v>1.7139886176100654</v>
          </cell>
          <cell r="I412">
            <v>12.035185634420776</v>
          </cell>
          <cell r="J412">
            <v>60.958904109589042</v>
          </cell>
          <cell r="K412">
            <v>10.483870967741936</v>
          </cell>
          <cell r="L412">
            <v>0.21508113901362352</v>
          </cell>
          <cell r="M412">
            <v>8.1687976280459935</v>
          </cell>
          <cell r="N412">
            <v>8.1229090909090917</v>
          </cell>
          <cell r="O412">
            <v>14.381585450643914</v>
          </cell>
          <cell r="P412">
            <v>15.372251446428109</v>
          </cell>
          <cell r="Q412">
            <v>26.650060967614284</v>
          </cell>
          <cell r="R412">
            <v>16.682246416849431</v>
          </cell>
          <cell r="S412">
            <v>45.175615266450599</v>
          </cell>
          <cell r="T412">
            <v>21.867182716651076</v>
          </cell>
          <cell r="U412">
            <v>38.690770502181515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2.4083650495126996</v>
          </cell>
          <cell r="AC412">
            <v>3.3830247834212854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105.7335684852832</v>
          </cell>
          <cell r="BC412">
            <v>0</v>
          </cell>
          <cell r="BD412">
            <v>0</v>
          </cell>
          <cell r="BE412">
            <v>27.3224043715847</v>
          </cell>
          <cell r="BF412">
            <v>33.636499738004346</v>
          </cell>
          <cell r="BG412">
            <v>0</v>
          </cell>
          <cell r="BH412">
            <v>0</v>
          </cell>
          <cell r="BI412">
            <v>0</v>
          </cell>
          <cell r="BJ412">
            <v>7.3917808219178056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CA412">
            <v>6.357393430113035</v>
          </cell>
          <cell r="CB412">
            <v>0</v>
          </cell>
          <cell r="CC412">
            <v>10.483870967741936</v>
          </cell>
          <cell r="CD412">
            <v>10.715398025034725</v>
          </cell>
          <cell r="CE412">
            <v>73.086144281535738</v>
          </cell>
          <cell r="CF412">
            <v>0</v>
          </cell>
          <cell r="CH412">
            <v>79.443537711648773</v>
          </cell>
          <cell r="CJ412">
            <v>40161</v>
          </cell>
          <cell r="CK412">
            <v>0</v>
          </cell>
          <cell r="CL412">
            <v>0</v>
          </cell>
          <cell r="CM412">
            <v>68.350684931506848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U412">
            <v>40161</v>
          </cell>
          <cell r="CV412">
            <v>2.4083650495126996</v>
          </cell>
          <cell r="CW412">
            <v>3.3830247834212854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105.7335684852832</v>
          </cell>
          <cell r="DI412">
            <v>0</v>
          </cell>
          <cell r="DJ412">
            <v>0</v>
          </cell>
          <cell r="DK412">
            <v>27.3224043715847</v>
          </cell>
          <cell r="DL412">
            <v>41.028280559922152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R412">
            <v>68.350684931506848</v>
          </cell>
          <cell r="DS412">
            <v>79.443537711648773</v>
          </cell>
          <cell r="DT412">
            <v>21.199268992776659</v>
          </cell>
          <cell r="DV412">
            <v>40161</v>
          </cell>
          <cell r="DW412">
            <v>0</v>
          </cell>
          <cell r="DY412">
            <v>49.7</v>
          </cell>
          <cell r="DZ412">
            <v>44.7</v>
          </cell>
          <cell r="EA412">
            <v>30</v>
          </cell>
          <cell r="EB412">
            <v>30</v>
          </cell>
          <cell r="ED412">
            <v>60</v>
          </cell>
          <cell r="EE412">
            <v>20</v>
          </cell>
          <cell r="EF412">
            <v>73.086144281535738</v>
          </cell>
          <cell r="EG412">
            <v>13.086144281535738</v>
          </cell>
          <cell r="EH412">
            <v>60</v>
          </cell>
          <cell r="EJ412">
            <v>30</v>
          </cell>
          <cell r="EK412">
            <v>90</v>
          </cell>
          <cell r="EL412">
            <v>110</v>
          </cell>
          <cell r="EN412">
            <v>0</v>
          </cell>
          <cell r="EO412">
            <v>60</v>
          </cell>
          <cell r="EP412">
            <v>80</v>
          </cell>
          <cell r="ER412">
            <v>200</v>
          </cell>
          <cell r="ET412">
            <v>15</v>
          </cell>
          <cell r="EU412">
            <v>0</v>
          </cell>
          <cell r="EV412">
            <v>0</v>
          </cell>
          <cell r="EW412">
            <v>55.408576768994308</v>
          </cell>
          <cell r="EX412">
            <v>12.94210816251254</v>
          </cell>
          <cell r="EZ412">
            <v>55.408576768994308</v>
          </cell>
          <cell r="FA412">
            <v>70.408576768994308</v>
          </cell>
          <cell r="FB412">
            <v>59</v>
          </cell>
          <cell r="FC412">
            <v>68.350684931506848</v>
          </cell>
          <cell r="FE412">
            <v>38271.593311226854</v>
          </cell>
        </row>
        <row r="413">
          <cell r="A413">
            <v>40162</v>
          </cell>
          <cell r="B413">
            <v>15</v>
          </cell>
          <cell r="C413">
            <v>2</v>
          </cell>
          <cell r="D413">
            <v>12</v>
          </cell>
          <cell r="E413">
            <v>2009</v>
          </cell>
          <cell r="G413">
            <v>0</v>
          </cell>
          <cell r="H413">
            <v>1.8731407067398611</v>
          </cell>
          <cell r="I413">
            <v>12.089423751352413</v>
          </cell>
          <cell r="J413">
            <v>60.958904109589042</v>
          </cell>
          <cell r="K413">
            <v>10.483870967741936</v>
          </cell>
          <cell r="L413">
            <v>0.23505245752457393</v>
          </cell>
          <cell r="M413">
            <v>8.2056113685564593</v>
          </cell>
          <cell r="N413">
            <v>8.1229090909090917</v>
          </cell>
          <cell r="O413">
            <v>15.716984849421818</v>
          </cell>
          <cell r="P413">
            <v>15.441528481014876</v>
          </cell>
          <cell r="Q413">
            <v>26.663158469689627</v>
          </cell>
          <cell r="R413">
            <v>16.682246416849431</v>
          </cell>
          <cell r="S413">
            <v>45.175615266450599</v>
          </cell>
          <cell r="T413">
            <v>21.867182716651076</v>
          </cell>
          <cell r="U413">
            <v>38.690770502181515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2.4071434150672948</v>
          </cell>
          <cell r="AC413">
            <v>3.213873544250057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105.7335684852832</v>
          </cell>
          <cell r="BC413">
            <v>0</v>
          </cell>
          <cell r="BD413">
            <v>0</v>
          </cell>
          <cell r="BE413">
            <v>27.3224043715847</v>
          </cell>
          <cell r="BF413">
            <v>33.636499738004346</v>
          </cell>
          <cell r="BG413">
            <v>0</v>
          </cell>
          <cell r="BH413">
            <v>0</v>
          </cell>
          <cell r="BI413">
            <v>0</v>
          </cell>
          <cell r="BJ413">
            <v>7.3917808219178056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CA413">
            <v>6.5707836361744683</v>
          </cell>
          <cell r="CB413">
            <v>0</v>
          </cell>
          <cell r="CC413">
            <v>10.483870967741936</v>
          </cell>
          <cell r="CD413">
            <v>10.942555957672774</v>
          </cell>
          <cell r="CE413">
            <v>74.503918216975762</v>
          </cell>
          <cell r="CF413">
            <v>0</v>
          </cell>
          <cell r="CH413">
            <v>81.074701853150231</v>
          </cell>
          <cell r="CJ413">
            <v>40162</v>
          </cell>
          <cell r="CK413">
            <v>0</v>
          </cell>
          <cell r="CL413">
            <v>0</v>
          </cell>
          <cell r="CM413">
            <v>68.350684931506848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U413">
            <v>40162</v>
          </cell>
          <cell r="CV413">
            <v>2.4071434150672948</v>
          </cell>
          <cell r="CW413">
            <v>3.213873544250057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105.7335684852832</v>
          </cell>
          <cell r="DI413">
            <v>0</v>
          </cell>
          <cell r="DJ413">
            <v>0</v>
          </cell>
          <cell r="DK413">
            <v>27.3224043715847</v>
          </cell>
          <cell r="DL413">
            <v>41.028280559922152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R413">
            <v>68.350684931506848</v>
          </cell>
          <cell r="DS413">
            <v>81.074701853150231</v>
          </cell>
          <cell r="DT413">
            <v>21.42642692541471</v>
          </cell>
          <cell r="DV413">
            <v>40162</v>
          </cell>
          <cell r="DW413">
            <v>0</v>
          </cell>
          <cell r="DY413">
            <v>49.7</v>
          </cell>
          <cell r="DZ413">
            <v>44.7</v>
          </cell>
          <cell r="EA413">
            <v>30</v>
          </cell>
          <cell r="EB413">
            <v>30</v>
          </cell>
          <cell r="ED413">
            <v>60</v>
          </cell>
          <cell r="EE413">
            <v>20</v>
          </cell>
          <cell r="EF413">
            <v>74.503918216975762</v>
          </cell>
          <cell r="EG413">
            <v>14.503918216975762</v>
          </cell>
          <cell r="EH413">
            <v>60</v>
          </cell>
          <cell r="EJ413">
            <v>30</v>
          </cell>
          <cell r="EK413">
            <v>90</v>
          </cell>
          <cell r="EL413">
            <v>110</v>
          </cell>
          <cell r="EN413">
            <v>0</v>
          </cell>
          <cell r="EO413">
            <v>60</v>
          </cell>
          <cell r="EP413">
            <v>80</v>
          </cell>
          <cell r="ER413">
            <v>200</v>
          </cell>
          <cell r="ET413">
            <v>15</v>
          </cell>
          <cell r="EU413">
            <v>0</v>
          </cell>
          <cell r="EV413">
            <v>0</v>
          </cell>
          <cell r="EW413">
            <v>55.658282669434868</v>
          </cell>
          <cell r="EX413">
            <v>12.69240226207198</v>
          </cell>
          <cell r="EZ413">
            <v>55.658282669434868</v>
          </cell>
          <cell r="FA413">
            <v>70.658282669434868</v>
          </cell>
          <cell r="FB413">
            <v>59</v>
          </cell>
          <cell r="FC413">
            <v>68.350684931506848</v>
          </cell>
          <cell r="FE413">
            <v>38271.593311458331</v>
          </cell>
        </row>
        <row r="414">
          <cell r="A414">
            <v>40163</v>
          </cell>
          <cell r="B414">
            <v>16</v>
          </cell>
          <cell r="C414">
            <v>3</v>
          </cell>
          <cell r="D414">
            <v>12</v>
          </cell>
          <cell r="E414">
            <v>2009</v>
          </cell>
          <cell r="G414">
            <v>0</v>
          </cell>
          <cell r="H414">
            <v>1.6349116811107169</v>
          </cell>
          <cell r="I414">
            <v>11.532606993397186</v>
          </cell>
          <cell r="J414">
            <v>60.958904109589042</v>
          </cell>
          <cell r="K414">
            <v>10.483870967741936</v>
          </cell>
          <cell r="L414">
            <v>0.20515811070570905</v>
          </cell>
          <cell r="M414">
            <v>7.8276759091621253</v>
          </cell>
          <cell r="N414">
            <v>8.1229090909090917</v>
          </cell>
          <cell r="O414">
            <v>13.718073623461377</v>
          </cell>
          <cell r="P414">
            <v>14.730319907015629</v>
          </cell>
          <cell r="Q414">
            <v>26.373956391383299</v>
          </cell>
          <cell r="R414">
            <v>16.682246416849431</v>
          </cell>
          <cell r="S414">
            <v>38.879720685286863</v>
          </cell>
          <cell r="T414">
            <v>21.890832503512005</v>
          </cell>
          <cell r="U414">
            <v>34.204349293102219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2.4059224002915363</v>
          </cell>
          <cell r="AC414">
            <v>3.0531798670376027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94.974902481901097</v>
          </cell>
          <cell r="BC414">
            <v>0</v>
          </cell>
          <cell r="BD414">
            <v>0</v>
          </cell>
          <cell r="BE414">
            <v>27.3224043715847</v>
          </cell>
          <cell r="BF414">
            <v>33.636499738004346</v>
          </cell>
          <cell r="BG414">
            <v>0</v>
          </cell>
          <cell r="BH414">
            <v>0</v>
          </cell>
          <cell r="BI414">
            <v>0</v>
          </cell>
          <cell r="BJ414">
            <v>7.13585980603564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0.25592101588216565</v>
          </cell>
          <cell r="BY414">
            <v>0</v>
          </cell>
          <cell r="CA414">
            <v>5.7757378525900975</v>
          </cell>
          <cell r="CB414">
            <v>0</v>
          </cell>
          <cell r="CC414">
            <v>10.483870967741936</v>
          </cell>
          <cell r="CD414">
            <v>10.696640843447785</v>
          </cell>
          <cell r="CE414">
            <v>71.504596338709746</v>
          </cell>
          <cell r="CF414">
            <v>0</v>
          </cell>
          <cell r="CH414">
            <v>77.280334191299843</v>
          </cell>
          <cell r="CJ414">
            <v>40163</v>
          </cell>
          <cell r="CK414">
            <v>0</v>
          </cell>
          <cell r="CL414">
            <v>0</v>
          </cell>
          <cell r="CM414">
            <v>68.094763915624682</v>
          </cell>
          <cell r="CN414">
            <v>0.25592101588216565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U414">
            <v>40163</v>
          </cell>
          <cell r="CV414">
            <v>2.4059224002915363</v>
          </cell>
          <cell r="CW414">
            <v>3.0531798670376027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94.974902481901097</v>
          </cell>
          <cell r="DI414">
            <v>0</v>
          </cell>
          <cell r="DJ414">
            <v>0</v>
          </cell>
          <cell r="DK414">
            <v>27.3224043715847</v>
          </cell>
          <cell r="DL414">
            <v>40.772359544039986</v>
          </cell>
          <cell r="DM414">
            <v>0</v>
          </cell>
          <cell r="DN414">
            <v>0</v>
          </cell>
          <cell r="DO414">
            <v>0</v>
          </cell>
          <cell r="DP414">
            <v>0.25592101588216565</v>
          </cell>
          <cell r="DR414">
            <v>68.350684931506848</v>
          </cell>
          <cell r="DS414">
            <v>77.280334191299843</v>
          </cell>
          <cell r="DT414">
            <v>21.180511811189721</v>
          </cell>
          <cell r="DV414">
            <v>40163</v>
          </cell>
          <cell r="DW414">
            <v>0</v>
          </cell>
          <cell r="DY414">
            <v>49.7</v>
          </cell>
          <cell r="DZ414">
            <v>44.7</v>
          </cell>
          <cell r="EA414">
            <v>30</v>
          </cell>
          <cell r="EB414">
            <v>30</v>
          </cell>
          <cell r="ED414">
            <v>60</v>
          </cell>
          <cell r="EE414">
            <v>20</v>
          </cell>
          <cell r="EF414">
            <v>71.504596338709746</v>
          </cell>
          <cell r="EG414">
            <v>11.504596338709746</v>
          </cell>
          <cell r="EH414">
            <v>60</v>
          </cell>
          <cell r="EJ414">
            <v>30</v>
          </cell>
          <cell r="EK414">
            <v>90</v>
          </cell>
          <cell r="EL414">
            <v>110</v>
          </cell>
          <cell r="EN414">
            <v>0</v>
          </cell>
          <cell r="EO414">
            <v>60</v>
          </cell>
          <cell r="EP414">
            <v>80</v>
          </cell>
          <cell r="ER414">
            <v>200</v>
          </cell>
          <cell r="ET414">
            <v>15</v>
          </cell>
          <cell r="EU414">
            <v>0</v>
          </cell>
          <cell r="EV414">
            <v>0.25592101588216565</v>
          </cell>
          <cell r="EW414">
            <v>53.350684931506848</v>
          </cell>
          <cell r="EX414">
            <v>15</v>
          </cell>
          <cell r="EZ414">
            <v>53.094763915624682</v>
          </cell>
          <cell r="FA414">
            <v>68.094763915624682</v>
          </cell>
          <cell r="FB414">
            <v>59</v>
          </cell>
          <cell r="FC414">
            <v>68.350684931506848</v>
          </cell>
          <cell r="FE414">
            <v>38271.593311805555</v>
          </cell>
        </row>
        <row r="415">
          <cell r="A415">
            <v>40164</v>
          </cell>
          <cell r="B415">
            <v>17</v>
          </cell>
          <cell r="C415">
            <v>4</v>
          </cell>
          <cell r="D415">
            <v>12</v>
          </cell>
          <cell r="E415">
            <v>2009</v>
          </cell>
          <cell r="G415">
            <v>0</v>
          </cell>
          <cell r="H415">
            <v>1.1068628548028128</v>
          </cell>
          <cell r="I415">
            <v>9.3965031107567434</v>
          </cell>
          <cell r="J415">
            <v>60.958904109589042</v>
          </cell>
          <cell r="K415">
            <v>10.483870967741936</v>
          </cell>
          <cell r="L415">
            <v>0.13889551021337071</v>
          </cell>
          <cell r="M415">
            <v>6.3778104181083259</v>
          </cell>
          <cell r="N415">
            <v>0</v>
          </cell>
          <cell r="O415">
            <v>9.2873678185135908</v>
          </cell>
          <cell r="P415">
            <v>12.001926095978193</v>
          </cell>
          <cell r="Q415">
            <v>26.994659079889569</v>
          </cell>
          <cell r="R415">
            <v>16.682246416849431</v>
          </cell>
          <cell r="S415">
            <v>36.044549888419944</v>
          </cell>
          <cell r="T415">
            <v>20.895692374537376</v>
          </cell>
          <cell r="U415">
            <v>23.415536083052135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2.900520873685696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80.355778346009458</v>
          </cell>
          <cell r="BC415">
            <v>0</v>
          </cell>
          <cell r="BD415">
            <v>0</v>
          </cell>
          <cell r="BE415">
            <v>27.3224043715847</v>
          </cell>
          <cell r="BF415">
            <v>30.93798892749351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2.6985108105108324</v>
          </cell>
          <cell r="BX415">
            <v>7.3917808219178056</v>
          </cell>
          <cell r="BY415">
            <v>0</v>
          </cell>
          <cell r="CA415">
            <v>3.1115851436417508</v>
          </cell>
          <cell r="CB415">
            <v>0</v>
          </cell>
          <cell r="CC415">
            <v>10.483870967741936</v>
          </cell>
          <cell r="CD415">
            <v>3.6161850546360008</v>
          </cell>
          <cell r="CE415">
            <v>64.966199411230775</v>
          </cell>
          <cell r="CF415">
            <v>0</v>
          </cell>
          <cell r="CH415">
            <v>68.077784554872522</v>
          </cell>
          <cell r="CJ415">
            <v>40164</v>
          </cell>
          <cell r="CK415">
            <v>0</v>
          </cell>
          <cell r="CL415">
            <v>0</v>
          </cell>
          <cell r="CM415">
            <v>58.26039329907821</v>
          </cell>
          <cell r="CN415">
            <v>10.090291632428638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U415">
            <v>40164</v>
          </cell>
          <cell r="CV415">
            <v>0</v>
          </cell>
          <cell r="CW415">
            <v>2.900520873685696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80.355778346009458</v>
          </cell>
          <cell r="DI415">
            <v>0</v>
          </cell>
          <cell r="DJ415">
            <v>0</v>
          </cell>
          <cell r="DK415">
            <v>27.3224043715847</v>
          </cell>
          <cell r="DL415">
            <v>30.93798892749351</v>
          </cell>
          <cell r="DM415">
            <v>0</v>
          </cell>
          <cell r="DN415">
            <v>0</v>
          </cell>
          <cell r="DO415">
            <v>0</v>
          </cell>
          <cell r="DP415">
            <v>10.090291632428638</v>
          </cell>
          <cell r="DR415">
            <v>68.350684931506848</v>
          </cell>
          <cell r="DS415">
            <v>68.077784554872522</v>
          </cell>
          <cell r="DT415">
            <v>14.100056022377936</v>
          </cell>
          <cell r="DV415">
            <v>40164</v>
          </cell>
          <cell r="DW415">
            <v>0</v>
          </cell>
          <cell r="DY415">
            <v>49.7</v>
          </cell>
          <cell r="DZ415">
            <v>44.7</v>
          </cell>
          <cell r="EA415">
            <v>30</v>
          </cell>
          <cell r="EB415">
            <v>30</v>
          </cell>
          <cell r="ED415">
            <v>60</v>
          </cell>
          <cell r="EE415">
            <v>20</v>
          </cell>
          <cell r="EF415">
            <v>64.966199411230775</v>
          </cell>
          <cell r="EG415">
            <v>4.9661994112307752</v>
          </cell>
          <cell r="EH415">
            <v>60</v>
          </cell>
          <cell r="EJ415">
            <v>30</v>
          </cell>
          <cell r="EK415">
            <v>90</v>
          </cell>
          <cell r="EL415">
            <v>110</v>
          </cell>
          <cell r="EN415">
            <v>0</v>
          </cell>
          <cell r="EO415">
            <v>60</v>
          </cell>
          <cell r="EP415">
            <v>80</v>
          </cell>
          <cell r="ER415">
            <v>200</v>
          </cell>
          <cell r="ET415">
            <v>15</v>
          </cell>
          <cell r="EU415">
            <v>0</v>
          </cell>
          <cell r="EV415">
            <v>10.090291632428638</v>
          </cell>
          <cell r="EW415">
            <v>53.350684931506848</v>
          </cell>
          <cell r="EX415">
            <v>15</v>
          </cell>
          <cell r="EZ415">
            <v>43.26039329907821</v>
          </cell>
          <cell r="FA415">
            <v>58.26039329907821</v>
          </cell>
          <cell r="FB415">
            <v>59</v>
          </cell>
          <cell r="FC415">
            <v>68.350684931506848</v>
          </cell>
          <cell r="FE415">
            <v>38271.593311921293</v>
          </cell>
        </row>
        <row r="416">
          <cell r="A416">
            <v>40165</v>
          </cell>
          <cell r="B416">
            <v>18</v>
          </cell>
          <cell r="C416">
            <v>5</v>
          </cell>
          <cell r="D416">
            <v>12</v>
          </cell>
          <cell r="E416">
            <v>2009</v>
          </cell>
          <cell r="G416">
            <v>0</v>
          </cell>
          <cell r="H416">
            <v>1.0843702883112463</v>
          </cell>
          <cell r="I416">
            <v>9.4684108158384301</v>
          </cell>
          <cell r="J416">
            <v>60.958904109589042</v>
          </cell>
          <cell r="K416">
            <v>10.483870967741936</v>
          </cell>
          <cell r="L416">
            <v>0.13607301374481692</v>
          </cell>
          <cell r="M416">
            <v>6.4266172673379343</v>
          </cell>
          <cell r="N416">
            <v>0</v>
          </cell>
          <cell r="O416">
            <v>9.0986391632125994</v>
          </cell>
          <cell r="P416">
            <v>12.093772068032822</v>
          </cell>
          <cell r="Q416">
            <v>26.699089169517741</v>
          </cell>
          <cell r="R416">
            <v>16.682246416849431</v>
          </cell>
          <cell r="S416">
            <v>42.564758077958103</v>
          </cell>
          <cell r="T416">
            <v>21.143353275670133</v>
          </cell>
          <cell r="U416">
            <v>26.600158443333289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2.7554948300014024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90.308269796961525</v>
          </cell>
          <cell r="BC416">
            <v>0</v>
          </cell>
          <cell r="BD416">
            <v>0</v>
          </cell>
          <cell r="BE416">
            <v>27.3224043715847</v>
          </cell>
          <cell r="BF416">
            <v>31.269043530083575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2.3674562079207675</v>
          </cell>
          <cell r="BX416">
            <v>7.3917808219178056</v>
          </cell>
          <cell r="BY416">
            <v>0</v>
          </cell>
          <cell r="CA416">
            <v>3.1610002822318712</v>
          </cell>
          <cell r="CB416">
            <v>0</v>
          </cell>
          <cell r="CC416">
            <v>10.483870967741936</v>
          </cell>
          <cell r="CD416">
            <v>3.8071954510813484</v>
          </cell>
          <cell r="CE416">
            <v>64.573746817612601</v>
          </cell>
          <cell r="CF416">
            <v>0</v>
          </cell>
          <cell r="CH416">
            <v>67.734747099844469</v>
          </cell>
          <cell r="CJ416">
            <v>40165</v>
          </cell>
          <cell r="CK416">
            <v>0</v>
          </cell>
          <cell r="CL416">
            <v>0</v>
          </cell>
          <cell r="CM416">
            <v>58.591447901668275</v>
          </cell>
          <cell r="CN416">
            <v>9.7592370298385731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U416">
            <v>40165</v>
          </cell>
          <cell r="CV416">
            <v>0</v>
          </cell>
          <cell r="CW416">
            <v>2.7554948300014024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90.308269796961525</v>
          </cell>
          <cell r="DI416">
            <v>0</v>
          </cell>
          <cell r="DJ416">
            <v>0</v>
          </cell>
          <cell r="DK416">
            <v>27.3224043715847</v>
          </cell>
          <cell r="DL416">
            <v>31.269043530083575</v>
          </cell>
          <cell r="DM416">
            <v>0</v>
          </cell>
          <cell r="DN416">
            <v>0</v>
          </cell>
          <cell r="DO416">
            <v>0</v>
          </cell>
          <cell r="DP416">
            <v>9.7592370298385731</v>
          </cell>
          <cell r="DR416">
            <v>68.350684931506848</v>
          </cell>
          <cell r="DS416">
            <v>67.734747099844469</v>
          </cell>
          <cell r="DT416">
            <v>14.291066418823284</v>
          </cell>
          <cell r="DV416">
            <v>40165</v>
          </cell>
          <cell r="DW416">
            <v>0</v>
          </cell>
          <cell r="DY416">
            <v>49.7</v>
          </cell>
          <cell r="DZ416">
            <v>44.7</v>
          </cell>
          <cell r="EA416">
            <v>30</v>
          </cell>
          <cell r="EB416">
            <v>30</v>
          </cell>
          <cell r="ED416">
            <v>60</v>
          </cell>
          <cell r="EE416">
            <v>20</v>
          </cell>
          <cell r="EF416">
            <v>64.573746817612601</v>
          </cell>
          <cell r="EG416">
            <v>4.5737468176126015</v>
          </cell>
          <cell r="EH416">
            <v>60</v>
          </cell>
          <cell r="EJ416">
            <v>30</v>
          </cell>
          <cell r="EK416">
            <v>90</v>
          </cell>
          <cell r="EL416">
            <v>110</v>
          </cell>
          <cell r="EN416">
            <v>0</v>
          </cell>
          <cell r="EO416">
            <v>60</v>
          </cell>
          <cell r="EP416">
            <v>80</v>
          </cell>
          <cell r="ER416">
            <v>200</v>
          </cell>
          <cell r="ET416">
            <v>15</v>
          </cell>
          <cell r="EU416">
            <v>0</v>
          </cell>
          <cell r="EV416">
            <v>9.7592370298385731</v>
          </cell>
          <cell r="EW416">
            <v>53.350684931506848</v>
          </cell>
          <cell r="EX416">
            <v>15</v>
          </cell>
          <cell r="EZ416">
            <v>43.591447901668275</v>
          </cell>
          <cell r="FA416">
            <v>58.591447901668275</v>
          </cell>
          <cell r="FB416">
            <v>59</v>
          </cell>
          <cell r="FC416">
            <v>68.350684931506848</v>
          </cell>
          <cell r="FE416">
            <v>38271.593312152778</v>
          </cell>
        </row>
        <row r="417">
          <cell r="A417">
            <v>40166</v>
          </cell>
          <cell r="B417">
            <v>19</v>
          </cell>
          <cell r="C417">
            <v>6</v>
          </cell>
          <cell r="D417">
            <v>12</v>
          </cell>
          <cell r="E417">
            <v>2009</v>
          </cell>
          <cell r="G417">
            <v>0</v>
          </cell>
          <cell r="H417">
            <v>1.6544769818396685</v>
          </cell>
          <cell r="I417">
            <v>12.015302399386641</v>
          </cell>
          <cell r="J417">
            <v>60.958904109589042</v>
          </cell>
          <cell r="K417">
            <v>10.483870967741936</v>
          </cell>
          <cell r="L417">
            <v>0.20761327704852567</v>
          </cell>
          <cell r="M417">
            <v>8.1553020220687849</v>
          </cell>
          <cell r="N417">
            <v>8.1229090909090917</v>
          </cell>
          <cell r="O417">
            <v>13.882240433794875</v>
          </cell>
          <cell r="P417">
            <v>15.346855071349443</v>
          </cell>
          <cell r="Q417">
            <v>26.657712997443884</v>
          </cell>
          <cell r="R417">
            <v>16.682246416849431</v>
          </cell>
          <cell r="S417">
            <v>45.175615266450599</v>
          </cell>
          <cell r="T417">
            <v>21.867182716651076</v>
          </cell>
          <cell r="U417">
            <v>38.690770502181515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2.4047020048710981</v>
          </cell>
          <cell r="AC417">
            <v>2.6177200885014167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105.7335684852832</v>
          </cell>
          <cell r="BC417">
            <v>0</v>
          </cell>
          <cell r="BD417">
            <v>0</v>
          </cell>
          <cell r="BE417">
            <v>27.3224043715847</v>
          </cell>
          <cell r="BF417">
            <v>33.636499738004346</v>
          </cell>
          <cell r="BG417">
            <v>0</v>
          </cell>
          <cell r="BH417">
            <v>0</v>
          </cell>
          <cell r="BI417">
            <v>0</v>
          </cell>
          <cell r="BJ417">
            <v>7.3917808219178056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CA417">
            <v>6.2779985593085037</v>
          </cell>
          <cell r="CB417">
            <v>0</v>
          </cell>
          <cell r="CC417">
            <v>10.483870967741936</v>
          </cell>
          <cell r="CD417">
            <v>11.463402296653886</v>
          </cell>
          <cell r="CE417">
            <v>72.569054919437633</v>
          </cell>
          <cell r="CF417">
            <v>0</v>
          </cell>
          <cell r="CH417">
            <v>78.847053478746133</v>
          </cell>
          <cell r="CJ417">
            <v>40166</v>
          </cell>
          <cell r="CK417">
            <v>0</v>
          </cell>
          <cell r="CL417">
            <v>0</v>
          </cell>
          <cell r="CM417">
            <v>68.350684931506848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U417">
            <v>40166</v>
          </cell>
          <cell r="CV417">
            <v>2.4047020048710981</v>
          </cell>
          <cell r="CW417">
            <v>2.6177200885014167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105.7335684852832</v>
          </cell>
          <cell r="DI417">
            <v>0</v>
          </cell>
          <cell r="DJ417">
            <v>0</v>
          </cell>
          <cell r="DK417">
            <v>27.3224043715847</v>
          </cell>
          <cell r="DL417">
            <v>41.028280559922152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R417">
            <v>68.350684931506848</v>
          </cell>
          <cell r="DS417">
            <v>78.847053478746133</v>
          </cell>
          <cell r="DT417">
            <v>21.947273264395822</v>
          </cell>
          <cell r="DV417">
            <v>40166</v>
          </cell>
          <cell r="DW417">
            <v>0</v>
          </cell>
          <cell r="DY417">
            <v>49.7</v>
          </cell>
          <cell r="DZ417">
            <v>44.7</v>
          </cell>
          <cell r="EA417">
            <v>30</v>
          </cell>
          <cell r="EB417">
            <v>30</v>
          </cell>
          <cell r="ED417">
            <v>60</v>
          </cell>
          <cell r="EE417">
            <v>20</v>
          </cell>
          <cell r="EF417">
            <v>72.569054919437633</v>
          </cell>
          <cell r="EG417">
            <v>12.569054919437633</v>
          </cell>
          <cell r="EH417">
            <v>60</v>
          </cell>
          <cell r="EJ417">
            <v>30</v>
          </cell>
          <cell r="EK417">
            <v>90</v>
          </cell>
          <cell r="EL417">
            <v>110</v>
          </cell>
          <cell r="EN417">
            <v>0</v>
          </cell>
          <cell r="EO417">
            <v>60</v>
          </cell>
          <cell r="EP417">
            <v>80</v>
          </cell>
          <cell r="ER417">
            <v>200</v>
          </cell>
          <cell r="ET417">
            <v>15</v>
          </cell>
          <cell r="EU417">
            <v>0</v>
          </cell>
          <cell r="EV417">
            <v>0</v>
          </cell>
          <cell r="EW417">
            <v>55.31703669738512</v>
          </cell>
          <cell r="EX417">
            <v>13.033648234121728</v>
          </cell>
          <cell r="EZ417">
            <v>55.31703669738512</v>
          </cell>
          <cell r="FA417">
            <v>70.31703669738512</v>
          </cell>
          <cell r="FB417">
            <v>59</v>
          </cell>
          <cell r="FC417">
            <v>68.350684931506848</v>
          </cell>
          <cell r="FE417">
            <v>38271.593312500001</v>
          </cell>
        </row>
        <row r="418">
          <cell r="A418">
            <v>40167</v>
          </cell>
          <cell r="B418">
            <v>20</v>
          </cell>
          <cell r="C418">
            <v>7</v>
          </cell>
          <cell r="D418">
            <v>12</v>
          </cell>
          <cell r="E418">
            <v>2009</v>
          </cell>
          <cell r="G418">
            <v>0</v>
          </cell>
          <cell r="H418">
            <v>1.3468407338260691</v>
          </cell>
          <cell r="I418">
            <v>11.423087046177184</v>
          </cell>
          <cell r="J418">
            <v>60.958904109589042</v>
          </cell>
          <cell r="K418">
            <v>10.483870967741936</v>
          </cell>
          <cell r="L418">
            <v>0.16900931320371118</v>
          </cell>
          <cell r="M418">
            <v>7.7533400150388303</v>
          </cell>
          <cell r="N418">
            <v>8.1229090909090917</v>
          </cell>
          <cell r="O418">
            <v>11.300953170235228</v>
          </cell>
          <cell r="P418">
            <v>14.59043272802186</v>
          </cell>
          <cell r="Q418">
            <v>26.475946119061025</v>
          </cell>
          <cell r="R418">
            <v>16.682246416849431</v>
          </cell>
          <cell r="S418">
            <v>107.14260526203408</v>
          </cell>
          <cell r="T418">
            <v>21.266973342766448</v>
          </cell>
          <cell r="U418">
            <v>32.400521680105811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2.403482228491816</v>
          </cell>
          <cell r="AC418">
            <v>2.486834084076337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160.81010028490633</v>
          </cell>
          <cell r="BC418">
            <v>0</v>
          </cell>
          <cell r="BD418">
            <v>0</v>
          </cell>
          <cell r="BE418">
            <v>27.3224043715847</v>
          </cell>
          <cell r="BF418">
            <v>33.636499738004346</v>
          </cell>
          <cell r="BG418">
            <v>0</v>
          </cell>
          <cell r="BH418">
            <v>0</v>
          </cell>
          <cell r="BI418">
            <v>0</v>
          </cell>
          <cell r="BJ418">
            <v>6.6316428718223221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0.76013795009548346</v>
          </cell>
          <cell r="BY418">
            <v>0</v>
          </cell>
          <cell r="CA418">
            <v>5.3781469580854466</v>
          </cell>
          <cell r="CB418">
            <v>0</v>
          </cell>
          <cell r="CC418">
            <v>10.483870967741936</v>
          </cell>
          <cell r="CD418">
            <v>11.15494210658348</v>
          </cell>
          <cell r="CE418">
            <v>69.049578434167543</v>
          </cell>
          <cell r="CF418">
            <v>0</v>
          </cell>
          <cell r="CH418">
            <v>74.427725392252995</v>
          </cell>
          <cell r="CJ418">
            <v>40167</v>
          </cell>
          <cell r="CK418">
            <v>0</v>
          </cell>
          <cell r="CL418">
            <v>0</v>
          </cell>
          <cell r="CM418">
            <v>67.590546981411364</v>
          </cell>
          <cell r="CN418">
            <v>0.76013795009548346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U418">
            <v>40167</v>
          </cell>
          <cell r="CV418">
            <v>2.403482228491816</v>
          </cell>
          <cell r="CW418">
            <v>2.486834084076337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160.81010028490633</v>
          </cell>
          <cell r="DI418">
            <v>0</v>
          </cell>
          <cell r="DJ418">
            <v>0</v>
          </cell>
          <cell r="DK418">
            <v>27.3224043715847</v>
          </cell>
          <cell r="DL418">
            <v>40.268142609826668</v>
          </cell>
          <cell r="DM418">
            <v>0</v>
          </cell>
          <cell r="DN418">
            <v>0</v>
          </cell>
          <cell r="DO418">
            <v>0</v>
          </cell>
          <cell r="DP418">
            <v>0.76013795009548346</v>
          </cell>
          <cell r="DR418">
            <v>68.350684931506848</v>
          </cell>
          <cell r="DS418">
            <v>74.427725392252995</v>
          </cell>
          <cell r="DT418">
            <v>21.638813074325416</v>
          </cell>
          <cell r="DV418">
            <v>40167</v>
          </cell>
          <cell r="DW418">
            <v>0</v>
          </cell>
          <cell r="DY418">
            <v>49.7</v>
          </cell>
          <cell r="DZ418">
            <v>44.7</v>
          </cell>
          <cell r="EA418">
            <v>30</v>
          </cell>
          <cell r="EB418">
            <v>30</v>
          </cell>
          <cell r="ED418">
            <v>60</v>
          </cell>
          <cell r="EE418">
            <v>20</v>
          </cell>
          <cell r="EF418">
            <v>69.049578434167543</v>
          </cell>
          <cell r="EG418">
            <v>9.0495784341675432</v>
          </cell>
          <cell r="EH418">
            <v>60</v>
          </cell>
          <cell r="EJ418">
            <v>30</v>
          </cell>
          <cell r="EK418">
            <v>90</v>
          </cell>
          <cell r="EL418">
            <v>110</v>
          </cell>
          <cell r="EN418">
            <v>0</v>
          </cell>
          <cell r="EO418">
            <v>60</v>
          </cell>
          <cell r="EP418">
            <v>80</v>
          </cell>
          <cell r="ER418">
            <v>200</v>
          </cell>
          <cell r="ET418">
            <v>15</v>
          </cell>
          <cell r="EU418">
            <v>0</v>
          </cell>
          <cell r="EV418">
            <v>0.76013795009548346</v>
          </cell>
          <cell r="EW418">
            <v>53.350684931506841</v>
          </cell>
          <cell r="EX418">
            <v>15</v>
          </cell>
          <cell r="EZ418">
            <v>52.590546981411357</v>
          </cell>
          <cell r="FA418">
            <v>67.590546981411364</v>
          </cell>
          <cell r="FB418">
            <v>59</v>
          </cell>
          <cell r="FC418">
            <v>68.350684931506848</v>
          </cell>
          <cell r="FE418">
            <v>38271.593312731478</v>
          </cell>
        </row>
        <row r="419">
          <cell r="A419">
            <v>40168</v>
          </cell>
          <cell r="B419">
            <v>21</v>
          </cell>
          <cell r="C419">
            <v>1</v>
          </cell>
          <cell r="D419">
            <v>12</v>
          </cell>
          <cell r="E419">
            <v>2009</v>
          </cell>
          <cell r="G419">
            <v>0</v>
          </cell>
          <cell r="H419">
            <v>1.3194105474779148</v>
          </cell>
          <cell r="I419">
            <v>11.413825679431643</v>
          </cell>
          <cell r="J419">
            <v>60.958904109589042</v>
          </cell>
          <cell r="K419">
            <v>10.483870967741936</v>
          </cell>
          <cell r="L419">
            <v>0.16556721582774178</v>
          </cell>
          <cell r="M419">
            <v>7.747053927478448</v>
          </cell>
          <cell r="N419">
            <v>8.1229090909090917</v>
          </cell>
          <cell r="O419">
            <v>11.070794367055351</v>
          </cell>
          <cell r="P419">
            <v>14.57860340833585</v>
          </cell>
          <cell r="Q419">
            <v>26.47642207233902</v>
          </cell>
          <cell r="R419">
            <v>16.682246416849431</v>
          </cell>
          <cell r="S419">
            <v>41.570665450448232</v>
          </cell>
          <cell r="T419">
            <v>20.998268399369067</v>
          </cell>
          <cell r="U419">
            <v>29.977915662772652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2.4022630708396822</v>
          </cell>
          <cell r="AC419">
            <v>2.3624923798725468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92.546849512589944</v>
          </cell>
          <cell r="BC419">
            <v>0</v>
          </cell>
          <cell r="BD419">
            <v>0</v>
          </cell>
          <cell r="BE419">
            <v>27.3224043715847</v>
          </cell>
          <cell r="BF419">
            <v>33.636499738004346</v>
          </cell>
          <cell r="BG419">
            <v>0</v>
          </cell>
          <cell r="BH419">
            <v>0</v>
          </cell>
          <cell r="BI419">
            <v>0</v>
          </cell>
          <cell r="BJ419">
            <v>6.5890046304279792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0.80277619148982637</v>
          </cell>
          <cell r="BY419">
            <v>0</v>
          </cell>
          <cell r="CA419">
            <v>5.341455404991752</v>
          </cell>
          <cell r="CB419">
            <v>0</v>
          </cell>
          <cell r="CC419">
            <v>10.483870967741936</v>
          </cell>
          <cell r="CD419">
            <v>11.27077478350305</v>
          </cell>
          <cell r="CE419">
            <v>68.808066264579651</v>
          </cell>
          <cell r="CF419">
            <v>0</v>
          </cell>
          <cell r="CH419">
            <v>74.149521669571399</v>
          </cell>
          <cell r="CJ419">
            <v>40168</v>
          </cell>
          <cell r="CK419">
            <v>0</v>
          </cell>
          <cell r="CL419">
            <v>0</v>
          </cell>
          <cell r="CM419">
            <v>67.547908740017022</v>
          </cell>
          <cell r="CN419">
            <v>0.80277619148982637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U419">
            <v>40168</v>
          </cell>
          <cell r="CV419">
            <v>2.4022630708396822</v>
          </cell>
          <cell r="CW419">
            <v>2.3624923798725468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92.546849512589944</v>
          </cell>
          <cell r="DI419">
            <v>0</v>
          </cell>
          <cell r="DJ419">
            <v>0</v>
          </cell>
          <cell r="DK419">
            <v>27.3224043715847</v>
          </cell>
          <cell r="DL419">
            <v>40.225504368432325</v>
          </cell>
          <cell r="DM419">
            <v>0</v>
          </cell>
          <cell r="DN419">
            <v>0</v>
          </cell>
          <cell r="DO419">
            <v>0</v>
          </cell>
          <cell r="DP419">
            <v>0.80277619148982637</v>
          </cell>
          <cell r="DR419">
            <v>68.350684931506848</v>
          </cell>
          <cell r="DS419">
            <v>74.149521669571399</v>
          </cell>
          <cell r="DT419">
            <v>21.754645751244986</v>
          </cell>
          <cell r="DV419">
            <v>40168</v>
          </cell>
          <cell r="DW419">
            <v>0</v>
          </cell>
          <cell r="DY419">
            <v>49.7</v>
          </cell>
          <cell r="DZ419">
            <v>44.7</v>
          </cell>
          <cell r="EA419">
            <v>30</v>
          </cell>
          <cell r="EB419">
            <v>30</v>
          </cell>
          <cell r="ED419">
            <v>60</v>
          </cell>
          <cell r="EE419">
            <v>20</v>
          </cell>
          <cell r="EF419">
            <v>68.808066264579651</v>
          </cell>
          <cell r="EG419">
            <v>8.8080662645796508</v>
          </cell>
          <cell r="EH419">
            <v>60</v>
          </cell>
          <cell r="EJ419">
            <v>30</v>
          </cell>
          <cell r="EK419">
            <v>90</v>
          </cell>
          <cell r="EL419">
            <v>110</v>
          </cell>
          <cell r="EN419">
            <v>0</v>
          </cell>
          <cell r="EO419">
            <v>60</v>
          </cell>
          <cell r="EP419">
            <v>80</v>
          </cell>
          <cell r="ER419">
            <v>200</v>
          </cell>
          <cell r="ET419">
            <v>15</v>
          </cell>
          <cell r="EU419">
            <v>0</v>
          </cell>
          <cell r="EV419">
            <v>0.80277619148982637</v>
          </cell>
          <cell r="EW419">
            <v>53.350684931506855</v>
          </cell>
          <cell r="EX419">
            <v>15</v>
          </cell>
          <cell r="EZ419">
            <v>52.547908740017029</v>
          </cell>
          <cell r="FA419">
            <v>67.547908740017022</v>
          </cell>
          <cell r="FB419">
            <v>59</v>
          </cell>
          <cell r="FC419">
            <v>68.350684931506848</v>
          </cell>
          <cell r="FE419">
            <v>38271.593312847224</v>
          </cell>
        </row>
        <row r="420">
          <cell r="A420">
            <v>40169</v>
          </cell>
          <cell r="B420">
            <v>22</v>
          </cell>
          <cell r="C420">
            <v>2</v>
          </cell>
          <cell r="D420">
            <v>12</v>
          </cell>
          <cell r="E420">
            <v>2009</v>
          </cell>
          <cell r="G420">
            <v>0</v>
          </cell>
          <cell r="H420">
            <v>1.6638049617442161</v>
          </cell>
          <cell r="I420">
            <v>11.530793066148673</v>
          </cell>
          <cell r="J420">
            <v>60.958904109589042</v>
          </cell>
          <cell r="K420">
            <v>10.483870967741936</v>
          </cell>
          <cell r="L420">
            <v>0.20878380555843129</v>
          </cell>
          <cell r="M420">
            <v>7.8264447187962096</v>
          </cell>
          <cell r="N420">
            <v>8.1229090909090917</v>
          </cell>
          <cell r="O420">
            <v>13.960508829921213</v>
          </cell>
          <cell r="P420">
            <v>14.728003021625016</v>
          </cell>
          <cell r="Q420">
            <v>26.492143311201929</v>
          </cell>
          <cell r="R420">
            <v>16.682246416849431</v>
          </cell>
          <cell r="S420">
            <v>41.570665450448232</v>
          </cell>
          <cell r="T420">
            <v>20.998268399369067</v>
          </cell>
          <cell r="U420">
            <v>29.977915662772652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2.4010445316008511</v>
          </cell>
          <cell r="AC420">
            <v>2.2443677608788706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92.546849512589944</v>
          </cell>
          <cell r="BC420">
            <v>0</v>
          </cell>
          <cell r="BD420">
            <v>0</v>
          </cell>
          <cell r="BE420">
            <v>27.3224043715847</v>
          </cell>
          <cell r="BF420">
            <v>33.636499738004346</v>
          </cell>
          <cell r="BG420">
            <v>0</v>
          </cell>
          <cell r="BH420">
            <v>0</v>
          </cell>
          <cell r="BI420">
            <v>0</v>
          </cell>
          <cell r="BJ420">
            <v>7.1275086986862703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0.26427212323153526</v>
          </cell>
          <cell r="BY420">
            <v>0</v>
          </cell>
          <cell r="CA420">
            <v>5.8028172059750833</v>
          </cell>
          <cell r="CB420">
            <v>0</v>
          </cell>
          <cell r="CC420">
            <v>10.483870967741936</v>
          </cell>
          <cell r="CD420">
            <v>11.512725322784011</v>
          </cell>
          <cell r="CE420">
            <v>71.86290157959759</v>
          </cell>
          <cell r="CF420">
            <v>0</v>
          </cell>
          <cell r="CH420">
            <v>77.665718785572679</v>
          </cell>
          <cell r="CJ420">
            <v>40169</v>
          </cell>
          <cell r="CK420">
            <v>0</v>
          </cell>
          <cell r="CL420">
            <v>0</v>
          </cell>
          <cell r="CM420">
            <v>68.086412808275313</v>
          </cell>
          <cell r="CN420">
            <v>0.26427212323153526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U420">
            <v>40169</v>
          </cell>
          <cell r="CV420">
            <v>2.4010445316008511</v>
          </cell>
          <cell r="CW420">
            <v>2.2443677608788706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92.546849512589944</v>
          </cell>
          <cell r="DI420">
            <v>0</v>
          </cell>
          <cell r="DJ420">
            <v>0</v>
          </cell>
          <cell r="DK420">
            <v>27.3224043715847</v>
          </cell>
          <cell r="DL420">
            <v>40.764008436690617</v>
          </cell>
          <cell r="DM420">
            <v>0</v>
          </cell>
          <cell r="DN420">
            <v>0</v>
          </cell>
          <cell r="DO420">
            <v>0</v>
          </cell>
          <cell r="DP420">
            <v>0.26427212323153526</v>
          </cell>
          <cell r="DR420">
            <v>68.350684931506848</v>
          </cell>
          <cell r="DS420">
            <v>77.665718785572679</v>
          </cell>
          <cell r="DT420">
            <v>21.996596290525947</v>
          </cell>
          <cell r="DV420">
            <v>40169</v>
          </cell>
          <cell r="DW420">
            <v>0</v>
          </cell>
          <cell r="DY420">
            <v>49.7</v>
          </cell>
          <cell r="DZ420">
            <v>44.7</v>
          </cell>
          <cell r="EA420">
            <v>30</v>
          </cell>
          <cell r="EB420">
            <v>30</v>
          </cell>
          <cell r="ED420">
            <v>60</v>
          </cell>
          <cell r="EE420">
            <v>20</v>
          </cell>
          <cell r="EF420">
            <v>71.86290157959759</v>
          </cell>
          <cell r="EG420">
            <v>11.86290157959759</v>
          </cell>
          <cell r="EH420">
            <v>60</v>
          </cell>
          <cell r="EJ420">
            <v>30</v>
          </cell>
          <cell r="EK420">
            <v>90</v>
          </cell>
          <cell r="EL420">
            <v>110</v>
          </cell>
          <cell r="EN420">
            <v>0</v>
          </cell>
          <cell r="EO420">
            <v>60</v>
          </cell>
          <cell r="EP420">
            <v>80</v>
          </cell>
          <cell r="ER420">
            <v>200</v>
          </cell>
          <cell r="ET420">
            <v>15</v>
          </cell>
          <cell r="EU420">
            <v>0</v>
          </cell>
          <cell r="EV420">
            <v>0.26427212323153526</v>
          </cell>
          <cell r="EW420">
            <v>53.350684931506848</v>
          </cell>
          <cell r="EX420">
            <v>15</v>
          </cell>
          <cell r="EZ420">
            <v>53.086412808275313</v>
          </cell>
          <cell r="FA420">
            <v>68.086412808275313</v>
          </cell>
          <cell r="FB420">
            <v>59</v>
          </cell>
          <cell r="FC420">
            <v>68.350684931506848</v>
          </cell>
          <cell r="FE420">
            <v>38271.593313194448</v>
          </cell>
        </row>
        <row r="421">
          <cell r="A421">
            <v>40170</v>
          </cell>
          <cell r="B421">
            <v>23</v>
          </cell>
          <cell r="C421">
            <v>3</v>
          </cell>
          <cell r="D421">
            <v>12</v>
          </cell>
          <cell r="E421">
            <v>2009</v>
          </cell>
          <cell r="G421">
            <v>0</v>
          </cell>
          <cell r="H421">
            <v>1.3221621101628613</v>
          </cell>
          <cell r="I421">
            <v>10.93858648657999</v>
          </cell>
          <cell r="J421">
            <v>60.958904109589042</v>
          </cell>
          <cell r="K421">
            <v>10.483870967741936</v>
          </cell>
          <cell r="L421">
            <v>0.1659124977218368</v>
          </cell>
          <cell r="M421">
            <v>7.4244886668132422</v>
          </cell>
          <cell r="N421">
            <v>8.1229090909090917</v>
          </cell>
          <cell r="O421">
            <v>11.093881938040239</v>
          </cell>
          <cell r="P421">
            <v>13.971591884656537</v>
          </cell>
          <cell r="Q421">
            <v>26.189795955092336</v>
          </cell>
          <cell r="R421">
            <v>16.682246416849431</v>
          </cell>
          <cell r="S421">
            <v>35.274770869284488</v>
          </cell>
          <cell r="T421">
            <v>21.021918186229996</v>
          </cell>
          <cell r="U421">
            <v>25.491494453693363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2.3998266104616324</v>
          </cell>
          <cell r="AC421">
            <v>2.1321493728349314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81.78818350920784</v>
          </cell>
          <cell r="BC421">
            <v>0</v>
          </cell>
          <cell r="BD421">
            <v>0</v>
          </cell>
          <cell r="BE421">
            <v>27.3224043715847</v>
          </cell>
          <cell r="BF421">
            <v>33.636499738004346</v>
          </cell>
          <cell r="BG421">
            <v>0</v>
          </cell>
          <cell r="BH421">
            <v>0</v>
          </cell>
          <cell r="BI421">
            <v>0</v>
          </cell>
          <cell r="BJ421">
            <v>4.401059375521001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2.9907214463968046</v>
          </cell>
          <cell r="BY421">
            <v>0</v>
          </cell>
          <cell r="CA421">
            <v>4.8689677748250446</v>
          </cell>
          <cell r="CB421">
            <v>0</v>
          </cell>
          <cell r="CC421">
            <v>10.483870967741936</v>
          </cell>
          <cell r="CD421">
            <v>11.181334272147607</v>
          </cell>
          <cell r="CE421">
            <v>67.937516194638533</v>
          </cell>
          <cell r="CF421">
            <v>0</v>
          </cell>
          <cell r="CH421">
            <v>72.806483969463585</v>
          </cell>
          <cell r="CJ421">
            <v>40170</v>
          </cell>
          <cell r="CK421">
            <v>0</v>
          </cell>
          <cell r="CL421">
            <v>0</v>
          </cell>
          <cell r="CM421">
            <v>65.359963485110043</v>
          </cell>
          <cell r="CN421">
            <v>2.9907214463968046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U421">
            <v>40170</v>
          </cell>
          <cell r="CV421">
            <v>2.3998266104616324</v>
          </cell>
          <cell r="CW421">
            <v>2.1321493728349314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81.78818350920784</v>
          </cell>
          <cell r="DI421">
            <v>0</v>
          </cell>
          <cell r="DJ421">
            <v>0</v>
          </cell>
          <cell r="DK421">
            <v>27.3224043715847</v>
          </cell>
          <cell r="DL421">
            <v>38.037559113525347</v>
          </cell>
          <cell r="DM421">
            <v>0</v>
          </cell>
          <cell r="DN421">
            <v>0</v>
          </cell>
          <cell r="DO421">
            <v>0</v>
          </cell>
          <cell r="DP421">
            <v>2.9907214463968046</v>
          </cell>
          <cell r="DR421">
            <v>68.350684931506848</v>
          </cell>
          <cell r="DS421">
            <v>72.806483969463585</v>
          </cell>
          <cell r="DT421">
            <v>21.665205239889545</v>
          </cell>
          <cell r="DV421">
            <v>40170</v>
          </cell>
          <cell r="DW421">
            <v>0</v>
          </cell>
          <cell r="DY421">
            <v>49.7</v>
          </cell>
          <cell r="DZ421">
            <v>44.7</v>
          </cell>
          <cell r="EA421">
            <v>30</v>
          </cell>
          <cell r="EB421">
            <v>30</v>
          </cell>
          <cell r="ED421">
            <v>60</v>
          </cell>
          <cell r="EE421">
            <v>20</v>
          </cell>
          <cell r="EF421">
            <v>67.937516194638533</v>
          </cell>
          <cell r="EG421">
            <v>7.9375161946385333</v>
          </cell>
          <cell r="EH421">
            <v>60</v>
          </cell>
          <cell r="EJ421">
            <v>30</v>
          </cell>
          <cell r="EK421">
            <v>90</v>
          </cell>
          <cell r="EL421">
            <v>110</v>
          </cell>
          <cell r="EN421">
            <v>0</v>
          </cell>
          <cell r="EO421">
            <v>60</v>
          </cell>
          <cell r="EP421">
            <v>80</v>
          </cell>
          <cell r="ER421">
            <v>200</v>
          </cell>
          <cell r="ET421">
            <v>15</v>
          </cell>
          <cell r="EU421">
            <v>0</v>
          </cell>
          <cell r="EV421">
            <v>2.9907214463968046</v>
          </cell>
          <cell r="EW421">
            <v>53.350684931506848</v>
          </cell>
          <cell r="EX421">
            <v>15</v>
          </cell>
          <cell r="EZ421">
            <v>50.359963485110043</v>
          </cell>
          <cell r="FA421">
            <v>65.359963485110043</v>
          </cell>
          <cell r="FB421">
            <v>59</v>
          </cell>
          <cell r="FC421">
            <v>68.350684931506848</v>
          </cell>
          <cell r="FE421">
            <v>38271.593313425925</v>
          </cell>
        </row>
        <row r="422">
          <cell r="A422">
            <v>40171</v>
          </cell>
          <cell r="B422">
            <v>24</v>
          </cell>
          <cell r="C422">
            <v>4</v>
          </cell>
          <cell r="D422">
            <v>12</v>
          </cell>
          <cell r="E422">
            <v>2009</v>
          </cell>
          <cell r="G422">
            <v>0</v>
          </cell>
          <cell r="H422">
            <v>0.78142495161506553</v>
          </cell>
          <cell r="I422">
            <v>8.7979745744397526</v>
          </cell>
          <cell r="J422">
            <v>60.958904109589042</v>
          </cell>
          <cell r="K422">
            <v>10.483870967741936</v>
          </cell>
          <cell r="L422">
            <v>9.8057692402523294E-2</v>
          </cell>
          <cell r="M422">
            <v>5.9715633824331373</v>
          </cell>
          <cell r="N422">
            <v>0</v>
          </cell>
          <cell r="O422">
            <v>6.5567119871469535</v>
          </cell>
          <cell r="P422">
            <v>11.237440076600716</v>
          </cell>
          <cell r="Q422">
            <v>26.803655028279547</v>
          </cell>
          <cell r="R422">
            <v>16.682246416849431</v>
          </cell>
          <cell r="S422">
            <v>32.439600072417569</v>
          </cell>
          <cell r="T422">
            <v>20.026778057255363</v>
          </cell>
          <cell r="U422">
            <v>14.702681243643278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2.0255419041931582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67.169059373316216</v>
          </cell>
          <cell r="BC422">
            <v>0</v>
          </cell>
          <cell r="BD422">
            <v>0</v>
          </cell>
          <cell r="BE422">
            <v>27.3224043715847</v>
          </cell>
          <cell r="BF422">
            <v>28.182434060262761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5.4540656777415819</v>
          </cell>
          <cell r="BX422">
            <v>7.3917808219178056</v>
          </cell>
          <cell r="BY422">
            <v>0</v>
          </cell>
          <cell r="CA422">
            <v>2.1876187041370123</v>
          </cell>
          <cell r="CB422">
            <v>0</v>
          </cell>
          <cell r="CC422">
            <v>10.483870967741936</v>
          </cell>
          <cell r="CD422">
            <v>4.0440791706425028</v>
          </cell>
          <cell r="CE422">
            <v>61.280053508876648</v>
          </cell>
          <cell r="CF422">
            <v>0</v>
          </cell>
          <cell r="CH422">
            <v>63.467672213013657</v>
          </cell>
          <cell r="CJ422">
            <v>40171</v>
          </cell>
          <cell r="CK422">
            <v>0</v>
          </cell>
          <cell r="CL422">
            <v>0</v>
          </cell>
          <cell r="CM422">
            <v>55.50483843184746</v>
          </cell>
          <cell r="CN422">
            <v>12.845846499659388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U422">
            <v>40171</v>
          </cell>
          <cell r="CV422">
            <v>0</v>
          </cell>
          <cell r="CW422">
            <v>2.0255419041931582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67.169059373316216</v>
          </cell>
          <cell r="DI422">
            <v>0</v>
          </cell>
          <cell r="DJ422">
            <v>0</v>
          </cell>
          <cell r="DK422">
            <v>27.3224043715847</v>
          </cell>
          <cell r="DL422">
            <v>28.182434060262761</v>
          </cell>
          <cell r="DM422">
            <v>0</v>
          </cell>
          <cell r="DN422">
            <v>0</v>
          </cell>
          <cell r="DO422">
            <v>0</v>
          </cell>
          <cell r="DP422">
            <v>12.845846499659388</v>
          </cell>
          <cell r="DR422">
            <v>68.350684931506848</v>
          </cell>
          <cell r="DS422">
            <v>63.467672213013657</v>
          </cell>
          <cell r="DT422">
            <v>14.527950138384439</v>
          </cell>
          <cell r="DV422">
            <v>40171</v>
          </cell>
          <cell r="DW422">
            <v>0</v>
          </cell>
          <cell r="DY422">
            <v>49.7</v>
          </cell>
          <cell r="DZ422">
            <v>44.7</v>
          </cell>
          <cell r="EA422">
            <v>30</v>
          </cell>
          <cell r="EB422">
            <v>30</v>
          </cell>
          <cell r="ED422">
            <v>60</v>
          </cell>
          <cell r="EE422">
            <v>20</v>
          </cell>
          <cell r="EF422">
            <v>61.280053508876648</v>
          </cell>
          <cell r="EG422">
            <v>1.280053508876648</v>
          </cell>
          <cell r="EH422">
            <v>60</v>
          </cell>
          <cell r="EJ422">
            <v>30</v>
          </cell>
          <cell r="EK422">
            <v>90</v>
          </cell>
          <cell r="EL422">
            <v>110</v>
          </cell>
          <cell r="EN422">
            <v>0</v>
          </cell>
          <cell r="EO422">
            <v>60</v>
          </cell>
          <cell r="EP422">
            <v>80</v>
          </cell>
          <cell r="ER422">
            <v>200</v>
          </cell>
          <cell r="ET422">
            <v>15</v>
          </cell>
          <cell r="EU422">
            <v>0</v>
          </cell>
          <cell r="EV422">
            <v>12.845846499659388</v>
          </cell>
          <cell r="EW422">
            <v>53.350684931506848</v>
          </cell>
          <cell r="EX422">
            <v>15</v>
          </cell>
          <cell r="EZ422">
            <v>40.50483843184746</v>
          </cell>
          <cell r="FA422">
            <v>55.50483843184746</v>
          </cell>
          <cell r="FB422">
            <v>59</v>
          </cell>
          <cell r="FC422">
            <v>68.350684931506848</v>
          </cell>
          <cell r="FE422">
            <v>38271.593313657409</v>
          </cell>
        </row>
        <row r="423">
          <cell r="A423">
            <v>40172</v>
          </cell>
          <cell r="B423">
            <v>25</v>
          </cell>
          <cell r="C423">
            <v>5</v>
          </cell>
          <cell r="D423">
            <v>12</v>
          </cell>
          <cell r="E423">
            <v>2009</v>
          </cell>
          <cell r="G423">
            <v>0</v>
          </cell>
          <cell r="H423">
            <v>0.79207784215946353</v>
          </cell>
          <cell r="I423">
            <v>8.8812251710642194</v>
          </cell>
          <cell r="J423">
            <v>60.958904109589042</v>
          </cell>
          <cell r="K423">
            <v>10.483870967741936</v>
          </cell>
          <cell r="L423">
            <v>9.9394478311446918E-2</v>
          </cell>
          <cell r="M423">
            <v>6.0280691395437191</v>
          </cell>
          <cell r="N423">
            <v>0</v>
          </cell>
          <cell r="O423">
            <v>6.6460973273333082</v>
          </cell>
          <cell r="P423">
            <v>11.343774049607028</v>
          </cell>
          <cell r="Q423">
            <v>26.512298347972862</v>
          </cell>
          <cell r="R423">
            <v>16.682246416849431</v>
          </cell>
          <cell r="S423">
            <v>38.959808261955729</v>
          </cell>
          <cell r="T423">
            <v>20.274438958388117</v>
          </cell>
          <cell r="U423">
            <v>17.887303603924433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1.9242648089835401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77.121550824268283</v>
          </cell>
          <cell r="BC423">
            <v>0</v>
          </cell>
          <cell r="BD423">
            <v>0</v>
          </cell>
          <cell r="BE423">
            <v>27.3224043715847</v>
          </cell>
          <cell r="BF423">
            <v>28.565709999184602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5.0707897388197409</v>
          </cell>
          <cell r="BX423">
            <v>7.3917808219178056</v>
          </cell>
          <cell r="BY423">
            <v>0</v>
          </cell>
          <cell r="CA423">
            <v>2.2815221913058767</v>
          </cell>
          <cell r="CB423">
            <v>0</v>
          </cell>
          <cell r="CC423">
            <v>10.483870967741936</v>
          </cell>
          <cell r="CD423">
            <v>4.2031988088716261</v>
          </cell>
          <cell r="CE423">
            <v>61.184416141762632</v>
          </cell>
          <cell r="CF423">
            <v>0</v>
          </cell>
          <cell r="CH423">
            <v>63.465938333068507</v>
          </cell>
          <cell r="CJ423">
            <v>40172</v>
          </cell>
          <cell r="CK423">
            <v>0</v>
          </cell>
          <cell r="CL423">
            <v>0</v>
          </cell>
          <cell r="CM423">
            <v>55.888114370769301</v>
          </cell>
          <cell r="CN423">
            <v>12.462570560737547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U423">
            <v>40172</v>
          </cell>
          <cell r="CV423">
            <v>0</v>
          </cell>
          <cell r="CW423">
            <v>1.9242648089835401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77.121550824268283</v>
          </cell>
          <cell r="DI423">
            <v>0</v>
          </cell>
          <cell r="DJ423">
            <v>0</v>
          </cell>
          <cell r="DK423">
            <v>27.3224043715847</v>
          </cell>
          <cell r="DL423">
            <v>28.565709999184602</v>
          </cell>
          <cell r="DM423">
            <v>0</v>
          </cell>
          <cell r="DN423">
            <v>0</v>
          </cell>
          <cell r="DO423">
            <v>0</v>
          </cell>
          <cell r="DP423">
            <v>12.462570560737547</v>
          </cell>
          <cell r="DR423">
            <v>68.350684931506848</v>
          </cell>
          <cell r="DS423">
            <v>63.465938333068507</v>
          </cell>
          <cell r="DT423">
            <v>14.687069776613562</v>
          </cell>
          <cell r="DV423">
            <v>40172</v>
          </cell>
          <cell r="DW423">
            <v>0</v>
          </cell>
          <cell r="DY423">
            <v>49.7</v>
          </cell>
          <cell r="DZ423">
            <v>44.7</v>
          </cell>
          <cell r="EA423">
            <v>30</v>
          </cell>
          <cell r="EB423">
            <v>30</v>
          </cell>
          <cell r="ED423">
            <v>60</v>
          </cell>
          <cell r="EE423">
            <v>20</v>
          </cell>
          <cell r="EF423">
            <v>61.184416141762632</v>
          </cell>
          <cell r="EG423">
            <v>1.1844161417626324</v>
          </cell>
          <cell r="EH423">
            <v>60</v>
          </cell>
          <cell r="EJ423">
            <v>30</v>
          </cell>
          <cell r="EK423">
            <v>90</v>
          </cell>
          <cell r="EL423">
            <v>110</v>
          </cell>
          <cell r="EN423">
            <v>0</v>
          </cell>
          <cell r="EO423">
            <v>60</v>
          </cell>
          <cell r="EP423">
            <v>80</v>
          </cell>
          <cell r="ER423">
            <v>200</v>
          </cell>
          <cell r="ET423">
            <v>15</v>
          </cell>
          <cell r="EU423">
            <v>0</v>
          </cell>
          <cell r="EV423">
            <v>12.462570560737547</v>
          </cell>
          <cell r="EW423">
            <v>53.350684931506848</v>
          </cell>
          <cell r="EX423">
            <v>15</v>
          </cell>
          <cell r="EZ423">
            <v>40.888114370769301</v>
          </cell>
          <cell r="FA423">
            <v>55.888114370769301</v>
          </cell>
          <cell r="FB423">
            <v>59</v>
          </cell>
          <cell r="FC423">
            <v>68.350684931506848</v>
          </cell>
          <cell r="FE423">
            <v>38271.593314004633</v>
          </cell>
        </row>
        <row r="424">
          <cell r="A424">
            <v>40173</v>
          </cell>
          <cell r="B424">
            <v>26</v>
          </cell>
          <cell r="C424">
            <v>6</v>
          </cell>
          <cell r="D424">
            <v>12</v>
          </cell>
          <cell r="E424">
            <v>2009</v>
          </cell>
          <cell r="G424">
            <v>0</v>
          </cell>
          <cell r="H424">
            <v>0.88081784142057973</v>
          </cell>
          <cell r="I424">
            <v>8.9119703911883228</v>
          </cell>
          <cell r="J424">
            <v>60.958904109589042</v>
          </cell>
          <cell r="K424">
            <v>10.483870967741936</v>
          </cell>
          <cell r="L424">
            <v>0.11053008325132239</v>
          </cell>
          <cell r="M424">
            <v>6.0489372415283889</v>
          </cell>
          <cell r="N424">
            <v>8.1229090909090917</v>
          </cell>
          <cell r="O424">
            <v>7.3906891345084036</v>
          </cell>
          <cell r="P424">
            <v>11.383044175459661</v>
          </cell>
          <cell r="Q424">
            <v>26.535466474943028</v>
          </cell>
          <cell r="R424">
            <v>16.682246416849431</v>
          </cell>
          <cell r="S424">
            <v>38.959808261955729</v>
          </cell>
          <cell r="T424">
            <v>20.274438958388117</v>
          </cell>
          <cell r="U424">
            <v>17.887303603924433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2.3986093071085004</v>
          </cell>
          <cell r="AC424">
            <v>1.8280515685343235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77.121550824268283</v>
          </cell>
          <cell r="BC424">
            <v>0</v>
          </cell>
          <cell r="BD424">
            <v>0</v>
          </cell>
          <cell r="BE424">
            <v>27.3224043715847</v>
          </cell>
          <cell r="BF424">
            <v>28.707257370473489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4.9292423675308541</v>
          </cell>
          <cell r="BX424">
            <v>7.3917808219178056</v>
          </cell>
          <cell r="BY424">
            <v>0</v>
          </cell>
          <cell r="CA424">
            <v>2.401007410691097</v>
          </cell>
          <cell r="CB424">
            <v>0</v>
          </cell>
          <cell r="CC424">
            <v>10.483870967741936</v>
          </cell>
          <cell r="CD424">
            <v>10.055715540045977</v>
          </cell>
          <cell r="CE424">
            <v>61.991446201760525</v>
          </cell>
          <cell r="CF424">
            <v>0</v>
          </cell>
          <cell r="CH424">
            <v>64.392453612451618</v>
          </cell>
          <cell r="CJ424">
            <v>40173</v>
          </cell>
          <cell r="CK424">
            <v>0</v>
          </cell>
          <cell r="CL424">
            <v>0</v>
          </cell>
          <cell r="CM424">
            <v>56.029661742058188</v>
          </cell>
          <cell r="CN424">
            <v>12.32102318944866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U424">
            <v>40173</v>
          </cell>
          <cell r="CV424">
            <v>2.3986093071085004</v>
          </cell>
          <cell r="CW424">
            <v>1.8280515685343235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77.121550824268283</v>
          </cell>
          <cell r="DI424">
            <v>0</v>
          </cell>
          <cell r="DJ424">
            <v>0</v>
          </cell>
          <cell r="DK424">
            <v>27.3224043715847</v>
          </cell>
          <cell r="DL424">
            <v>28.707257370473489</v>
          </cell>
          <cell r="DM424">
            <v>0</v>
          </cell>
          <cell r="DN424">
            <v>0</v>
          </cell>
          <cell r="DO424">
            <v>0</v>
          </cell>
          <cell r="DP424">
            <v>12.32102318944866</v>
          </cell>
          <cell r="DR424">
            <v>68.350684931506848</v>
          </cell>
          <cell r="DS424">
            <v>64.392453612451618</v>
          </cell>
          <cell r="DT424">
            <v>20.539586507787913</v>
          </cell>
          <cell r="DV424">
            <v>40173</v>
          </cell>
          <cell r="DW424">
            <v>0</v>
          </cell>
          <cell r="DY424">
            <v>49.7</v>
          </cell>
          <cell r="DZ424">
            <v>44.7</v>
          </cell>
          <cell r="EA424">
            <v>30</v>
          </cell>
          <cell r="EB424">
            <v>30</v>
          </cell>
          <cell r="ED424">
            <v>60</v>
          </cell>
          <cell r="EE424">
            <v>20</v>
          </cell>
          <cell r="EF424">
            <v>61.991446201760525</v>
          </cell>
          <cell r="EG424">
            <v>1.9914462017605246</v>
          </cell>
          <cell r="EH424">
            <v>60</v>
          </cell>
          <cell r="EJ424">
            <v>30</v>
          </cell>
          <cell r="EK424">
            <v>90</v>
          </cell>
          <cell r="EL424">
            <v>110</v>
          </cell>
          <cell r="EN424">
            <v>0</v>
          </cell>
          <cell r="EO424">
            <v>60</v>
          </cell>
          <cell r="EP424">
            <v>80</v>
          </cell>
          <cell r="ER424">
            <v>200</v>
          </cell>
          <cell r="ET424">
            <v>15</v>
          </cell>
          <cell r="EU424">
            <v>0</v>
          </cell>
          <cell r="EV424">
            <v>12.32102318944866</v>
          </cell>
          <cell r="EW424">
            <v>53.350684931506848</v>
          </cell>
          <cell r="EX424">
            <v>15</v>
          </cell>
          <cell r="EZ424">
            <v>41.029661742058188</v>
          </cell>
          <cell r="FA424">
            <v>56.029661742058188</v>
          </cell>
          <cell r="FB424">
            <v>59</v>
          </cell>
          <cell r="FC424">
            <v>68.350684931506848</v>
          </cell>
          <cell r="FE424">
            <v>38271.593314120371</v>
          </cell>
        </row>
        <row r="425">
          <cell r="A425">
            <v>40174</v>
          </cell>
          <cell r="B425">
            <v>27</v>
          </cell>
          <cell r="C425">
            <v>7</v>
          </cell>
          <cell r="D425">
            <v>12</v>
          </cell>
          <cell r="E425">
            <v>2009</v>
          </cell>
          <cell r="G425">
            <v>0</v>
          </cell>
          <cell r="H425">
            <v>0.74558437671384126</v>
          </cell>
          <cell r="I425">
            <v>8.8656913936937993</v>
          </cell>
          <cell r="J425">
            <v>60.958904109589042</v>
          </cell>
          <cell r="K425">
            <v>10.483870967741936</v>
          </cell>
          <cell r="L425">
            <v>9.3560211151214254E-2</v>
          </cell>
          <cell r="M425">
            <v>6.0175256973740234</v>
          </cell>
          <cell r="N425">
            <v>8.1229090909090917</v>
          </cell>
          <cell r="O425">
            <v>6.2559840329199989</v>
          </cell>
          <cell r="P425">
            <v>11.323933131576817</v>
          </cell>
          <cell r="Q425">
            <v>26.518276496277235</v>
          </cell>
          <cell r="R425">
            <v>16.682246416849431</v>
          </cell>
          <cell r="S425">
            <v>38.959808261955729</v>
          </cell>
          <cell r="T425">
            <v>20.274438958388117</v>
          </cell>
          <cell r="U425">
            <v>17.887303603924433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2.3973926212280827</v>
          </cell>
          <cell r="AC425">
            <v>1.7366489901077093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77.121550824268283</v>
          </cell>
          <cell r="BC425">
            <v>0</v>
          </cell>
          <cell r="BD425">
            <v>0</v>
          </cell>
          <cell r="BE425">
            <v>27.3224043715847</v>
          </cell>
          <cell r="BF425">
            <v>28.494194318239916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5.1423054197644262</v>
          </cell>
          <cell r="BX425">
            <v>7.3917808219178056</v>
          </cell>
          <cell r="BY425">
            <v>0</v>
          </cell>
          <cell r="CA425">
            <v>2.2194949484898352</v>
          </cell>
          <cell r="CB425">
            <v>0</v>
          </cell>
          <cell r="CC425">
            <v>10.483870967741936</v>
          </cell>
          <cell r="CD425">
            <v>10.099953388098537</v>
          </cell>
          <cell r="CE425">
            <v>60.780440077623481</v>
          </cell>
          <cell r="CF425">
            <v>0</v>
          </cell>
          <cell r="CH425">
            <v>62.99993502611332</v>
          </cell>
          <cell r="CJ425">
            <v>40174</v>
          </cell>
          <cell r="CK425">
            <v>0</v>
          </cell>
          <cell r="CL425">
            <v>0</v>
          </cell>
          <cell r="CM425">
            <v>55.816598689824616</v>
          </cell>
          <cell r="CN425">
            <v>12.534086241682232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U425">
            <v>40174</v>
          </cell>
          <cell r="CV425">
            <v>2.3973926212280827</v>
          </cell>
          <cell r="CW425">
            <v>1.7366489901077093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77.121550824268283</v>
          </cell>
          <cell r="DI425">
            <v>0</v>
          </cell>
          <cell r="DJ425">
            <v>0</v>
          </cell>
          <cell r="DK425">
            <v>27.3224043715847</v>
          </cell>
          <cell r="DL425">
            <v>28.494194318239916</v>
          </cell>
          <cell r="DM425">
            <v>0</v>
          </cell>
          <cell r="DN425">
            <v>0</v>
          </cell>
          <cell r="DO425">
            <v>0</v>
          </cell>
          <cell r="DP425">
            <v>12.534086241682232</v>
          </cell>
          <cell r="DR425">
            <v>68.350684931506848</v>
          </cell>
          <cell r="DS425">
            <v>62.99993502611332</v>
          </cell>
          <cell r="DT425">
            <v>20.583824355840473</v>
          </cell>
          <cell r="DV425">
            <v>40174</v>
          </cell>
          <cell r="DW425">
            <v>0</v>
          </cell>
          <cell r="DY425">
            <v>49.7</v>
          </cell>
          <cell r="DZ425">
            <v>44.7</v>
          </cell>
          <cell r="EA425">
            <v>30</v>
          </cell>
          <cell r="EB425">
            <v>30</v>
          </cell>
          <cell r="ED425">
            <v>60</v>
          </cell>
          <cell r="EE425">
            <v>20</v>
          </cell>
          <cell r="EF425">
            <v>60.780440077623481</v>
          </cell>
          <cell r="EG425">
            <v>0.78044007762348144</v>
          </cell>
          <cell r="EH425">
            <v>60</v>
          </cell>
          <cell r="EJ425">
            <v>30</v>
          </cell>
          <cell r="EK425">
            <v>90</v>
          </cell>
          <cell r="EL425">
            <v>110</v>
          </cell>
          <cell r="EN425">
            <v>0</v>
          </cell>
          <cell r="EO425">
            <v>60</v>
          </cell>
          <cell r="EP425">
            <v>80</v>
          </cell>
          <cell r="ER425">
            <v>200</v>
          </cell>
          <cell r="ET425">
            <v>15</v>
          </cell>
          <cell r="EU425">
            <v>0</v>
          </cell>
          <cell r="EV425">
            <v>12.534086241682232</v>
          </cell>
          <cell r="EW425">
            <v>53.350684931506848</v>
          </cell>
          <cell r="EX425">
            <v>15</v>
          </cell>
          <cell r="EZ425">
            <v>40.816598689824616</v>
          </cell>
          <cell r="FA425">
            <v>55.816598689824616</v>
          </cell>
          <cell r="FB425">
            <v>59</v>
          </cell>
          <cell r="FC425">
            <v>68.350684931506848</v>
          </cell>
          <cell r="FE425">
            <v>38271.593314467595</v>
          </cell>
        </row>
        <row r="426">
          <cell r="A426">
            <v>40175</v>
          </cell>
          <cell r="B426">
            <v>28</v>
          </cell>
          <cell r="C426">
            <v>1</v>
          </cell>
          <cell r="D426">
            <v>12</v>
          </cell>
          <cell r="E426">
            <v>2009</v>
          </cell>
          <cell r="G426">
            <v>0</v>
          </cell>
          <cell r="H426">
            <v>1.3770624446304858</v>
          </cell>
          <cell r="I426">
            <v>11.433087563370963</v>
          </cell>
          <cell r="J426">
            <v>60.958904109589042</v>
          </cell>
          <cell r="K426">
            <v>10.483870967741936</v>
          </cell>
          <cell r="L426">
            <v>0.17280170710643022</v>
          </cell>
          <cell r="M426">
            <v>7.760127795768871</v>
          </cell>
          <cell r="N426">
            <v>8.1229090909090917</v>
          </cell>
          <cell r="O426">
            <v>11.554534852127849</v>
          </cell>
          <cell r="P426">
            <v>14.603206146693312</v>
          </cell>
          <cell r="Q426">
            <v>26.469009168441602</v>
          </cell>
          <cell r="R426">
            <v>16.682246416849431</v>
          </cell>
          <cell r="S426">
            <v>42.040565074667754</v>
          </cell>
          <cell r="T426">
            <v>21.000193984494217</v>
          </cell>
          <cell r="U426">
            <v>29.995276467721354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2.3961765525071699</v>
          </cell>
          <cell r="AC426">
            <v>1.6498165406022616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93.036035526883325</v>
          </cell>
          <cell r="BC426">
            <v>0</v>
          </cell>
          <cell r="BD426">
            <v>0</v>
          </cell>
          <cell r="BE426">
            <v>27.3224043715847</v>
          </cell>
          <cell r="BF426">
            <v>33.636499738004346</v>
          </cell>
          <cell r="BG426">
            <v>0</v>
          </cell>
          <cell r="BH426">
            <v>0</v>
          </cell>
          <cell r="BI426">
            <v>0</v>
          </cell>
          <cell r="BJ426">
            <v>6.6776840747994015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0.7140967471184041</v>
          </cell>
          <cell r="BY426">
            <v>0</v>
          </cell>
          <cell r="CA426">
            <v>5.4183691860836429</v>
          </cell>
          <cell r="CB426">
            <v>0</v>
          </cell>
          <cell r="CC426">
            <v>10.483870967741936</v>
          </cell>
          <cell r="CD426">
            <v>12.009845500674963</v>
          </cell>
          <cell r="CE426">
            <v>69.308996584112194</v>
          </cell>
          <cell r="CF426">
            <v>0</v>
          </cell>
          <cell r="CH426">
            <v>74.727365770195831</v>
          </cell>
          <cell r="CJ426">
            <v>40175</v>
          </cell>
          <cell r="CK426">
            <v>0</v>
          </cell>
          <cell r="CL426">
            <v>0</v>
          </cell>
          <cell r="CM426">
            <v>67.636588184388444</v>
          </cell>
          <cell r="CN426">
            <v>0.7140967471184041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U426">
            <v>40175</v>
          </cell>
          <cell r="CV426">
            <v>2.3961765525071699</v>
          </cell>
          <cell r="CW426">
            <v>1.6498165406022616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93.036035526883325</v>
          </cell>
          <cell r="DI426">
            <v>0</v>
          </cell>
          <cell r="DJ426">
            <v>0</v>
          </cell>
          <cell r="DK426">
            <v>27.3224043715847</v>
          </cell>
          <cell r="DL426">
            <v>40.314183812803748</v>
          </cell>
          <cell r="DM426">
            <v>0</v>
          </cell>
          <cell r="DN426">
            <v>0</v>
          </cell>
          <cell r="DO426">
            <v>0</v>
          </cell>
          <cell r="DP426">
            <v>0.7140967471184041</v>
          </cell>
          <cell r="DR426">
            <v>68.350684931506848</v>
          </cell>
          <cell r="DS426">
            <v>74.727365770195831</v>
          </cell>
          <cell r="DT426">
            <v>22.493716468416899</v>
          </cell>
          <cell r="DV426">
            <v>40175</v>
          </cell>
          <cell r="DW426">
            <v>0</v>
          </cell>
          <cell r="DY426">
            <v>49.7</v>
          </cell>
          <cell r="DZ426">
            <v>44.7</v>
          </cell>
          <cell r="EA426">
            <v>30</v>
          </cell>
          <cell r="EB426">
            <v>30</v>
          </cell>
          <cell r="ED426">
            <v>60</v>
          </cell>
          <cell r="EE426">
            <v>20</v>
          </cell>
          <cell r="EF426">
            <v>69.308996584112194</v>
          </cell>
          <cell r="EG426">
            <v>9.3089965841121938</v>
          </cell>
          <cell r="EH426">
            <v>60</v>
          </cell>
          <cell r="EJ426">
            <v>30</v>
          </cell>
          <cell r="EK426">
            <v>90</v>
          </cell>
          <cell r="EL426">
            <v>110</v>
          </cell>
          <cell r="EN426">
            <v>0</v>
          </cell>
          <cell r="EO426">
            <v>60</v>
          </cell>
          <cell r="EP426">
            <v>80</v>
          </cell>
          <cell r="ER426">
            <v>200</v>
          </cell>
          <cell r="ET426">
            <v>15</v>
          </cell>
          <cell r="EU426">
            <v>0</v>
          </cell>
          <cell r="EV426">
            <v>0.7140967471184041</v>
          </cell>
          <cell r="EW426">
            <v>53.350684931506848</v>
          </cell>
          <cell r="EX426">
            <v>15</v>
          </cell>
          <cell r="EZ426">
            <v>52.636588184388444</v>
          </cell>
          <cell r="FA426">
            <v>67.636588184388444</v>
          </cell>
          <cell r="FB426">
            <v>59</v>
          </cell>
          <cell r="FC426">
            <v>68.350684931506848</v>
          </cell>
          <cell r="FE426">
            <v>38271.593314699072</v>
          </cell>
        </row>
        <row r="427">
          <cell r="A427">
            <v>40176</v>
          </cell>
          <cell r="B427">
            <v>29</v>
          </cell>
          <cell r="C427">
            <v>2</v>
          </cell>
          <cell r="D427">
            <v>12</v>
          </cell>
          <cell r="E427">
            <v>2009</v>
          </cell>
          <cell r="G427">
            <v>0</v>
          </cell>
          <cell r="H427">
            <v>1.3770624446304858</v>
          </cell>
          <cell r="I427">
            <v>11.433087563370963</v>
          </cell>
          <cell r="J427">
            <v>60.958904109589042</v>
          </cell>
          <cell r="K427">
            <v>10.483870967741936</v>
          </cell>
          <cell r="L427">
            <v>0.17280170710643022</v>
          </cell>
          <cell r="M427">
            <v>7.760127795768871</v>
          </cell>
          <cell r="N427">
            <v>8.1229090909090917</v>
          </cell>
          <cell r="O427">
            <v>11.554534852127849</v>
          </cell>
          <cell r="P427">
            <v>14.603206146693312</v>
          </cell>
          <cell r="Q427">
            <v>26.469009168441602</v>
          </cell>
          <cell r="R427">
            <v>16.682246416849431</v>
          </cell>
          <cell r="S427">
            <v>41.570665450448232</v>
          </cell>
          <cell r="T427">
            <v>20.998268399369067</v>
          </cell>
          <cell r="U427">
            <v>29.977915662772652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2.3949611006327096</v>
          </cell>
          <cell r="AC427">
            <v>1.5673257135721266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92.546849512589944</v>
          </cell>
          <cell r="BC427">
            <v>0</v>
          </cell>
          <cell r="BD427">
            <v>0</v>
          </cell>
          <cell r="BE427">
            <v>27.3224043715847</v>
          </cell>
          <cell r="BF427">
            <v>33.636499738004346</v>
          </cell>
          <cell r="BG427">
            <v>0</v>
          </cell>
          <cell r="BH427">
            <v>0</v>
          </cell>
          <cell r="BI427">
            <v>0</v>
          </cell>
          <cell r="BJ427">
            <v>6.6776840747994015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0.7140967471184041</v>
          </cell>
          <cell r="BY427">
            <v>0</v>
          </cell>
          <cell r="CA427">
            <v>5.4183691860836429</v>
          </cell>
          <cell r="CB427">
            <v>0</v>
          </cell>
          <cell r="CC427">
            <v>10.483870967741936</v>
          </cell>
          <cell r="CD427">
            <v>12.093551779579558</v>
          </cell>
          <cell r="CE427">
            <v>69.308996584112194</v>
          </cell>
          <cell r="CF427">
            <v>0</v>
          </cell>
          <cell r="CH427">
            <v>74.727365770195831</v>
          </cell>
          <cell r="CJ427">
            <v>40176</v>
          </cell>
          <cell r="CK427">
            <v>0</v>
          </cell>
          <cell r="CL427">
            <v>0</v>
          </cell>
          <cell r="CM427">
            <v>67.636588184388444</v>
          </cell>
          <cell r="CN427">
            <v>0.7140967471184041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U427">
            <v>40176</v>
          </cell>
          <cell r="CV427">
            <v>2.3949611006327096</v>
          </cell>
          <cell r="CW427">
            <v>1.5673257135721266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92.546849512589944</v>
          </cell>
          <cell r="DI427">
            <v>0</v>
          </cell>
          <cell r="DJ427">
            <v>0</v>
          </cell>
          <cell r="DK427">
            <v>27.3224043715847</v>
          </cell>
          <cell r="DL427">
            <v>40.314183812803748</v>
          </cell>
          <cell r="DM427">
            <v>0</v>
          </cell>
          <cell r="DN427">
            <v>0</v>
          </cell>
          <cell r="DO427">
            <v>0</v>
          </cell>
          <cell r="DP427">
            <v>0.7140967471184041</v>
          </cell>
          <cell r="DR427">
            <v>68.350684931506848</v>
          </cell>
          <cell r="DS427">
            <v>74.727365770195831</v>
          </cell>
          <cell r="DT427">
            <v>22.577422747321492</v>
          </cell>
          <cell r="DV427">
            <v>40176</v>
          </cell>
          <cell r="DW427">
            <v>0</v>
          </cell>
          <cell r="DY427">
            <v>49.7</v>
          </cell>
          <cell r="DZ427">
            <v>44.7</v>
          </cell>
          <cell r="EA427">
            <v>30</v>
          </cell>
          <cell r="EB427">
            <v>30</v>
          </cell>
          <cell r="ED427">
            <v>60</v>
          </cell>
          <cell r="EE427">
            <v>20</v>
          </cell>
          <cell r="EF427">
            <v>69.308996584112194</v>
          </cell>
          <cell r="EG427">
            <v>9.3089965841121938</v>
          </cell>
          <cell r="EH427">
            <v>60</v>
          </cell>
          <cell r="EJ427">
            <v>30</v>
          </cell>
          <cell r="EK427">
            <v>90</v>
          </cell>
          <cell r="EL427">
            <v>110</v>
          </cell>
          <cell r="EN427">
            <v>0</v>
          </cell>
          <cell r="EO427">
            <v>60</v>
          </cell>
          <cell r="EP427">
            <v>80</v>
          </cell>
          <cell r="ER427">
            <v>200</v>
          </cell>
          <cell r="ET427">
            <v>15</v>
          </cell>
          <cell r="EU427">
            <v>0</v>
          </cell>
          <cell r="EV427">
            <v>0.7140967471184041</v>
          </cell>
          <cell r="EW427">
            <v>53.350684931506848</v>
          </cell>
          <cell r="EX427">
            <v>15</v>
          </cell>
          <cell r="EZ427">
            <v>52.636588184388444</v>
          </cell>
          <cell r="FA427">
            <v>67.636588184388444</v>
          </cell>
          <cell r="FB427">
            <v>59</v>
          </cell>
          <cell r="FC427">
            <v>68.350684931506848</v>
          </cell>
          <cell r="FE427">
            <v>38271.593314814818</v>
          </cell>
        </row>
        <row r="428">
          <cell r="A428">
            <v>40177</v>
          </cell>
          <cell r="B428">
            <v>30</v>
          </cell>
          <cell r="C428">
            <v>3</v>
          </cell>
          <cell r="D428">
            <v>12</v>
          </cell>
          <cell r="E428">
            <v>2009</v>
          </cell>
          <cell r="G428">
            <v>0</v>
          </cell>
          <cell r="H428">
            <v>1.206858315857718</v>
          </cell>
          <cell r="I428">
            <v>10.900062718701356</v>
          </cell>
          <cell r="J428">
            <v>60.958904109589042</v>
          </cell>
          <cell r="K428">
            <v>10.483870967741936</v>
          </cell>
          <cell r="L428">
            <v>0.15144351516445981</v>
          </cell>
          <cell r="M428">
            <v>7.3983409302323997</v>
          </cell>
          <cell r="N428">
            <v>8.1229090909090917</v>
          </cell>
          <cell r="O428">
            <v>10.126400967895231</v>
          </cell>
          <cell r="P428">
            <v>13.92238640794162</v>
          </cell>
          <cell r="Q428">
            <v>26.204621762887189</v>
          </cell>
          <cell r="R428">
            <v>16.682246416849431</v>
          </cell>
          <cell r="S428">
            <v>35.274770869284488</v>
          </cell>
          <cell r="T428">
            <v>21.021918186229996</v>
          </cell>
          <cell r="U428">
            <v>25.491494453693363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2.3937462652918091</v>
          </cell>
          <cell r="AC428">
            <v>1.4889594278935601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81.78818350920784</v>
          </cell>
          <cell r="BC428">
            <v>0</v>
          </cell>
          <cell r="BD428">
            <v>0</v>
          </cell>
          <cell r="BE428">
            <v>27.3224043715847</v>
          </cell>
          <cell r="BF428">
            <v>33.636499738004346</v>
          </cell>
          <cell r="BG428">
            <v>0</v>
          </cell>
          <cell r="BH428">
            <v>0</v>
          </cell>
          <cell r="BI428">
            <v>0</v>
          </cell>
          <cell r="BJ428">
            <v>4.2237004867781991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3.1680803351396065</v>
          </cell>
          <cell r="BY428">
            <v>0</v>
          </cell>
          <cell r="CA428">
            <v>4.715140212641268</v>
          </cell>
          <cell r="CB428">
            <v>0</v>
          </cell>
          <cell r="CC428">
            <v>10.483870967741936</v>
          </cell>
          <cell r="CD428">
            <v>11.789987843120581</v>
          </cell>
          <cell r="CE428">
            <v>66.935655555573476</v>
          </cell>
          <cell r="CF428">
            <v>0</v>
          </cell>
          <cell r="CH428">
            <v>71.650795768214749</v>
          </cell>
          <cell r="CJ428">
            <v>40177</v>
          </cell>
          <cell r="CK428">
            <v>0</v>
          </cell>
          <cell r="CL428">
            <v>0</v>
          </cell>
          <cell r="CM428">
            <v>65.182604596367241</v>
          </cell>
          <cell r="CN428">
            <v>3.1680803351396065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U428">
            <v>40177</v>
          </cell>
          <cell r="CV428">
            <v>2.3937462652918091</v>
          </cell>
          <cell r="CW428">
            <v>1.4889594278935601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81.78818350920784</v>
          </cell>
          <cell r="DI428">
            <v>0</v>
          </cell>
          <cell r="DJ428">
            <v>0</v>
          </cell>
          <cell r="DK428">
            <v>27.3224043715847</v>
          </cell>
          <cell r="DL428">
            <v>37.860200224782545</v>
          </cell>
          <cell r="DM428">
            <v>0</v>
          </cell>
          <cell r="DN428">
            <v>0</v>
          </cell>
          <cell r="DO428">
            <v>0</v>
          </cell>
          <cell r="DP428">
            <v>3.1680803351396065</v>
          </cell>
          <cell r="DR428">
            <v>68.350684931506848</v>
          </cell>
          <cell r="DS428">
            <v>71.650795768214749</v>
          </cell>
          <cell r="DT428">
            <v>22.273858810862517</v>
          </cell>
          <cell r="DV428">
            <v>40177</v>
          </cell>
          <cell r="DW428">
            <v>0</v>
          </cell>
          <cell r="DY428">
            <v>49.7</v>
          </cell>
          <cell r="DZ428">
            <v>44.7</v>
          </cell>
          <cell r="EA428">
            <v>30</v>
          </cell>
          <cell r="EB428">
            <v>30</v>
          </cell>
          <cell r="ED428">
            <v>60</v>
          </cell>
          <cell r="EE428">
            <v>20</v>
          </cell>
          <cell r="EF428">
            <v>66.935655555573476</v>
          </cell>
          <cell r="EG428">
            <v>6.9356555555734758</v>
          </cell>
          <cell r="EH428">
            <v>60</v>
          </cell>
          <cell r="EJ428">
            <v>30</v>
          </cell>
          <cell r="EK428">
            <v>90</v>
          </cell>
          <cell r="EL428">
            <v>110</v>
          </cell>
          <cell r="EN428">
            <v>0</v>
          </cell>
          <cell r="EO428">
            <v>60</v>
          </cell>
          <cell r="EP428">
            <v>80</v>
          </cell>
          <cell r="ER428">
            <v>200</v>
          </cell>
          <cell r="ET428">
            <v>15</v>
          </cell>
          <cell r="EU428">
            <v>0</v>
          </cell>
          <cell r="EV428">
            <v>3.1680803351396065</v>
          </cell>
          <cell r="EW428">
            <v>53.350684931506841</v>
          </cell>
          <cell r="EX428">
            <v>15</v>
          </cell>
          <cell r="EZ428">
            <v>50.182604596367234</v>
          </cell>
          <cell r="FA428">
            <v>65.182604596367241</v>
          </cell>
          <cell r="FB428">
            <v>59</v>
          </cell>
          <cell r="FC428">
            <v>68.350684931506848</v>
          </cell>
          <cell r="FE428">
            <v>38271.59331527778</v>
          </cell>
        </row>
        <row r="429">
          <cell r="A429">
            <v>40178</v>
          </cell>
          <cell r="B429">
            <v>31</v>
          </cell>
          <cell r="C429">
            <v>4</v>
          </cell>
          <cell r="D429">
            <v>12</v>
          </cell>
          <cell r="E429">
            <v>2009</v>
          </cell>
          <cell r="G429">
            <v>0</v>
          </cell>
          <cell r="H429">
            <v>0.67170037316339715</v>
          </cell>
          <cell r="I429">
            <v>8.7613148598455695</v>
          </cell>
          <cell r="J429">
            <v>60.958904109589042</v>
          </cell>
          <cell r="K429">
            <v>10.483870967741936</v>
          </cell>
          <cell r="L429">
            <v>8.4288821904374242E-2</v>
          </cell>
          <cell r="M429">
            <v>5.9466808589126581</v>
          </cell>
          <cell r="N429">
            <v>0</v>
          </cell>
          <cell r="O429">
            <v>5.6360446123315429</v>
          </cell>
          <cell r="P429">
            <v>11.190615510049426</v>
          </cell>
          <cell r="Q429">
            <v>26.817763458277874</v>
          </cell>
          <cell r="R429">
            <v>16.682246416849431</v>
          </cell>
          <cell r="S429">
            <v>32.439600072417569</v>
          </cell>
          <cell r="T429">
            <v>20.026778057255363</v>
          </cell>
          <cell r="U429">
            <v>14.702681243643278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1.414511456498873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67.169059373316216</v>
          </cell>
          <cell r="BC429">
            <v>0</v>
          </cell>
          <cell r="BD429">
            <v>0</v>
          </cell>
          <cell r="BE429">
            <v>27.3224043715847</v>
          </cell>
          <cell r="BF429">
            <v>28.013657053233327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5.6228426847710153</v>
          </cell>
          <cell r="BX429">
            <v>7.3917808219178056</v>
          </cell>
          <cell r="BY429">
            <v>0</v>
          </cell>
          <cell r="CA429">
            <v>2.0412344110911604</v>
          </cell>
          <cell r="CB429">
            <v>0</v>
          </cell>
          <cell r="CC429">
            <v>10.483870967741936</v>
          </cell>
          <cell r="CD429">
            <v>4.6164582243181584</v>
          </cell>
          <cell r="CE429">
            <v>60.326669997508269</v>
          </cell>
          <cell r="CF429">
            <v>0</v>
          </cell>
          <cell r="CH429">
            <v>62.367904408599429</v>
          </cell>
          <cell r="CJ429">
            <v>40178</v>
          </cell>
          <cell r="CK429">
            <v>0</v>
          </cell>
          <cell r="CL429">
            <v>0</v>
          </cell>
          <cell r="CM429">
            <v>55.336061424818027</v>
          </cell>
          <cell r="CN429">
            <v>13.014623506688821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U429">
            <v>40178</v>
          </cell>
          <cell r="CV429">
            <v>0</v>
          </cell>
          <cell r="CW429">
            <v>1.414511456498873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67.169059373316216</v>
          </cell>
          <cell r="DI429">
            <v>0</v>
          </cell>
          <cell r="DJ429">
            <v>0</v>
          </cell>
          <cell r="DK429">
            <v>27.3224043715847</v>
          </cell>
          <cell r="DL429">
            <v>28.013657053233327</v>
          </cell>
          <cell r="DM429">
            <v>0</v>
          </cell>
          <cell r="DN429">
            <v>0</v>
          </cell>
          <cell r="DO429">
            <v>0</v>
          </cell>
          <cell r="DP429">
            <v>13.014623506688821</v>
          </cell>
          <cell r="DR429">
            <v>68.350684931506848</v>
          </cell>
          <cell r="DS429">
            <v>62.367904408599429</v>
          </cell>
          <cell r="DT429">
            <v>15.100329192060094</v>
          </cell>
          <cell r="DV429">
            <v>40178</v>
          </cell>
          <cell r="DW429">
            <v>0</v>
          </cell>
          <cell r="DY429">
            <v>49.7</v>
          </cell>
          <cell r="DZ429">
            <v>44.7</v>
          </cell>
          <cell r="EA429">
            <v>30</v>
          </cell>
          <cell r="EB429">
            <v>30</v>
          </cell>
          <cell r="ED429">
            <v>60</v>
          </cell>
          <cell r="EE429">
            <v>20</v>
          </cell>
          <cell r="EF429">
            <v>60.326669997508269</v>
          </cell>
          <cell r="EG429">
            <v>0.32666999750826875</v>
          </cell>
          <cell r="EH429">
            <v>60</v>
          </cell>
          <cell r="EJ429">
            <v>30</v>
          </cell>
          <cell r="EK429">
            <v>90</v>
          </cell>
          <cell r="EL429">
            <v>110</v>
          </cell>
          <cell r="EN429">
            <v>0</v>
          </cell>
          <cell r="EO429">
            <v>60</v>
          </cell>
          <cell r="EP429">
            <v>80</v>
          </cell>
          <cell r="ER429">
            <v>200</v>
          </cell>
          <cell r="ET429">
            <v>15</v>
          </cell>
          <cell r="EU429">
            <v>0</v>
          </cell>
          <cell r="EV429">
            <v>13.014623506688821</v>
          </cell>
          <cell r="EW429">
            <v>53.350684931506848</v>
          </cell>
          <cell r="EX429">
            <v>15</v>
          </cell>
          <cell r="EZ429">
            <v>40.336061424818027</v>
          </cell>
          <cell r="FA429">
            <v>55.336061424818027</v>
          </cell>
          <cell r="FB429">
            <v>59</v>
          </cell>
          <cell r="FC429">
            <v>68.350684931506848</v>
          </cell>
          <cell r="FE429">
            <v>38271.593315393518</v>
          </cell>
        </row>
      </sheetData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Assumptions_SC"/>
      <sheetName val="GA"/>
      <sheetName val="Ent_Val_BA"/>
      <sheetName val="Revenue_FA"/>
      <sheetName val="Capex_FA"/>
      <sheetName val="Opex_FA"/>
      <sheetName val="Funding_FA"/>
      <sheetName val="ImpExp_FA"/>
      <sheetName val="Delay_Payment_FA"/>
      <sheetName val="Analysis_SC"/>
      <sheetName val="Ungeared_CF_FO"/>
      <sheetName val="Geared_CF_FO"/>
      <sheetName val="Summary_SC"/>
      <sheetName val="Summary_BO"/>
      <sheetName val="Tables_BO"/>
      <sheetName val="Charts_BO"/>
      <sheetName val="Financial_Statements_FO"/>
      <sheetName val="ImpExp_Temp_FO"/>
      <sheetName val="Checks_SC"/>
      <sheetName val="Alt_Chks_BO"/>
      <sheetName val="Key_SC"/>
      <sheetName val="Formats_&amp;_Styles_Key_BO"/>
      <sheetName val="Sheet_Naming_Key_BO"/>
      <sheetName val="Lookup_SC"/>
      <sheetName val="GL"/>
      <sheetName val="Other_BL"/>
      <sheetName val="Periodicity_BL"/>
    </sheetNames>
    <sheetDataSet>
      <sheetData sheetId="0" refreshError="1"/>
      <sheetData sheetId="1" refreshError="1"/>
      <sheetData sheetId="2" refreshError="1"/>
      <sheetData sheetId="3"/>
      <sheetData sheetId="4">
        <row r="33">
          <cell r="J33">
            <v>2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Budget"/>
      <sheetName val="Forecast"/>
      <sheetName val="SCHEDULE2"/>
      <sheetName val="JOURNAL "/>
      <sheetName val="CORRECTION"/>
      <sheetName val="JOURNAL  (2)"/>
      <sheetName val="Journal-16"/>
      <sheetName val="Sheet1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JOURNAL  adj"/>
      <sheetName val="NONROUTINE"/>
      <sheetName val="#REF"/>
    </sheetNames>
    <sheetDataSet>
      <sheetData sheetId="0"/>
      <sheetData sheetId="1"/>
      <sheetData sheetId="2"/>
      <sheetData sheetId="3"/>
      <sheetData sheetId="4">
        <row r="19">
          <cell r="A19" t="str">
            <v>Pipeline Tarriff - Operating Costs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 Summary"/>
      <sheetName val="Rec ($M)"/>
      <sheetName val="Rec"/>
      <sheetName val="TUOS Inputs"/>
      <sheetName val="w-head inputs"/>
      <sheetName val="cust contracts"/>
      <sheetName val="exec summary_inc Katnook"/>
      <sheetName val="SA - Vols"/>
      <sheetName val="exec summary"/>
      <sheetName val="Regional Recharge Summary"/>
      <sheetName val="summary_yr"/>
      <sheetName val="Summary_mthly"/>
      <sheetName val="assumptions"/>
      <sheetName val="cost_esc"/>
      <sheetName val="SA - MDQ "/>
      <sheetName val="contracts"/>
      <sheetName val="contracted customers"/>
      <sheetName val="uncontracted customers"/>
      <sheetName val="Total Costs"/>
      <sheetName val="Total Recharge"/>
      <sheetName val="wellhead"/>
      <sheetName val="DUOS EnvAA"/>
      <sheetName val="DUOS_yr "/>
      <sheetName val="DUOS_mthly"/>
      <sheetName val="TUOS "/>
      <sheetName val="TUOS Monthly Recharge"/>
      <sheetName val="TUOS Monthly cost"/>
      <sheetName val="Unit Recharge"/>
      <sheetName val="NSW"/>
      <sheetName val="Lovell_Homebush"/>
      <sheetName val="Lovell_Carrington"/>
      <sheetName val="Wrigleys"/>
      <sheetName val="other"/>
      <sheetName val="Mild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B10">
            <v>2.5000000000000001E-2</v>
          </cell>
        </row>
        <row r="57">
          <cell r="B57">
            <v>1</v>
          </cell>
        </row>
        <row r="58">
          <cell r="B58">
            <v>0</v>
          </cell>
        </row>
        <row r="61">
          <cell r="B61">
            <v>3.0475937408365197</v>
          </cell>
        </row>
        <row r="62">
          <cell r="B62">
            <v>1.9848544322655381</v>
          </cell>
        </row>
        <row r="67">
          <cell r="B67">
            <v>0.88482993962507461</v>
          </cell>
        </row>
        <row r="72">
          <cell r="B72">
            <v>1200000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A8-NonRoutine"/>
      <sheetName val="Margin"/>
      <sheetName val="Profit&amp;Loss"/>
      <sheetName val="P&amp;LData"/>
      <sheetName val="OpTariff"/>
      <sheetName val="OPEXReport"/>
      <sheetName val="FinancingObligations"/>
      <sheetName val="cOMPRESSOR bORROWINGS"/>
      <sheetName val="GasReport"/>
      <sheetName val="NonPaWRevenue"/>
      <sheetName val="GasData2004"/>
      <sheetName val="LeaseReport"/>
      <sheetName val="LEASE04dATA"/>
      <sheetName val="bONDhISTORY"/>
      <sheetName val="Return tariff"/>
      <sheetName val="WCTariff"/>
      <sheetName val="MinPayTariff"/>
      <sheetName val="CapitalTariff"/>
      <sheetName val="Scada"/>
      <sheetName val="CapitalItemsReport"/>
      <sheetName val="DepreciationReport"/>
      <sheetName val="DepreciationData"/>
      <sheetName val="P&amp;WGas"/>
      <sheetName val="VET_VOL"/>
      <sheetName val="JobsReport"/>
      <sheetName val="Development"/>
      <sheetName val="NpasReport"/>
      <sheetName val="ptmdATAtABL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I7">
            <v>0.99770000000000003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Assumptions"/>
      <sheetName val="SE TUOS"/>
      <sheetName val="ADL INPUTS"/>
      <sheetName val="SE INPUTS"/>
      <sheetName val="CODE"/>
      <sheetName val="CRITERIA1"/>
      <sheetName val="CRITERIA2"/>
      <sheetName val="Mildura Costs"/>
      <sheetName val="Cost 03_04"/>
      <sheetName val="Cost 04_05"/>
      <sheetName val="Cost 05_06"/>
      <sheetName val="Cost 06_07"/>
      <sheetName val="Cost 07_08"/>
      <sheetName val="Rchg 03_04"/>
      <sheetName val="Rchg 04_05"/>
      <sheetName val="Rchg 05_06"/>
      <sheetName val="Rchg 06_07"/>
      <sheetName val="Rchg 07_08"/>
      <sheetName val="COST Summary"/>
      <sheetName val="RECHARGE Summary"/>
      <sheetName val="P&amp;L"/>
      <sheetName val="ExecSumm"/>
      <sheetName val="Changes"/>
      <sheetName val="Price"/>
      <sheetName val="MAPS TUOS"/>
      <sheetName val="Term Sheets"/>
      <sheetName val="SE Vol &amp; Cost"/>
      <sheetName val="Sheet1 (2)"/>
      <sheetName val="Wholesale Vol"/>
      <sheetName val="Retail Vol"/>
      <sheetName val="ADL Vol &amp; Cost"/>
      <sheetName val="Recharge(Unit)"/>
      <sheetName val="SEAGAS TUOS"/>
      <sheetName val="Mildura TUOS"/>
      <sheetName val="EnvMDQ"/>
      <sheetName val="Demand customers"/>
      <sheetName val="volume customers"/>
      <sheetName val="MAP Balance"/>
      <sheetName val="Summ"/>
      <sheetName val="Summary ($)"/>
      <sheetName val="Summary (Unit)"/>
      <sheetName val="Old Vol"/>
      <sheetName val="Contract MDQ"/>
      <sheetName val="Cost($)"/>
      <sheetName val="Recharge($)"/>
      <sheetName val="SE Balance"/>
      <sheetName val="Input"/>
      <sheetName val="Profile"/>
      <sheetName val=" Rates"/>
      <sheetName val="P&amp;L 05_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A8-NonRoutine"/>
      <sheetName val="Margin"/>
      <sheetName val="Profit&amp;Loss"/>
      <sheetName val="P&amp;LData"/>
      <sheetName val="OpTariff"/>
      <sheetName val="OPEXReport"/>
      <sheetName val="FinancingObligations"/>
      <sheetName val="cOMPRESSOR bORROWINGS"/>
      <sheetName val="LeaseReport05"/>
      <sheetName val="FlexLeaseRep"/>
      <sheetName val="LEASE05Data"/>
      <sheetName val="GasReport"/>
      <sheetName val="GasData2004"/>
      <sheetName val="NonPaWRevenue"/>
      <sheetName val="bONDhISTORY"/>
      <sheetName val="Return tariff"/>
      <sheetName val="WCTariff"/>
      <sheetName val="MinPayTariff"/>
      <sheetName val="CapitalTariff"/>
      <sheetName val="Scada"/>
      <sheetName val="CapitalItems2005"/>
      <sheetName val="DepreciationReport2005"/>
      <sheetName val="DepreciationData2005"/>
      <sheetName val="CapitalItemsReport04"/>
      <sheetName val="DepreciationReport04"/>
      <sheetName val="DepreciationData04"/>
      <sheetName val="P&amp;WGas"/>
      <sheetName val="VET_VOL"/>
      <sheetName val="Sheet2"/>
      <sheetName val="JobsReport"/>
      <sheetName val="Sheet3"/>
      <sheetName val="Development04"/>
      <sheetName val="NpasReport"/>
      <sheetName val="ptmdATAtABL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I7">
            <v>0.99809999999999999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- Summary"/>
      <sheetName val="SA - MDQ"/>
      <sheetName val="Env AA Charges"/>
      <sheetName val="volumes"/>
      <sheetName val="costs"/>
    </sheetNames>
    <sheetDataSet>
      <sheetData sheetId="0" refreshError="1"/>
      <sheetData sheetId="1" refreshError="1"/>
      <sheetData sheetId="2" refreshError="1"/>
      <sheetData sheetId="3" refreshError="1">
        <row r="17">
          <cell r="B17">
            <v>1</v>
          </cell>
          <cell r="C17">
            <v>2</v>
          </cell>
          <cell r="D17">
            <v>3</v>
          </cell>
          <cell r="E17">
            <v>4</v>
          </cell>
          <cell r="F17">
            <v>5</v>
          </cell>
          <cell r="G17">
            <v>6</v>
          </cell>
          <cell r="H17">
            <v>7</v>
          </cell>
          <cell r="I17">
            <v>8</v>
          </cell>
          <cell r="J17">
            <v>9</v>
          </cell>
          <cell r="K17">
            <v>10</v>
          </cell>
          <cell r="L17">
            <v>11</v>
          </cell>
          <cell r="M17">
            <v>12</v>
          </cell>
        </row>
        <row r="18">
          <cell r="B18">
            <v>7.0000000000000007E-2</v>
          </cell>
          <cell r="C18">
            <v>7.0000000000000007E-2</v>
          </cell>
          <cell r="D18">
            <v>7.0000000000000007E-2</v>
          </cell>
          <cell r="E18">
            <v>7.0000000000000007E-2</v>
          </cell>
          <cell r="F18">
            <v>7.0000000000000007E-2</v>
          </cell>
          <cell r="G18">
            <v>0.08</v>
          </cell>
          <cell r="H18">
            <v>0.11</v>
          </cell>
          <cell r="I18">
            <v>0.11</v>
          </cell>
          <cell r="J18">
            <v>0.11</v>
          </cell>
          <cell r="K18">
            <v>0.08</v>
          </cell>
          <cell r="L18">
            <v>0.08</v>
          </cell>
          <cell r="M18">
            <v>0.08</v>
          </cell>
        </row>
      </sheetData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mary"/>
      <sheetName val="AGP Consolidated Opex"/>
      <sheetName val="AGP Diva"/>
      <sheetName val="AGP Detailed Opex Rpt By CC"/>
      <sheetName val="AGP Summary by Cctr"/>
      <sheetName val="AGP NR &amp; TC Project Report"/>
      <sheetName val="AGP Major Variances"/>
      <sheetName val="YTD Lab Recovery "/>
      <sheetName val="Timesheet Status Report"/>
      <sheetName val="Chart for summary by CCtr"/>
      <sheetName val="Capital"/>
      <sheetName val="AGP Third Party Diva"/>
      <sheetName val="AGP Third Party"/>
      <sheetName val="NT Gas Dist Diva"/>
      <sheetName val="NT GAS Dist"/>
      <sheetName val="APT NT Diva"/>
      <sheetName val="APT NT"/>
      <sheetName val="APA Operations (EII) Diva"/>
      <sheetName val="BGP &amp; WPP"/>
      <sheetName val="Aged Debtors Report"/>
      <sheetName val="Trust PL"/>
      <sheetName val="Trust BS"/>
      <sheetName val="Raw Data"/>
      <sheetName val="BM03 BSV 8016"/>
      <sheetName val="BM03 BSV 8002"/>
      <sheetName val="BM05 208293"/>
      <sheetName val="BM05 208294"/>
      <sheetName val="BM05 208292"/>
      <sheetName val="BM05 208070"/>
      <sheetName val="BM05 109037"/>
      <sheetName val="BM05 208120"/>
      <sheetName val="PA21 Projects"/>
      <sheetName val="F1 TB"/>
      <sheetName val="F1 Account Master"/>
      <sheetName val="F1 TB Feb 12"/>
      <sheetName val="BM05 BSV 8505"/>
      <sheetName val="Summary check"/>
      <sheetName val="Sheet4"/>
      <sheetName val="Opex"/>
      <sheetName val="Detailed Opex Rpt By Cost Centr"/>
      <sheetName val="Major Variances"/>
      <sheetName val="YTD Lab Rec"/>
      <sheetName val="Summary by Cctr"/>
      <sheetName val="NR &amp; TC Project Report"/>
      <sheetName val="Third Party Projects"/>
      <sheetName val="NTGD Margin Analysis"/>
      <sheetName val="BGP WPP Job Reports"/>
    </sheetNames>
    <sheetDataSet>
      <sheetData sheetId="0"/>
      <sheetData sheetId="1">
        <row r="1">
          <cell r="O1">
            <v>40968</v>
          </cell>
        </row>
      </sheetData>
      <sheetData sheetId="2">
        <row r="47">
          <cell r="J47" t="str">
            <v xml:space="preserve">   Result / Account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5">
          <cell r="E35">
            <v>93561.710000000108</v>
          </cell>
        </row>
      </sheetData>
      <sheetData sheetId="22"/>
      <sheetData sheetId="23"/>
      <sheetData sheetId="24">
        <row r="6">
          <cell r="I6" t="str">
            <v xml:space="preserve">   Summary Results</v>
          </cell>
        </row>
      </sheetData>
      <sheetData sheetId="25">
        <row r="6">
          <cell r="I6" t="str">
            <v xml:space="preserve">   Summary Results</v>
          </cell>
        </row>
      </sheetData>
      <sheetData sheetId="26">
        <row r="6">
          <cell r="G6" t="str">
            <v xml:space="preserve">   Summary Results</v>
          </cell>
        </row>
      </sheetData>
      <sheetData sheetId="27">
        <row r="6">
          <cell r="G6" t="str">
            <v xml:space="preserve">   Summary Results</v>
          </cell>
        </row>
      </sheetData>
      <sheetData sheetId="28">
        <row r="6">
          <cell r="G6" t="str">
            <v xml:space="preserve">   Summary Results</v>
          </cell>
        </row>
      </sheetData>
      <sheetData sheetId="29">
        <row r="6">
          <cell r="G6" t="str">
            <v xml:space="preserve">   Summary Results</v>
          </cell>
        </row>
      </sheetData>
      <sheetData sheetId="30">
        <row r="6">
          <cell r="G6" t="str">
            <v xml:space="preserve">   Summary Results</v>
          </cell>
        </row>
      </sheetData>
      <sheetData sheetId="31">
        <row r="6">
          <cell r="G6" t="str">
            <v xml:space="preserve">   Summary Results</v>
          </cell>
        </row>
      </sheetData>
      <sheetData sheetId="32">
        <row r="5">
          <cell r="E5">
            <v>288432.87</v>
          </cell>
        </row>
      </sheetData>
      <sheetData sheetId="33">
        <row r="2">
          <cell r="A2" t="str">
            <v>2-000-11001</v>
          </cell>
        </row>
        <row r="5">
          <cell r="E5">
            <v>288432.87</v>
          </cell>
          <cell r="G5" t="str">
            <v>Cash at Bank</v>
          </cell>
        </row>
        <row r="6">
          <cell r="E6">
            <v>0</v>
          </cell>
          <cell r="G6" t="str">
            <v>Cash on Hand</v>
          </cell>
        </row>
        <row r="7">
          <cell r="E7">
            <v>0</v>
          </cell>
          <cell r="G7" t="str">
            <v>Cash on Hand</v>
          </cell>
        </row>
        <row r="8">
          <cell r="E8">
            <v>1546602.59</v>
          </cell>
          <cell r="G8" t="str">
            <v>Short Term Deposits</v>
          </cell>
        </row>
        <row r="9">
          <cell r="E9">
            <v>0</v>
          </cell>
          <cell r="G9" t="str">
            <v>Short Term Deposits</v>
          </cell>
        </row>
        <row r="10">
          <cell r="E10">
            <v>0</v>
          </cell>
          <cell r="G10" t="str">
            <v>Short Term Deposits</v>
          </cell>
        </row>
        <row r="11">
          <cell r="E11">
            <v>124653.45</v>
          </cell>
          <cell r="G11" t="str">
            <v>Sundry Debtors</v>
          </cell>
        </row>
        <row r="12">
          <cell r="E12">
            <v>0</v>
          </cell>
          <cell r="G12" t="str">
            <v>Sundry Debtors</v>
          </cell>
        </row>
        <row r="13">
          <cell r="E13">
            <v>0</v>
          </cell>
          <cell r="G13" t="str">
            <v>Sundry Debtors</v>
          </cell>
        </row>
        <row r="14">
          <cell r="E14">
            <v>0</v>
          </cell>
          <cell r="G14" t="str">
            <v>Sundry Debtors</v>
          </cell>
        </row>
        <row r="15">
          <cell r="E15">
            <v>0</v>
          </cell>
          <cell r="G15" t="str">
            <v>Sundry Debtors</v>
          </cell>
        </row>
        <row r="16">
          <cell r="E16">
            <v>601467.63</v>
          </cell>
          <cell r="G16" t="str">
            <v>Sundry Debtors</v>
          </cell>
        </row>
        <row r="17">
          <cell r="E17">
            <v>0</v>
          </cell>
          <cell r="G17" t="str">
            <v>Sundry Debtors</v>
          </cell>
        </row>
        <row r="18">
          <cell r="E18">
            <v>0</v>
          </cell>
          <cell r="G18" t="str">
            <v>Sundry Debtors</v>
          </cell>
        </row>
        <row r="19">
          <cell r="E19">
            <v>0</v>
          </cell>
          <cell r="G19" t="str">
            <v>Sundry Debtors</v>
          </cell>
        </row>
        <row r="20">
          <cell r="E20">
            <v>0</v>
          </cell>
          <cell r="G20" t="str">
            <v>Sundry Debtors</v>
          </cell>
        </row>
        <row r="21">
          <cell r="E21">
            <v>8704.91</v>
          </cell>
          <cell r="G21" t="str">
            <v>Sundry Debtors</v>
          </cell>
        </row>
        <row r="22">
          <cell r="E22">
            <v>0</v>
          </cell>
          <cell r="G22" t="str">
            <v>Prepayments</v>
          </cell>
        </row>
        <row r="23">
          <cell r="E23">
            <v>0</v>
          </cell>
          <cell r="G23" t="str">
            <v>Prepayments</v>
          </cell>
        </row>
        <row r="24">
          <cell r="E24">
            <v>0</v>
          </cell>
          <cell r="G24" t="str">
            <v>Prepayments</v>
          </cell>
        </row>
        <row r="25">
          <cell r="E25">
            <v>0</v>
          </cell>
          <cell r="G25" t="str">
            <v>Prepayments</v>
          </cell>
        </row>
        <row r="26">
          <cell r="E26">
            <v>0</v>
          </cell>
          <cell r="G26" t="str">
            <v>Prepayments</v>
          </cell>
        </row>
        <row r="27">
          <cell r="E27">
            <v>0</v>
          </cell>
          <cell r="G27" t="str">
            <v>Work In Progress - Capital</v>
          </cell>
        </row>
        <row r="28">
          <cell r="E28">
            <v>0</v>
          </cell>
          <cell r="G28" t="str">
            <v>Work In Progress</v>
          </cell>
        </row>
        <row r="29">
          <cell r="E29">
            <v>0</v>
          </cell>
          <cell r="G29" t="str">
            <v>Buildings</v>
          </cell>
        </row>
        <row r="30">
          <cell r="E30">
            <v>0</v>
          </cell>
          <cell r="G30" t="str">
            <v>Other Property Plant &amp; Equipment</v>
          </cell>
        </row>
        <row r="31">
          <cell r="E31">
            <v>0</v>
          </cell>
          <cell r="G31" t="str">
            <v>Other Property Plant &amp; Equipment</v>
          </cell>
        </row>
        <row r="32">
          <cell r="E32">
            <v>0</v>
          </cell>
          <cell r="G32" t="str">
            <v>Other Property Plant &amp; Equipment</v>
          </cell>
        </row>
        <row r="33">
          <cell r="E33">
            <v>0</v>
          </cell>
          <cell r="G33" t="str">
            <v>Other Property Plant &amp; Equipment</v>
          </cell>
        </row>
        <row r="34">
          <cell r="E34">
            <v>0</v>
          </cell>
          <cell r="G34" t="str">
            <v>Other Property Plant &amp; Equipment</v>
          </cell>
        </row>
        <row r="35">
          <cell r="E35">
            <v>0</v>
          </cell>
          <cell r="G35" t="str">
            <v>Other Property Plant &amp; Equipment</v>
          </cell>
        </row>
        <row r="36">
          <cell r="E36">
            <v>0</v>
          </cell>
          <cell r="G36" t="str">
            <v>Other Property Plant &amp; Equipment</v>
          </cell>
        </row>
        <row r="37">
          <cell r="E37">
            <v>0</v>
          </cell>
          <cell r="G37" t="str">
            <v>Other Property Plant &amp; Equipment</v>
          </cell>
        </row>
        <row r="38">
          <cell r="E38">
            <v>0</v>
          </cell>
          <cell r="G38" t="str">
            <v>Other Property Plant &amp; Equipment</v>
          </cell>
        </row>
        <row r="39">
          <cell r="E39">
            <v>0</v>
          </cell>
          <cell r="G39" t="str">
            <v>Other Property Plant &amp; Equipment</v>
          </cell>
        </row>
        <row r="40">
          <cell r="E40">
            <v>0</v>
          </cell>
          <cell r="G40" t="str">
            <v>Other Property Plant &amp; Equipment</v>
          </cell>
        </row>
        <row r="41">
          <cell r="E41">
            <v>0</v>
          </cell>
          <cell r="G41" t="str">
            <v>Other Property Plant &amp; Equipment</v>
          </cell>
        </row>
        <row r="42">
          <cell r="E42">
            <v>0</v>
          </cell>
          <cell r="G42" t="str">
            <v>Other Property Plant &amp; Equipment</v>
          </cell>
        </row>
        <row r="43">
          <cell r="E43">
            <v>0</v>
          </cell>
          <cell r="G43" t="str">
            <v>Other Property Plant &amp; Equipment</v>
          </cell>
        </row>
        <row r="44">
          <cell r="E44">
            <v>0</v>
          </cell>
          <cell r="G44" t="str">
            <v>Other Property Plant &amp; Equipment</v>
          </cell>
        </row>
        <row r="45">
          <cell r="E45">
            <v>0</v>
          </cell>
          <cell r="G45" t="str">
            <v>Other Property Plant &amp; Equipment</v>
          </cell>
        </row>
        <row r="46">
          <cell r="E46">
            <v>0</v>
          </cell>
          <cell r="G46" t="str">
            <v>Other Property Plant &amp; Equipment</v>
          </cell>
        </row>
        <row r="47">
          <cell r="E47">
            <v>0</v>
          </cell>
          <cell r="G47" t="str">
            <v>Other Property Plant &amp; Equipment</v>
          </cell>
        </row>
        <row r="48">
          <cell r="E48">
            <v>0</v>
          </cell>
          <cell r="G48" t="str">
            <v>Other Property Plant &amp; Equipment</v>
          </cell>
        </row>
        <row r="49">
          <cell r="E49">
            <v>0</v>
          </cell>
          <cell r="G49" t="str">
            <v>Other Property Plant &amp; Equipment</v>
          </cell>
        </row>
        <row r="50">
          <cell r="E50">
            <v>0</v>
          </cell>
          <cell r="G50" t="str">
            <v>Other Property Plant &amp; Equipment</v>
          </cell>
        </row>
        <row r="51">
          <cell r="E51">
            <v>0</v>
          </cell>
          <cell r="G51" t="str">
            <v>Other Property Plant &amp; Equipment</v>
          </cell>
        </row>
        <row r="52">
          <cell r="E52">
            <v>0</v>
          </cell>
          <cell r="G52" t="str">
            <v>Buildings</v>
          </cell>
        </row>
        <row r="53">
          <cell r="E53">
            <v>0</v>
          </cell>
          <cell r="G53" t="str">
            <v>Lease Liability &lt; 1 year</v>
          </cell>
        </row>
        <row r="54">
          <cell r="E54">
            <v>0</v>
          </cell>
          <cell r="G54" t="str">
            <v>Operating Advance</v>
          </cell>
        </row>
        <row r="55">
          <cell r="E55">
            <v>0</v>
          </cell>
          <cell r="G55" t="str">
            <v>Sundry Creditors</v>
          </cell>
        </row>
        <row r="56">
          <cell r="E56">
            <v>0</v>
          </cell>
          <cell r="G56" t="str">
            <v>Sundry Creditors</v>
          </cell>
        </row>
        <row r="57">
          <cell r="E57">
            <v>-57503.839999999997</v>
          </cell>
          <cell r="G57" t="str">
            <v>Sundry Creditors</v>
          </cell>
        </row>
        <row r="58">
          <cell r="E58">
            <v>392</v>
          </cell>
          <cell r="G58" t="str">
            <v>Sundry Creditors</v>
          </cell>
        </row>
        <row r="59">
          <cell r="E59">
            <v>0</v>
          </cell>
          <cell r="G59" t="str">
            <v>Sundry Creditors</v>
          </cell>
        </row>
        <row r="60">
          <cell r="E60">
            <v>0</v>
          </cell>
          <cell r="G60" t="str">
            <v>Sundry Creditors</v>
          </cell>
        </row>
        <row r="61">
          <cell r="E61">
            <v>0</v>
          </cell>
          <cell r="G61" t="str">
            <v>Sundry Creditors</v>
          </cell>
        </row>
        <row r="62">
          <cell r="E62">
            <v>0</v>
          </cell>
          <cell r="G62" t="str">
            <v>Sundry Creditors</v>
          </cell>
        </row>
        <row r="63">
          <cell r="E63">
            <v>0</v>
          </cell>
          <cell r="G63" t="str">
            <v>Sundry Creditors</v>
          </cell>
        </row>
        <row r="64">
          <cell r="E64">
            <v>-8690.52</v>
          </cell>
          <cell r="G64" t="str">
            <v>Sundry Debtors</v>
          </cell>
        </row>
        <row r="65">
          <cell r="E65">
            <v>0</v>
          </cell>
          <cell r="G65" t="str">
            <v>Sundry Debtors</v>
          </cell>
        </row>
        <row r="66">
          <cell r="E66">
            <v>0</v>
          </cell>
          <cell r="G66" t="str">
            <v>Sundry Creditors</v>
          </cell>
        </row>
        <row r="67">
          <cell r="E67">
            <v>0</v>
          </cell>
          <cell r="G67" t="str">
            <v>Sundry Creditors</v>
          </cell>
        </row>
        <row r="68">
          <cell r="E68">
            <v>0</v>
          </cell>
          <cell r="G68" t="str">
            <v>Sundry Creditors</v>
          </cell>
        </row>
        <row r="69">
          <cell r="E69">
            <v>0</v>
          </cell>
          <cell r="G69" t="str">
            <v>Sundry Creditors</v>
          </cell>
        </row>
        <row r="70">
          <cell r="E70">
            <v>-76238.42</v>
          </cell>
          <cell r="G70" t="str">
            <v>Sundry Creditors</v>
          </cell>
        </row>
        <row r="71">
          <cell r="E71">
            <v>0</v>
          </cell>
          <cell r="G71" t="str">
            <v>Sundry Creditors</v>
          </cell>
        </row>
        <row r="72">
          <cell r="E72">
            <v>0</v>
          </cell>
          <cell r="G72" t="str">
            <v>Income Distribution Payable</v>
          </cell>
        </row>
        <row r="73">
          <cell r="E73">
            <v>5671575.1600000001</v>
          </cell>
          <cell r="G73" t="str">
            <v>Income Distribution Payable</v>
          </cell>
        </row>
        <row r="74">
          <cell r="E74">
            <v>0</v>
          </cell>
          <cell r="G74" t="str">
            <v>Unearned Revenue</v>
          </cell>
        </row>
        <row r="75">
          <cell r="E75">
            <v>0</v>
          </cell>
          <cell r="G75" t="str">
            <v>Unearned Revenue</v>
          </cell>
        </row>
        <row r="76">
          <cell r="E76">
            <v>0</v>
          </cell>
          <cell r="G76" t="str">
            <v>Lease Liability &gt;1 year</v>
          </cell>
        </row>
        <row r="77">
          <cell r="E77">
            <v>-200</v>
          </cell>
          <cell r="G77" t="str">
            <v>Ordinary Shares NT Gas Pty Limited</v>
          </cell>
        </row>
        <row r="78">
          <cell r="E78">
            <v>-100001</v>
          </cell>
          <cell r="G78" t="str">
            <v>Capital</v>
          </cell>
        </row>
        <row r="79">
          <cell r="E79">
            <v>-7905633.0999999996</v>
          </cell>
          <cell r="G79" t="str">
            <v>Income Distribution Payable</v>
          </cell>
        </row>
        <row r="80">
          <cell r="E80">
            <v>0</v>
          </cell>
          <cell r="G80" t="e">
            <v>#N/A</v>
          </cell>
        </row>
        <row r="81">
          <cell r="E81">
            <v>0</v>
          </cell>
          <cell r="G81" t="str">
            <v>Control Accounts</v>
          </cell>
        </row>
        <row r="82">
          <cell r="E82">
            <v>-0.02</v>
          </cell>
          <cell r="G82" t="str">
            <v>WC Tariff</v>
          </cell>
        </row>
        <row r="83">
          <cell r="E83">
            <v>-395581.46</v>
          </cell>
          <cell r="G83" t="str">
            <v>Passthrough Revenue</v>
          </cell>
        </row>
        <row r="84">
          <cell r="E84">
            <v>-258963.26</v>
          </cell>
          <cell r="G84" t="str">
            <v>Passthrough Revenue</v>
          </cell>
        </row>
        <row r="85">
          <cell r="E85">
            <v>0</v>
          </cell>
          <cell r="G85" t="str">
            <v>Capital Tariff</v>
          </cell>
        </row>
        <row r="86">
          <cell r="E86">
            <v>-962187.44</v>
          </cell>
          <cell r="G86" t="str">
            <v>Job Revenue</v>
          </cell>
        </row>
        <row r="87">
          <cell r="E87">
            <v>-10306.780000000001</v>
          </cell>
          <cell r="G87" t="str">
            <v>Sundry Revenue</v>
          </cell>
        </row>
        <row r="88">
          <cell r="E88">
            <v>0</v>
          </cell>
          <cell r="G88" t="str">
            <v>Interest Received</v>
          </cell>
        </row>
        <row r="89">
          <cell r="E89">
            <v>-97713.600000000006</v>
          </cell>
          <cell r="G89" t="str">
            <v>Interest Received</v>
          </cell>
        </row>
        <row r="90">
          <cell r="E90">
            <v>395581.46</v>
          </cell>
          <cell r="G90" t="str">
            <v>Passthrough Expense</v>
          </cell>
        </row>
        <row r="91">
          <cell r="E91">
            <v>258963.26</v>
          </cell>
          <cell r="G91" t="str">
            <v>Passthrough Expense</v>
          </cell>
        </row>
        <row r="92">
          <cell r="E92">
            <v>6507.78</v>
          </cell>
          <cell r="G92" t="str">
            <v>Bank Charges</v>
          </cell>
        </row>
        <row r="93">
          <cell r="E93">
            <v>962187.44</v>
          </cell>
          <cell r="G93" t="str">
            <v>Job Expenditure</v>
          </cell>
        </row>
        <row r="94">
          <cell r="E94">
            <v>7950.89</v>
          </cell>
          <cell r="G94" t="str">
            <v>Sundry Expenses</v>
          </cell>
        </row>
        <row r="95">
          <cell r="E95">
            <v>0</v>
          </cell>
          <cell r="G95" t="str">
            <v>Control Accounts</v>
          </cell>
        </row>
        <row r="96">
          <cell r="E96">
            <v>0</v>
          </cell>
          <cell r="G96" t="str">
            <v>Operational Expense</v>
          </cell>
        </row>
        <row r="97">
          <cell r="E97">
            <v>0</v>
          </cell>
          <cell r="G97" t="str">
            <v>Operational Expense</v>
          </cell>
        </row>
        <row r="98">
          <cell r="E98">
            <v>0</v>
          </cell>
          <cell r="G98" t="str">
            <v>Operational Expense</v>
          </cell>
        </row>
        <row r="99">
          <cell r="E99">
            <v>0</v>
          </cell>
          <cell r="G99" t="str">
            <v>Operational Expense</v>
          </cell>
        </row>
        <row r="100">
          <cell r="E100">
            <v>0</v>
          </cell>
          <cell r="G100" t="str">
            <v>Operational Expense</v>
          </cell>
        </row>
        <row r="101">
          <cell r="E101">
            <v>0</v>
          </cell>
          <cell r="G101" t="e">
            <v>#N/A</v>
          </cell>
        </row>
        <row r="102">
          <cell r="E102">
            <v>0</v>
          </cell>
          <cell r="G102" t="str">
            <v>Operational Expense</v>
          </cell>
        </row>
        <row r="103">
          <cell r="E103">
            <v>0</v>
          </cell>
          <cell r="G103" t="str">
            <v>Operational Expense</v>
          </cell>
        </row>
        <row r="104">
          <cell r="E104">
            <v>0</v>
          </cell>
          <cell r="G104" t="str">
            <v>Operational Expense</v>
          </cell>
        </row>
        <row r="105">
          <cell r="E105">
            <v>0</v>
          </cell>
          <cell r="G105" t="str">
            <v>Operational Expense</v>
          </cell>
        </row>
        <row r="106">
          <cell r="E106">
            <v>0</v>
          </cell>
          <cell r="G106" t="str">
            <v>Operational Expense</v>
          </cell>
        </row>
        <row r="107">
          <cell r="E107">
            <v>0</v>
          </cell>
          <cell r="G107" t="str">
            <v>Operational Expense</v>
          </cell>
        </row>
        <row r="108">
          <cell r="E108">
            <v>0</v>
          </cell>
          <cell r="G108" t="str">
            <v>Operational Expense</v>
          </cell>
        </row>
        <row r="109">
          <cell r="E109">
            <v>0</v>
          </cell>
          <cell r="G109" t="str">
            <v>Operational Expense</v>
          </cell>
        </row>
        <row r="110">
          <cell r="E110">
            <v>0</v>
          </cell>
          <cell r="G110" t="str">
            <v>Operational Expense</v>
          </cell>
        </row>
        <row r="111">
          <cell r="E111">
            <v>0</v>
          </cell>
          <cell r="G111" t="str">
            <v>Operational Expense</v>
          </cell>
        </row>
        <row r="112">
          <cell r="E112">
            <v>0</v>
          </cell>
          <cell r="G112" t="str">
            <v>Operational Expense</v>
          </cell>
        </row>
        <row r="113">
          <cell r="E113">
            <v>0</v>
          </cell>
          <cell r="G113" t="str">
            <v>Operational Expense</v>
          </cell>
        </row>
        <row r="114">
          <cell r="E114">
            <v>0</v>
          </cell>
          <cell r="G114" t="str">
            <v>Operational Expense</v>
          </cell>
        </row>
        <row r="115">
          <cell r="E115">
            <v>0</v>
          </cell>
          <cell r="G115" t="str">
            <v>Operational Expense</v>
          </cell>
        </row>
        <row r="116">
          <cell r="E116">
            <v>0</v>
          </cell>
          <cell r="G116" t="str">
            <v>Operational Expense</v>
          </cell>
        </row>
        <row r="117">
          <cell r="E117">
            <v>0</v>
          </cell>
          <cell r="G117" t="str">
            <v>Operational Expense</v>
          </cell>
        </row>
        <row r="118">
          <cell r="E118">
            <v>0</v>
          </cell>
          <cell r="G118" t="str">
            <v>Operational Expense</v>
          </cell>
        </row>
        <row r="119">
          <cell r="E119">
            <v>0</v>
          </cell>
          <cell r="G119" t="str">
            <v>Operational Expense</v>
          </cell>
        </row>
        <row r="120">
          <cell r="E120">
            <v>0</v>
          </cell>
          <cell r="G120" t="str">
            <v>Operational Expense</v>
          </cell>
        </row>
        <row r="121">
          <cell r="E121">
            <v>0</v>
          </cell>
          <cell r="G121" t="str">
            <v>Operational Expense</v>
          </cell>
        </row>
        <row r="122">
          <cell r="E122">
            <v>0</v>
          </cell>
          <cell r="G122" t="str">
            <v>Operational Expense</v>
          </cell>
        </row>
        <row r="123">
          <cell r="E123">
            <v>0</v>
          </cell>
          <cell r="G123" t="str">
            <v>Operational Expense</v>
          </cell>
        </row>
        <row r="124">
          <cell r="E124">
            <v>0</v>
          </cell>
          <cell r="G124" t="str">
            <v>Operational Expense</v>
          </cell>
        </row>
        <row r="125">
          <cell r="E125">
            <v>0</v>
          </cell>
          <cell r="G125" t="str">
            <v>Operational Expense</v>
          </cell>
        </row>
        <row r="126">
          <cell r="E126">
            <v>0</v>
          </cell>
          <cell r="G126" t="str">
            <v>Operational Expense</v>
          </cell>
        </row>
        <row r="127">
          <cell r="E127">
            <v>0</v>
          </cell>
          <cell r="G127" t="str">
            <v>Operational Expense</v>
          </cell>
        </row>
        <row r="128">
          <cell r="E128">
            <v>0</v>
          </cell>
          <cell r="G128" t="str">
            <v>Operational Expense</v>
          </cell>
        </row>
        <row r="129">
          <cell r="E129">
            <v>0</v>
          </cell>
          <cell r="G129" t="str">
            <v>Operational Expense</v>
          </cell>
        </row>
        <row r="130">
          <cell r="E130">
            <v>0</v>
          </cell>
          <cell r="G130" t="str">
            <v>Operational Expense</v>
          </cell>
        </row>
        <row r="131">
          <cell r="E131">
            <v>0</v>
          </cell>
          <cell r="G131" t="e">
            <v>#N/A</v>
          </cell>
        </row>
        <row r="132">
          <cell r="E132">
            <v>0</v>
          </cell>
          <cell r="G132" t="str">
            <v>Operational Expense</v>
          </cell>
        </row>
        <row r="133">
          <cell r="E133">
            <v>0</v>
          </cell>
          <cell r="G133" t="str">
            <v>Operational Expense</v>
          </cell>
        </row>
        <row r="134">
          <cell r="E134">
            <v>0</v>
          </cell>
          <cell r="G134" t="str">
            <v>Operational Expense</v>
          </cell>
        </row>
        <row r="135">
          <cell r="E135">
            <v>0</v>
          </cell>
          <cell r="G135" t="str">
            <v>Operational Expense</v>
          </cell>
        </row>
        <row r="136">
          <cell r="E136">
            <v>0</v>
          </cell>
          <cell r="G136" t="str">
            <v>Operational Expense</v>
          </cell>
        </row>
        <row r="137">
          <cell r="E137">
            <v>0</v>
          </cell>
          <cell r="G137" t="str">
            <v>Operational Expense</v>
          </cell>
        </row>
        <row r="138">
          <cell r="E138">
            <v>0</v>
          </cell>
          <cell r="G138" t="str">
            <v>Operational Expense</v>
          </cell>
        </row>
        <row r="139">
          <cell r="E139">
            <v>0</v>
          </cell>
          <cell r="G139" t="str">
            <v>Operational Expense</v>
          </cell>
        </row>
        <row r="140">
          <cell r="E140">
            <v>0</v>
          </cell>
          <cell r="G140" t="str">
            <v>Operational Expense</v>
          </cell>
        </row>
        <row r="141">
          <cell r="E141">
            <v>0</v>
          </cell>
          <cell r="G141" t="str">
            <v>Operational Expense</v>
          </cell>
        </row>
        <row r="142">
          <cell r="E142">
            <v>0</v>
          </cell>
          <cell r="G142" t="str">
            <v>Operational Expense</v>
          </cell>
        </row>
        <row r="143">
          <cell r="E143">
            <v>0</v>
          </cell>
          <cell r="G143" t="str">
            <v>Operational Expense</v>
          </cell>
        </row>
        <row r="144">
          <cell r="E144">
            <v>0</v>
          </cell>
          <cell r="G144" t="str">
            <v>Operational Expense</v>
          </cell>
        </row>
        <row r="145">
          <cell r="E145">
            <v>0</v>
          </cell>
          <cell r="G145" t="str">
            <v>Operational Expense</v>
          </cell>
        </row>
        <row r="146">
          <cell r="E146">
            <v>0</v>
          </cell>
          <cell r="G146" t="str">
            <v>Operational Expense</v>
          </cell>
        </row>
        <row r="147">
          <cell r="E147">
            <v>0</v>
          </cell>
          <cell r="G147" t="str">
            <v>Operational Expense</v>
          </cell>
        </row>
        <row r="148">
          <cell r="E148">
            <v>0</v>
          </cell>
          <cell r="G148" t="str">
            <v>Operational Expense</v>
          </cell>
        </row>
        <row r="149">
          <cell r="E149">
            <v>0</v>
          </cell>
          <cell r="G149" t="str">
            <v>Operational Expense</v>
          </cell>
        </row>
        <row r="150">
          <cell r="E150">
            <v>0</v>
          </cell>
          <cell r="G150" t="str">
            <v>Operational Expense</v>
          </cell>
        </row>
        <row r="151">
          <cell r="E151">
            <v>0</v>
          </cell>
          <cell r="G151" t="str">
            <v>Operational Expense</v>
          </cell>
        </row>
        <row r="152">
          <cell r="E152">
            <v>0</v>
          </cell>
          <cell r="G152" t="str">
            <v>Operational Expense</v>
          </cell>
        </row>
        <row r="153">
          <cell r="E153">
            <v>0</v>
          </cell>
          <cell r="G153" t="str">
            <v>Operational Expense</v>
          </cell>
        </row>
        <row r="154">
          <cell r="E154">
            <v>0</v>
          </cell>
          <cell r="G154" t="str">
            <v>Operational Expense</v>
          </cell>
        </row>
        <row r="155">
          <cell r="E155">
            <v>0</v>
          </cell>
          <cell r="G155" t="str">
            <v>Operational Expense</v>
          </cell>
        </row>
        <row r="156">
          <cell r="E156">
            <v>0</v>
          </cell>
          <cell r="G156" t="str">
            <v>Operational Expense</v>
          </cell>
        </row>
        <row r="157">
          <cell r="E157">
            <v>0</v>
          </cell>
          <cell r="G157" t="str">
            <v>Operational Expense</v>
          </cell>
        </row>
        <row r="158">
          <cell r="E158">
            <v>0</v>
          </cell>
          <cell r="G158" t="str">
            <v>Operational Expense</v>
          </cell>
        </row>
        <row r="159">
          <cell r="E159">
            <v>0</v>
          </cell>
          <cell r="G159" t="str">
            <v>Operational Expense</v>
          </cell>
        </row>
        <row r="160">
          <cell r="E160">
            <v>0</v>
          </cell>
          <cell r="G160" t="str">
            <v>Operational Expense</v>
          </cell>
        </row>
        <row r="161">
          <cell r="E161">
            <v>0</v>
          </cell>
          <cell r="G161" t="str">
            <v>Operational Expense</v>
          </cell>
        </row>
        <row r="162">
          <cell r="E162">
            <v>0</v>
          </cell>
          <cell r="G162" t="str">
            <v>Operational Expense</v>
          </cell>
        </row>
        <row r="163">
          <cell r="E163">
            <v>0</v>
          </cell>
          <cell r="G163" t="str">
            <v>Operational Expense</v>
          </cell>
        </row>
        <row r="164">
          <cell r="E164">
            <v>0</v>
          </cell>
          <cell r="G164" t="str">
            <v>Operational Expense</v>
          </cell>
        </row>
        <row r="165">
          <cell r="E165">
            <v>0</v>
          </cell>
          <cell r="G165" t="str">
            <v>Operational Expense</v>
          </cell>
        </row>
        <row r="166">
          <cell r="E166">
            <v>0</v>
          </cell>
          <cell r="G166" t="str">
            <v>Operational Expense</v>
          </cell>
        </row>
        <row r="167">
          <cell r="E167">
            <v>0</v>
          </cell>
          <cell r="G167" t="str">
            <v>Operational Expense</v>
          </cell>
        </row>
        <row r="168">
          <cell r="E168">
            <v>0</v>
          </cell>
          <cell r="G168" t="str">
            <v>Operational Expense</v>
          </cell>
        </row>
        <row r="169">
          <cell r="E169">
            <v>0</v>
          </cell>
          <cell r="G169" t="str">
            <v>Operational Expense</v>
          </cell>
        </row>
        <row r="170">
          <cell r="E170">
            <v>0</v>
          </cell>
          <cell r="G170" t="str">
            <v>Operational Expense</v>
          </cell>
        </row>
        <row r="171">
          <cell r="E171">
            <v>0</v>
          </cell>
          <cell r="G171" t="str">
            <v>Operational Expense</v>
          </cell>
        </row>
        <row r="172">
          <cell r="E172">
            <v>0</v>
          </cell>
          <cell r="G172" t="str">
            <v>Operational Expense</v>
          </cell>
        </row>
        <row r="173">
          <cell r="E173">
            <v>0</v>
          </cell>
          <cell r="G173" t="str">
            <v>Operational Expense</v>
          </cell>
        </row>
        <row r="174">
          <cell r="E174">
            <v>0</v>
          </cell>
          <cell r="G174" t="str">
            <v>Operational Expense</v>
          </cell>
        </row>
        <row r="175">
          <cell r="E175">
            <v>0</v>
          </cell>
          <cell r="G175" t="str">
            <v>Operational Expense</v>
          </cell>
        </row>
        <row r="176">
          <cell r="E176">
            <v>0</v>
          </cell>
          <cell r="G176" t="str">
            <v>Operational Expense</v>
          </cell>
        </row>
        <row r="177">
          <cell r="E177">
            <v>0</v>
          </cell>
          <cell r="G177" t="str">
            <v>Operational Expense</v>
          </cell>
        </row>
        <row r="178">
          <cell r="E178">
            <v>0</v>
          </cell>
          <cell r="G178" t="str">
            <v>Operational Expense</v>
          </cell>
        </row>
        <row r="179">
          <cell r="E179">
            <v>0</v>
          </cell>
          <cell r="G179" t="str">
            <v>Operational Expense</v>
          </cell>
        </row>
        <row r="180">
          <cell r="E180">
            <v>0</v>
          </cell>
          <cell r="G180" t="str">
            <v>Operational Expense</v>
          </cell>
        </row>
        <row r="181">
          <cell r="E181">
            <v>0</v>
          </cell>
          <cell r="G181" t="str">
            <v>Operational Expense</v>
          </cell>
        </row>
        <row r="182">
          <cell r="E182">
            <v>0</v>
          </cell>
          <cell r="G182" t="str">
            <v>Operational Expense</v>
          </cell>
        </row>
        <row r="183">
          <cell r="E183">
            <v>0</v>
          </cell>
          <cell r="G183" t="str">
            <v>Operational Expense</v>
          </cell>
        </row>
        <row r="184">
          <cell r="E184">
            <v>0</v>
          </cell>
          <cell r="G184" t="str">
            <v>Operational Expense</v>
          </cell>
        </row>
        <row r="185">
          <cell r="E185">
            <v>0</v>
          </cell>
          <cell r="G185" t="str">
            <v>Operational Expense</v>
          </cell>
        </row>
        <row r="186">
          <cell r="E186">
            <v>0</v>
          </cell>
          <cell r="G186" t="str">
            <v>Operational Expense</v>
          </cell>
        </row>
        <row r="187">
          <cell r="E187">
            <v>0</v>
          </cell>
          <cell r="G187" t="str">
            <v>Operational Expense</v>
          </cell>
        </row>
        <row r="188">
          <cell r="E188">
            <v>0</v>
          </cell>
          <cell r="G188" t="str">
            <v>Operational Expense</v>
          </cell>
        </row>
        <row r="189">
          <cell r="E189">
            <v>0</v>
          </cell>
          <cell r="G189" t="str">
            <v>Operational Expense</v>
          </cell>
        </row>
        <row r="190">
          <cell r="E190">
            <v>0</v>
          </cell>
          <cell r="G190" t="str">
            <v>Operational Expense</v>
          </cell>
        </row>
        <row r="191">
          <cell r="E191">
            <v>0</v>
          </cell>
          <cell r="G191" t="str">
            <v>Operational Expense</v>
          </cell>
        </row>
        <row r="192">
          <cell r="E192">
            <v>0</v>
          </cell>
          <cell r="G192" t="str">
            <v>Operational Expense</v>
          </cell>
        </row>
        <row r="193">
          <cell r="E193">
            <v>0</v>
          </cell>
          <cell r="G193" t="str">
            <v>Operational Expense</v>
          </cell>
        </row>
        <row r="194">
          <cell r="E194">
            <v>0</v>
          </cell>
          <cell r="G194" t="str">
            <v>Operational Expense</v>
          </cell>
        </row>
        <row r="195">
          <cell r="E195">
            <v>0</v>
          </cell>
          <cell r="G195" t="str">
            <v>Operational Expense</v>
          </cell>
        </row>
        <row r="196">
          <cell r="E196">
            <v>0</v>
          </cell>
          <cell r="G196" t="str">
            <v>Operational Expense</v>
          </cell>
        </row>
        <row r="197">
          <cell r="E197">
            <v>0</v>
          </cell>
          <cell r="G197" t="str">
            <v>Operational Expense</v>
          </cell>
        </row>
        <row r="198">
          <cell r="E198">
            <v>0</v>
          </cell>
          <cell r="G198" t="str">
            <v>Operational Expense</v>
          </cell>
        </row>
        <row r="199">
          <cell r="E199">
            <v>0</v>
          </cell>
          <cell r="G199" t="str">
            <v>Operational Expense</v>
          </cell>
        </row>
        <row r="200">
          <cell r="E200">
            <v>0</v>
          </cell>
          <cell r="G200" t="str">
            <v>Operational Expense</v>
          </cell>
        </row>
        <row r="201">
          <cell r="E201">
            <v>0</v>
          </cell>
          <cell r="G201" t="str">
            <v>Operational Expense</v>
          </cell>
        </row>
        <row r="202">
          <cell r="E202">
            <v>0</v>
          </cell>
          <cell r="G202" t="str">
            <v>Operational Expense</v>
          </cell>
        </row>
        <row r="203">
          <cell r="E203">
            <v>0</v>
          </cell>
          <cell r="G203" t="str">
            <v>Operational Expense</v>
          </cell>
        </row>
        <row r="204">
          <cell r="E204">
            <v>0</v>
          </cell>
          <cell r="G204" t="str">
            <v>Operational Expense</v>
          </cell>
        </row>
        <row r="205">
          <cell r="E205">
            <v>0</v>
          </cell>
          <cell r="G205" t="str">
            <v>Operational Expense</v>
          </cell>
        </row>
        <row r="206">
          <cell r="E206">
            <v>0</v>
          </cell>
          <cell r="G206" t="str">
            <v>Operational Expense</v>
          </cell>
        </row>
        <row r="207">
          <cell r="E207">
            <v>0</v>
          </cell>
          <cell r="G207" t="str">
            <v>Operational Expense</v>
          </cell>
        </row>
        <row r="208">
          <cell r="E208">
            <v>0</v>
          </cell>
          <cell r="G208" t="str">
            <v>Operational Expense</v>
          </cell>
        </row>
        <row r="209">
          <cell r="E209">
            <v>0</v>
          </cell>
          <cell r="G209" t="str">
            <v>Operational Expense</v>
          </cell>
        </row>
        <row r="210">
          <cell r="E210">
            <v>0</v>
          </cell>
          <cell r="G210" t="str">
            <v>Operational Expense</v>
          </cell>
        </row>
        <row r="211">
          <cell r="E211">
            <v>0</v>
          </cell>
          <cell r="G211" t="str">
            <v>Operational Expense</v>
          </cell>
        </row>
        <row r="212">
          <cell r="E212">
            <v>0</v>
          </cell>
          <cell r="G212" t="str">
            <v>Operational Expense</v>
          </cell>
        </row>
        <row r="213">
          <cell r="E213">
            <v>0</v>
          </cell>
          <cell r="G213" t="str">
            <v>Operational Expense</v>
          </cell>
        </row>
        <row r="214">
          <cell r="E214">
            <v>0</v>
          </cell>
          <cell r="G214" t="str">
            <v>Operational Expense</v>
          </cell>
        </row>
        <row r="215">
          <cell r="E215">
            <v>0</v>
          </cell>
          <cell r="G215" t="str">
            <v>Operational Expense</v>
          </cell>
        </row>
        <row r="216">
          <cell r="E216">
            <v>0</v>
          </cell>
          <cell r="G216" t="str">
            <v>Operational Expense</v>
          </cell>
        </row>
        <row r="217">
          <cell r="E217">
            <v>0</v>
          </cell>
          <cell r="G217" t="str">
            <v>Operational Expense</v>
          </cell>
        </row>
        <row r="218">
          <cell r="E218">
            <v>0</v>
          </cell>
          <cell r="G218" t="str">
            <v>Operational Expense</v>
          </cell>
        </row>
        <row r="219">
          <cell r="E219">
            <v>0</v>
          </cell>
          <cell r="G219" t="str">
            <v>Operational Expense</v>
          </cell>
        </row>
        <row r="220">
          <cell r="E220">
            <v>0</v>
          </cell>
          <cell r="G220" t="str">
            <v>Operational Expense</v>
          </cell>
        </row>
        <row r="221">
          <cell r="E221">
            <v>0</v>
          </cell>
          <cell r="G221" t="str">
            <v>Operational Expense</v>
          </cell>
        </row>
        <row r="222">
          <cell r="E222">
            <v>0</v>
          </cell>
          <cell r="G222" t="str">
            <v>Operational Expense</v>
          </cell>
        </row>
        <row r="223">
          <cell r="E223">
            <v>0</v>
          </cell>
          <cell r="G223" t="str">
            <v>Operational Expense</v>
          </cell>
        </row>
        <row r="224">
          <cell r="E224">
            <v>0</v>
          </cell>
          <cell r="G224" t="str">
            <v>Operational Expense</v>
          </cell>
        </row>
        <row r="225">
          <cell r="E225">
            <v>0</v>
          </cell>
          <cell r="G225" t="str">
            <v>Operational Expense</v>
          </cell>
        </row>
        <row r="226">
          <cell r="E226">
            <v>0</v>
          </cell>
          <cell r="G226" t="str">
            <v>Operational Expense</v>
          </cell>
        </row>
        <row r="227">
          <cell r="E227">
            <v>0</v>
          </cell>
          <cell r="G227" t="str">
            <v>Operational Expense</v>
          </cell>
        </row>
        <row r="228">
          <cell r="E228">
            <v>0</v>
          </cell>
          <cell r="G228" t="str">
            <v>Operational Expense</v>
          </cell>
        </row>
        <row r="229">
          <cell r="E229">
            <v>0</v>
          </cell>
          <cell r="G229" t="str">
            <v>Operational Expense</v>
          </cell>
        </row>
        <row r="230">
          <cell r="E230">
            <v>0</v>
          </cell>
          <cell r="G230" t="str">
            <v>Operational Expense</v>
          </cell>
        </row>
        <row r="231">
          <cell r="E231">
            <v>0</v>
          </cell>
          <cell r="G231" t="str">
            <v>Operational Expense</v>
          </cell>
        </row>
        <row r="232">
          <cell r="E232">
            <v>0</v>
          </cell>
          <cell r="G232" t="str">
            <v>Operational Expense</v>
          </cell>
        </row>
        <row r="233">
          <cell r="E233">
            <v>0</v>
          </cell>
          <cell r="G233" t="str">
            <v>Operational Expense</v>
          </cell>
        </row>
        <row r="234">
          <cell r="E234">
            <v>0</v>
          </cell>
          <cell r="G234" t="str">
            <v>Operational Expense</v>
          </cell>
        </row>
        <row r="235">
          <cell r="E235">
            <v>0</v>
          </cell>
          <cell r="G235" t="str">
            <v>Operational Expense</v>
          </cell>
        </row>
        <row r="236">
          <cell r="E236">
            <v>0</v>
          </cell>
          <cell r="G236" t="str">
            <v>Operational Expense</v>
          </cell>
        </row>
        <row r="237">
          <cell r="E237">
            <v>0</v>
          </cell>
          <cell r="G237" t="str">
            <v>Operational Expense</v>
          </cell>
        </row>
        <row r="238">
          <cell r="E238">
            <v>0</v>
          </cell>
          <cell r="G238" t="str">
            <v>Operational Expense</v>
          </cell>
        </row>
        <row r="239">
          <cell r="E239">
            <v>0</v>
          </cell>
          <cell r="G239" t="str">
            <v>Operational Expense</v>
          </cell>
        </row>
        <row r="240">
          <cell r="E240">
            <v>0</v>
          </cell>
          <cell r="G240" t="str">
            <v>Operational Expense</v>
          </cell>
        </row>
        <row r="241">
          <cell r="E241">
            <v>0</v>
          </cell>
          <cell r="G241" t="str">
            <v>Operational Expense</v>
          </cell>
        </row>
        <row r="242">
          <cell r="E242">
            <v>0</v>
          </cell>
          <cell r="G242" t="str">
            <v>Operational Expense</v>
          </cell>
        </row>
        <row r="243">
          <cell r="E243">
            <v>0</v>
          </cell>
          <cell r="G243" t="str">
            <v>Operational Expense</v>
          </cell>
        </row>
        <row r="244">
          <cell r="E244">
            <v>0</v>
          </cell>
          <cell r="G244" t="str">
            <v>Operational Expense</v>
          </cell>
        </row>
        <row r="245">
          <cell r="E245">
            <v>0</v>
          </cell>
          <cell r="G245" t="str">
            <v>Operational Expense</v>
          </cell>
        </row>
      </sheetData>
      <sheetData sheetId="34">
        <row r="2">
          <cell r="A2" t="str">
            <v>2-000-11001</v>
          </cell>
          <cell r="B2">
            <v>11001</v>
          </cell>
          <cell r="C2" t="str">
            <v>Operations Bank Account</v>
          </cell>
          <cell r="D2" t="str">
            <v>BS</v>
          </cell>
          <cell r="E2" t="str">
            <v>Assets</v>
          </cell>
          <cell r="F2" t="str">
            <v>Current Assets</v>
          </cell>
          <cell r="G2" t="str">
            <v>Cash at Bank</v>
          </cell>
        </row>
        <row r="3">
          <cell r="A3" t="str">
            <v>2-000-11002</v>
          </cell>
          <cell r="B3">
            <v>11002</v>
          </cell>
          <cell r="C3" t="str">
            <v>Petty Cash - Palmerston</v>
          </cell>
          <cell r="D3" t="str">
            <v>BS</v>
          </cell>
          <cell r="E3" t="str">
            <v>Assets</v>
          </cell>
          <cell r="F3" t="str">
            <v>Current Assets</v>
          </cell>
          <cell r="G3" t="str">
            <v>Cash on Hand</v>
          </cell>
        </row>
        <row r="4">
          <cell r="A4" t="str">
            <v>2-000-11003</v>
          </cell>
          <cell r="B4">
            <v>11003</v>
          </cell>
          <cell r="C4" t="str">
            <v>Petty Cash - Alice Springs</v>
          </cell>
          <cell r="D4" t="str">
            <v>BS</v>
          </cell>
          <cell r="E4" t="str">
            <v>Assets</v>
          </cell>
          <cell r="F4" t="str">
            <v>Current Assets</v>
          </cell>
          <cell r="G4" t="str">
            <v>Cash on Hand</v>
          </cell>
        </row>
        <row r="5">
          <cell r="A5" t="str">
            <v>2-000-11020</v>
          </cell>
          <cell r="B5">
            <v>11020</v>
          </cell>
          <cell r="C5" t="str">
            <v>Short-Term Money Market</v>
          </cell>
          <cell r="D5" t="str">
            <v>BS</v>
          </cell>
          <cell r="E5" t="str">
            <v>Assets</v>
          </cell>
          <cell r="F5" t="str">
            <v>Current Assets</v>
          </cell>
          <cell r="G5" t="str">
            <v>Short Term Deposits</v>
          </cell>
        </row>
        <row r="6">
          <cell r="A6" t="str">
            <v>2-000-11021</v>
          </cell>
          <cell r="B6">
            <v>11021</v>
          </cell>
          <cell r="C6" t="str">
            <v>Term Deposit 2</v>
          </cell>
          <cell r="D6" t="str">
            <v>BS</v>
          </cell>
          <cell r="E6" t="str">
            <v>Assets</v>
          </cell>
          <cell r="F6" t="str">
            <v>Current Assets</v>
          </cell>
          <cell r="G6" t="str">
            <v>Short Term Deposits</v>
          </cell>
        </row>
        <row r="7">
          <cell r="A7" t="str">
            <v>2-000-11022</v>
          </cell>
          <cell r="B7">
            <v>11022</v>
          </cell>
          <cell r="C7" t="str">
            <v>Term Deposit 3</v>
          </cell>
          <cell r="D7" t="str">
            <v>BS</v>
          </cell>
          <cell r="E7" t="str">
            <v>Assets</v>
          </cell>
          <cell r="F7" t="str">
            <v>Current Assets</v>
          </cell>
          <cell r="G7" t="str">
            <v>Short Term Deposits</v>
          </cell>
        </row>
        <row r="8">
          <cell r="A8" t="str">
            <v>2-000-11130</v>
          </cell>
          <cell r="B8">
            <v>11130</v>
          </cell>
          <cell r="C8" t="str">
            <v>Sundry Debtors - Accruals</v>
          </cell>
          <cell r="D8" t="str">
            <v>BS</v>
          </cell>
          <cell r="E8" t="str">
            <v>Assets</v>
          </cell>
          <cell r="F8" t="str">
            <v>Current Assets</v>
          </cell>
          <cell r="G8" t="str">
            <v>Sundry Debtors</v>
          </cell>
        </row>
        <row r="9">
          <cell r="A9" t="str">
            <v>2-000-11131</v>
          </cell>
          <cell r="B9">
            <v>11131</v>
          </cell>
          <cell r="C9" t="str">
            <v>NTGD Debtor Accruals</v>
          </cell>
          <cell r="D9" t="str">
            <v>BS</v>
          </cell>
          <cell r="E9" t="str">
            <v>Assets</v>
          </cell>
          <cell r="F9" t="str">
            <v>Current Assets</v>
          </cell>
          <cell r="G9" t="str">
            <v>Sundry Debtors</v>
          </cell>
        </row>
        <row r="10">
          <cell r="A10" t="str">
            <v>2-000-11132</v>
          </cell>
          <cell r="B10">
            <v>11132</v>
          </cell>
          <cell r="C10" t="str">
            <v>Debtor Accruals I/E APT (NT)</v>
          </cell>
          <cell r="D10" t="str">
            <v>BS</v>
          </cell>
          <cell r="E10" t="str">
            <v>Assets</v>
          </cell>
          <cell r="F10" t="str">
            <v>Current Assets</v>
          </cell>
          <cell r="G10" t="str">
            <v>Sundry Debtors</v>
          </cell>
        </row>
        <row r="11">
          <cell r="A11" t="str">
            <v>2-000-11133</v>
          </cell>
          <cell r="B11">
            <v>11133</v>
          </cell>
          <cell r="C11" t="str">
            <v>Debtor Accruals I/E APT Boneparte</v>
          </cell>
          <cell r="D11" t="str">
            <v>BS</v>
          </cell>
          <cell r="E11" t="str">
            <v>Assets</v>
          </cell>
          <cell r="F11" t="str">
            <v>Current Assets</v>
          </cell>
          <cell r="G11" t="str">
            <v>Sundry Debtors</v>
          </cell>
        </row>
        <row r="12">
          <cell r="A12" t="str">
            <v>2-000-11134</v>
          </cell>
          <cell r="B12">
            <v>11134</v>
          </cell>
          <cell r="C12" t="str">
            <v>Debtor Accruals I/E APA Pipeline (WPP) Pty Ltd</v>
          </cell>
          <cell r="D12" t="str">
            <v>BS</v>
          </cell>
          <cell r="E12" t="str">
            <v>Assets</v>
          </cell>
          <cell r="F12" t="str">
            <v>Current Assets</v>
          </cell>
          <cell r="G12" t="str">
            <v>Sundry Debtors</v>
          </cell>
        </row>
        <row r="13">
          <cell r="A13" t="str">
            <v>2-000-11135</v>
          </cell>
          <cell r="B13">
            <v>11135</v>
          </cell>
          <cell r="C13" t="str">
            <v>Debtor Accruals I/E APA Operations (EII) Pty Limited</v>
          </cell>
          <cell r="D13" t="str">
            <v>BS</v>
          </cell>
          <cell r="E13" t="str">
            <v>Assets</v>
          </cell>
          <cell r="F13" t="str">
            <v>Current Assets</v>
          </cell>
          <cell r="G13" t="str">
            <v>Sundry Debtors</v>
          </cell>
        </row>
        <row r="14">
          <cell r="A14" t="str">
            <v>2-000-11136</v>
          </cell>
          <cell r="B14">
            <v>11136</v>
          </cell>
          <cell r="C14" t="str">
            <v>Debtors Accruals - Sundry Other</v>
          </cell>
          <cell r="D14" t="str">
            <v>BS</v>
          </cell>
          <cell r="E14" t="str">
            <v>Assets</v>
          </cell>
          <cell r="F14" t="str">
            <v>Current Assets</v>
          </cell>
          <cell r="G14" t="str">
            <v>Sundry Debtors</v>
          </cell>
        </row>
        <row r="15">
          <cell r="A15" t="str">
            <v>2-000-11140</v>
          </cell>
          <cell r="B15">
            <v>11140</v>
          </cell>
          <cell r="C15" t="str">
            <v>Trade Debtors - External Customer Control</v>
          </cell>
          <cell r="D15" t="str">
            <v>BS</v>
          </cell>
          <cell r="E15" t="str">
            <v>Assets</v>
          </cell>
          <cell r="F15" t="str">
            <v>Current Assets</v>
          </cell>
          <cell r="G15" t="str">
            <v>Sundry Debtors</v>
          </cell>
        </row>
        <row r="16">
          <cell r="A16" t="str">
            <v>2-000-11141</v>
          </cell>
          <cell r="B16">
            <v>11141</v>
          </cell>
          <cell r="C16" t="str">
            <v>Employee Debtor Control Account</v>
          </cell>
          <cell r="D16" t="str">
            <v>BS</v>
          </cell>
          <cell r="E16" t="str">
            <v>Assets</v>
          </cell>
          <cell r="F16" t="str">
            <v>Current Assets</v>
          </cell>
          <cell r="G16" t="str">
            <v>Sundry Debtors</v>
          </cell>
        </row>
        <row r="17">
          <cell r="A17" t="str">
            <v>2-000-11148</v>
          </cell>
          <cell r="B17">
            <v>11148</v>
          </cell>
          <cell r="C17" t="str">
            <v>Debtor Control I/E APT (Vic) Gasnet</v>
          </cell>
          <cell r="D17" t="str">
            <v>BS</v>
          </cell>
          <cell r="E17" t="str">
            <v>Assets</v>
          </cell>
          <cell r="F17" t="str">
            <v>Current Assets</v>
          </cell>
          <cell r="G17" t="str">
            <v>Sundry Debtors</v>
          </cell>
        </row>
        <row r="18">
          <cell r="A18" t="str">
            <v>2-000-11149</v>
          </cell>
          <cell r="B18">
            <v>11149</v>
          </cell>
          <cell r="C18" t="str">
            <v>Debtor Control I/E APT Pipeline P/L</v>
          </cell>
          <cell r="D18" t="str">
            <v>BS</v>
          </cell>
          <cell r="E18" t="str">
            <v>Assets</v>
          </cell>
          <cell r="F18" t="str">
            <v>Current Assets</v>
          </cell>
          <cell r="G18" t="str">
            <v>Sundry Debtors</v>
          </cell>
        </row>
        <row r="19">
          <cell r="A19" t="str">
            <v>2-000-11150</v>
          </cell>
          <cell r="B19">
            <v>11150</v>
          </cell>
          <cell r="C19" t="str">
            <v>Trade Debtors - Inter/Entity Control</v>
          </cell>
          <cell r="D19" t="str">
            <v>BS</v>
          </cell>
          <cell r="E19" t="str">
            <v>Assets</v>
          </cell>
          <cell r="F19" t="str">
            <v>Current Assets</v>
          </cell>
          <cell r="G19" t="str">
            <v>Sundry Debtors</v>
          </cell>
        </row>
        <row r="20">
          <cell r="A20" t="str">
            <v>2-000-11151</v>
          </cell>
          <cell r="B20">
            <v>11151</v>
          </cell>
          <cell r="C20" t="str">
            <v>NT Gas Distribution Debtor Control Account</v>
          </cell>
          <cell r="D20" t="str">
            <v>BS</v>
          </cell>
          <cell r="E20" t="str">
            <v>Assets</v>
          </cell>
          <cell r="F20" t="str">
            <v>Current Assets</v>
          </cell>
          <cell r="G20" t="str">
            <v>Sundry Debtors</v>
          </cell>
        </row>
        <row r="21">
          <cell r="A21" t="str">
            <v>2-000-11152</v>
          </cell>
          <cell r="B21">
            <v>11152</v>
          </cell>
          <cell r="C21" t="str">
            <v>Debtor Control I/E APT Boneparte Pty Ltd</v>
          </cell>
          <cell r="D21" t="str">
            <v>BS</v>
          </cell>
          <cell r="E21" t="str">
            <v>Assets</v>
          </cell>
          <cell r="F21" t="str">
            <v>Current Assets</v>
          </cell>
          <cell r="G21" t="str">
            <v>Sundry Debtors</v>
          </cell>
        </row>
        <row r="22">
          <cell r="A22" t="str">
            <v>2-000-11153</v>
          </cell>
          <cell r="B22">
            <v>11153</v>
          </cell>
          <cell r="C22" t="str">
            <v>Debtor Control I/E APT Management Services</v>
          </cell>
          <cell r="D22" t="str">
            <v>BS</v>
          </cell>
          <cell r="E22" t="str">
            <v>Assets</v>
          </cell>
          <cell r="F22" t="str">
            <v>Current Assets</v>
          </cell>
          <cell r="G22" t="str">
            <v>Sundry Debtors</v>
          </cell>
        </row>
        <row r="23">
          <cell r="A23" t="str">
            <v>2-000-11154</v>
          </cell>
          <cell r="B23">
            <v>11154</v>
          </cell>
          <cell r="C23" t="str">
            <v>Debtors Control I/E - APA Pipelines (WPP) Pty Ltd</v>
          </cell>
          <cell r="D23" t="str">
            <v>BS</v>
          </cell>
          <cell r="E23" t="str">
            <v>Assets</v>
          </cell>
          <cell r="F23" t="str">
            <v>Current Assets</v>
          </cell>
          <cell r="G23" t="str">
            <v>Sundry Debtors</v>
          </cell>
        </row>
        <row r="24">
          <cell r="A24" t="str">
            <v>2-000-11155</v>
          </cell>
          <cell r="B24">
            <v>11155</v>
          </cell>
          <cell r="C24" t="str">
            <v>Debtor Control I/E APA Operations (EII) Pty Limited</v>
          </cell>
          <cell r="D24" t="str">
            <v>BS</v>
          </cell>
          <cell r="E24" t="str">
            <v>Assets</v>
          </cell>
          <cell r="F24" t="str">
            <v>Current Assets</v>
          </cell>
          <cell r="G24" t="str">
            <v>Sundry Debtors</v>
          </cell>
        </row>
        <row r="25">
          <cell r="A25" t="str">
            <v>2-000-11156</v>
          </cell>
          <cell r="B25">
            <v>11156</v>
          </cell>
          <cell r="C25" t="str">
            <v>Debtors Control I/E - APT (Am Holdings)</v>
          </cell>
          <cell r="D25" t="str">
            <v>BS</v>
          </cell>
          <cell r="E25" t="str">
            <v>Assets</v>
          </cell>
          <cell r="F25" t="str">
            <v>Current Assets</v>
          </cell>
          <cell r="G25" t="str">
            <v>Sundry Debtors</v>
          </cell>
        </row>
        <row r="26">
          <cell r="A26" t="str">
            <v>2-000-11160</v>
          </cell>
          <cell r="B26">
            <v>11160</v>
          </cell>
          <cell r="C26" t="str">
            <v>Input Tax Account</v>
          </cell>
          <cell r="D26" t="str">
            <v>BS</v>
          </cell>
          <cell r="E26" t="str">
            <v>Assets</v>
          </cell>
          <cell r="F26" t="str">
            <v>Current Assets</v>
          </cell>
          <cell r="G26" t="str">
            <v>Sundry Debtors</v>
          </cell>
        </row>
        <row r="27">
          <cell r="A27" t="str">
            <v>2-000-11160</v>
          </cell>
          <cell r="B27">
            <v>11160</v>
          </cell>
          <cell r="C27" t="str">
            <v>GST payments made to suppliers</v>
          </cell>
          <cell r="D27" t="str">
            <v>BS</v>
          </cell>
          <cell r="E27" t="str">
            <v>Assets</v>
          </cell>
          <cell r="F27" t="str">
            <v>Current Assets</v>
          </cell>
          <cell r="G27" t="str">
            <v>Sundry Debtors</v>
          </cell>
        </row>
        <row r="28">
          <cell r="A28" t="str">
            <v>2-000-11230</v>
          </cell>
          <cell r="B28">
            <v>11230</v>
          </cell>
          <cell r="C28" t="str">
            <v>Prepayments - Other</v>
          </cell>
          <cell r="D28" t="str">
            <v>BS</v>
          </cell>
          <cell r="E28" t="str">
            <v>Assets</v>
          </cell>
          <cell r="F28" t="str">
            <v>Current Assets</v>
          </cell>
          <cell r="G28" t="str">
            <v>Prepayments</v>
          </cell>
        </row>
        <row r="29">
          <cell r="A29" t="str">
            <v>2-000-11231</v>
          </cell>
          <cell r="B29">
            <v>11231</v>
          </cell>
          <cell r="C29" t="str">
            <v>Prepayments - Rates and Taxes</v>
          </cell>
          <cell r="D29" t="str">
            <v>BS</v>
          </cell>
          <cell r="E29" t="str">
            <v>Assets</v>
          </cell>
          <cell r="F29" t="str">
            <v>Current Assets</v>
          </cell>
          <cell r="G29" t="str">
            <v>Prepayments</v>
          </cell>
        </row>
        <row r="30">
          <cell r="A30" t="str">
            <v>2-000-11232</v>
          </cell>
          <cell r="B30">
            <v>11232</v>
          </cell>
          <cell r="C30" t="str">
            <v>Prepayments - Motor Vehicle Insurance</v>
          </cell>
          <cell r="D30" t="str">
            <v>BS</v>
          </cell>
          <cell r="E30" t="str">
            <v>Assets</v>
          </cell>
          <cell r="F30" t="str">
            <v>Current Assets</v>
          </cell>
          <cell r="G30" t="str">
            <v>Prepayments</v>
          </cell>
        </row>
        <row r="31">
          <cell r="A31" t="str">
            <v>2-000-11233</v>
          </cell>
          <cell r="B31">
            <v>11233</v>
          </cell>
          <cell r="C31" t="str">
            <v>Prepayments - Energy Policy Insurance</v>
          </cell>
          <cell r="D31" t="str">
            <v>BS</v>
          </cell>
          <cell r="E31" t="str">
            <v>Assets</v>
          </cell>
          <cell r="F31" t="str">
            <v>Current Assets</v>
          </cell>
          <cell r="G31" t="str">
            <v>Prepayments</v>
          </cell>
        </row>
        <row r="32">
          <cell r="A32" t="str">
            <v>2-000-11234</v>
          </cell>
          <cell r="B32">
            <v>11234</v>
          </cell>
          <cell r="C32" t="str">
            <v>Prepayments - Pipeline Licenses</v>
          </cell>
          <cell r="D32" t="str">
            <v>BS</v>
          </cell>
          <cell r="E32" t="str">
            <v>Assets</v>
          </cell>
          <cell r="F32" t="str">
            <v>Current Assets</v>
          </cell>
          <cell r="G32" t="str">
            <v>Prepayments</v>
          </cell>
        </row>
        <row r="33">
          <cell r="A33" t="str">
            <v>2-000-11235</v>
          </cell>
          <cell r="B33">
            <v>11235</v>
          </cell>
          <cell r="C33" t="str">
            <v>Prepayments - Crown Lease</v>
          </cell>
          <cell r="D33" t="str">
            <v>BS</v>
          </cell>
          <cell r="E33" t="str">
            <v>Assets</v>
          </cell>
          <cell r="F33" t="str">
            <v>Current Assets</v>
          </cell>
          <cell r="G33" t="str">
            <v>Prepayments</v>
          </cell>
        </row>
        <row r="34">
          <cell r="A34" t="str">
            <v>2-000-11236</v>
          </cell>
          <cell r="B34">
            <v>11236</v>
          </cell>
          <cell r="C34" t="str">
            <v>Prepayments - Access Lease</v>
          </cell>
          <cell r="D34" t="str">
            <v>BS</v>
          </cell>
          <cell r="E34" t="str">
            <v>Assets</v>
          </cell>
          <cell r="F34" t="str">
            <v>Current Assets</v>
          </cell>
          <cell r="G34" t="str">
            <v>Prepayments</v>
          </cell>
        </row>
        <row r="35">
          <cell r="A35" t="str">
            <v>2-000-11237</v>
          </cell>
          <cell r="B35">
            <v>11237</v>
          </cell>
          <cell r="C35" t="str">
            <v>Prepayments - Computer Licence Fees</v>
          </cell>
          <cell r="D35" t="str">
            <v>BS</v>
          </cell>
          <cell r="E35" t="str">
            <v>Assets</v>
          </cell>
          <cell r="F35" t="str">
            <v>Current Assets</v>
          </cell>
          <cell r="G35" t="str">
            <v>Prepayments</v>
          </cell>
        </row>
        <row r="36">
          <cell r="A36" t="str">
            <v>2-000-11310</v>
          </cell>
          <cell r="B36">
            <v>11310</v>
          </cell>
          <cell r="C36" t="str">
            <v xml:space="preserve">Capital WIP </v>
          </cell>
          <cell r="D36" t="str">
            <v>BS</v>
          </cell>
          <cell r="E36" t="str">
            <v>Assets</v>
          </cell>
          <cell r="F36" t="str">
            <v>Current Assets</v>
          </cell>
          <cell r="G36" t="str">
            <v>Work In Progress - Capital</v>
          </cell>
        </row>
        <row r="37">
          <cell r="A37" t="str">
            <v>2-000-11320</v>
          </cell>
          <cell r="B37">
            <v>11320</v>
          </cell>
          <cell r="C37" t="str">
            <v>External Job WIP</v>
          </cell>
          <cell r="D37" t="str">
            <v>BS</v>
          </cell>
          <cell r="E37" t="str">
            <v>Assets</v>
          </cell>
          <cell r="F37" t="str">
            <v>Current Assets</v>
          </cell>
          <cell r="G37" t="str">
            <v>Work In Progress</v>
          </cell>
        </row>
        <row r="38">
          <cell r="A38" t="str">
            <v>2-000-11330</v>
          </cell>
          <cell r="B38">
            <v>11330</v>
          </cell>
          <cell r="C38" t="str">
            <v>Project Infrastructure WIP</v>
          </cell>
          <cell r="D38" t="str">
            <v>BS</v>
          </cell>
          <cell r="E38" t="str">
            <v>Assets</v>
          </cell>
          <cell r="F38" t="str">
            <v>Current Assets</v>
          </cell>
          <cell r="G38" t="str">
            <v>Work In Progress - Project Infrastructure</v>
          </cell>
        </row>
        <row r="39">
          <cell r="A39" t="str">
            <v>2-000-11340</v>
          </cell>
          <cell r="B39">
            <v>11340</v>
          </cell>
          <cell r="C39" t="str">
            <v>Inter Entity Job WIP</v>
          </cell>
          <cell r="D39" t="str">
            <v>BS</v>
          </cell>
          <cell r="E39" t="str">
            <v>Assets</v>
          </cell>
          <cell r="F39" t="str">
            <v>Current Assets</v>
          </cell>
          <cell r="G39" t="str">
            <v>Work In Progress</v>
          </cell>
        </row>
        <row r="40">
          <cell r="A40" t="str">
            <v>2-000-11400</v>
          </cell>
          <cell r="B40">
            <v>11400</v>
          </cell>
          <cell r="C40" t="str">
            <v>Gas Inventory</v>
          </cell>
          <cell r="D40" t="str">
            <v>BS</v>
          </cell>
          <cell r="E40" t="str">
            <v>Assets</v>
          </cell>
          <cell r="F40" t="str">
            <v>Current Assets</v>
          </cell>
          <cell r="G40" t="str">
            <v>Inventory</v>
          </cell>
        </row>
        <row r="41">
          <cell r="A41" t="str">
            <v>2-000-11401</v>
          </cell>
          <cell r="B41">
            <v>11401</v>
          </cell>
          <cell r="C41" t="str">
            <v>Maintenance Spares</v>
          </cell>
          <cell r="D41" t="str">
            <v>BS</v>
          </cell>
          <cell r="E41" t="str">
            <v>Assets</v>
          </cell>
          <cell r="F41" t="str">
            <v>Non Current Assets</v>
          </cell>
          <cell r="G41" t="str">
            <v>Non-Current Inventory</v>
          </cell>
        </row>
        <row r="42">
          <cell r="A42" t="str">
            <v>2-000-12301</v>
          </cell>
          <cell r="B42">
            <v>12301</v>
          </cell>
          <cell r="C42" t="str">
            <v>Shares - NT Gas Distribution Pty. Ltd.</v>
          </cell>
          <cell r="D42" t="str">
            <v>BS</v>
          </cell>
          <cell r="E42" t="str">
            <v>Assets</v>
          </cell>
          <cell r="F42" t="str">
            <v>Non Current Assets</v>
          </cell>
          <cell r="G42" t="str">
            <v>Investments</v>
          </cell>
        </row>
        <row r="43">
          <cell r="A43" t="str">
            <v>2-000-12410</v>
          </cell>
          <cell r="B43">
            <v>12410</v>
          </cell>
          <cell r="C43" t="str">
            <v>Non-current Freehold - Valuation (Buildi</v>
          </cell>
          <cell r="D43" t="str">
            <v>BS</v>
          </cell>
          <cell r="E43" t="str">
            <v>Assets</v>
          </cell>
          <cell r="F43" t="str">
            <v>Non Current Assets</v>
          </cell>
          <cell r="G43" t="str">
            <v>Buildings</v>
          </cell>
        </row>
        <row r="44">
          <cell r="A44" t="str">
            <v>2-000-12520</v>
          </cell>
          <cell r="B44">
            <v>12520</v>
          </cell>
          <cell r="C44" t="str">
            <v>Non-curr P&amp;E - Costs</v>
          </cell>
          <cell r="D44" t="str">
            <v>BS</v>
          </cell>
          <cell r="E44" t="str">
            <v>Assets</v>
          </cell>
          <cell r="F44" t="str">
            <v>Non Current Assets</v>
          </cell>
          <cell r="G44" t="str">
            <v>Other Property Plant &amp; Equipment</v>
          </cell>
        </row>
        <row r="45">
          <cell r="A45" t="str">
            <v>2-000-12521</v>
          </cell>
          <cell r="B45">
            <v>12521</v>
          </cell>
          <cell r="C45" t="str">
            <v>Non-curr P&amp;E - Costs (Fixed Plant)</v>
          </cell>
          <cell r="D45" t="str">
            <v>BS</v>
          </cell>
          <cell r="E45" t="str">
            <v>Assets</v>
          </cell>
          <cell r="F45" t="str">
            <v>Non Current Assets</v>
          </cell>
          <cell r="G45" t="str">
            <v>Other Property Plant &amp; Equipment</v>
          </cell>
        </row>
        <row r="46">
          <cell r="A46" t="str">
            <v>2-000-12522</v>
          </cell>
          <cell r="B46">
            <v>12522</v>
          </cell>
          <cell r="C46" t="str">
            <v>Non-curr P&amp;E - Costs (Mobile Plant)</v>
          </cell>
          <cell r="D46" t="str">
            <v>BS</v>
          </cell>
          <cell r="E46" t="str">
            <v>Assets</v>
          </cell>
          <cell r="F46" t="str">
            <v>Non Current Assets</v>
          </cell>
          <cell r="G46" t="str">
            <v>Other Property Plant &amp; Equipment</v>
          </cell>
        </row>
        <row r="47">
          <cell r="A47" t="str">
            <v>2-000-12523</v>
          </cell>
          <cell r="B47">
            <v>12523</v>
          </cell>
          <cell r="C47" t="str">
            <v>Non-curr P&amp;E - Costs (Motor Vehicles)</v>
          </cell>
          <cell r="D47" t="str">
            <v>BS</v>
          </cell>
          <cell r="E47" t="str">
            <v>Assets</v>
          </cell>
          <cell r="F47" t="str">
            <v>Non Current Assets</v>
          </cell>
          <cell r="G47" t="str">
            <v>Other Property Plant &amp; Equipment</v>
          </cell>
        </row>
        <row r="48">
          <cell r="A48" t="str">
            <v>2-000-12524</v>
          </cell>
          <cell r="B48">
            <v>12524</v>
          </cell>
          <cell r="C48" t="str">
            <v>Non-curr P&amp;E - Costs (Furn &amp; Fittings /</v>
          </cell>
          <cell r="D48" t="str">
            <v>BS</v>
          </cell>
          <cell r="E48" t="str">
            <v>Assets</v>
          </cell>
          <cell r="F48" t="str">
            <v>Non Current Assets</v>
          </cell>
          <cell r="G48" t="str">
            <v>Other Property Plant &amp; Equipment</v>
          </cell>
        </row>
        <row r="49">
          <cell r="A49" t="str">
            <v>2-000-12525</v>
          </cell>
          <cell r="B49">
            <v>12525</v>
          </cell>
          <cell r="C49" t="str">
            <v>Non-curr P&amp;E - Costs (Computer Equipment</v>
          </cell>
          <cell r="D49" t="str">
            <v>BS</v>
          </cell>
          <cell r="E49" t="str">
            <v>Assets</v>
          </cell>
          <cell r="F49" t="str">
            <v>Non Current Assets</v>
          </cell>
          <cell r="G49" t="str">
            <v>Other Property Plant &amp; Equipment</v>
          </cell>
        </row>
        <row r="50">
          <cell r="A50" t="str">
            <v>2-000-12526</v>
          </cell>
          <cell r="B50">
            <v>12526</v>
          </cell>
          <cell r="C50" t="str">
            <v>Non-curr P&amp;E - Costs (General)</v>
          </cell>
          <cell r="D50" t="str">
            <v>BS</v>
          </cell>
          <cell r="E50" t="str">
            <v>Assets</v>
          </cell>
          <cell r="F50" t="str">
            <v>Non Current Assets</v>
          </cell>
          <cell r="G50" t="str">
            <v>Other Property Plant &amp; Equipment</v>
          </cell>
        </row>
        <row r="51">
          <cell r="A51" t="str">
            <v>2-000-12527</v>
          </cell>
          <cell r="B51">
            <v>12527</v>
          </cell>
          <cell r="C51" t="str">
            <v>Non-curr P&amp;E - Costs (Compressor Station</v>
          </cell>
          <cell r="D51" t="str">
            <v>BS</v>
          </cell>
          <cell r="E51" t="str">
            <v>Assets</v>
          </cell>
          <cell r="F51" t="str">
            <v>Non Current Assets</v>
          </cell>
          <cell r="G51" t="str">
            <v>Other Property Plant &amp; Equipment</v>
          </cell>
        </row>
        <row r="52">
          <cell r="A52" t="str">
            <v>2-000-12528</v>
          </cell>
          <cell r="B52">
            <v>12528</v>
          </cell>
          <cell r="C52" t="str">
            <v>Non-curr P&amp;E - Costs (Metering Stations)</v>
          </cell>
          <cell r="D52" t="str">
            <v>BS</v>
          </cell>
          <cell r="E52" t="str">
            <v>Assets</v>
          </cell>
          <cell r="F52" t="str">
            <v>Non Current Assets</v>
          </cell>
          <cell r="G52" t="str">
            <v>Other Property Plant &amp; Equipment</v>
          </cell>
        </row>
        <row r="53">
          <cell r="A53" t="str">
            <v>2-000-12529</v>
          </cell>
          <cell r="B53">
            <v>12529</v>
          </cell>
          <cell r="C53" t="str">
            <v>Non-curr P&amp;E - Costs (Low Value Assets)</v>
          </cell>
          <cell r="D53" t="str">
            <v>BS</v>
          </cell>
          <cell r="E53" t="str">
            <v>Assets</v>
          </cell>
          <cell r="F53" t="str">
            <v>Non Current Assets</v>
          </cell>
          <cell r="G53" t="str">
            <v>Other Property Plant &amp; Equipment</v>
          </cell>
        </row>
        <row r="54">
          <cell r="A54" t="str">
            <v>2-000-12530</v>
          </cell>
          <cell r="B54">
            <v>12530</v>
          </cell>
          <cell r="C54" t="str">
            <v>NC P&amp;E - Costs Meters &amp; Regulators</v>
          </cell>
          <cell r="D54" t="str">
            <v>BS</v>
          </cell>
          <cell r="E54" t="str">
            <v>Assets</v>
          </cell>
          <cell r="F54" t="str">
            <v>Non Current Assets</v>
          </cell>
          <cell r="G54" t="str">
            <v>Property Plant &amp; Equipment</v>
          </cell>
        </row>
        <row r="55">
          <cell r="A55" t="str">
            <v>2-000-12531</v>
          </cell>
          <cell r="B55">
            <v>12531</v>
          </cell>
          <cell r="C55" t="str">
            <v>NC P&amp;E - Pipelines</v>
          </cell>
          <cell r="D55" t="str">
            <v>BS</v>
          </cell>
          <cell r="E55" t="str">
            <v>Assets</v>
          </cell>
          <cell r="F55" t="str">
            <v>Non Current Assets</v>
          </cell>
          <cell r="G55" t="str">
            <v>Property Plant &amp; Equipment</v>
          </cell>
        </row>
        <row r="56">
          <cell r="A56" t="str">
            <v>2-000-12570</v>
          </cell>
          <cell r="B56">
            <v>12570</v>
          </cell>
          <cell r="C56" t="str">
            <v>Leased Assets</v>
          </cell>
          <cell r="D56" t="str">
            <v>BS</v>
          </cell>
          <cell r="E56" t="str">
            <v>Assets</v>
          </cell>
          <cell r="F56" t="str">
            <v>Non Current Assets</v>
          </cell>
          <cell r="G56" t="str">
            <v>Other Property Plant &amp; Equipment</v>
          </cell>
        </row>
        <row r="57">
          <cell r="A57" t="str">
            <v>2-000-12580</v>
          </cell>
          <cell r="B57">
            <v>12580</v>
          </cell>
          <cell r="C57" t="str">
            <v>Non-current Software - (IT)</v>
          </cell>
          <cell r="D57" t="str">
            <v>BS</v>
          </cell>
          <cell r="E57" t="str">
            <v>Assets</v>
          </cell>
          <cell r="F57" t="str">
            <v>Non Current Assets</v>
          </cell>
          <cell r="G57" t="str">
            <v>Other Property Plant &amp; Equipment</v>
          </cell>
        </row>
        <row r="58">
          <cell r="A58" t="str">
            <v>2-000-12601</v>
          </cell>
          <cell r="B58">
            <v>12601</v>
          </cell>
          <cell r="C58" t="str">
            <v>Provision for Diminution-Investments non-current</v>
          </cell>
          <cell r="D58" t="str">
            <v>BS</v>
          </cell>
          <cell r="E58" t="str">
            <v>Assets</v>
          </cell>
          <cell r="F58" t="str">
            <v>Non Current Assets</v>
          </cell>
          <cell r="G58" t="str">
            <v>Investments</v>
          </cell>
        </row>
        <row r="59">
          <cell r="A59" t="str">
            <v>2-000-12620</v>
          </cell>
          <cell r="B59">
            <v>12620</v>
          </cell>
          <cell r="C59" t="str">
            <v>Prov for Dep'n - Non-curr P&amp;E Costs</v>
          </cell>
          <cell r="D59" t="str">
            <v>BS</v>
          </cell>
          <cell r="E59" t="str">
            <v>Assets</v>
          </cell>
          <cell r="F59" t="str">
            <v>Non Current Assets</v>
          </cell>
          <cell r="G59" t="str">
            <v>Other Property Plant &amp; Equipment</v>
          </cell>
        </row>
        <row r="60">
          <cell r="A60" t="str">
            <v>2-000-12621</v>
          </cell>
          <cell r="B60">
            <v>12621</v>
          </cell>
          <cell r="C60" t="str">
            <v>Prov for Dep'n - Fixed Plant</v>
          </cell>
          <cell r="D60" t="str">
            <v>BS</v>
          </cell>
          <cell r="E60" t="str">
            <v>Assets</v>
          </cell>
          <cell r="F60" t="str">
            <v>Non Current Assets</v>
          </cell>
          <cell r="G60" t="str">
            <v>Other Property Plant &amp; Equipment</v>
          </cell>
        </row>
        <row r="61">
          <cell r="A61" t="str">
            <v>2-000-12622</v>
          </cell>
          <cell r="B61">
            <v>12622</v>
          </cell>
          <cell r="C61" t="str">
            <v>Prov for Dep'n - Mobile Plant</v>
          </cell>
          <cell r="D61" t="str">
            <v>BS</v>
          </cell>
          <cell r="E61" t="str">
            <v>Assets</v>
          </cell>
          <cell r="F61" t="str">
            <v>Non Current Assets</v>
          </cell>
          <cell r="G61" t="str">
            <v>Other Property Plant &amp; Equipment</v>
          </cell>
        </row>
        <row r="62">
          <cell r="A62" t="str">
            <v>2-000-12623</v>
          </cell>
          <cell r="B62">
            <v>12623</v>
          </cell>
          <cell r="C62" t="str">
            <v>Prov for Dep'n - Motor Vehicles</v>
          </cell>
          <cell r="D62" t="str">
            <v>BS</v>
          </cell>
          <cell r="E62" t="str">
            <v>Assets</v>
          </cell>
          <cell r="F62" t="str">
            <v>Non Current Assets</v>
          </cell>
          <cell r="G62" t="str">
            <v>Other Property Plant &amp; Equipment</v>
          </cell>
        </row>
        <row r="63">
          <cell r="A63" t="str">
            <v>2-000-12624</v>
          </cell>
          <cell r="B63">
            <v>12624</v>
          </cell>
          <cell r="C63" t="str">
            <v>Prov for Dep'n - Furn &amp; Fittings / Off Equipment</v>
          </cell>
          <cell r="D63" t="str">
            <v>BS</v>
          </cell>
          <cell r="E63" t="str">
            <v>Assets</v>
          </cell>
          <cell r="F63" t="str">
            <v>Non Current Assets</v>
          </cell>
          <cell r="G63" t="str">
            <v>Other Property Plant &amp; Equipment</v>
          </cell>
        </row>
        <row r="64">
          <cell r="A64" t="str">
            <v>2-000-12625</v>
          </cell>
          <cell r="B64">
            <v>12625</v>
          </cell>
          <cell r="C64" t="str">
            <v>Prov for Dep'n - Computer Equipment</v>
          </cell>
          <cell r="D64" t="str">
            <v>BS</v>
          </cell>
          <cell r="E64" t="str">
            <v>Assets</v>
          </cell>
          <cell r="F64" t="str">
            <v>Non Current Assets</v>
          </cell>
          <cell r="G64" t="str">
            <v>Other Property Plant &amp; Equipment</v>
          </cell>
        </row>
        <row r="65">
          <cell r="A65" t="str">
            <v>2-000-12626</v>
          </cell>
          <cell r="B65">
            <v>12626</v>
          </cell>
          <cell r="C65" t="str">
            <v>Prov for Dep'n - General</v>
          </cell>
          <cell r="D65" t="str">
            <v>BS</v>
          </cell>
          <cell r="E65" t="str">
            <v>Assets</v>
          </cell>
          <cell r="F65" t="str">
            <v>Non Current Assets</v>
          </cell>
          <cell r="G65" t="str">
            <v>Other Property Plant &amp; Equipment</v>
          </cell>
        </row>
        <row r="66">
          <cell r="A66" t="str">
            <v>2-000-12627</v>
          </cell>
          <cell r="B66">
            <v>12627</v>
          </cell>
          <cell r="C66" t="str">
            <v>Prov for Dep'n - Compressor Stations</v>
          </cell>
          <cell r="D66" t="str">
            <v>BS</v>
          </cell>
          <cell r="E66" t="str">
            <v>Assets</v>
          </cell>
          <cell r="F66" t="str">
            <v>Non Current Assets</v>
          </cell>
          <cell r="G66" t="str">
            <v>Other Property Plant &amp; Equipment</v>
          </cell>
        </row>
        <row r="67">
          <cell r="A67" t="str">
            <v>2-000-12628</v>
          </cell>
          <cell r="B67">
            <v>12628</v>
          </cell>
          <cell r="C67" t="str">
            <v>Prov for Dep'n - Metering Stations</v>
          </cell>
          <cell r="D67" t="str">
            <v>BS</v>
          </cell>
          <cell r="E67" t="str">
            <v>Assets</v>
          </cell>
          <cell r="F67" t="str">
            <v>Non Current Assets</v>
          </cell>
          <cell r="G67" t="str">
            <v>Other Property Plant &amp; Equipment</v>
          </cell>
        </row>
        <row r="68">
          <cell r="A68" t="str">
            <v>2-000-12629</v>
          </cell>
          <cell r="B68">
            <v>12629</v>
          </cell>
          <cell r="C68" t="str">
            <v>Prov for Dep'n - Low Value Assets</v>
          </cell>
          <cell r="D68" t="str">
            <v>BS</v>
          </cell>
          <cell r="E68" t="str">
            <v>Assets</v>
          </cell>
          <cell r="F68" t="str">
            <v>Non Current Assets</v>
          </cell>
          <cell r="G68" t="str">
            <v>Other Property Plant &amp; Equipment</v>
          </cell>
        </row>
        <row r="69">
          <cell r="A69" t="str">
            <v>2-000-12630</v>
          </cell>
          <cell r="B69">
            <v>12630</v>
          </cell>
          <cell r="C69" t="str">
            <v>Prov Dep'n, Meters &amp; Regulators</v>
          </cell>
          <cell r="D69" t="str">
            <v>BS</v>
          </cell>
          <cell r="E69" t="str">
            <v>Assets</v>
          </cell>
          <cell r="F69" t="str">
            <v>Non Current Assets</v>
          </cell>
          <cell r="G69" t="str">
            <v>Property Plant &amp; Equipment</v>
          </cell>
        </row>
        <row r="70">
          <cell r="A70" t="str">
            <v>2-000-12631</v>
          </cell>
          <cell r="B70">
            <v>12631</v>
          </cell>
          <cell r="C70" t="str">
            <v>Prov Dep'n, Pipeline</v>
          </cell>
          <cell r="D70" t="str">
            <v>BS</v>
          </cell>
          <cell r="E70" t="str">
            <v>Assets</v>
          </cell>
          <cell r="F70" t="str">
            <v>Non Current Assets</v>
          </cell>
          <cell r="G70" t="str">
            <v>Property Plant &amp; Equipment</v>
          </cell>
        </row>
        <row r="71">
          <cell r="A71" t="str">
            <v>2-000-12670</v>
          </cell>
          <cell r="B71">
            <v>12670</v>
          </cell>
          <cell r="C71" t="str">
            <v>Prov for Dep'n - Leasehold not in SAP Fixed Assets</v>
          </cell>
          <cell r="D71" t="str">
            <v>BS</v>
          </cell>
          <cell r="E71" t="str">
            <v>Assets</v>
          </cell>
          <cell r="F71" t="str">
            <v>Non Current Assets</v>
          </cell>
          <cell r="G71" t="str">
            <v>Other Property Plant &amp; Equipment</v>
          </cell>
        </row>
        <row r="72">
          <cell r="A72" t="str">
            <v>2-000-12680</v>
          </cell>
          <cell r="B72">
            <v>12680</v>
          </cell>
          <cell r="C72" t="str">
            <v>Prov for Depn - Software Development</v>
          </cell>
          <cell r="D72" t="str">
            <v>BS</v>
          </cell>
          <cell r="E72" t="str">
            <v>Assets</v>
          </cell>
          <cell r="F72" t="str">
            <v>Non Current Assets</v>
          </cell>
          <cell r="G72" t="str">
            <v>Other Property Plant &amp; Equipment</v>
          </cell>
        </row>
        <row r="73">
          <cell r="A73" t="str">
            <v>2-000-12710</v>
          </cell>
          <cell r="B73">
            <v>12710</v>
          </cell>
          <cell r="C73" t="str">
            <v>Prov for Dep'n - Non-curr Valuations (Buildings)</v>
          </cell>
          <cell r="D73" t="str">
            <v>BS</v>
          </cell>
          <cell r="E73" t="str">
            <v>Assets</v>
          </cell>
          <cell r="F73" t="str">
            <v>Non Current Assets</v>
          </cell>
          <cell r="G73" t="str">
            <v>Buildings</v>
          </cell>
        </row>
        <row r="74">
          <cell r="A74" t="str">
            <v>2-000-12900</v>
          </cell>
          <cell r="B74">
            <v>12900</v>
          </cell>
          <cell r="C74" t="str">
            <v>FITB -IFRS NCM</v>
          </cell>
          <cell r="D74" t="str">
            <v>BS</v>
          </cell>
          <cell r="E74" t="str">
            <v>Assets</v>
          </cell>
          <cell r="F74" t="str">
            <v>Non Current Assets</v>
          </cell>
          <cell r="G74" t="str">
            <v>Other Non-Current liabilities</v>
          </cell>
        </row>
        <row r="75">
          <cell r="A75" t="str">
            <v>2-000-21001</v>
          </cell>
          <cell r="B75">
            <v>21001</v>
          </cell>
          <cell r="C75" t="str">
            <v>Lease Liabilities - Current</v>
          </cell>
          <cell r="D75" t="str">
            <v>BS</v>
          </cell>
          <cell r="E75" t="str">
            <v>Liabilities</v>
          </cell>
          <cell r="F75" t="str">
            <v>Current Liabilities</v>
          </cell>
          <cell r="G75" t="str">
            <v>Lease Liability &lt; 1 year</v>
          </cell>
        </row>
        <row r="76">
          <cell r="A76" t="str">
            <v>2-000-21020</v>
          </cell>
          <cell r="B76">
            <v>21020</v>
          </cell>
          <cell r="C76" t="str">
            <v>Leverage Lease Liability - Current</v>
          </cell>
          <cell r="D76" t="str">
            <v>BS</v>
          </cell>
          <cell r="E76" t="str">
            <v>Liabilities</v>
          </cell>
          <cell r="F76" t="str">
            <v>Current Liabilities</v>
          </cell>
          <cell r="G76" t="str">
            <v>Leveraged Lease Liability &lt; 1 year</v>
          </cell>
        </row>
        <row r="77">
          <cell r="A77" t="str">
            <v>2-000-21021</v>
          </cell>
          <cell r="B77">
            <v>21021</v>
          </cell>
          <cell r="C77" t="str">
            <v>Borrowings - Current</v>
          </cell>
          <cell r="D77" t="str">
            <v>BS</v>
          </cell>
          <cell r="E77" t="str">
            <v>Liabilities</v>
          </cell>
          <cell r="F77" t="str">
            <v>Current Liabilities</v>
          </cell>
          <cell r="G77" t="str">
            <v>Leveraged Lease Liability &lt; 1 year</v>
          </cell>
        </row>
        <row r="78">
          <cell r="A78" t="str">
            <v>2-000-21100</v>
          </cell>
          <cell r="B78">
            <v>21100</v>
          </cell>
          <cell r="C78" t="str">
            <v>Power Water Advance Account</v>
          </cell>
          <cell r="D78" t="str">
            <v>BS</v>
          </cell>
          <cell r="E78" t="str">
            <v>Liabilities</v>
          </cell>
          <cell r="F78" t="str">
            <v>Current Liabilities</v>
          </cell>
          <cell r="G78" t="str">
            <v>Operating Advance</v>
          </cell>
        </row>
        <row r="79">
          <cell r="A79" t="str">
            <v>2-000-21130</v>
          </cell>
          <cell r="B79">
            <v>21130</v>
          </cell>
          <cell r="C79" t="str">
            <v>Other Creditors - Accruals</v>
          </cell>
          <cell r="D79" t="str">
            <v>BS</v>
          </cell>
          <cell r="E79" t="str">
            <v>Liabilities</v>
          </cell>
          <cell r="F79" t="str">
            <v>Current Liabilities</v>
          </cell>
          <cell r="G79" t="str">
            <v>Sundry Creditors</v>
          </cell>
        </row>
        <row r="80">
          <cell r="A80" t="str">
            <v>2-000-21140</v>
          </cell>
          <cell r="B80">
            <v>21140</v>
          </cell>
          <cell r="C80" t="str">
            <v>Goods Receipt / Invoice Receipt (GR/IR)</v>
          </cell>
          <cell r="D80" t="str">
            <v>BS</v>
          </cell>
          <cell r="E80" t="str">
            <v>Liabilities</v>
          </cell>
          <cell r="F80" t="str">
            <v>Current Liabilities</v>
          </cell>
          <cell r="G80" t="str">
            <v>Sundry Creditors</v>
          </cell>
        </row>
        <row r="81">
          <cell r="A81" t="str">
            <v>2-000-21141</v>
          </cell>
          <cell r="B81">
            <v>21141</v>
          </cell>
          <cell r="C81" t="str">
            <v>Creditors Control</v>
          </cell>
          <cell r="D81" t="str">
            <v>BS</v>
          </cell>
          <cell r="E81" t="str">
            <v>Liabilities</v>
          </cell>
          <cell r="F81" t="str">
            <v>Current Liabilities</v>
          </cell>
          <cell r="G81" t="str">
            <v>Sundry Creditors</v>
          </cell>
        </row>
        <row r="82">
          <cell r="A82" t="str">
            <v>2-000-21142</v>
          </cell>
          <cell r="B82">
            <v>21142</v>
          </cell>
          <cell r="C82" t="str">
            <v>Other Creditors - Corporate Credit Card</v>
          </cell>
          <cell r="D82" t="str">
            <v>BS</v>
          </cell>
          <cell r="E82" t="str">
            <v>Liabilities</v>
          </cell>
          <cell r="F82" t="str">
            <v>Current Liabilities</v>
          </cell>
          <cell r="G82" t="str">
            <v>Sundry Creditors</v>
          </cell>
        </row>
        <row r="83">
          <cell r="A83" t="str">
            <v>2-000-21143</v>
          </cell>
          <cell r="B83">
            <v>21143</v>
          </cell>
          <cell r="C83" t="str">
            <v>Creditor Control - APT (NT) I/E Control</v>
          </cell>
          <cell r="D83" t="str">
            <v>BS</v>
          </cell>
          <cell r="E83" t="str">
            <v>Liabilities</v>
          </cell>
          <cell r="F83" t="str">
            <v>Current Liabilities</v>
          </cell>
          <cell r="G83" t="str">
            <v>Sundry Creditors</v>
          </cell>
        </row>
        <row r="84">
          <cell r="A84" t="str">
            <v>2-000-21146</v>
          </cell>
          <cell r="B84">
            <v>21146</v>
          </cell>
          <cell r="C84" t="str">
            <v>Creditor Control - APT (Vic) Gasnet</v>
          </cell>
          <cell r="D84" t="str">
            <v>BS</v>
          </cell>
          <cell r="E84" t="str">
            <v>Liabilities</v>
          </cell>
          <cell r="F84" t="str">
            <v>Current Liabilities</v>
          </cell>
          <cell r="G84" t="str">
            <v>Sundry Creditors</v>
          </cell>
        </row>
        <row r="85">
          <cell r="A85" t="str">
            <v>2-000-21148</v>
          </cell>
          <cell r="B85">
            <v>21148</v>
          </cell>
          <cell r="C85" t="str">
            <v>Creditor Control - Eastern Aust PL (EAPL) B015</v>
          </cell>
          <cell r="D85" t="str">
            <v>BS</v>
          </cell>
          <cell r="E85" t="str">
            <v>Liabilities</v>
          </cell>
          <cell r="F85" t="str">
            <v>Current Liabilities</v>
          </cell>
          <cell r="G85" t="str">
            <v>Sundry Creditors</v>
          </cell>
        </row>
        <row r="86">
          <cell r="A86" t="str">
            <v>2-000-21149</v>
          </cell>
          <cell r="B86">
            <v>21149</v>
          </cell>
          <cell r="C86" t="str">
            <v>Creditor Control - APT Parmelia B036</v>
          </cell>
          <cell r="D86" t="str">
            <v>BS</v>
          </cell>
          <cell r="E86" t="str">
            <v>Liabilities</v>
          </cell>
          <cell r="F86" t="str">
            <v>Current Liabilities</v>
          </cell>
          <cell r="G86" t="str">
            <v>Sundry Creditors</v>
          </cell>
        </row>
        <row r="87">
          <cell r="A87" t="str">
            <v>2-000-21150</v>
          </cell>
          <cell r="B87">
            <v>21150</v>
          </cell>
          <cell r="C87" t="str">
            <v>Pipeline Loan</v>
          </cell>
          <cell r="D87" t="str">
            <v>BS</v>
          </cell>
          <cell r="E87" t="str">
            <v>Liabilities</v>
          </cell>
          <cell r="F87" t="str">
            <v>Current Liabilities</v>
          </cell>
          <cell r="G87" t="str">
            <v>Other Current Liabilities</v>
          </cell>
        </row>
        <row r="88">
          <cell r="A88" t="str">
            <v>2-000-21155</v>
          </cell>
          <cell r="B88">
            <v>21155</v>
          </cell>
          <cell r="C88" t="str">
            <v>Creditor Control - APA Operations (EII) B103</v>
          </cell>
          <cell r="D88" t="str">
            <v>BS</v>
          </cell>
          <cell r="E88" t="str">
            <v>Liabilities</v>
          </cell>
          <cell r="F88" t="str">
            <v>Current Liabilities</v>
          </cell>
          <cell r="G88" t="str">
            <v>Sundry Creditors</v>
          </cell>
        </row>
        <row r="89">
          <cell r="A89" t="str">
            <v>2-000-21170</v>
          </cell>
          <cell r="B89">
            <v>21170</v>
          </cell>
          <cell r="C89" t="str">
            <v>Darnor - PLTM</v>
          </cell>
          <cell r="D89" t="str">
            <v>BS</v>
          </cell>
          <cell r="E89" t="str">
            <v>Liabilities</v>
          </cell>
          <cell r="F89" t="str">
            <v>Current Liabilities</v>
          </cell>
          <cell r="G89" t="str">
            <v>Sundry Creditors</v>
          </cell>
        </row>
        <row r="90">
          <cell r="A90" t="str">
            <v>2-000-21171</v>
          </cell>
          <cell r="B90">
            <v>21171</v>
          </cell>
          <cell r="C90" t="str">
            <v>Lohengrin - PLTM</v>
          </cell>
          <cell r="D90" t="str">
            <v>BS</v>
          </cell>
          <cell r="E90" t="str">
            <v>Liabilities</v>
          </cell>
          <cell r="F90" t="str">
            <v>Current Liabilities</v>
          </cell>
          <cell r="G90" t="str">
            <v>Sundry Creditors</v>
          </cell>
        </row>
        <row r="91">
          <cell r="A91" t="str">
            <v>2-000-21180</v>
          </cell>
          <cell r="B91">
            <v>21180</v>
          </cell>
          <cell r="C91" t="str">
            <v>Output Tax Account</v>
          </cell>
          <cell r="D91" t="str">
            <v>BS</v>
          </cell>
          <cell r="E91" t="str">
            <v>Liabilities</v>
          </cell>
          <cell r="F91" t="str">
            <v>Current Liabilities</v>
          </cell>
          <cell r="G91" t="str">
            <v>Sundry Debtors</v>
          </cell>
        </row>
        <row r="92">
          <cell r="A92" t="str">
            <v>2-000-21180</v>
          </cell>
          <cell r="B92">
            <v>21180</v>
          </cell>
          <cell r="C92" t="str">
            <v>GST net due/receivable with ATO</v>
          </cell>
          <cell r="D92" t="str">
            <v>BS</v>
          </cell>
          <cell r="E92" t="str">
            <v>Liabilities</v>
          </cell>
          <cell r="F92" t="str">
            <v>Current Liabilities</v>
          </cell>
          <cell r="G92" t="str">
            <v>Sundry Debtors</v>
          </cell>
        </row>
        <row r="93">
          <cell r="A93" t="str">
            <v>2-000-21181</v>
          </cell>
          <cell r="B93">
            <v>21181</v>
          </cell>
          <cell r="C93" t="str">
            <v>Payable to ATO for BAS</v>
          </cell>
          <cell r="D93" t="str">
            <v>BS</v>
          </cell>
          <cell r="E93" t="str">
            <v>Liabilities</v>
          </cell>
          <cell r="F93" t="str">
            <v>Current Liabilities</v>
          </cell>
          <cell r="G93" t="str">
            <v>Sundry Debtors</v>
          </cell>
        </row>
        <row r="94">
          <cell r="A94" t="str">
            <v>2-000-21184</v>
          </cell>
          <cell r="B94">
            <v>21184</v>
          </cell>
          <cell r="C94" t="str">
            <v>Curr Cr Accruals - IE APT O&amp;M Svcs B076</v>
          </cell>
          <cell r="D94" t="str">
            <v>BS</v>
          </cell>
          <cell r="E94" t="str">
            <v>Liabilities</v>
          </cell>
          <cell r="F94" t="str">
            <v>Current Liabilities</v>
          </cell>
          <cell r="G94" t="str">
            <v>Sundry Creditors</v>
          </cell>
        </row>
        <row r="95">
          <cell r="A95" t="str">
            <v>2-000-21185</v>
          </cell>
          <cell r="B95">
            <v>21185</v>
          </cell>
          <cell r="C95" t="str">
            <v>Creditor Control - IE APT O&amp;M Svcs B076</v>
          </cell>
          <cell r="D95" t="str">
            <v>BS</v>
          </cell>
          <cell r="E95" t="str">
            <v>Liabilities</v>
          </cell>
          <cell r="F95" t="str">
            <v>Current Liabilities</v>
          </cell>
          <cell r="G95" t="str">
            <v>Sundry Creditors</v>
          </cell>
        </row>
        <row r="96">
          <cell r="A96" t="str">
            <v>2-000-21186</v>
          </cell>
          <cell r="B96">
            <v>21186</v>
          </cell>
          <cell r="C96" t="str">
            <v>Creditor Control - IE APT Allgas B045</v>
          </cell>
          <cell r="D96" t="str">
            <v>BS</v>
          </cell>
          <cell r="E96" t="str">
            <v>Liabilities</v>
          </cell>
          <cell r="F96" t="str">
            <v>Current Liabilities</v>
          </cell>
          <cell r="G96" t="str">
            <v>Sundry Creditors</v>
          </cell>
        </row>
        <row r="97">
          <cell r="A97" t="str">
            <v>2-000-21188</v>
          </cell>
          <cell r="B97">
            <v>21188</v>
          </cell>
          <cell r="C97" t="str">
            <v>Curr Cr Accruals I/E Eastern Aust PL (EAPL) B015</v>
          </cell>
          <cell r="D97" t="str">
            <v>BS</v>
          </cell>
          <cell r="E97" t="str">
            <v>Liabilities</v>
          </cell>
          <cell r="F97" t="str">
            <v>Current Liabilities</v>
          </cell>
          <cell r="G97" t="str">
            <v>Sundry Creditors</v>
          </cell>
        </row>
        <row r="98">
          <cell r="A98" t="str">
            <v>2-000-21189</v>
          </cell>
          <cell r="B98">
            <v>21189</v>
          </cell>
          <cell r="C98" t="str">
            <v>Creditor Control - APT Management Services Pty Ltd</v>
          </cell>
          <cell r="D98" t="str">
            <v>BS</v>
          </cell>
          <cell r="E98" t="str">
            <v>Liabilities</v>
          </cell>
          <cell r="F98" t="str">
            <v>Current Liabilities</v>
          </cell>
          <cell r="G98" t="str">
            <v>Sundry Creditors</v>
          </cell>
        </row>
        <row r="99">
          <cell r="A99" t="str">
            <v>2-000-21190</v>
          </cell>
          <cell r="B99">
            <v>21190</v>
          </cell>
          <cell r="C99" t="str">
            <v>CurrCrs I/E-APT Pipe</v>
          </cell>
          <cell r="D99" t="str">
            <v>BS</v>
          </cell>
          <cell r="E99" t="str">
            <v>Liabilities</v>
          </cell>
          <cell r="F99" t="str">
            <v>Current Liabilities</v>
          </cell>
          <cell r="G99" t="str">
            <v>Sundry Creditors</v>
          </cell>
        </row>
        <row r="100">
          <cell r="A100" t="str">
            <v>2-000-21191</v>
          </cell>
          <cell r="B100">
            <v>21191</v>
          </cell>
          <cell r="C100" t="str">
            <v xml:space="preserve">Curr Crs Accruals IE APT Boneparte </v>
          </cell>
          <cell r="D100" t="str">
            <v>BS</v>
          </cell>
          <cell r="E100" t="str">
            <v>Liabilities</v>
          </cell>
          <cell r="F100" t="str">
            <v>Current Liabilities</v>
          </cell>
          <cell r="G100" t="str">
            <v>Sundry Creditors</v>
          </cell>
        </row>
        <row r="101">
          <cell r="A101" t="str">
            <v>2-000-21192</v>
          </cell>
          <cell r="B101">
            <v>21192</v>
          </cell>
          <cell r="C101" t="str">
            <v>Curr Cr Accruals I/E APT Pipelines Ltd</v>
          </cell>
          <cell r="D101" t="str">
            <v>BS</v>
          </cell>
          <cell r="E101" t="str">
            <v>Liabilities</v>
          </cell>
          <cell r="F101" t="str">
            <v>Current Liabilities</v>
          </cell>
          <cell r="G101" t="str">
            <v>Sundry Creditors</v>
          </cell>
        </row>
        <row r="102">
          <cell r="A102" t="str">
            <v>2-000-21194</v>
          </cell>
          <cell r="B102">
            <v>21194</v>
          </cell>
          <cell r="C102" t="str">
            <v>Curr Cr Accruals I/E APT Management Svc P/L</v>
          </cell>
          <cell r="D102" t="str">
            <v>BS</v>
          </cell>
          <cell r="E102" t="str">
            <v>Liabilities</v>
          </cell>
          <cell r="F102" t="str">
            <v>Current Liabilities</v>
          </cell>
          <cell r="G102" t="str">
            <v>Sundry Creditors</v>
          </cell>
        </row>
        <row r="103">
          <cell r="A103" t="str">
            <v>2-000-21196</v>
          </cell>
          <cell r="B103">
            <v>21196</v>
          </cell>
          <cell r="C103" t="str">
            <v>Curr Cr Accruals I/E APT (Vic) Gasnet</v>
          </cell>
          <cell r="D103" t="str">
            <v>BS</v>
          </cell>
          <cell r="E103" t="str">
            <v>Liabilities</v>
          </cell>
          <cell r="F103" t="str">
            <v>Current Liabilities</v>
          </cell>
          <cell r="G103" t="str">
            <v>Sundry Creditors</v>
          </cell>
        </row>
        <row r="104">
          <cell r="A104" t="str">
            <v>2-000-21198</v>
          </cell>
          <cell r="B104">
            <v>21198</v>
          </cell>
          <cell r="C104" t="str">
            <v>Curr Crs Accruals  I/E APT P WA B011</v>
          </cell>
          <cell r="D104" t="str">
            <v>BS</v>
          </cell>
          <cell r="E104" t="str">
            <v>Liabilities</v>
          </cell>
          <cell r="F104" t="str">
            <v>Current Liabilities</v>
          </cell>
          <cell r="G104" t="str">
            <v>Sundry Creditors</v>
          </cell>
        </row>
        <row r="105">
          <cell r="A105" t="str">
            <v>2-000-21199</v>
          </cell>
          <cell r="B105">
            <v>21199</v>
          </cell>
          <cell r="C105" t="str">
            <v>Curr Crs Accruals  I/E APA Operations (EII) B103</v>
          </cell>
          <cell r="D105" t="str">
            <v>BS</v>
          </cell>
          <cell r="E105" t="str">
            <v>Liabilities</v>
          </cell>
          <cell r="F105" t="str">
            <v>Current Liabilities</v>
          </cell>
          <cell r="G105" t="str">
            <v>Sundry Creditors</v>
          </cell>
        </row>
        <row r="106">
          <cell r="A106" t="str">
            <v>2-000-21200</v>
          </cell>
          <cell r="B106">
            <v>21200</v>
          </cell>
          <cell r="C106" t="str">
            <v>Curr Crs Accruals - IE APT Parmelia B036</v>
          </cell>
          <cell r="D106" t="str">
            <v>BS</v>
          </cell>
          <cell r="E106" t="str">
            <v>Liabilities</v>
          </cell>
          <cell r="F106" t="str">
            <v>Current Liabilities</v>
          </cell>
          <cell r="G106" t="str">
            <v>Sundry Creditors</v>
          </cell>
        </row>
        <row r="107">
          <cell r="A107" t="str">
            <v>2-000-21201</v>
          </cell>
          <cell r="B107">
            <v>21201</v>
          </cell>
          <cell r="C107" t="str">
            <v>Curr Crs - Amadeus Distribution</v>
          </cell>
          <cell r="D107" t="str">
            <v>BS</v>
          </cell>
          <cell r="E107" t="str">
            <v>Liabilities</v>
          </cell>
          <cell r="F107" t="str">
            <v>Current Liabilities</v>
          </cell>
          <cell r="G107" t="str">
            <v>Income Distribution Payable</v>
          </cell>
        </row>
        <row r="108">
          <cell r="A108" t="str">
            <v>2-000-21202</v>
          </cell>
          <cell r="B108">
            <v>21202</v>
          </cell>
          <cell r="C108" t="str">
            <v>Current Creditors Distribution Paid</v>
          </cell>
          <cell r="D108" t="str">
            <v>BS</v>
          </cell>
          <cell r="E108" t="str">
            <v>Liabilities</v>
          </cell>
          <cell r="F108" t="str">
            <v>Current Liabilities</v>
          </cell>
          <cell r="G108" t="str">
            <v>Income Distribution Payable</v>
          </cell>
        </row>
        <row r="109">
          <cell r="A109" t="str">
            <v>2-000-21301</v>
          </cell>
          <cell r="B109">
            <v>21301</v>
          </cell>
          <cell r="C109" t="str">
            <v>Unearned Revenue Other - current</v>
          </cell>
          <cell r="D109" t="str">
            <v>BS</v>
          </cell>
          <cell r="E109" t="str">
            <v>Liabilities</v>
          </cell>
          <cell r="F109" t="str">
            <v>Current Liabilities</v>
          </cell>
          <cell r="G109" t="str">
            <v>Unearned Revenue</v>
          </cell>
        </row>
        <row r="110">
          <cell r="A110" t="str">
            <v>2-000-21302</v>
          </cell>
          <cell r="B110">
            <v>21302</v>
          </cell>
          <cell r="C110" t="str">
            <v>AGL Company Cheque Run</v>
          </cell>
          <cell r="D110" t="str">
            <v>BS</v>
          </cell>
          <cell r="E110" t="str">
            <v>Liabilities</v>
          </cell>
          <cell r="F110" t="str">
            <v>Current Liabilities</v>
          </cell>
          <cell r="G110" t="str">
            <v>Sundry Creditors</v>
          </cell>
        </row>
        <row r="111">
          <cell r="A111" t="str">
            <v>2-000-21304</v>
          </cell>
          <cell r="B111">
            <v>21304</v>
          </cell>
          <cell r="C111" t="str">
            <v>Unearned Revenue - BGP Rcpt Point - Current</v>
          </cell>
          <cell r="D111" t="str">
            <v>BS</v>
          </cell>
          <cell r="E111" t="str">
            <v>Liabilities</v>
          </cell>
          <cell r="F111" t="str">
            <v>Current Liabilities</v>
          </cell>
          <cell r="G111" t="str">
            <v>Unearned Revenue</v>
          </cell>
        </row>
        <row r="112">
          <cell r="A112" t="str">
            <v>2-000-21305</v>
          </cell>
          <cell r="B112">
            <v>21305</v>
          </cell>
          <cell r="C112" t="str">
            <v>Unearned Revenue - BGP Ops Establishment - Current</v>
          </cell>
          <cell r="D112" t="str">
            <v>BS</v>
          </cell>
          <cell r="E112" t="str">
            <v>Liabilities</v>
          </cell>
          <cell r="F112" t="str">
            <v>Current Liabilities</v>
          </cell>
          <cell r="G112" t="str">
            <v>Unearned Revenue</v>
          </cell>
        </row>
        <row r="113">
          <cell r="A113" t="str">
            <v>2-000-22001</v>
          </cell>
          <cell r="B113">
            <v>22001</v>
          </cell>
          <cell r="C113" t="str">
            <v>Lease Liabilities - Non-current (Unsecured)</v>
          </cell>
          <cell r="D113" t="str">
            <v>BS</v>
          </cell>
          <cell r="E113" t="str">
            <v>Liabilities</v>
          </cell>
          <cell r="F113" t="str">
            <v>Non Current Liabilities</v>
          </cell>
          <cell r="G113" t="str">
            <v>Lease Liability &gt;1 year</v>
          </cell>
        </row>
        <row r="114">
          <cell r="A114" t="str">
            <v>2-000-22022</v>
          </cell>
          <cell r="B114">
            <v>22022</v>
          </cell>
          <cell r="C114" t="str">
            <v>Borrowings Other - Non-current (Secured)</v>
          </cell>
          <cell r="D114" t="str">
            <v>BS</v>
          </cell>
          <cell r="E114" t="str">
            <v>Liabilities</v>
          </cell>
          <cell r="F114" t="str">
            <v>Non Current Liabilities</v>
          </cell>
          <cell r="G114" t="str">
            <v>Building Loan</v>
          </cell>
        </row>
        <row r="115">
          <cell r="A115" t="str">
            <v>2-000-22201</v>
          </cell>
          <cell r="B115">
            <v>22201</v>
          </cell>
          <cell r="C115" t="str">
            <v>N/curr Payable - NT Gas Pty. Ltd.</v>
          </cell>
          <cell r="D115" t="str">
            <v>BS</v>
          </cell>
          <cell r="E115" t="str">
            <v>Liabilities</v>
          </cell>
          <cell r="F115" t="str">
            <v>Non Current Liabilities</v>
          </cell>
          <cell r="G115" t="str">
            <v>Ordinary Shares NT Gas Pty Limited</v>
          </cell>
        </row>
        <row r="116">
          <cell r="A116" t="str">
            <v>2-000-22301</v>
          </cell>
          <cell r="B116">
            <v>22301</v>
          </cell>
          <cell r="C116" t="str">
            <v>Unearned Revenue Other - Non Current</v>
          </cell>
          <cell r="D116" t="str">
            <v>BS</v>
          </cell>
          <cell r="E116" t="str">
            <v>Liabilities</v>
          </cell>
          <cell r="F116" t="str">
            <v>Non Current Liabilities</v>
          </cell>
          <cell r="G116" t="str">
            <v>Unearned Revenue NC</v>
          </cell>
        </row>
        <row r="117">
          <cell r="A117" t="str">
            <v>2-000-31101</v>
          </cell>
          <cell r="B117">
            <v>31101</v>
          </cell>
          <cell r="C117" t="str">
            <v>Ordinary Shares</v>
          </cell>
          <cell r="D117" t="str">
            <v>BS</v>
          </cell>
          <cell r="E117" t="str">
            <v>Trust Funds</v>
          </cell>
          <cell r="F117" t="str">
            <v>Capital</v>
          </cell>
          <cell r="G117" t="str">
            <v>Capital</v>
          </cell>
        </row>
        <row r="118">
          <cell r="A118" t="str">
            <v>2-000-31201</v>
          </cell>
          <cell r="B118">
            <v>31201</v>
          </cell>
          <cell r="C118" t="str">
            <v>Retained Profits (Losses) - BFWD</v>
          </cell>
          <cell r="D118" t="str">
            <v>BS</v>
          </cell>
          <cell r="E118" t="str">
            <v>Trust Funds</v>
          </cell>
          <cell r="F118" t="str">
            <v>Reserves</v>
          </cell>
          <cell r="G118" t="str">
            <v>Income Distribution Payable</v>
          </cell>
        </row>
        <row r="119">
          <cell r="A119" t="str">
            <v>2-000-31301</v>
          </cell>
          <cell r="B119">
            <v>31301</v>
          </cell>
          <cell r="C119" t="str">
            <v>Asset Revaluation Reserve - Pre Acquisition</v>
          </cell>
          <cell r="D119" t="str">
            <v>BS</v>
          </cell>
          <cell r="E119" t="str">
            <v>Trust Funds</v>
          </cell>
          <cell r="F119" t="str">
            <v>Reserves</v>
          </cell>
          <cell r="G119" t="str">
            <v>AssetRevl Res PreAcq</v>
          </cell>
        </row>
        <row r="120">
          <cell r="A120" t="str">
            <v>2-001-40000</v>
          </cell>
          <cell r="B120">
            <v>40000</v>
          </cell>
          <cell r="C120" t="str">
            <v>Pipeline Tariffs - Return Tariff (NT)</v>
          </cell>
          <cell r="D120" t="str">
            <v>EBT</v>
          </cell>
          <cell r="E120" t="str">
            <v>EBIT</v>
          </cell>
          <cell r="F120" t="str">
            <v>Revenue</v>
          </cell>
          <cell r="G120">
            <v>0</v>
          </cell>
        </row>
        <row r="121">
          <cell r="A121" t="str">
            <v>2-001-40001</v>
          </cell>
          <cell r="B121">
            <v>40001</v>
          </cell>
          <cell r="C121" t="str">
            <v>Pipeline Tariffs - Working Capital Tariff</v>
          </cell>
          <cell r="D121" t="str">
            <v>EBT</v>
          </cell>
          <cell r="E121" t="str">
            <v>EBIT</v>
          </cell>
          <cell r="F121" t="str">
            <v>Revenue</v>
          </cell>
          <cell r="G121" t="str">
            <v>WC Tariff</v>
          </cell>
        </row>
        <row r="122">
          <cell r="A122" t="str">
            <v>2-001-40002</v>
          </cell>
          <cell r="B122">
            <v>40002</v>
          </cell>
          <cell r="C122" t="str">
            <v>Pipeline Tariffs - Minimum Payment Tariff</v>
          </cell>
          <cell r="D122" t="str">
            <v>EBT</v>
          </cell>
          <cell r="E122" t="str">
            <v>EBIT</v>
          </cell>
          <cell r="F122" t="str">
            <v>Revenue</v>
          </cell>
          <cell r="G122">
            <v>0</v>
          </cell>
        </row>
        <row r="123">
          <cell r="A123" t="str">
            <v>2-001-40003</v>
          </cell>
          <cell r="B123">
            <v>40003</v>
          </cell>
          <cell r="C123" t="str">
            <v>Pipeline Tariffs - Volume Tariff</v>
          </cell>
          <cell r="D123" t="str">
            <v>EBT</v>
          </cell>
          <cell r="E123" t="str">
            <v>EBIT</v>
          </cell>
          <cell r="F123" t="str">
            <v>Revenue</v>
          </cell>
          <cell r="G123" t="str">
            <v>Passthrough Revenue</v>
          </cell>
        </row>
        <row r="124">
          <cell r="A124" t="str">
            <v>2-001-40004</v>
          </cell>
          <cell r="B124">
            <v>40004</v>
          </cell>
          <cell r="C124" t="str">
            <v>Pipeline Tariffs - Variable Energy Tariff</v>
          </cell>
          <cell r="D124" t="str">
            <v>EBT</v>
          </cell>
          <cell r="E124" t="str">
            <v>EBIT</v>
          </cell>
          <cell r="F124" t="str">
            <v>Revenue</v>
          </cell>
          <cell r="G124" t="str">
            <v>Passthrough Revenue</v>
          </cell>
        </row>
        <row r="125">
          <cell r="A125" t="str">
            <v>2-001-40005</v>
          </cell>
          <cell r="B125">
            <v>40005</v>
          </cell>
          <cell r="C125" t="str">
            <v>PAWA PLTM Revenue</v>
          </cell>
          <cell r="D125" t="str">
            <v>EBT</v>
          </cell>
          <cell r="E125" t="str">
            <v>EBIT</v>
          </cell>
          <cell r="F125" t="str">
            <v>Revenue</v>
          </cell>
          <cell r="G125" t="str">
            <v>Passthrough Revenue</v>
          </cell>
        </row>
        <row r="126">
          <cell r="A126" t="str">
            <v>2-001-41001</v>
          </cell>
          <cell r="B126">
            <v>41001</v>
          </cell>
          <cell r="C126" t="str">
            <v>Pipeline Tariffs - Operating Tariff Adjustments</v>
          </cell>
          <cell r="D126" t="str">
            <v>EBT</v>
          </cell>
          <cell r="E126" t="str">
            <v>EBIT</v>
          </cell>
          <cell r="F126" t="str">
            <v>Revenue</v>
          </cell>
          <cell r="G126" t="str">
            <v>Operating Tariff</v>
          </cell>
        </row>
        <row r="127">
          <cell r="A127" t="str">
            <v>2-001-41002</v>
          </cell>
          <cell r="B127">
            <v>41002</v>
          </cell>
          <cell r="C127" t="str">
            <v>Pipeline Tarriff - Operating Costs</v>
          </cell>
          <cell r="D127" t="str">
            <v>EBT</v>
          </cell>
          <cell r="E127" t="str">
            <v>EBIT</v>
          </cell>
          <cell r="F127" t="str">
            <v>Revenue</v>
          </cell>
          <cell r="G127" t="str">
            <v>Operating Tariff</v>
          </cell>
        </row>
        <row r="128">
          <cell r="A128" t="str">
            <v>2-001-41003</v>
          </cell>
          <cell r="B128">
            <v>41003</v>
          </cell>
          <cell r="C128" t="str">
            <v>Pipeline Tariffs - 20% Surcharge VOC</v>
          </cell>
          <cell r="D128" t="str">
            <v>EBT</v>
          </cell>
          <cell r="E128" t="str">
            <v>EBIT</v>
          </cell>
          <cell r="F128" t="str">
            <v>Revenue</v>
          </cell>
          <cell r="G128" t="str">
            <v>Operating Tariff</v>
          </cell>
        </row>
        <row r="129">
          <cell r="A129" t="str">
            <v>2-001-41004</v>
          </cell>
          <cell r="B129">
            <v>41004</v>
          </cell>
          <cell r="C129" t="str">
            <v>Pipeline Tariffs - Fixed Operating Costs</v>
          </cell>
          <cell r="D129" t="str">
            <v>EBT</v>
          </cell>
          <cell r="E129" t="str">
            <v>EBIT</v>
          </cell>
          <cell r="F129" t="str">
            <v>Revenue</v>
          </cell>
          <cell r="G129" t="str">
            <v>Operating Tariff</v>
          </cell>
        </row>
        <row r="130">
          <cell r="A130" t="str">
            <v>2-001-41005</v>
          </cell>
          <cell r="B130">
            <v>41005</v>
          </cell>
          <cell r="C130" t="str">
            <v>Pipeline Tariffs - Over/Under Run V.O.C.</v>
          </cell>
          <cell r="D130" t="str">
            <v>EBT</v>
          </cell>
          <cell r="E130" t="str">
            <v>EBIT</v>
          </cell>
          <cell r="F130" t="str">
            <v>Revenue</v>
          </cell>
          <cell r="G130" t="str">
            <v>Operating Tariff</v>
          </cell>
        </row>
        <row r="131">
          <cell r="A131" t="str">
            <v>2-001-41006</v>
          </cell>
          <cell r="B131">
            <v>41006</v>
          </cell>
          <cell r="C131" t="str">
            <v>Pipeline Tariffs - Financial Borrowings (Net)</v>
          </cell>
          <cell r="D131" t="str">
            <v>EBT</v>
          </cell>
          <cell r="E131" t="str">
            <v>EBIT</v>
          </cell>
          <cell r="F131" t="str">
            <v>Revenue</v>
          </cell>
          <cell r="G131" t="str">
            <v>Operating Tariff</v>
          </cell>
        </row>
        <row r="132">
          <cell r="A132" t="str">
            <v>2-001-41007</v>
          </cell>
          <cell r="B132">
            <v>41007</v>
          </cell>
          <cell r="C132" t="str">
            <v>Pipeline Tariffs - Operating Tariff Non-PAWA</v>
          </cell>
          <cell r="D132" t="str">
            <v>EBT</v>
          </cell>
          <cell r="E132" t="str">
            <v>EBIT</v>
          </cell>
          <cell r="F132" t="str">
            <v>Revenue</v>
          </cell>
          <cell r="G132" t="str">
            <v>Operating Tariff</v>
          </cell>
        </row>
        <row r="133">
          <cell r="A133" t="str">
            <v>2-001-41008</v>
          </cell>
          <cell r="B133">
            <v>41008</v>
          </cell>
          <cell r="C133" t="str">
            <v>Pipeline Tariffs - Field Maintenance</v>
          </cell>
          <cell r="D133" t="str">
            <v>EBT</v>
          </cell>
          <cell r="E133" t="str">
            <v>EBIT</v>
          </cell>
          <cell r="F133" t="str">
            <v>Revenue</v>
          </cell>
          <cell r="G133" t="str">
            <v>Operating Tariff</v>
          </cell>
        </row>
        <row r="134">
          <cell r="A134" t="str">
            <v>2-001-41009</v>
          </cell>
          <cell r="B134">
            <v>41009</v>
          </cell>
          <cell r="C134" t="str">
            <v>Pipeline Tariffs - 15% Surcharge Field Maintenance</v>
          </cell>
          <cell r="D134" t="str">
            <v>EBT</v>
          </cell>
          <cell r="E134" t="str">
            <v>EBIT</v>
          </cell>
          <cell r="F134" t="str">
            <v>Revenue</v>
          </cell>
          <cell r="G134" t="str">
            <v>Operating Tariff</v>
          </cell>
        </row>
        <row r="135">
          <cell r="A135" t="str">
            <v>2-001-42001</v>
          </cell>
          <cell r="B135">
            <v>42001</v>
          </cell>
          <cell r="C135" t="str">
            <v>Pipeline Tariffs - Capital Tariff (Minor Equip)</v>
          </cell>
          <cell r="D135" t="str">
            <v>EBT</v>
          </cell>
          <cell r="E135" t="str">
            <v>EBIT</v>
          </cell>
          <cell r="F135" t="str">
            <v>Revenue</v>
          </cell>
          <cell r="G135" t="str">
            <v>Capital Tariff</v>
          </cell>
        </row>
        <row r="136">
          <cell r="A136" t="str">
            <v>2-001-42002</v>
          </cell>
          <cell r="B136">
            <v>42002</v>
          </cell>
          <cell r="C136" t="str">
            <v>Pipeline Tariffs - Capital Tariff Non-PAWA</v>
          </cell>
          <cell r="D136" t="str">
            <v>EBT</v>
          </cell>
          <cell r="E136" t="str">
            <v>EBIT</v>
          </cell>
          <cell r="F136" t="str">
            <v>Revenue</v>
          </cell>
          <cell r="G136" t="str">
            <v>Capital Tariff</v>
          </cell>
        </row>
        <row r="137">
          <cell r="A137" t="str">
            <v>2-001-43000</v>
          </cell>
          <cell r="B137">
            <v>43000</v>
          </cell>
          <cell r="C137" t="str">
            <v>Job Revenue</v>
          </cell>
          <cell r="D137" t="str">
            <v>EBT</v>
          </cell>
          <cell r="E137" t="str">
            <v>EBIT</v>
          </cell>
          <cell r="F137" t="str">
            <v>Revenue</v>
          </cell>
          <cell r="G137" t="str">
            <v>Job Revenue</v>
          </cell>
        </row>
        <row r="138">
          <cell r="A138" t="str">
            <v>2-001-43010</v>
          </cell>
          <cell r="B138">
            <v>43010</v>
          </cell>
          <cell r="C138" t="str">
            <v>Project Revenue I/E - Unspecified</v>
          </cell>
          <cell r="D138" t="str">
            <v>EBT</v>
          </cell>
          <cell r="E138" t="str">
            <v>EBIT</v>
          </cell>
          <cell r="F138" t="str">
            <v>Revenue</v>
          </cell>
          <cell r="G138" t="str">
            <v>Job Revenue</v>
          </cell>
        </row>
        <row r="139">
          <cell r="A139" t="str">
            <v>2-001-43011</v>
          </cell>
          <cell r="B139">
            <v>43011</v>
          </cell>
          <cell r="C139" t="str">
            <v>Project Revenue - External</v>
          </cell>
          <cell r="D139" t="str">
            <v>EBT</v>
          </cell>
          <cell r="E139" t="str">
            <v>EBIT</v>
          </cell>
          <cell r="F139" t="str">
            <v>Revenue</v>
          </cell>
          <cell r="G139" t="str">
            <v>Job Revenue</v>
          </cell>
        </row>
        <row r="140">
          <cell r="A140" t="str">
            <v>2-001-43022</v>
          </cell>
          <cell r="B140">
            <v>43022</v>
          </cell>
          <cell r="C140" t="str">
            <v>Revenue - BGPEG Transportation</v>
          </cell>
          <cell r="D140" t="str">
            <v>EBT</v>
          </cell>
          <cell r="E140" t="str">
            <v>EBIT</v>
          </cell>
          <cell r="F140" t="str">
            <v>Revenue</v>
          </cell>
          <cell r="G140" t="str">
            <v>Other Revenue</v>
          </cell>
        </row>
        <row r="141">
          <cell r="A141" t="str">
            <v>2-001-44001</v>
          </cell>
          <cell r="B141">
            <v>44001</v>
          </cell>
          <cell r="C141" t="str">
            <v>Wholly Owned Other Sales - AGL Gas Trading</v>
          </cell>
          <cell r="D141" t="str">
            <v>EBT</v>
          </cell>
          <cell r="E141" t="str">
            <v>EBIT</v>
          </cell>
          <cell r="F141" t="str">
            <v>Revenue</v>
          </cell>
          <cell r="G141" t="str">
            <v>Non-PWC Transmission Sales</v>
          </cell>
        </row>
        <row r="142">
          <cell r="A142" t="str">
            <v>2-001-44002</v>
          </cell>
          <cell r="B142">
            <v>44002</v>
          </cell>
          <cell r="C142" t="str">
            <v>Partly Owned Other Sales- TX Sales NT Gas Distrib.</v>
          </cell>
          <cell r="D142" t="str">
            <v>EBT</v>
          </cell>
          <cell r="E142" t="str">
            <v>EBIT</v>
          </cell>
          <cell r="F142" t="str">
            <v>Revenue</v>
          </cell>
          <cell r="G142" t="str">
            <v>Non-PWC Transmission Sales</v>
          </cell>
        </row>
        <row r="143">
          <cell r="A143" t="str">
            <v>2-001-44003</v>
          </cell>
          <cell r="B143">
            <v>44003</v>
          </cell>
          <cell r="C143" t="str">
            <v>Business Tariff Gas Sales</v>
          </cell>
          <cell r="D143" t="str">
            <v>EBT</v>
          </cell>
          <cell r="E143" t="str">
            <v>EBIT</v>
          </cell>
          <cell r="F143" t="str">
            <v>Revenue</v>
          </cell>
          <cell r="G143" t="str">
            <v>Operating Revenue</v>
          </cell>
        </row>
        <row r="144">
          <cell r="A144" t="str">
            <v>2-001-44003</v>
          </cell>
          <cell r="B144">
            <v>44003</v>
          </cell>
          <cell r="C144" t="str">
            <v xml:space="preserve">Pipeline Transmissions Non Power </v>
          </cell>
          <cell r="D144" t="str">
            <v>EBT</v>
          </cell>
          <cell r="E144" t="str">
            <v>EBIT</v>
          </cell>
          <cell r="F144" t="str">
            <v>Revenue</v>
          </cell>
          <cell r="G144" t="str">
            <v>Non-PWC Transmission Sales</v>
          </cell>
        </row>
        <row r="145">
          <cell r="A145" t="str">
            <v>2-001-44004</v>
          </cell>
          <cell r="B145">
            <v>44004</v>
          </cell>
          <cell r="C145" t="str">
            <v>Bus Tariff Stand Chg</v>
          </cell>
          <cell r="D145" t="str">
            <v>EBT</v>
          </cell>
          <cell r="E145" t="str">
            <v>EBIT</v>
          </cell>
          <cell r="F145" t="str">
            <v>Revenue</v>
          </cell>
          <cell r="G145" t="str">
            <v>Operating Revenue</v>
          </cell>
        </row>
        <row r="146">
          <cell r="A146" t="str">
            <v>2-001-45001</v>
          </cell>
          <cell r="B146">
            <v>45001</v>
          </cell>
          <cell r="C146" t="str">
            <v>Sales Other Goods - Sundry</v>
          </cell>
          <cell r="D146" t="str">
            <v>EBT</v>
          </cell>
          <cell r="E146" t="str">
            <v>EBIT</v>
          </cell>
          <cell r="F146" t="str">
            <v>Revenue</v>
          </cell>
          <cell r="G146" t="str">
            <v>Sundry Revenue</v>
          </cell>
        </row>
        <row r="147">
          <cell r="A147" t="str">
            <v>2-001-45001</v>
          </cell>
          <cell r="B147">
            <v>45001</v>
          </cell>
          <cell r="C147" t="str">
            <v>Sales Other Goods - Sundry</v>
          </cell>
          <cell r="D147" t="str">
            <v>EBT</v>
          </cell>
          <cell r="E147" t="str">
            <v>EBIT</v>
          </cell>
          <cell r="F147" t="str">
            <v>Revenue</v>
          </cell>
          <cell r="G147" t="str">
            <v>Sundry Revenue</v>
          </cell>
        </row>
        <row r="148">
          <cell r="A148" t="str">
            <v>2-001-45002</v>
          </cell>
          <cell r="B148">
            <v>45002</v>
          </cell>
          <cell r="C148" t="str">
            <v>Bad Debts Recovered.</v>
          </cell>
          <cell r="D148" t="str">
            <v>EBT</v>
          </cell>
          <cell r="E148" t="str">
            <v>EBIT</v>
          </cell>
          <cell r="F148" t="str">
            <v>Revenue</v>
          </cell>
          <cell r="G148" t="str">
            <v>Sundry Revenue</v>
          </cell>
        </row>
        <row r="149">
          <cell r="A149" t="str">
            <v>2-001-45003</v>
          </cell>
          <cell r="B149">
            <v>45003</v>
          </cell>
          <cell r="C149" t="str">
            <v>Sale of other goods -sundry</v>
          </cell>
          <cell r="D149" t="str">
            <v>EBT</v>
          </cell>
          <cell r="E149" t="str">
            <v>EBIT</v>
          </cell>
          <cell r="F149" t="str">
            <v>Revenue</v>
          </cell>
          <cell r="G149" t="str">
            <v>Sundry Revenue</v>
          </cell>
        </row>
        <row r="150">
          <cell r="A150" t="str">
            <v>2-001-45004</v>
          </cell>
          <cell r="B150">
            <v>45004</v>
          </cell>
          <cell r="C150" t="str">
            <v>Sundry Income - Not applicable to Op Tariff</v>
          </cell>
          <cell r="D150" t="str">
            <v>EBT</v>
          </cell>
          <cell r="E150" t="str">
            <v>EBIT</v>
          </cell>
          <cell r="F150" t="str">
            <v>Revenue</v>
          </cell>
          <cell r="G150" t="str">
            <v>Sundry Revenue</v>
          </cell>
        </row>
        <row r="151">
          <cell r="A151" t="str">
            <v>2-001-47000</v>
          </cell>
          <cell r="B151">
            <v>47000</v>
          </cell>
          <cell r="C151" t="str">
            <v>Interest Income</v>
          </cell>
          <cell r="D151" t="str">
            <v>EBT</v>
          </cell>
          <cell r="E151" t="str">
            <v>Interest</v>
          </cell>
          <cell r="F151" t="str">
            <v>Net Interest</v>
          </cell>
          <cell r="G151" t="str">
            <v>Interest Received</v>
          </cell>
        </row>
        <row r="152">
          <cell r="A152" t="str">
            <v>2-001-47001</v>
          </cell>
          <cell r="B152">
            <v>47001</v>
          </cell>
          <cell r="C152" t="str">
            <v>Interest Income - Not Applicable to Op Tariff</v>
          </cell>
          <cell r="D152" t="str">
            <v>EBT</v>
          </cell>
          <cell r="E152" t="str">
            <v>Interest</v>
          </cell>
          <cell r="F152" t="str">
            <v>Net Interest</v>
          </cell>
          <cell r="G152" t="str">
            <v>Interest Received</v>
          </cell>
        </row>
        <row r="153">
          <cell r="A153" t="str">
            <v>2-001-50001</v>
          </cell>
          <cell r="B153">
            <v>50001</v>
          </cell>
          <cell r="C153" t="str">
            <v>Compressor Fuel Costs - PAWA</v>
          </cell>
          <cell r="D153" t="str">
            <v>EBT</v>
          </cell>
          <cell r="E153" t="str">
            <v>EBIT</v>
          </cell>
          <cell r="F153" t="str">
            <v>Expenses</v>
          </cell>
          <cell r="G153" t="str">
            <v>Passthrough Expense</v>
          </cell>
        </row>
        <row r="154">
          <cell r="A154" t="str">
            <v>2-001-50002</v>
          </cell>
          <cell r="B154">
            <v>50002</v>
          </cell>
          <cell r="C154" t="str">
            <v>Gas Purchases From Gasco</v>
          </cell>
          <cell r="D154" t="str">
            <v>EBT</v>
          </cell>
          <cell r="E154" t="str">
            <v>EBIT</v>
          </cell>
          <cell r="F154" t="str">
            <v>Expenses</v>
          </cell>
          <cell r="G154" t="str">
            <v>Passthrough Expense</v>
          </cell>
        </row>
        <row r="155">
          <cell r="A155" t="str">
            <v>2-001-50003</v>
          </cell>
          <cell r="B155">
            <v>50003</v>
          </cell>
          <cell r="C155" t="str">
            <v>COS - Odourisers</v>
          </cell>
          <cell r="D155" t="str">
            <v>EBT</v>
          </cell>
          <cell r="E155" t="str">
            <v>EBIT</v>
          </cell>
          <cell r="F155" t="str">
            <v>Expenses</v>
          </cell>
          <cell r="G155" t="str">
            <v>Passthrough Expense</v>
          </cell>
        </row>
        <row r="156">
          <cell r="A156" t="str">
            <v>2-001-51001</v>
          </cell>
          <cell r="B156">
            <v>51001</v>
          </cell>
          <cell r="C156" t="str">
            <v>Odorant Costs - 3rd Party</v>
          </cell>
          <cell r="D156" t="str">
            <v>EBT</v>
          </cell>
          <cell r="E156" t="str">
            <v>EBIT</v>
          </cell>
          <cell r="F156" t="str">
            <v>Expenses</v>
          </cell>
          <cell r="G156" t="str">
            <v>Passthrough Expense</v>
          </cell>
        </row>
        <row r="157">
          <cell r="A157" t="str">
            <v>2-001-51002</v>
          </cell>
          <cell r="B157">
            <v>51002</v>
          </cell>
          <cell r="C157" t="str">
            <v>COS - Field Prices</v>
          </cell>
          <cell r="D157" t="str">
            <v>EBT</v>
          </cell>
          <cell r="E157" t="str">
            <v>EBIT</v>
          </cell>
          <cell r="F157" t="str">
            <v>Expenses</v>
          </cell>
          <cell r="G157" t="str">
            <v>Passthrough Expense</v>
          </cell>
        </row>
        <row r="158">
          <cell r="A158" t="str">
            <v>2-001-51003</v>
          </cell>
          <cell r="B158">
            <v>51003</v>
          </cell>
          <cell r="C158" t="str">
            <v>COS - GasTransCommod</v>
          </cell>
          <cell r="D158" t="str">
            <v>EBT</v>
          </cell>
          <cell r="E158" t="str">
            <v>EBIT</v>
          </cell>
          <cell r="F158" t="str">
            <v>Expenses</v>
          </cell>
          <cell r="G158" t="str">
            <v>Passthrough Expense</v>
          </cell>
        </row>
        <row r="159">
          <cell r="A159" t="str">
            <v>2-001-51004</v>
          </cell>
          <cell r="B159">
            <v>51004</v>
          </cell>
          <cell r="C159" t="str">
            <v>Management Fee - External</v>
          </cell>
          <cell r="D159" t="str">
            <v>EBT</v>
          </cell>
          <cell r="E159" t="str">
            <v>EBIT</v>
          </cell>
          <cell r="F159" t="str">
            <v>Expenses</v>
          </cell>
          <cell r="G159" t="str">
            <v>Passthrough Expense</v>
          </cell>
        </row>
        <row r="160">
          <cell r="A160" t="str">
            <v>2-001-52001</v>
          </cell>
          <cell r="B160">
            <v>52001</v>
          </cell>
          <cell r="C160" t="str">
            <v>PAWA Additional Contracts</v>
          </cell>
          <cell r="D160" t="str">
            <v>EBT</v>
          </cell>
          <cell r="E160" t="str">
            <v>EBIT</v>
          </cell>
          <cell r="F160" t="str">
            <v>Expenses</v>
          </cell>
          <cell r="G160" t="str">
            <v>Passthrough Expense</v>
          </cell>
        </row>
        <row r="161">
          <cell r="A161" t="str">
            <v>2-001-53001</v>
          </cell>
          <cell r="B161">
            <v>53001</v>
          </cell>
          <cell r="C161" t="str">
            <v>Pipeline Tariff Margin - Danor</v>
          </cell>
          <cell r="D161" t="str">
            <v>EBT</v>
          </cell>
          <cell r="E161" t="str">
            <v>EBIT</v>
          </cell>
          <cell r="F161" t="str">
            <v>Expenses</v>
          </cell>
          <cell r="G161" t="str">
            <v>Passthrough Expense</v>
          </cell>
        </row>
        <row r="162">
          <cell r="A162" t="str">
            <v>2-001-53002</v>
          </cell>
          <cell r="B162">
            <v>53002</v>
          </cell>
          <cell r="C162" t="str">
            <v>Pipeline Tariff Margin - Lohengrin</v>
          </cell>
          <cell r="D162" t="str">
            <v>EBT</v>
          </cell>
          <cell r="E162" t="str">
            <v>EBIT</v>
          </cell>
          <cell r="F162" t="str">
            <v>Expenses</v>
          </cell>
          <cell r="G162" t="str">
            <v>Passthrough Expense</v>
          </cell>
        </row>
        <row r="163">
          <cell r="A163" t="str">
            <v>2-001-59999</v>
          </cell>
          <cell r="B163">
            <v>59999</v>
          </cell>
          <cell r="C163" t="str">
            <v>RWK Expenses - Transfer to Balance Sheet</v>
          </cell>
          <cell r="D163" t="str">
            <v>EBT</v>
          </cell>
          <cell r="E163" t="str">
            <v>EBIT</v>
          </cell>
          <cell r="F163" t="str">
            <v>Operating Costs</v>
          </cell>
          <cell r="G163" t="str">
            <v>Operational Expense</v>
          </cell>
        </row>
        <row r="164">
          <cell r="A164" t="str">
            <v>2-001-59999</v>
          </cell>
          <cell r="B164">
            <v>59999</v>
          </cell>
          <cell r="C164" t="str">
            <v>Settled Materials</v>
          </cell>
          <cell r="D164" t="str">
            <v>EBT</v>
          </cell>
          <cell r="E164" t="str">
            <v>EBIT</v>
          </cell>
          <cell r="F164" t="str">
            <v>Operating Costs</v>
          </cell>
          <cell r="G164" t="str">
            <v>Operational Expense</v>
          </cell>
        </row>
        <row r="165">
          <cell r="A165" t="str">
            <v>2-001-59999</v>
          </cell>
          <cell r="B165">
            <v>59999</v>
          </cell>
          <cell r="C165" t="str">
            <v>Settled Contracted Services</v>
          </cell>
          <cell r="D165" t="str">
            <v>EBT</v>
          </cell>
          <cell r="E165" t="str">
            <v>EBIT</v>
          </cell>
          <cell r="F165" t="str">
            <v>Operating Costs</v>
          </cell>
          <cell r="G165" t="str">
            <v>Operational Expense</v>
          </cell>
        </row>
        <row r="166">
          <cell r="A166" t="str">
            <v>2-001-59999</v>
          </cell>
          <cell r="B166">
            <v>59999</v>
          </cell>
          <cell r="C166" t="str">
            <v>Settled Other Expenses</v>
          </cell>
          <cell r="D166" t="str">
            <v>EBT</v>
          </cell>
          <cell r="E166" t="str">
            <v>EBIT</v>
          </cell>
          <cell r="F166" t="str">
            <v>Operating Costs</v>
          </cell>
          <cell r="G166" t="str">
            <v>Operational Expense</v>
          </cell>
        </row>
        <row r="167">
          <cell r="A167" t="str">
            <v>2-001-60010</v>
          </cell>
          <cell r="B167">
            <v>60010</v>
          </cell>
          <cell r="C167" t="str">
            <v>Temporary Labour - Non-Payroll Labour</v>
          </cell>
          <cell r="D167" t="str">
            <v>EBT</v>
          </cell>
          <cell r="E167" t="str">
            <v>EBIT</v>
          </cell>
          <cell r="F167" t="str">
            <v>Operating Costs</v>
          </cell>
          <cell r="G167" t="str">
            <v>Operational Expense</v>
          </cell>
        </row>
        <row r="168">
          <cell r="A168" t="str">
            <v>2-001-60011</v>
          </cell>
          <cell r="B168">
            <v>60011</v>
          </cell>
          <cell r="C168" t="str">
            <v>Direct Salary Transfers</v>
          </cell>
          <cell r="D168" t="str">
            <v>EBT</v>
          </cell>
          <cell r="E168" t="str">
            <v>EBIT</v>
          </cell>
          <cell r="F168" t="str">
            <v>Operating Costs</v>
          </cell>
          <cell r="G168" t="str">
            <v>Operational Expense</v>
          </cell>
        </row>
        <row r="169">
          <cell r="A169" t="str">
            <v>2-001-60012</v>
          </cell>
          <cell r="B169">
            <v>60012</v>
          </cell>
          <cell r="C169" t="str">
            <v>Employee Recruitment</v>
          </cell>
          <cell r="D169" t="str">
            <v>EBT</v>
          </cell>
          <cell r="E169" t="str">
            <v>EBIT</v>
          </cell>
          <cell r="F169" t="str">
            <v>Operating Costs</v>
          </cell>
          <cell r="G169" t="str">
            <v>Operational Expense</v>
          </cell>
        </row>
        <row r="170">
          <cell r="A170" t="str">
            <v>2-001-60012</v>
          </cell>
          <cell r="B170">
            <v>60012</v>
          </cell>
          <cell r="C170" t="str">
            <v>Recruitment</v>
          </cell>
          <cell r="D170" t="str">
            <v>EBT</v>
          </cell>
          <cell r="E170" t="str">
            <v>EBIT</v>
          </cell>
          <cell r="F170" t="str">
            <v>Operating Costs</v>
          </cell>
          <cell r="G170" t="str">
            <v>Operational Expense</v>
          </cell>
        </row>
        <row r="171">
          <cell r="A171" t="str">
            <v>2-001-60013</v>
          </cell>
          <cell r="B171">
            <v>60013</v>
          </cell>
          <cell r="C171" t="str">
            <v>Temporary Casual Labour</v>
          </cell>
          <cell r="D171" t="str">
            <v>EBT</v>
          </cell>
          <cell r="E171" t="str">
            <v>EBIT</v>
          </cell>
          <cell r="F171" t="str">
            <v>Operating Costs</v>
          </cell>
          <cell r="G171" t="str">
            <v>Operational Expense</v>
          </cell>
        </row>
        <row r="172">
          <cell r="A172" t="str">
            <v>2-001-60013</v>
          </cell>
          <cell r="B172">
            <v>60013</v>
          </cell>
          <cell r="C172" t="str">
            <v>Temporary Staff - Agency</v>
          </cell>
          <cell r="D172" t="str">
            <v>EBT</v>
          </cell>
          <cell r="E172" t="str">
            <v>EBIT</v>
          </cell>
          <cell r="F172" t="str">
            <v>Operating Costs</v>
          </cell>
          <cell r="G172" t="str">
            <v>Operational Expense</v>
          </cell>
        </row>
        <row r="173">
          <cell r="A173" t="str">
            <v>2-001-60014</v>
          </cell>
          <cell r="B173">
            <v>60014</v>
          </cell>
          <cell r="C173" t="str">
            <v>Labour - Costed</v>
          </cell>
          <cell r="D173" t="str">
            <v>EBT</v>
          </cell>
          <cell r="E173" t="str">
            <v>EBIT</v>
          </cell>
          <cell r="F173" t="str">
            <v>Operating Costs</v>
          </cell>
          <cell r="G173" t="str">
            <v>Operational Expense</v>
          </cell>
        </row>
        <row r="174">
          <cell r="A174" t="str">
            <v>2-001-60100</v>
          </cell>
          <cell r="B174">
            <v>60100</v>
          </cell>
          <cell r="C174" t="str">
            <v>Uniforms / Clothings</v>
          </cell>
          <cell r="D174" t="str">
            <v>EBT</v>
          </cell>
          <cell r="E174" t="str">
            <v>EBIT</v>
          </cell>
          <cell r="F174" t="str">
            <v>Operating Costs</v>
          </cell>
          <cell r="G174" t="str">
            <v>Operational Expense</v>
          </cell>
        </row>
        <row r="175">
          <cell r="A175" t="str">
            <v>2-001-60101</v>
          </cell>
          <cell r="B175">
            <v>60101</v>
          </cell>
          <cell r="C175" t="str">
            <v>Employee Subscription Reimbursements</v>
          </cell>
          <cell r="D175" t="str">
            <v>EBT</v>
          </cell>
          <cell r="E175" t="str">
            <v>EBIT</v>
          </cell>
          <cell r="F175" t="str">
            <v>Operating Costs</v>
          </cell>
          <cell r="G175" t="str">
            <v>Operational Expense</v>
          </cell>
        </row>
        <row r="176">
          <cell r="A176" t="str">
            <v>2-001-60102</v>
          </cell>
          <cell r="B176">
            <v>60102</v>
          </cell>
          <cell r="C176" t="str">
            <v>Travel Costs to/from training courses</v>
          </cell>
          <cell r="D176" t="str">
            <v>EBT</v>
          </cell>
          <cell r="E176" t="str">
            <v>EBIT</v>
          </cell>
          <cell r="F176" t="str">
            <v>Operating Costs</v>
          </cell>
          <cell r="G176" t="str">
            <v>Operational Expense</v>
          </cell>
        </row>
        <row r="177">
          <cell r="A177" t="str">
            <v>2-001-60103</v>
          </cell>
          <cell r="B177">
            <v>60103</v>
          </cell>
          <cell r="C177" t="str">
            <v>Training - Eligible</v>
          </cell>
          <cell r="D177" t="str">
            <v>EBT</v>
          </cell>
          <cell r="E177" t="str">
            <v>EBIT</v>
          </cell>
          <cell r="F177" t="str">
            <v>Operating Costs</v>
          </cell>
          <cell r="G177" t="str">
            <v>Operational Expense</v>
          </cell>
        </row>
        <row r="178">
          <cell r="A178" t="str">
            <v>2-001-60200</v>
          </cell>
          <cell r="B178">
            <v>60200</v>
          </cell>
          <cell r="C178" t="str">
            <v>External Conferences Ded. &amp; FBT Payable</v>
          </cell>
          <cell r="D178" t="str">
            <v>EBT</v>
          </cell>
          <cell r="E178" t="str">
            <v>EBIT</v>
          </cell>
          <cell r="F178" t="str">
            <v>Operating Costs</v>
          </cell>
          <cell r="G178" t="str">
            <v>Operational Expense</v>
          </cell>
        </row>
        <row r="179">
          <cell r="A179" t="str">
            <v>2-001-60201</v>
          </cell>
          <cell r="B179">
            <v>60201</v>
          </cell>
          <cell r="C179" t="str">
            <v>External Conferences &amp; Conventions</v>
          </cell>
          <cell r="D179" t="str">
            <v>EBT</v>
          </cell>
          <cell r="E179" t="str">
            <v>EBIT</v>
          </cell>
          <cell r="F179" t="str">
            <v>Operating Costs</v>
          </cell>
          <cell r="G179" t="str">
            <v>Operational Expense</v>
          </cell>
        </row>
        <row r="180">
          <cell r="A180" t="str">
            <v>2-001-60300</v>
          </cell>
          <cell r="B180">
            <v>60300</v>
          </cell>
          <cell r="C180" t="str">
            <v>Inter Group Personnel Energy Infrastructure</v>
          </cell>
          <cell r="D180" t="str">
            <v>EBT</v>
          </cell>
          <cell r="E180" t="str">
            <v>EBIT</v>
          </cell>
          <cell r="F180" t="str">
            <v>Operating Costs</v>
          </cell>
          <cell r="G180" t="str">
            <v>Operational Expense</v>
          </cell>
        </row>
        <row r="181">
          <cell r="A181" t="str">
            <v>2-001-61002</v>
          </cell>
          <cell r="B181">
            <v>61002</v>
          </cell>
          <cell r="C181" t="str">
            <v>Travel &amp; Related - Domestic Airfares</v>
          </cell>
          <cell r="D181" t="str">
            <v>EBT</v>
          </cell>
          <cell r="E181" t="str">
            <v>EBIT</v>
          </cell>
          <cell r="F181" t="str">
            <v>Operating Costs</v>
          </cell>
          <cell r="G181" t="str">
            <v>Operational Expense</v>
          </cell>
        </row>
        <row r="182">
          <cell r="A182" t="str">
            <v>2-001-61003</v>
          </cell>
          <cell r="B182">
            <v>61003</v>
          </cell>
          <cell r="C182" t="str">
            <v>Travel &amp; Related - Domestic Accom/Others</v>
          </cell>
          <cell r="D182" t="str">
            <v>EBT</v>
          </cell>
          <cell r="E182" t="str">
            <v>EBIT</v>
          </cell>
          <cell r="F182" t="str">
            <v>Operating Costs</v>
          </cell>
          <cell r="G182" t="str">
            <v>Operational Expense</v>
          </cell>
        </row>
        <row r="183">
          <cell r="A183" t="str">
            <v>2-001-61004</v>
          </cell>
          <cell r="B183">
            <v>61004</v>
          </cell>
          <cell r="C183" t="str">
            <v>Staff - Spouse Travel - Deductable - FBT</v>
          </cell>
          <cell r="D183" t="str">
            <v>EBT</v>
          </cell>
          <cell r="E183" t="str">
            <v>EBIT</v>
          </cell>
          <cell r="F183" t="str">
            <v>Operating Costs</v>
          </cell>
          <cell r="G183" t="str">
            <v>Operational Expense</v>
          </cell>
        </row>
        <row r="184">
          <cell r="A184" t="str">
            <v>2-001-61005</v>
          </cell>
          <cell r="B184">
            <v>61005</v>
          </cell>
          <cell r="C184" t="str">
            <v>Travel Related Taxi Fares</v>
          </cell>
          <cell r="D184" t="str">
            <v>EBT</v>
          </cell>
          <cell r="E184" t="str">
            <v>EBIT</v>
          </cell>
          <cell r="F184" t="str">
            <v>Operating Costs</v>
          </cell>
          <cell r="G184" t="str">
            <v>Operational Expense</v>
          </cell>
        </row>
        <row r="185">
          <cell r="A185" t="str">
            <v>2-001-61100</v>
          </cell>
          <cell r="B185">
            <v>61100</v>
          </cell>
          <cell r="C185" t="str">
            <v>Motor Vehicle Expenses</v>
          </cell>
          <cell r="D185" t="str">
            <v>EBT</v>
          </cell>
          <cell r="E185" t="str">
            <v>EBIT</v>
          </cell>
          <cell r="F185" t="str">
            <v>Operating Costs</v>
          </cell>
          <cell r="G185" t="str">
            <v>Operational Expense</v>
          </cell>
        </row>
        <row r="186">
          <cell r="A186" t="str">
            <v>2-001-61101</v>
          </cell>
          <cell r="B186">
            <v>61101</v>
          </cell>
          <cell r="C186" t="str">
            <v>Motor Vehicle Expense Accrual</v>
          </cell>
          <cell r="D186" t="str">
            <v>EBT</v>
          </cell>
          <cell r="E186" t="str">
            <v>EBIT</v>
          </cell>
          <cell r="F186" t="str">
            <v>Operating Costs</v>
          </cell>
          <cell r="G186" t="str">
            <v>Operational Expense</v>
          </cell>
        </row>
        <row r="187">
          <cell r="A187" t="str">
            <v>2-001-61102</v>
          </cell>
          <cell r="B187">
            <v>61102</v>
          </cell>
          <cell r="C187" t="str">
            <v>Fuel</v>
          </cell>
          <cell r="D187" t="str">
            <v>EBT</v>
          </cell>
          <cell r="E187" t="str">
            <v>EBIT</v>
          </cell>
          <cell r="F187" t="str">
            <v>Operating Costs</v>
          </cell>
          <cell r="G187" t="str">
            <v>Operational Expense</v>
          </cell>
        </row>
        <row r="188">
          <cell r="A188" t="str">
            <v>2-001-61103</v>
          </cell>
          <cell r="B188">
            <v>61103</v>
          </cell>
          <cell r="C188" t="str">
            <v>Maintenance</v>
          </cell>
          <cell r="D188" t="str">
            <v>EBT</v>
          </cell>
          <cell r="E188" t="str">
            <v>EBIT</v>
          </cell>
          <cell r="F188" t="str">
            <v>Operating Costs</v>
          </cell>
          <cell r="G188" t="str">
            <v>Operational Expense</v>
          </cell>
        </row>
        <row r="189">
          <cell r="A189" t="str">
            <v>2-001-61104</v>
          </cell>
          <cell r="B189">
            <v>61104</v>
          </cell>
          <cell r="C189" t="str">
            <v>Rental</v>
          </cell>
          <cell r="D189" t="str">
            <v>EBT</v>
          </cell>
          <cell r="E189" t="str">
            <v>EBIT</v>
          </cell>
          <cell r="F189" t="str">
            <v>Operating Costs</v>
          </cell>
          <cell r="G189" t="str">
            <v>Operational Expense</v>
          </cell>
        </row>
        <row r="190">
          <cell r="A190" t="str">
            <v>2-001-61105</v>
          </cell>
          <cell r="B190">
            <v>61105</v>
          </cell>
          <cell r="C190" t="str">
            <v>Tyres</v>
          </cell>
          <cell r="D190" t="str">
            <v>EBT</v>
          </cell>
          <cell r="E190" t="str">
            <v>EBIT</v>
          </cell>
          <cell r="F190" t="str">
            <v>Operating Costs</v>
          </cell>
          <cell r="G190" t="str">
            <v>Operational Expense</v>
          </cell>
        </row>
        <row r="191">
          <cell r="A191" t="str">
            <v>2-001-61106</v>
          </cell>
          <cell r="B191">
            <v>61106</v>
          </cell>
          <cell r="C191" t="str">
            <v>Registration</v>
          </cell>
          <cell r="D191" t="str">
            <v>EBT</v>
          </cell>
          <cell r="E191" t="str">
            <v>EBIT</v>
          </cell>
          <cell r="F191" t="str">
            <v>Operating Costs</v>
          </cell>
          <cell r="G191" t="str">
            <v>Operational Expense</v>
          </cell>
        </row>
        <row r="192">
          <cell r="A192" t="str">
            <v>2-001-61107</v>
          </cell>
          <cell r="B192">
            <v>61107</v>
          </cell>
          <cell r="C192" t="str">
            <v>Warranty</v>
          </cell>
          <cell r="D192" t="str">
            <v>EBT</v>
          </cell>
          <cell r="E192" t="str">
            <v>EBIT</v>
          </cell>
          <cell r="F192" t="str">
            <v>Operating Costs</v>
          </cell>
          <cell r="G192" t="str">
            <v>Operational Expense</v>
          </cell>
        </row>
        <row r="193">
          <cell r="A193" t="str">
            <v>2-001-61108</v>
          </cell>
          <cell r="B193">
            <v>61108</v>
          </cell>
          <cell r="C193" t="str">
            <v>Vehicle Hire</v>
          </cell>
          <cell r="D193" t="str">
            <v>EBT</v>
          </cell>
          <cell r="E193" t="str">
            <v>EBIT</v>
          </cell>
          <cell r="F193" t="str">
            <v>Operating Costs</v>
          </cell>
          <cell r="G193" t="str">
            <v>Operational Expense</v>
          </cell>
        </row>
        <row r="194">
          <cell r="A194" t="str">
            <v>2-001-62001</v>
          </cell>
          <cell r="B194">
            <v>62001</v>
          </cell>
          <cell r="C194" t="str">
            <v>Auditors Fees</v>
          </cell>
          <cell r="D194" t="str">
            <v>EBT</v>
          </cell>
          <cell r="E194" t="str">
            <v>EBIT</v>
          </cell>
          <cell r="F194" t="str">
            <v>Operating Costs</v>
          </cell>
          <cell r="G194" t="str">
            <v>Operational Expense</v>
          </cell>
        </row>
        <row r="195">
          <cell r="A195" t="str">
            <v>2-001-62002</v>
          </cell>
          <cell r="B195">
            <v>62002</v>
          </cell>
          <cell r="C195" t="str">
            <v>Advertising Exp</v>
          </cell>
          <cell r="D195" t="str">
            <v>EBT</v>
          </cell>
          <cell r="E195" t="str">
            <v>EBIT</v>
          </cell>
          <cell r="F195" t="str">
            <v>Operating Costs</v>
          </cell>
          <cell r="G195" t="str">
            <v>Operational Expense</v>
          </cell>
        </row>
        <row r="196">
          <cell r="A196" t="str">
            <v>2-001-62003</v>
          </cell>
          <cell r="B196">
            <v>62003</v>
          </cell>
          <cell r="C196" t="str">
            <v>Public Relations Expense</v>
          </cell>
          <cell r="D196" t="str">
            <v>EBT</v>
          </cell>
          <cell r="E196" t="str">
            <v>EBIT</v>
          </cell>
          <cell r="F196" t="str">
            <v>Operating Costs</v>
          </cell>
          <cell r="G196" t="str">
            <v>Operational Expense</v>
          </cell>
        </row>
        <row r="197">
          <cell r="A197" t="str">
            <v>2-001-62004</v>
          </cell>
          <cell r="B197">
            <v>62004</v>
          </cell>
          <cell r="C197" t="str">
            <v>General Marketing</v>
          </cell>
          <cell r="D197" t="str">
            <v>EBT</v>
          </cell>
          <cell r="E197" t="str">
            <v>EBIT</v>
          </cell>
          <cell r="F197" t="str">
            <v>Operating Costs</v>
          </cell>
          <cell r="G197" t="str">
            <v>Operational Expense</v>
          </cell>
        </row>
        <row r="198">
          <cell r="A198" t="str">
            <v>2-001-62005</v>
          </cell>
          <cell r="B198">
            <v>62005</v>
          </cell>
          <cell r="C198" t="str">
            <v>Bank Charges</v>
          </cell>
          <cell r="D198" t="str">
            <v>EBT</v>
          </cell>
          <cell r="E198" t="str">
            <v>EBIT</v>
          </cell>
          <cell r="F198" t="str">
            <v>Operating Costs</v>
          </cell>
          <cell r="G198" t="str">
            <v>Bank Charges</v>
          </cell>
        </row>
        <row r="199">
          <cell r="A199" t="str">
            <v>2-001-62005</v>
          </cell>
          <cell r="B199">
            <v>62005</v>
          </cell>
          <cell r="C199" t="str">
            <v>Bank Charges</v>
          </cell>
          <cell r="D199" t="str">
            <v>EBT</v>
          </cell>
          <cell r="E199" t="str">
            <v>EBIT</v>
          </cell>
          <cell r="F199" t="str">
            <v>Operating Costs</v>
          </cell>
          <cell r="G199" t="str">
            <v>Bank Charges</v>
          </cell>
        </row>
        <row r="200">
          <cell r="A200" t="str">
            <v>2-001-62006</v>
          </cell>
          <cell r="B200">
            <v>62006</v>
          </cell>
          <cell r="C200" t="str">
            <v>Mobile Phone Charges</v>
          </cell>
          <cell r="D200" t="str">
            <v>EBT</v>
          </cell>
          <cell r="E200" t="str">
            <v>EBIT</v>
          </cell>
          <cell r="F200" t="str">
            <v>Operating Costs</v>
          </cell>
          <cell r="G200" t="str">
            <v>Operational Expense</v>
          </cell>
        </row>
        <row r="201">
          <cell r="A201" t="str">
            <v>2-001-62007</v>
          </cell>
          <cell r="B201">
            <v>62007</v>
          </cell>
          <cell r="C201" t="str">
            <v>Telephones &amp; Faxes</v>
          </cell>
          <cell r="D201" t="str">
            <v>EBT</v>
          </cell>
          <cell r="E201" t="str">
            <v>EBIT</v>
          </cell>
          <cell r="F201" t="str">
            <v>Operating Costs</v>
          </cell>
          <cell r="G201" t="str">
            <v>Operational Expense</v>
          </cell>
        </row>
        <row r="202">
          <cell r="A202" t="str">
            <v>2-001-62008</v>
          </cell>
          <cell r="B202">
            <v>62008</v>
          </cell>
          <cell r="C202" t="str">
            <v>Satelite</v>
          </cell>
          <cell r="D202" t="str">
            <v>EBT</v>
          </cell>
          <cell r="E202" t="str">
            <v>EBIT</v>
          </cell>
          <cell r="F202" t="str">
            <v>Operating Costs</v>
          </cell>
          <cell r="G202" t="str">
            <v>Operational Expense</v>
          </cell>
        </row>
        <row r="203">
          <cell r="A203" t="str">
            <v>2-001-62009</v>
          </cell>
          <cell r="B203">
            <v>62009</v>
          </cell>
          <cell r="C203" t="str">
            <v>Board Expenses</v>
          </cell>
          <cell r="D203" t="str">
            <v>EBT</v>
          </cell>
          <cell r="E203" t="str">
            <v>EBIT</v>
          </cell>
          <cell r="F203" t="str">
            <v>Operating Costs</v>
          </cell>
          <cell r="G203" t="str">
            <v>Operational Expense</v>
          </cell>
        </row>
        <row r="204">
          <cell r="A204" t="str">
            <v>2-001-62010</v>
          </cell>
          <cell r="B204">
            <v>62010</v>
          </cell>
          <cell r="C204" t="str">
            <v>Donations Deductible</v>
          </cell>
          <cell r="D204" t="str">
            <v>EBT</v>
          </cell>
          <cell r="E204" t="str">
            <v>EBIT</v>
          </cell>
          <cell r="F204" t="str">
            <v>Operating Costs</v>
          </cell>
          <cell r="G204" t="str">
            <v>Operational Expense</v>
          </cell>
        </row>
        <row r="205">
          <cell r="A205" t="str">
            <v>2-001-62011</v>
          </cell>
          <cell r="B205">
            <v>62011</v>
          </cell>
          <cell r="C205" t="str">
            <v>Electricity</v>
          </cell>
          <cell r="D205" t="str">
            <v>EBT</v>
          </cell>
          <cell r="E205" t="str">
            <v>EBIT</v>
          </cell>
          <cell r="F205" t="str">
            <v>Operating Costs</v>
          </cell>
          <cell r="G205" t="str">
            <v>Operational Expense</v>
          </cell>
        </row>
        <row r="206">
          <cell r="A206" t="str">
            <v>2-001-62012</v>
          </cell>
          <cell r="B206">
            <v>62012</v>
          </cell>
          <cell r="C206" t="str">
            <v>Water Rates</v>
          </cell>
          <cell r="D206" t="str">
            <v>EBT</v>
          </cell>
          <cell r="E206" t="str">
            <v>EBIT</v>
          </cell>
          <cell r="F206" t="str">
            <v>Operating Costs</v>
          </cell>
          <cell r="G206" t="str">
            <v>Operational Expense</v>
          </cell>
        </row>
        <row r="207">
          <cell r="A207" t="str">
            <v>2-001-62013</v>
          </cell>
          <cell r="B207">
            <v>62013</v>
          </cell>
          <cell r="C207" t="str">
            <v>Office Equipment Hire - Short Term Hires</v>
          </cell>
          <cell r="D207" t="str">
            <v>EBT</v>
          </cell>
          <cell r="E207" t="str">
            <v>EBIT</v>
          </cell>
          <cell r="F207" t="str">
            <v>Operating Costs</v>
          </cell>
          <cell r="G207" t="str">
            <v>Operational Expense</v>
          </cell>
        </row>
        <row r="208">
          <cell r="A208" t="str">
            <v>2-001-62014</v>
          </cell>
          <cell r="B208">
            <v>62014</v>
          </cell>
          <cell r="C208" t="str">
            <v>Legal Expenses - Deductible</v>
          </cell>
          <cell r="D208" t="str">
            <v>EBT</v>
          </cell>
          <cell r="E208" t="str">
            <v>EBIT</v>
          </cell>
          <cell r="F208" t="str">
            <v>Operating Costs</v>
          </cell>
          <cell r="G208" t="str">
            <v>Operational Expense</v>
          </cell>
        </row>
        <row r="209">
          <cell r="A209" t="str">
            <v>2-001-62015</v>
          </cell>
          <cell r="B209">
            <v>62015</v>
          </cell>
          <cell r="C209" t="str">
            <v>Postage &amp; Couriers</v>
          </cell>
          <cell r="D209" t="str">
            <v>EBT</v>
          </cell>
          <cell r="E209" t="str">
            <v>EBIT</v>
          </cell>
          <cell r="F209" t="str">
            <v>Operating Costs</v>
          </cell>
          <cell r="G209" t="str">
            <v>Operational Expense</v>
          </cell>
        </row>
        <row r="210">
          <cell r="A210" t="str">
            <v>2-001-62016</v>
          </cell>
          <cell r="B210">
            <v>62016</v>
          </cell>
          <cell r="C210" t="str">
            <v>Printing &amp; Stationery</v>
          </cell>
          <cell r="D210" t="str">
            <v>EBT</v>
          </cell>
          <cell r="E210" t="str">
            <v>EBIT</v>
          </cell>
          <cell r="F210" t="str">
            <v>Operating Costs</v>
          </cell>
          <cell r="G210" t="str">
            <v>Operational Expense</v>
          </cell>
        </row>
        <row r="211">
          <cell r="A211" t="str">
            <v>2-001-62017</v>
          </cell>
          <cell r="B211">
            <v>62017</v>
          </cell>
          <cell r="C211" t="str">
            <v>Publications - Journals &amp; Periodicals</v>
          </cell>
          <cell r="D211" t="str">
            <v>EBT</v>
          </cell>
          <cell r="E211" t="str">
            <v>EBIT</v>
          </cell>
          <cell r="F211" t="str">
            <v>Operating Costs</v>
          </cell>
          <cell r="G211" t="str">
            <v>Operational Expense</v>
          </cell>
        </row>
        <row r="212">
          <cell r="A212" t="str">
            <v>2-001-62018</v>
          </cell>
          <cell r="B212">
            <v>62018</v>
          </cell>
          <cell r="C212" t="str">
            <v>Records Storage &amp; Maintenance</v>
          </cell>
          <cell r="D212" t="str">
            <v>EBT</v>
          </cell>
          <cell r="E212" t="str">
            <v>EBIT</v>
          </cell>
          <cell r="F212" t="str">
            <v>Operating Costs</v>
          </cell>
          <cell r="G212" t="str">
            <v>Operational Expense</v>
          </cell>
        </row>
        <row r="213">
          <cell r="A213" t="str">
            <v>2-001-62019</v>
          </cell>
          <cell r="B213">
            <v>62019</v>
          </cell>
          <cell r="C213" t="str">
            <v>Repairs &amp; Maint - Office Equip/Furniture</v>
          </cell>
          <cell r="D213" t="str">
            <v>EBT</v>
          </cell>
          <cell r="E213" t="str">
            <v>EBIT</v>
          </cell>
          <cell r="F213" t="str">
            <v>Operating Costs</v>
          </cell>
          <cell r="G213" t="str">
            <v>Operational Expense</v>
          </cell>
        </row>
        <row r="214">
          <cell r="A214" t="str">
            <v>2-001-62020</v>
          </cell>
          <cell r="B214">
            <v>62020</v>
          </cell>
          <cell r="C214" t="str">
            <v>Medical Supplies First Aid</v>
          </cell>
          <cell r="D214" t="str">
            <v>EBT</v>
          </cell>
          <cell r="E214" t="str">
            <v>EBIT</v>
          </cell>
          <cell r="F214" t="str">
            <v>Operating Costs</v>
          </cell>
          <cell r="G214" t="str">
            <v>Operational Expense</v>
          </cell>
        </row>
        <row r="215">
          <cell r="A215" t="str">
            <v>2-001-62020</v>
          </cell>
          <cell r="B215">
            <v>62020</v>
          </cell>
          <cell r="C215" t="str">
            <v>Consumables &amp; Supplies - Office</v>
          </cell>
          <cell r="D215" t="str">
            <v>EBT</v>
          </cell>
          <cell r="E215" t="str">
            <v>EBIT</v>
          </cell>
          <cell r="F215" t="str">
            <v>Operating Costs</v>
          </cell>
          <cell r="G215" t="str">
            <v>Operational Expense</v>
          </cell>
        </row>
        <row r="216">
          <cell r="A216" t="str">
            <v>2-001-62021</v>
          </cell>
          <cell r="B216">
            <v>62021</v>
          </cell>
          <cell r="C216" t="str">
            <v>Purchase Card Expenditure</v>
          </cell>
          <cell r="D216" t="str">
            <v>EBT</v>
          </cell>
          <cell r="E216" t="str">
            <v>EBIT</v>
          </cell>
          <cell r="F216" t="str">
            <v>Operating Costs</v>
          </cell>
          <cell r="G216" t="str">
            <v>Operational Expense</v>
          </cell>
        </row>
        <row r="217">
          <cell r="A217" t="str">
            <v>2-001-62022</v>
          </cell>
          <cell r="B217">
            <v>62022</v>
          </cell>
          <cell r="C217" t="str">
            <v>Land Aquistions/Approvals - PROJECTS</v>
          </cell>
          <cell r="D217" t="str">
            <v>EBT</v>
          </cell>
          <cell r="E217" t="str">
            <v>EBIT</v>
          </cell>
          <cell r="F217" t="str">
            <v>Operating Costs</v>
          </cell>
          <cell r="G217" t="str">
            <v>Operational Expense</v>
          </cell>
        </row>
        <row r="218">
          <cell r="A218" t="str">
            <v>2-001-62023</v>
          </cell>
          <cell r="B218">
            <v>62023</v>
          </cell>
          <cell r="C218" t="str">
            <v>Insurance Excess</v>
          </cell>
          <cell r="D218" t="str">
            <v>EBT</v>
          </cell>
          <cell r="E218" t="str">
            <v>EBIT</v>
          </cell>
          <cell r="F218" t="str">
            <v>Operating Costs</v>
          </cell>
          <cell r="G218" t="str">
            <v>Operational Expense</v>
          </cell>
        </row>
        <row r="219">
          <cell r="A219" t="str">
            <v>2-001-62100</v>
          </cell>
          <cell r="B219">
            <v>62100</v>
          </cell>
          <cell r="C219" t="str">
            <v>Entertainment - Ded &amp; FBT Payable - Xmas</v>
          </cell>
          <cell r="D219" t="str">
            <v>EBT</v>
          </cell>
          <cell r="E219" t="str">
            <v>EBIT</v>
          </cell>
          <cell r="F219" t="str">
            <v>Operating Costs</v>
          </cell>
          <cell r="G219" t="str">
            <v>Operational Expense</v>
          </cell>
        </row>
        <row r="220">
          <cell r="A220" t="str">
            <v>2-001-62101</v>
          </cell>
          <cell r="B220">
            <v>62101</v>
          </cell>
          <cell r="C220" t="str">
            <v>Meal Entertainment - Deductible &amp; FBT</v>
          </cell>
          <cell r="D220" t="str">
            <v>EBT</v>
          </cell>
          <cell r="E220" t="str">
            <v>EBIT</v>
          </cell>
          <cell r="F220" t="str">
            <v>Operating Costs</v>
          </cell>
          <cell r="G220" t="str">
            <v>Operational Expense</v>
          </cell>
        </row>
        <row r="221">
          <cell r="A221" t="str">
            <v>2-001-62102</v>
          </cell>
          <cell r="B221">
            <v>62102</v>
          </cell>
          <cell r="C221" t="str">
            <v>Meal Entertainment - Deductible &amp; NonFBT</v>
          </cell>
          <cell r="D221" t="str">
            <v>EBT</v>
          </cell>
          <cell r="E221" t="str">
            <v>EBIT</v>
          </cell>
          <cell r="F221" t="str">
            <v>Operating Costs</v>
          </cell>
          <cell r="G221" t="str">
            <v>Operational Expense</v>
          </cell>
        </row>
        <row r="222">
          <cell r="A222" t="str">
            <v>2-001-62103</v>
          </cell>
          <cell r="B222">
            <v>62103</v>
          </cell>
          <cell r="C222" t="str">
            <v>Meal Entertainment - Non-ded &amp; Non FBT</v>
          </cell>
          <cell r="D222" t="str">
            <v>EBT</v>
          </cell>
          <cell r="E222" t="str">
            <v>EBIT</v>
          </cell>
          <cell r="F222" t="str">
            <v>Operating Costs</v>
          </cell>
          <cell r="G222" t="str">
            <v>Operational Expense</v>
          </cell>
        </row>
        <row r="223">
          <cell r="A223" t="str">
            <v>2-001-62104</v>
          </cell>
          <cell r="B223">
            <v>62104</v>
          </cell>
          <cell r="C223" t="str">
            <v>Non Meal Entertainment - Deductibl &amp; FBT</v>
          </cell>
          <cell r="D223" t="str">
            <v>EBT</v>
          </cell>
          <cell r="E223" t="str">
            <v>EBIT</v>
          </cell>
          <cell r="F223" t="str">
            <v>Operating Costs</v>
          </cell>
          <cell r="G223" t="str">
            <v>Operational Expense</v>
          </cell>
        </row>
        <row r="224">
          <cell r="A224" t="str">
            <v>2-001-62105</v>
          </cell>
          <cell r="B224">
            <v>62105</v>
          </cell>
          <cell r="C224" t="str">
            <v>Non Meal Entertainment - Deduct &amp; NonFBT</v>
          </cell>
          <cell r="D224" t="str">
            <v>EBT</v>
          </cell>
          <cell r="E224" t="str">
            <v>EBIT</v>
          </cell>
          <cell r="F224" t="str">
            <v>Operating Costs</v>
          </cell>
          <cell r="G224" t="str">
            <v>Operational Expense</v>
          </cell>
        </row>
        <row r="225">
          <cell r="A225" t="str">
            <v>2-001-62201</v>
          </cell>
          <cell r="B225">
            <v>62201</v>
          </cell>
          <cell r="C225" t="str">
            <v>Gifts - Subject to FBT</v>
          </cell>
          <cell r="D225" t="str">
            <v>EBT</v>
          </cell>
          <cell r="E225" t="str">
            <v>EBIT</v>
          </cell>
          <cell r="F225" t="str">
            <v>Operating Costs</v>
          </cell>
          <cell r="G225" t="str">
            <v>Operational Expense</v>
          </cell>
        </row>
        <row r="226">
          <cell r="A226" t="str">
            <v>2-001-62202</v>
          </cell>
          <cell r="B226">
            <v>62202</v>
          </cell>
          <cell r="C226" t="str">
            <v>Gifts - Not Subject to FBT</v>
          </cell>
          <cell r="D226" t="str">
            <v>EBT</v>
          </cell>
          <cell r="E226" t="str">
            <v>EBIT</v>
          </cell>
          <cell r="F226" t="str">
            <v>Operating Costs</v>
          </cell>
          <cell r="G226" t="str">
            <v>Operational Expense</v>
          </cell>
        </row>
        <row r="227">
          <cell r="A227" t="str">
            <v>2-001-62301</v>
          </cell>
          <cell r="B227">
            <v>62301</v>
          </cell>
          <cell r="C227" t="str">
            <v>Sponsorships - Deductible</v>
          </cell>
          <cell r="D227" t="str">
            <v>EBT</v>
          </cell>
          <cell r="E227" t="str">
            <v>EBIT</v>
          </cell>
          <cell r="F227" t="str">
            <v>Operating Costs</v>
          </cell>
          <cell r="G227" t="str">
            <v>Operational Expense</v>
          </cell>
        </row>
        <row r="228">
          <cell r="A228" t="str">
            <v>2-001-62302</v>
          </cell>
          <cell r="B228">
            <v>62302</v>
          </cell>
          <cell r="C228" t="str">
            <v>Subscriptions to Corporate Organisations</v>
          </cell>
          <cell r="D228" t="str">
            <v>EBT</v>
          </cell>
          <cell r="E228" t="str">
            <v>EBIT</v>
          </cell>
          <cell r="F228" t="str">
            <v>Operating Costs</v>
          </cell>
          <cell r="G228" t="str">
            <v>Operational Expense</v>
          </cell>
        </row>
        <row r="229">
          <cell r="A229" t="str">
            <v>2-001-63001</v>
          </cell>
          <cell r="B229">
            <v>63001</v>
          </cell>
          <cell r="C229" t="str">
            <v>Non Catalogued Materials</v>
          </cell>
          <cell r="D229" t="str">
            <v>EBT</v>
          </cell>
          <cell r="E229" t="str">
            <v>EBIT</v>
          </cell>
          <cell r="F229" t="str">
            <v>Operating Costs</v>
          </cell>
          <cell r="G229" t="str">
            <v>Operational Expense</v>
          </cell>
        </row>
        <row r="230">
          <cell r="A230" t="str">
            <v>2-001-63002</v>
          </cell>
          <cell r="B230">
            <v>63002</v>
          </cell>
          <cell r="C230" t="str">
            <v>Poisonous Sprays</v>
          </cell>
          <cell r="D230" t="str">
            <v>EBT</v>
          </cell>
          <cell r="E230" t="str">
            <v>EBIT</v>
          </cell>
          <cell r="F230" t="str">
            <v>Operating Costs</v>
          </cell>
          <cell r="G230" t="str">
            <v>Operational Expense</v>
          </cell>
        </row>
        <row r="231">
          <cell r="A231" t="str">
            <v>2-001-63003</v>
          </cell>
          <cell r="B231">
            <v>63003</v>
          </cell>
          <cell r="C231" t="str">
            <v>Chromatograph Gases</v>
          </cell>
          <cell r="D231" t="str">
            <v>EBT</v>
          </cell>
          <cell r="E231" t="str">
            <v>EBIT</v>
          </cell>
          <cell r="F231" t="str">
            <v>Operating Costs</v>
          </cell>
          <cell r="G231" t="str">
            <v>Operational Expense</v>
          </cell>
        </row>
        <row r="232">
          <cell r="A232" t="str">
            <v>2-001-63004</v>
          </cell>
          <cell r="B232">
            <v>63004</v>
          </cell>
          <cell r="C232" t="str">
            <v>Oil &amp; Lubricants for Generator &amp; Compres</v>
          </cell>
          <cell r="D232" t="str">
            <v>EBT</v>
          </cell>
          <cell r="E232" t="str">
            <v>EBIT</v>
          </cell>
          <cell r="F232" t="str">
            <v>Operating Costs</v>
          </cell>
          <cell r="G232" t="str">
            <v>Operational Expense</v>
          </cell>
        </row>
        <row r="233">
          <cell r="A233" t="str">
            <v>2-001-63005</v>
          </cell>
          <cell r="B233">
            <v>63005</v>
          </cell>
          <cell r="C233" t="str">
            <v>Consumables - Field</v>
          </cell>
          <cell r="D233" t="str">
            <v>EBT</v>
          </cell>
          <cell r="E233" t="str">
            <v>EBIT</v>
          </cell>
          <cell r="F233" t="str">
            <v>Operating Costs</v>
          </cell>
          <cell r="G233" t="str">
            <v>Operational Expense</v>
          </cell>
        </row>
        <row r="234">
          <cell r="A234" t="str">
            <v>2-001-63006</v>
          </cell>
          <cell r="B234">
            <v>63006</v>
          </cell>
          <cell r="C234" t="str">
            <v>Signs</v>
          </cell>
          <cell r="D234" t="str">
            <v>EBT</v>
          </cell>
          <cell r="E234" t="str">
            <v>EBIT</v>
          </cell>
          <cell r="F234" t="str">
            <v>Operating Costs</v>
          </cell>
          <cell r="G234" t="str">
            <v>Operational Expense</v>
          </cell>
        </row>
        <row r="235">
          <cell r="A235" t="str">
            <v>2-001-63007</v>
          </cell>
          <cell r="B235">
            <v>63007</v>
          </cell>
          <cell r="C235" t="str">
            <v>CP Instrumentation and Panels</v>
          </cell>
          <cell r="D235" t="str">
            <v>EBT</v>
          </cell>
          <cell r="E235" t="str">
            <v>EBIT</v>
          </cell>
          <cell r="F235" t="str">
            <v>Operating Costs</v>
          </cell>
          <cell r="G235" t="str">
            <v>Operational Expense</v>
          </cell>
        </row>
        <row r="236">
          <cell r="A236" t="str">
            <v>2-001-63008</v>
          </cell>
          <cell r="B236">
            <v>63008</v>
          </cell>
          <cell r="C236" t="str">
            <v>Instruments &amp; Metering</v>
          </cell>
          <cell r="D236" t="str">
            <v>EBT</v>
          </cell>
          <cell r="E236" t="str">
            <v>EBIT</v>
          </cell>
          <cell r="F236" t="str">
            <v>Operating Costs</v>
          </cell>
          <cell r="G236" t="str">
            <v>Operational Expense</v>
          </cell>
        </row>
        <row r="237">
          <cell r="A237" t="str">
            <v>2-001-63009</v>
          </cell>
          <cell r="B237">
            <v>63009</v>
          </cell>
          <cell r="C237" t="str">
            <v>Pipes, Fittings &amp; Materials</v>
          </cell>
          <cell r="D237" t="str">
            <v>EBT</v>
          </cell>
          <cell r="E237" t="str">
            <v>EBIT</v>
          </cell>
          <cell r="F237" t="str">
            <v>Operating Costs</v>
          </cell>
          <cell r="G237" t="str">
            <v>Operational Expense</v>
          </cell>
        </row>
        <row r="238">
          <cell r="A238" t="str">
            <v>2-001-63010</v>
          </cell>
          <cell r="B238">
            <v>63010</v>
          </cell>
          <cell r="C238" t="str">
            <v>Filters &amp; Separators</v>
          </cell>
          <cell r="D238" t="str">
            <v>EBT</v>
          </cell>
          <cell r="E238" t="str">
            <v>EBIT</v>
          </cell>
          <cell r="F238" t="str">
            <v>Operating Costs</v>
          </cell>
          <cell r="G238" t="str">
            <v>Operational Expense</v>
          </cell>
        </row>
        <row r="239">
          <cell r="A239" t="str">
            <v>2-001-63011</v>
          </cell>
          <cell r="B239">
            <v>63011</v>
          </cell>
          <cell r="C239" t="str">
            <v>Valves and Mechanical - Spares</v>
          </cell>
          <cell r="D239" t="str">
            <v>EBT</v>
          </cell>
          <cell r="E239" t="str">
            <v>EBIT</v>
          </cell>
          <cell r="F239" t="str">
            <v>Operating Costs</v>
          </cell>
          <cell r="G239" t="str">
            <v>Operational Expense</v>
          </cell>
        </row>
        <row r="240">
          <cell r="A240" t="str">
            <v>2-001-63012</v>
          </cell>
          <cell r="B240">
            <v>63012</v>
          </cell>
          <cell r="C240" t="str">
            <v>Freight &amp; Handling</v>
          </cell>
          <cell r="D240" t="str">
            <v>EBT</v>
          </cell>
          <cell r="E240" t="str">
            <v>EBIT</v>
          </cell>
          <cell r="F240" t="str">
            <v>Operating Costs</v>
          </cell>
          <cell r="G240" t="str">
            <v>Operational Expense</v>
          </cell>
        </row>
        <row r="241">
          <cell r="A241" t="str">
            <v>2-001-63013</v>
          </cell>
          <cell r="B241">
            <v>63013</v>
          </cell>
          <cell r="C241" t="str">
            <v>Repairs &amp; Maint - Plant &amp; Equipment</v>
          </cell>
          <cell r="D241" t="str">
            <v>EBT</v>
          </cell>
          <cell r="E241" t="str">
            <v>EBIT</v>
          </cell>
          <cell r="F241" t="str">
            <v>Operating Costs</v>
          </cell>
          <cell r="G241" t="str">
            <v>Operational Expense</v>
          </cell>
        </row>
        <row r="242">
          <cell r="A242" t="str">
            <v>2-001-63014</v>
          </cell>
          <cell r="B242">
            <v>63014</v>
          </cell>
          <cell r="C242" t="str">
            <v>Repairs &amp; Maint - Buildings</v>
          </cell>
          <cell r="D242" t="str">
            <v>EBT</v>
          </cell>
          <cell r="E242" t="str">
            <v>EBIT</v>
          </cell>
          <cell r="F242" t="str">
            <v>Operating Costs</v>
          </cell>
          <cell r="G242" t="str">
            <v>Operational Expense</v>
          </cell>
        </row>
        <row r="243">
          <cell r="A243" t="str">
            <v>2-001-63015</v>
          </cell>
          <cell r="B243">
            <v>63015</v>
          </cell>
          <cell r="C243" t="str">
            <v>Repairs &amp; Maintenance - Painting</v>
          </cell>
          <cell r="D243" t="str">
            <v>EBT</v>
          </cell>
          <cell r="E243" t="str">
            <v>EBIT</v>
          </cell>
          <cell r="F243" t="str">
            <v>Operating Costs</v>
          </cell>
          <cell r="G243" t="str">
            <v>Operational Expense</v>
          </cell>
        </row>
        <row r="244">
          <cell r="A244" t="str">
            <v>2-001-63016</v>
          </cell>
          <cell r="B244">
            <v>63016</v>
          </cell>
          <cell r="C244" t="str">
            <v>Repairs &amp; Maintenance-ROW, Roads &amp; Sites</v>
          </cell>
          <cell r="D244" t="str">
            <v>EBT</v>
          </cell>
          <cell r="E244" t="str">
            <v>EBIT</v>
          </cell>
          <cell r="F244" t="str">
            <v>Operating Costs</v>
          </cell>
          <cell r="G244" t="str">
            <v>Operational Expense</v>
          </cell>
        </row>
        <row r="245">
          <cell r="A245" t="str">
            <v>2-001-63017</v>
          </cell>
          <cell r="B245">
            <v>63017</v>
          </cell>
          <cell r="C245" t="str">
            <v>Safety Equipment</v>
          </cell>
          <cell r="D245" t="str">
            <v>EBT</v>
          </cell>
          <cell r="E245" t="str">
            <v>EBIT</v>
          </cell>
          <cell r="F245" t="str">
            <v>Operating Costs</v>
          </cell>
          <cell r="G245" t="str">
            <v>Operational Expense</v>
          </cell>
        </row>
        <row r="246">
          <cell r="A246" t="str">
            <v>2-001-63018</v>
          </cell>
          <cell r="B246">
            <v>63018</v>
          </cell>
          <cell r="C246" t="str">
            <v>General Materials</v>
          </cell>
          <cell r="D246" t="str">
            <v>EBT</v>
          </cell>
          <cell r="E246" t="str">
            <v>EBIT</v>
          </cell>
          <cell r="F246" t="str">
            <v>Operating Costs</v>
          </cell>
          <cell r="G246" t="str">
            <v>Operational Expense</v>
          </cell>
        </row>
        <row r="247">
          <cell r="A247" t="str">
            <v>2-001-63018</v>
          </cell>
          <cell r="B247">
            <v>63018</v>
          </cell>
          <cell r="C247" t="str">
            <v>Instrument Parts</v>
          </cell>
          <cell r="D247" t="str">
            <v>EBT</v>
          </cell>
          <cell r="E247" t="str">
            <v>EBIT</v>
          </cell>
          <cell r="F247" t="str">
            <v>Operating Costs</v>
          </cell>
          <cell r="G247" t="str">
            <v>Operational Expense</v>
          </cell>
        </row>
        <row r="248">
          <cell r="A248" t="str">
            <v>2-001-63100</v>
          </cell>
          <cell r="B248">
            <v>63100</v>
          </cell>
          <cell r="C248" t="str">
            <v>Capital Equipment ($300 - $1000)</v>
          </cell>
          <cell r="D248" t="str">
            <v>EBT</v>
          </cell>
          <cell r="E248" t="str">
            <v>EBIT</v>
          </cell>
          <cell r="F248" t="str">
            <v>Operating Costs</v>
          </cell>
          <cell r="G248" t="str">
            <v>Operational Expense</v>
          </cell>
        </row>
        <row r="249">
          <cell r="A249" t="str">
            <v>2-001-63104</v>
          </cell>
          <cell r="B249">
            <v>63104</v>
          </cell>
          <cell r="C249" t="str">
            <v>Assisted Education HECS</v>
          </cell>
          <cell r="D249" t="str">
            <v>EBT</v>
          </cell>
          <cell r="E249" t="str">
            <v>EBIT</v>
          </cell>
          <cell r="F249" t="str">
            <v>Operating Costs</v>
          </cell>
          <cell r="G249" t="str">
            <v>Operational Expense</v>
          </cell>
        </row>
        <row r="250">
          <cell r="A250" t="str">
            <v>2-001-63200</v>
          </cell>
          <cell r="B250">
            <v>63200</v>
          </cell>
          <cell r="C250" t="str">
            <v>LVA less than $300</v>
          </cell>
          <cell r="D250" t="str">
            <v>EBT</v>
          </cell>
          <cell r="E250" t="str">
            <v>EBIT</v>
          </cell>
          <cell r="F250" t="str">
            <v>Operating Costs</v>
          </cell>
          <cell r="G250" t="str">
            <v>Operational Expense</v>
          </cell>
        </row>
        <row r="251">
          <cell r="A251" t="str">
            <v>2-001-63201</v>
          </cell>
          <cell r="B251">
            <v>63201</v>
          </cell>
          <cell r="C251" t="str">
            <v>Loose Tools Minor Plant</v>
          </cell>
          <cell r="D251" t="str">
            <v>EBT</v>
          </cell>
          <cell r="E251" t="str">
            <v>EBIT</v>
          </cell>
          <cell r="F251" t="str">
            <v>Operating Costs</v>
          </cell>
          <cell r="G251" t="str">
            <v>Operational Expense</v>
          </cell>
        </row>
        <row r="252">
          <cell r="A252" t="str">
            <v>2-001-63202</v>
          </cell>
          <cell r="B252">
            <v>63202</v>
          </cell>
          <cell r="C252" t="str">
            <v>Capital Tools - PROJECTS</v>
          </cell>
          <cell r="D252" t="str">
            <v>EBT</v>
          </cell>
          <cell r="E252" t="str">
            <v>EBIT</v>
          </cell>
          <cell r="F252" t="str">
            <v>Operating Costs</v>
          </cell>
          <cell r="G252" t="str">
            <v>Operational Expense</v>
          </cell>
        </row>
        <row r="253">
          <cell r="A253" t="str">
            <v>2-001-64001</v>
          </cell>
          <cell r="B253">
            <v>64001</v>
          </cell>
          <cell r="C253" t="str">
            <v>Professional Consultants</v>
          </cell>
          <cell r="D253" t="str">
            <v>EBT</v>
          </cell>
          <cell r="E253" t="str">
            <v>EBIT</v>
          </cell>
          <cell r="F253" t="str">
            <v>Operating Costs</v>
          </cell>
          <cell r="G253" t="str">
            <v>Operational Expense</v>
          </cell>
        </row>
        <row r="254">
          <cell r="A254" t="str">
            <v>2-001-64002</v>
          </cell>
          <cell r="B254">
            <v>64002</v>
          </cell>
          <cell r="C254" t="str">
            <v>General Contractor Services</v>
          </cell>
          <cell r="D254" t="str">
            <v>EBT</v>
          </cell>
          <cell r="E254" t="str">
            <v>EBIT</v>
          </cell>
          <cell r="F254" t="str">
            <v>Operating Costs</v>
          </cell>
          <cell r="G254" t="str">
            <v>Operational Expense</v>
          </cell>
        </row>
        <row r="255">
          <cell r="A255" t="str">
            <v>2-001-64020</v>
          </cell>
          <cell r="B255">
            <v>64020</v>
          </cell>
          <cell r="C255" t="str">
            <v>Fire Fighting</v>
          </cell>
          <cell r="D255" t="str">
            <v>EBT</v>
          </cell>
          <cell r="E255" t="str">
            <v>EBIT</v>
          </cell>
          <cell r="F255" t="str">
            <v>Operating Costs</v>
          </cell>
          <cell r="G255" t="str">
            <v>Operational Expense</v>
          </cell>
        </row>
        <row r="256">
          <cell r="A256" t="str">
            <v>2-001-64021</v>
          </cell>
          <cell r="B256">
            <v>64021</v>
          </cell>
          <cell r="C256" t="str">
            <v>Civil &amp; Building</v>
          </cell>
          <cell r="D256" t="str">
            <v>EBT</v>
          </cell>
          <cell r="E256" t="str">
            <v>EBIT</v>
          </cell>
          <cell r="F256" t="str">
            <v>Operating Costs</v>
          </cell>
          <cell r="G256" t="str">
            <v>Operational Expense</v>
          </cell>
        </row>
        <row r="257">
          <cell r="A257" t="str">
            <v>2-001-64022</v>
          </cell>
          <cell r="B257">
            <v>64022</v>
          </cell>
          <cell r="C257" t="str">
            <v>Electrical &amp; Instrumentation</v>
          </cell>
          <cell r="D257" t="str">
            <v>EBT</v>
          </cell>
          <cell r="E257" t="str">
            <v>EBIT</v>
          </cell>
          <cell r="F257" t="str">
            <v>Operating Costs</v>
          </cell>
          <cell r="G257" t="str">
            <v>Operational Expense</v>
          </cell>
        </row>
        <row r="258">
          <cell r="A258" t="str">
            <v>2-001-64023</v>
          </cell>
          <cell r="B258">
            <v>64023</v>
          </cell>
          <cell r="C258" t="str">
            <v>Mechanical</v>
          </cell>
          <cell r="D258" t="str">
            <v>EBT</v>
          </cell>
          <cell r="E258" t="str">
            <v>EBIT</v>
          </cell>
          <cell r="F258" t="str">
            <v>Operating Costs</v>
          </cell>
          <cell r="G258" t="str">
            <v>Operational Expense</v>
          </cell>
        </row>
        <row r="259">
          <cell r="A259" t="str">
            <v>2-001-64024</v>
          </cell>
          <cell r="B259">
            <v>64024</v>
          </cell>
          <cell r="C259" t="str">
            <v>Gas Quality Tests &amp; Audit</v>
          </cell>
          <cell r="D259" t="str">
            <v>EBT</v>
          </cell>
          <cell r="E259" t="str">
            <v>EBIT</v>
          </cell>
          <cell r="F259" t="str">
            <v>Operating Costs</v>
          </cell>
          <cell r="G259" t="str">
            <v>Operational Expense</v>
          </cell>
        </row>
        <row r="260">
          <cell r="A260" t="str">
            <v>2-001-64025</v>
          </cell>
          <cell r="B260">
            <v>64025</v>
          </cell>
          <cell r="C260" t="str">
            <v>Airconditioning Maintenance</v>
          </cell>
          <cell r="D260" t="str">
            <v>EBT</v>
          </cell>
          <cell r="E260" t="str">
            <v>EBIT</v>
          </cell>
          <cell r="F260" t="str">
            <v>Operating Costs</v>
          </cell>
          <cell r="G260" t="str">
            <v>Operational Expense</v>
          </cell>
        </row>
        <row r="261">
          <cell r="A261" t="str">
            <v>2-001-64026</v>
          </cell>
          <cell r="B261">
            <v>64026</v>
          </cell>
          <cell r="C261" t="str">
            <v>Equipment Certification</v>
          </cell>
          <cell r="D261" t="str">
            <v>EBT</v>
          </cell>
          <cell r="E261" t="str">
            <v>EBIT</v>
          </cell>
          <cell r="F261" t="str">
            <v>Operating Costs</v>
          </cell>
          <cell r="G261" t="str">
            <v>Operational Expense</v>
          </cell>
        </row>
        <row r="262">
          <cell r="A262" t="str">
            <v>2-001-64027</v>
          </cell>
          <cell r="B262">
            <v>64027</v>
          </cell>
          <cell r="C262" t="str">
            <v>Quality Assurance Accreditation</v>
          </cell>
          <cell r="D262" t="str">
            <v>EBT</v>
          </cell>
          <cell r="E262" t="str">
            <v>EBIT</v>
          </cell>
          <cell r="F262" t="str">
            <v>Operating Costs</v>
          </cell>
          <cell r="G262" t="str">
            <v>Operational Expense</v>
          </cell>
        </row>
        <row r="263">
          <cell r="A263" t="str">
            <v>2-001-64028</v>
          </cell>
          <cell r="B263">
            <v>64028</v>
          </cell>
          <cell r="C263" t="str">
            <v>Right of Way Clearing &amp; Grading</v>
          </cell>
          <cell r="D263" t="str">
            <v>EBT</v>
          </cell>
          <cell r="E263" t="str">
            <v>EBIT</v>
          </cell>
          <cell r="F263" t="str">
            <v>Operating Costs</v>
          </cell>
          <cell r="G263" t="str">
            <v>Operational Expense</v>
          </cell>
        </row>
        <row r="264">
          <cell r="A264" t="str">
            <v>2-001-64029</v>
          </cell>
          <cell r="B264">
            <v>64029</v>
          </cell>
          <cell r="C264" t="str">
            <v>Engineering Consultants</v>
          </cell>
          <cell r="D264" t="str">
            <v>EBT</v>
          </cell>
          <cell r="E264" t="str">
            <v>EBIT</v>
          </cell>
          <cell r="F264" t="str">
            <v>Operating Costs</v>
          </cell>
          <cell r="G264" t="str">
            <v>Operational Expense</v>
          </cell>
        </row>
        <row r="265">
          <cell r="A265" t="str">
            <v>2-001-64030</v>
          </cell>
          <cell r="B265">
            <v>64030</v>
          </cell>
          <cell r="C265" t="str">
            <v>Aircraft Hire</v>
          </cell>
          <cell r="D265" t="str">
            <v>EBT</v>
          </cell>
          <cell r="E265" t="str">
            <v>EBIT</v>
          </cell>
          <cell r="F265" t="str">
            <v>Operating Costs</v>
          </cell>
          <cell r="G265" t="str">
            <v>Operational Expense</v>
          </cell>
        </row>
        <row r="266">
          <cell r="A266" t="str">
            <v>2-001-64031</v>
          </cell>
          <cell r="B266">
            <v>64031</v>
          </cell>
          <cell r="C266" t="str">
            <v>Hire - Plant &amp; Equipment</v>
          </cell>
          <cell r="D266" t="str">
            <v>EBT</v>
          </cell>
          <cell r="E266" t="str">
            <v>EBIT</v>
          </cell>
          <cell r="F266" t="str">
            <v>Operating Costs</v>
          </cell>
          <cell r="G266" t="str">
            <v>Operational Expense</v>
          </cell>
        </row>
        <row r="267">
          <cell r="A267" t="str">
            <v>2-001-64032</v>
          </cell>
          <cell r="B267">
            <v>64032</v>
          </cell>
          <cell r="C267" t="str">
            <v>Mechanical - Meter Stations - PROJECTS</v>
          </cell>
          <cell r="D267" t="str">
            <v>EBT</v>
          </cell>
          <cell r="E267" t="str">
            <v>EBIT</v>
          </cell>
          <cell r="F267" t="str">
            <v>Operating Costs</v>
          </cell>
          <cell r="G267" t="str">
            <v>Operational Expense</v>
          </cell>
        </row>
        <row r="268">
          <cell r="A268" t="str">
            <v>2-001-64033</v>
          </cell>
          <cell r="B268">
            <v>64033</v>
          </cell>
          <cell r="C268" t="str">
            <v>Mechanical - Pipeline Construction - PROJECTS</v>
          </cell>
          <cell r="D268" t="str">
            <v>EBT</v>
          </cell>
          <cell r="E268" t="str">
            <v>EBIT</v>
          </cell>
          <cell r="F268" t="str">
            <v>Operating Costs</v>
          </cell>
          <cell r="G268" t="str">
            <v>Operational Expense</v>
          </cell>
        </row>
        <row r="269">
          <cell r="A269" t="str">
            <v>2-001-64040</v>
          </cell>
          <cell r="B269">
            <v>64040</v>
          </cell>
          <cell r="C269" t="str">
            <v>Payroll Tax - Contractors</v>
          </cell>
          <cell r="D269" t="str">
            <v>EBT</v>
          </cell>
          <cell r="E269" t="str">
            <v>EBIT</v>
          </cell>
          <cell r="F269" t="str">
            <v>Operating Costs</v>
          </cell>
          <cell r="G269" t="str">
            <v>Operational Expense</v>
          </cell>
        </row>
        <row r="270">
          <cell r="A270" t="str">
            <v>2-001-64050</v>
          </cell>
          <cell r="B270">
            <v>64050</v>
          </cell>
          <cell r="C270" t="str">
            <v>Travel &amp; Related - Others</v>
          </cell>
          <cell r="D270" t="str">
            <v>EBT</v>
          </cell>
          <cell r="E270" t="str">
            <v>EBIT</v>
          </cell>
          <cell r="F270" t="str">
            <v>Operating Costs</v>
          </cell>
          <cell r="G270" t="str">
            <v>Operational Expense</v>
          </cell>
        </row>
        <row r="271">
          <cell r="A271" t="str">
            <v>2-001-64060</v>
          </cell>
          <cell r="B271">
            <v>64060</v>
          </cell>
          <cell r="C271" t="str">
            <v>I/G Charges - Regulatory Affairs</v>
          </cell>
          <cell r="D271" t="str">
            <v>EBT</v>
          </cell>
          <cell r="E271" t="str">
            <v>EBIT</v>
          </cell>
          <cell r="F271" t="str">
            <v>Operating Costs</v>
          </cell>
          <cell r="G271" t="str">
            <v>Operational Expense</v>
          </cell>
        </row>
        <row r="272">
          <cell r="A272" t="str">
            <v>2-001-64061</v>
          </cell>
          <cell r="B272">
            <v>64061</v>
          </cell>
          <cell r="C272" t="str">
            <v>I/G Chg - General IT</v>
          </cell>
          <cell r="D272" t="str">
            <v>EBT</v>
          </cell>
          <cell r="E272" t="str">
            <v>EBIT</v>
          </cell>
          <cell r="F272" t="str">
            <v>Operating Costs</v>
          </cell>
          <cell r="G272" t="str">
            <v>Operational Expense</v>
          </cell>
        </row>
        <row r="273">
          <cell r="A273" t="str">
            <v>2-001-65001</v>
          </cell>
          <cell r="B273">
            <v>65001</v>
          </cell>
          <cell r="C273" t="str">
            <v>Cleaning</v>
          </cell>
          <cell r="D273" t="str">
            <v>EBT</v>
          </cell>
          <cell r="E273" t="str">
            <v>EBIT</v>
          </cell>
          <cell r="F273" t="str">
            <v>Operating Costs</v>
          </cell>
          <cell r="G273" t="str">
            <v>Operational Expense</v>
          </cell>
        </row>
        <row r="274">
          <cell r="A274" t="str">
            <v>2-001-65002</v>
          </cell>
          <cell r="B274">
            <v>65002</v>
          </cell>
          <cell r="C274" t="str">
            <v>Maintenance</v>
          </cell>
          <cell r="D274" t="str">
            <v>EBT</v>
          </cell>
          <cell r="E274" t="str">
            <v>EBIT</v>
          </cell>
          <cell r="F274" t="str">
            <v>Operating Costs</v>
          </cell>
          <cell r="G274" t="str">
            <v>Operational Expense</v>
          </cell>
        </row>
        <row r="275">
          <cell r="A275" t="str">
            <v>2-001-65003</v>
          </cell>
          <cell r="B275">
            <v>65003</v>
          </cell>
          <cell r="C275" t="str">
            <v>SCADA</v>
          </cell>
          <cell r="D275" t="str">
            <v>EBT</v>
          </cell>
          <cell r="E275" t="str">
            <v>EBIT</v>
          </cell>
          <cell r="F275" t="str">
            <v>Operating Costs</v>
          </cell>
          <cell r="G275" t="str">
            <v>Operational Expense</v>
          </cell>
        </row>
        <row r="276">
          <cell r="A276" t="str">
            <v>2-001-65004</v>
          </cell>
          <cell r="B276">
            <v>65004</v>
          </cell>
          <cell r="C276" t="str">
            <v>Telstra Charges</v>
          </cell>
          <cell r="D276" t="str">
            <v>EBT</v>
          </cell>
          <cell r="E276" t="str">
            <v>EBIT</v>
          </cell>
          <cell r="F276" t="str">
            <v>Operating Costs</v>
          </cell>
          <cell r="G276" t="str">
            <v>Operational Expense</v>
          </cell>
        </row>
        <row r="277">
          <cell r="A277" t="str">
            <v>2-001-65006</v>
          </cell>
          <cell r="B277">
            <v>65006</v>
          </cell>
          <cell r="C277" t="str">
            <v>Rents Paid - External</v>
          </cell>
          <cell r="D277" t="str">
            <v>EBT</v>
          </cell>
          <cell r="E277" t="str">
            <v>EBIT</v>
          </cell>
          <cell r="F277" t="str">
            <v>Operating Costs</v>
          </cell>
          <cell r="G277" t="str">
            <v>Operational Expense</v>
          </cell>
        </row>
        <row r="278">
          <cell r="A278" t="str">
            <v>2-001-65007</v>
          </cell>
          <cell r="B278">
            <v>65007</v>
          </cell>
          <cell r="C278" t="str">
            <v>Security Costs</v>
          </cell>
          <cell r="D278" t="str">
            <v>EBT</v>
          </cell>
          <cell r="E278" t="str">
            <v>EBIT</v>
          </cell>
          <cell r="F278" t="str">
            <v>Operating Costs</v>
          </cell>
          <cell r="G278" t="str">
            <v>Operational Expense</v>
          </cell>
        </row>
        <row r="279">
          <cell r="A279" t="str">
            <v>2-001-66001</v>
          </cell>
          <cell r="B279">
            <v>66001</v>
          </cell>
          <cell r="C279" t="str">
            <v>Insurance - Motor Vehicles</v>
          </cell>
          <cell r="D279" t="str">
            <v>EBT</v>
          </cell>
          <cell r="E279" t="str">
            <v>EBIT</v>
          </cell>
          <cell r="F279" t="str">
            <v>Operating Costs</v>
          </cell>
          <cell r="G279" t="str">
            <v>Operational Expense</v>
          </cell>
        </row>
        <row r="280">
          <cell r="A280" t="str">
            <v>2-001-66002</v>
          </cell>
          <cell r="B280">
            <v>66002</v>
          </cell>
          <cell r="C280" t="str">
            <v>Insurance - General Property/Marine</v>
          </cell>
          <cell r="D280" t="str">
            <v>EBT</v>
          </cell>
          <cell r="E280" t="str">
            <v>EBIT</v>
          </cell>
          <cell r="F280" t="str">
            <v>Operating Costs</v>
          </cell>
          <cell r="G280" t="str">
            <v>Operational Expense</v>
          </cell>
        </row>
        <row r="281">
          <cell r="A281" t="str">
            <v>2-001-66003</v>
          </cell>
          <cell r="B281">
            <v>66003</v>
          </cell>
          <cell r="C281" t="str">
            <v>Insurance - Energy Policy</v>
          </cell>
          <cell r="D281" t="str">
            <v>EBT</v>
          </cell>
          <cell r="E281" t="str">
            <v>EBIT</v>
          </cell>
          <cell r="F281" t="str">
            <v>Operating Costs</v>
          </cell>
          <cell r="G281" t="str">
            <v>Operational Expense</v>
          </cell>
        </row>
        <row r="282">
          <cell r="A282" t="str">
            <v>2-001-66004</v>
          </cell>
          <cell r="B282">
            <v>66004</v>
          </cell>
          <cell r="C282" t="str">
            <v>I/G Charges - Insurance</v>
          </cell>
          <cell r="D282" t="str">
            <v>EBT</v>
          </cell>
          <cell r="E282" t="str">
            <v>EBIT</v>
          </cell>
          <cell r="F282" t="str">
            <v>Operating Costs</v>
          </cell>
          <cell r="G282" t="str">
            <v>Operational Expense</v>
          </cell>
        </row>
        <row r="283">
          <cell r="A283" t="str">
            <v>2-001-66100</v>
          </cell>
          <cell r="B283">
            <v>66100</v>
          </cell>
          <cell r="C283" t="str">
            <v>Insurance Excess Claims Refunds</v>
          </cell>
          <cell r="D283" t="str">
            <v>EBT</v>
          </cell>
          <cell r="E283" t="str">
            <v>EBIT</v>
          </cell>
          <cell r="F283" t="str">
            <v>Operating Costs</v>
          </cell>
          <cell r="G283" t="str">
            <v>Operational Expense</v>
          </cell>
        </row>
        <row r="284">
          <cell r="A284" t="str">
            <v>2-001-67001</v>
          </cell>
          <cell r="B284">
            <v>67001</v>
          </cell>
          <cell r="C284" t="str">
            <v>Council Rates</v>
          </cell>
          <cell r="D284" t="str">
            <v>EBT</v>
          </cell>
          <cell r="E284" t="str">
            <v>EBIT</v>
          </cell>
          <cell r="F284" t="str">
            <v>Operating Costs</v>
          </cell>
          <cell r="G284" t="str">
            <v>Operational Expense</v>
          </cell>
        </row>
        <row r="285">
          <cell r="A285" t="str">
            <v>2-001-67002</v>
          </cell>
          <cell r="B285">
            <v>67002</v>
          </cell>
          <cell r="C285" t="str">
            <v>Pipeline Licence Fees</v>
          </cell>
          <cell r="D285" t="str">
            <v>EBT</v>
          </cell>
          <cell r="E285" t="str">
            <v>EBIT</v>
          </cell>
          <cell r="F285" t="str">
            <v>Operating Costs</v>
          </cell>
          <cell r="G285" t="str">
            <v>Operational Expense</v>
          </cell>
        </row>
        <row r="286">
          <cell r="A286" t="str">
            <v>2-001-67003</v>
          </cell>
          <cell r="B286">
            <v>67003</v>
          </cell>
          <cell r="C286" t="str">
            <v>Crown Leases</v>
          </cell>
          <cell r="D286" t="str">
            <v>EBT</v>
          </cell>
          <cell r="E286" t="str">
            <v>EBIT</v>
          </cell>
          <cell r="F286" t="str">
            <v>Operating Costs</v>
          </cell>
          <cell r="G286" t="str">
            <v>Operational Expense</v>
          </cell>
        </row>
        <row r="287">
          <cell r="A287" t="str">
            <v>2-001-67004</v>
          </cell>
          <cell r="B287">
            <v>67004</v>
          </cell>
          <cell r="C287" t="str">
            <v>Access Leases</v>
          </cell>
          <cell r="D287" t="str">
            <v>EBT</v>
          </cell>
          <cell r="E287" t="str">
            <v>EBIT</v>
          </cell>
          <cell r="F287" t="str">
            <v>Operating Costs</v>
          </cell>
          <cell r="G287" t="str">
            <v>Operational Expense</v>
          </cell>
        </row>
        <row r="288">
          <cell r="A288" t="str">
            <v>2-001-67005</v>
          </cell>
          <cell r="B288">
            <v>67005</v>
          </cell>
          <cell r="C288" t="str">
            <v>Licence Fees</v>
          </cell>
          <cell r="D288" t="str">
            <v>EBT</v>
          </cell>
          <cell r="E288" t="str">
            <v>EBIT</v>
          </cell>
          <cell r="F288" t="str">
            <v>Operating Costs</v>
          </cell>
          <cell r="G288" t="str">
            <v>Operational Expense</v>
          </cell>
        </row>
        <row r="289">
          <cell r="A289" t="str">
            <v>2-001-67006</v>
          </cell>
          <cell r="B289">
            <v>67006</v>
          </cell>
          <cell r="C289" t="str">
            <v>I/G Charges - SAP</v>
          </cell>
          <cell r="D289" t="str">
            <v>EBT</v>
          </cell>
          <cell r="E289" t="str">
            <v>EBIT</v>
          </cell>
          <cell r="F289" t="str">
            <v>Operating Costs</v>
          </cell>
          <cell r="G289" t="str">
            <v>Operational Expense</v>
          </cell>
        </row>
        <row r="290">
          <cell r="A290" t="str">
            <v>2-001-67020</v>
          </cell>
          <cell r="B290">
            <v>67020</v>
          </cell>
          <cell r="C290" t="str">
            <v>NT Build Super Fee</v>
          </cell>
          <cell r="D290" t="str">
            <v>EBT</v>
          </cell>
          <cell r="E290" t="str">
            <v>EBIT</v>
          </cell>
          <cell r="F290" t="str">
            <v>Operating Costs</v>
          </cell>
          <cell r="G290" t="str">
            <v>Operational Expense</v>
          </cell>
        </row>
        <row r="291">
          <cell r="A291" t="str">
            <v>2-001-69996</v>
          </cell>
          <cell r="B291">
            <v>69996</v>
          </cell>
          <cell r="C291" t="str">
            <v>Timesheet Leave</v>
          </cell>
          <cell r="D291" t="str">
            <v>EBT</v>
          </cell>
          <cell r="E291" t="str">
            <v>EBIT</v>
          </cell>
          <cell r="F291" t="str">
            <v>Operating Costs</v>
          </cell>
          <cell r="G291" t="str">
            <v>Operational Expense</v>
          </cell>
        </row>
        <row r="292">
          <cell r="A292" t="str">
            <v>2-001-69997</v>
          </cell>
          <cell r="B292">
            <v>69997</v>
          </cell>
          <cell r="C292" t="str">
            <v>Labour Recover (TS)</v>
          </cell>
          <cell r="D292" t="str">
            <v>EBT</v>
          </cell>
          <cell r="E292" t="str">
            <v>EBIT</v>
          </cell>
          <cell r="F292" t="str">
            <v>Operating Costs</v>
          </cell>
          <cell r="G292" t="str">
            <v>Operational Expense</v>
          </cell>
        </row>
        <row r="293">
          <cell r="A293" t="str">
            <v>2-001-69998</v>
          </cell>
          <cell r="B293">
            <v>69998</v>
          </cell>
          <cell r="C293" t="str">
            <v>Manual Labour Recovery Adjustment</v>
          </cell>
          <cell r="D293" t="str">
            <v>EBT</v>
          </cell>
          <cell r="E293" t="str">
            <v>EBIT</v>
          </cell>
          <cell r="F293" t="str">
            <v>Operating Costs</v>
          </cell>
          <cell r="G293" t="str">
            <v>Operational Expense</v>
          </cell>
        </row>
        <row r="294">
          <cell r="A294" t="str">
            <v>2-001-69999</v>
          </cell>
          <cell r="B294">
            <v>69999</v>
          </cell>
          <cell r="C294" t="str">
            <v>Labour Recovery</v>
          </cell>
          <cell r="D294" t="str">
            <v>EBT</v>
          </cell>
          <cell r="E294" t="str">
            <v>EBIT</v>
          </cell>
          <cell r="F294" t="str">
            <v>Operating Costs</v>
          </cell>
          <cell r="G294" t="str">
            <v>Operational Expense</v>
          </cell>
        </row>
        <row r="295">
          <cell r="A295" t="str">
            <v>2-001-70001</v>
          </cell>
          <cell r="B295">
            <v>70001</v>
          </cell>
          <cell r="C295" t="str">
            <v>Rent Exp Operating Lease - 1/6 Amadeus G</v>
          </cell>
          <cell r="D295" t="str">
            <v>EBT</v>
          </cell>
          <cell r="E295" t="str">
            <v>EBIT</v>
          </cell>
          <cell r="F295" t="str">
            <v>Expenses</v>
          </cell>
          <cell r="G295" t="str">
            <v>Passthrough Expense</v>
          </cell>
        </row>
        <row r="296">
          <cell r="A296" t="str">
            <v>2-001-70002</v>
          </cell>
          <cell r="B296">
            <v>70002</v>
          </cell>
          <cell r="C296" t="str">
            <v>Development costs</v>
          </cell>
          <cell r="D296" t="str">
            <v>EBT</v>
          </cell>
          <cell r="E296" t="str">
            <v>EBIT</v>
          </cell>
          <cell r="F296" t="str">
            <v>Expenses</v>
          </cell>
          <cell r="G296" t="str">
            <v>Development Expenditure</v>
          </cell>
        </row>
        <row r="297">
          <cell r="A297" t="str">
            <v>2-001-70003</v>
          </cell>
          <cell r="B297">
            <v>70003</v>
          </cell>
          <cell r="C297" t="str">
            <v>Project Expenditure</v>
          </cell>
          <cell r="D297" t="str">
            <v>EBT</v>
          </cell>
          <cell r="E297" t="str">
            <v>EBIT</v>
          </cell>
          <cell r="F297" t="str">
            <v>Expenses</v>
          </cell>
          <cell r="G297" t="str">
            <v>Project Expenditure</v>
          </cell>
        </row>
        <row r="298">
          <cell r="A298" t="str">
            <v>2-001-70004</v>
          </cell>
          <cell r="B298">
            <v>70004</v>
          </cell>
          <cell r="C298" t="str">
            <v>Job Expenditure</v>
          </cell>
          <cell r="D298" t="str">
            <v>EBT</v>
          </cell>
          <cell r="E298" t="str">
            <v>EBIT</v>
          </cell>
          <cell r="F298" t="str">
            <v>Expenses</v>
          </cell>
          <cell r="G298" t="str">
            <v>Job Expenditure</v>
          </cell>
        </row>
        <row r="299">
          <cell r="A299" t="str">
            <v>2-001-71001</v>
          </cell>
          <cell r="B299">
            <v>71001</v>
          </cell>
          <cell r="C299" t="str">
            <v>Depreciation</v>
          </cell>
          <cell r="D299" t="str">
            <v>EBT</v>
          </cell>
          <cell r="E299" t="str">
            <v>EBIT</v>
          </cell>
          <cell r="F299" t="str">
            <v>Expenses</v>
          </cell>
          <cell r="G299" t="str">
            <v>Depreciation &amp; Amortisation</v>
          </cell>
        </row>
        <row r="300">
          <cell r="A300" t="str">
            <v>2-001-71002</v>
          </cell>
          <cell r="B300">
            <v>71002</v>
          </cell>
          <cell r="C300" t="str">
            <v>Leased Assets Amortisation</v>
          </cell>
          <cell r="D300" t="str">
            <v>EBT</v>
          </cell>
          <cell r="E300" t="str">
            <v>EBIT</v>
          </cell>
          <cell r="F300" t="str">
            <v>Expenses</v>
          </cell>
          <cell r="G300" t="str">
            <v>Depreciation &amp; Amortisation</v>
          </cell>
        </row>
        <row r="301">
          <cell r="A301" t="str">
            <v>2-001-71003</v>
          </cell>
          <cell r="B301">
            <v>71003</v>
          </cell>
          <cell r="C301" t="str">
            <v>Amortisation - Software Expenses</v>
          </cell>
          <cell r="D301" t="str">
            <v>EBT</v>
          </cell>
          <cell r="E301" t="str">
            <v>EBIT</v>
          </cell>
          <cell r="F301" t="str">
            <v>Expenses</v>
          </cell>
          <cell r="G301" t="str">
            <v>Sundry Expenses</v>
          </cell>
        </row>
        <row r="302">
          <cell r="A302" t="str">
            <v>2-001-72001</v>
          </cell>
          <cell r="B302">
            <v>72001</v>
          </cell>
          <cell r="C302" t="str">
            <v>Loss on Scrappings</v>
          </cell>
          <cell r="D302" t="str">
            <v>EBT</v>
          </cell>
          <cell r="E302" t="str">
            <v>EBIT</v>
          </cell>
          <cell r="F302" t="str">
            <v>Expenses</v>
          </cell>
          <cell r="G302" t="str">
            <v>Sundry Expenses</v>
          </cell>
        </row>
        <row r="303">
          <cell r="A303" t="str">
            <v>2-001-72002</v>
          </cell>
          <cell r="B303">
            <v>72002</v>
          </cell>
          <cell r="C303" t="str">
            <v>Profit from Asset Sale</v>
          </cell>
          <cell r="D303" t="str">
            <v>EBT</v>
          </cell>
          <cell r="E303" t="str">
            <v>EBIT</v>
          </cell>
          <cell r="F303" t="str">
            <v>Expenses</v>
          </cell>
          <cell r="G303" t="str">
            <v>Sundry Expenses</v>
          </cell>
        </row>
        <row r="304">
          <cell r="A304" t="str">
            <v>2-001-72003</v>
          </cell>
          <cell r="B304">
            <v>72003</v>
          </cell>
          <cell r="C304" t="str">
            <v>Asset Write Off Expense</v>
          </cell>
          <cell r="D304" t="str">
            <v>EBT</v>
          </cell>
          <cell r="E304" t="str">
            <v>EBIT</v>
          </cell>
          <cell r="F304" t="str">
            <v>Expenses</v>
          </cell>
          <cell r="G304" t="str">
            <v>Sundry Expenses</v>
          </cell>
        </row>
        <row r="305">
          <cell r="A305" t="str">
            <v>2-001-72006</v>
          </cell>
          <cell r="B305">
            <v>72006</v>
          </cell>
          <cell r="C305" t="str">
            <v>LVA Asset Write Off Expense</v>
          </cell>
          <cell r="D305" t="str">
            <v>EBT</v>
          </cell>
          <cell r="E305" t="str">
            <v>EBIT</v>
          </cell>
          <cell r="F305" t="str">
            <v>Expenses</v>
          </cell>
          <cell r="G305" t="str">
            <v>Sundry Expenses</v>
          </cell>
        </row>
        <row r="306">
          <cell r="A306" t="str">
            <v>2-001-72007</v>
          </cell>
          <cell r="B306">
            <v>72007</v>
          </cell>
          <cell r="C306" t="str">
            <v>Gain On Sale Of NCA</v>
          </cell>
          <cell r="D306" t="str">
            <v>EBT</v>
          </cell>
          <cell r="E306" t="str">
            <v>EBIT</v>
          </cell>
          <cell r="F306" t="str">
            <v>Expenses</v>
          </cell>
          <cell r="G306" t="str">
            <v>Sundry Expenses</v>
          </cell>
        </row>
        <row r="307">
          <cell r="A307" t="str">
            <v>2-001-73000</v>
          </cell>
          <cell r="B307">
            <v>73000</v>
          </cell>
          <cell r="C307" t="str">
            <v>Sundry Expenses</v>
          </cell>
          <cell r="D307" t="str">
            <v>EBT</v>
          </cell>
          <cell r="E307" t="str">
            <v>EBIT</v>
          </cell>
          <cell r="F307" t="str">
            <v>Expenses</v>
          </cell>
          <cell r="G307" t="str">
            <v>Sundry Expenses</v>
          </cell>
        </row>
        <row r="308">
          <cell r="A308" t="str">
            <v>2-001-74000</v>
          </cell>
          <cell r="B308">
            <v>74000</v>
          </cell>
          <cell r="C308" t="str">
            <v>Bad Debt Write Off</v>
          </cell>
          <cell r="D308" t="str">
            <v>EBT</v>
          </cell>
          <cell r="E308" t="str">
            <v>EBIT</v>
          </cell>
          <cell r="F308" t="str">
            <v>Expenses</v>
          </cell>
          <cell r="G308" t="str">
            <v>Sundry Expenses</v>
          </cell>
        </row>
        <row r="309">
          <cell r="A309" t="str">
            <v>2-001-81001</v>
          </cell>
          <cell r="B309">
            <v>81001</v>
          </cell>
          <cell r="C309" t="str">
            <v>Lease Interest</v>
          </cell>
          <cell r="D309" t="str">
            <v>EBT</v>
          </cell>
          <cell r="E309" t="str">
            <v>Interest</v>
          </cell>
          <cell r="F309" t="str">
            <v>Net Interest</v>
          </cell>
          <cell r="G309" t="str">
            <v>Interest Expense</v>
          </cell>
        </row>
        <row r="310">
          <cell r="A310" t="str">
            <v>2-001-81002</v>
          </cell>
          <cell r="B310">
            <v>81002</v>
          </cell>
          <cell r="C310" t="str">
            <v>Lease Executory Costs</v>
          </cell>
          <cell r="D310" t="str">
            <v>EBT</v>
          </cell>
          <cell r="E310" t="str">
            <v>Interest</v>
          </cell>
          <cell r="F310" t="str">
            <v>Net Interest</v>
          </cell>
          <cell r="G310" t="str">
            <v>Interest Expense</v>
          </cell>
        </row>
        <row r="311">
          <cell r="A311" t="str">
            <v>2-001-82003</v>
          </cell>
          <cell r="B311">
            <v>82003</v>
          </cell>
          <cell r="C311" t="str">
            <v>Pipeline Borrowing Costs - Internal Compressor</v>
          </cell>
          <cell r="D311" t="str">
            <v>EBT</v>
          </cell>
          <cell r="E311" t="str">
            <v>EBIT</v>
          </cell>
          <cell r="F311" t="str">
            <v>Expenses</v>
          </cell>
          <cell r="G311" t="str">
            <v>Sundry Expenses</v>
          </cell>
        </row>
        <row r="312">
          <cell r="A312" t="str">
            <v>2-001-83000</v>
          </cell>
          <cell r="B312">
            <v>83000</v>
          </cell>
          <cell r="C312" t="str">
            <v>Loan Forgiveness</v>
          </cell>
          <cell r="D312" t="str">
            <v>EBT</v>
          </cell>
          <cell r="E312" t="str">
            <v>EBIT</v>
          </cell>
          <cell r="F312" t="str">
            <v>Expenses</v>
          </cell>
          <cell r="G312" t="str">
            <v>Sundry Expenses</v>
          </cell>
        </row>
        <row r="313">
          <cell r="A313" t="str">
            <v>2-999-99986</v>
          </cell>
          <cell r="B313">
            <v>99986</v>
          </cell>
          <cell r="C313" t="str">
            <v>Asset Profit/loss</v>
          </cell>
          <cell r="D313" t="str">
            <v>EBT</v>
          </cell>
          <cell r="E313" t="str">
            <v>EBIT</v>
          </cell>
          <cell r="F313" t="str">
            <v>Expenses</v>
          </cell>
          <cell r="G313" t="str">
            <v>Control Accounts</v>
          </cell>
        </row>
        <row r="314">
          <cell r="A314" t="str">
            <v>2-999-99987</v>
          </cell>
          <cell r="B314">
            <v>99987</v>
          </cell>
          <cell r="C314" t="str">
            <v>Disposal Clearing</v>
          </cell>
          <cell r="D314" t="str">
            <v>EBT</v>
          </cell>
          <cell r="E314" t="str">
            <v>EBIT</v>
          </cell>
          <cell r="F314" t="str">
            <v>Expenses</v>
          </cell>
          <cell r="G314" t="str">
            <v>Control Accounts</v>
          </cell>
        </row>
        <row r="315">
          <cell r="A315" t="str">
            <v>2-999-99988</v>
          </cell>
          <cell r="B315">
            <v>99988</v>
          </cell>
          <cell r="C315" t="str">
            <v>Asset Exp Control Acct</v>
          </cell>
          <cell r="D315" t="str">
            <v>EBT</v>
          </cell>
          <cell r="E315" t="str">
            <v>EBIT</v>
          </cell>
          <cell r="F315" t="str">
            <v>Expenses</v>
          </cell>
          <cell r="G315" t="str">
            <v>Control Accounts</v>
          </cell>
        </row>
        <row r="316">
          <cell r="A316" t="str">
            <v>2-999-99990</v>
          </cell>
          <cell r="B316">
            <v>99990</v>
          </cell>
          <cell r="C316" t="str">
            <v>I/E 1</v>
          </cell>
          <cell r="D316" t="str">
            <v>EBT</v>
          </cell>
          <cell r="E316" t="str">
            <v>EBIT</v>
          </cell>
          <cell r="F316" t="str">
            <v>Expenses</v>
          </cell>
          <cell r="G316" t="str">
            <v>Control Accounts</v>
          </cell>
        </row>
        <row r="317">
          <cell r="A317" t="str">
            <v>2-999-99991</v>
          </cell>
          <cell r="B317">
            <v>99991</v>
          </cell>
          <cell r="C317" t="str">
            <v>I/E 2</v>
          </cell>
          <cell r="D317" t="str">
            <v>EBT</v>
          </cell>
          <cell r="E317" t="str">
            <v>EBIT</v>
          </cell>
          <cell r="F317" t="str">
            <v>Expenses</v>
          </cell>
          <cell r="G317" t="str">
            <v>Control Accounts</v>
          </cell>
        </row>
        <row r="318">
          <cell r="A318" t="str">
            <v>2-999-99992</v>
          </cell>
          <cell r="B318">
            <v>99992</v>
          </cell>
          <cell r="C318" t="str">
            <v>Motor Vehicle clearing account</v>
          </cell>
          <cell r="D318" t="str">
            <v>EBT</v>
          </cell>
          <cell r="E318" t="str">
            <v>EBIT</v>
          </cell>
          <cell r="F318" t="str">
            <v>Expenses</v>
          </cell>
          <cell r="G318" t="str">
            <v>Control Accounts</v>
          </cell>
        </row>
        <row r="319">
          <cell r="A319" t="str">
            <v>2-999-99993</v>
          </cell>
          <cell r="B319">
            <v>99993</v>
          </cell>
          <cell r="C319" t="str">
            <v>Project Infrastructure Jobs clearing account</v>
          </cell>
          <cell r="D319" t="str">
            <v>EBT</v>
          </cell>
          <cell r="E319" t="str">
            <v>EBIT</v>
          </cell>
          <cell r="F319" t="str">
            <v>Expenses</v>
          </cell>
          <cell r="G319" t="str">
            <v>Control Accounts</v>
          </cell>
        </row>
        <row r="320">
          <cell r="A320" t="str">
            <v>2-999-99994</v>
          </cell>
          <cell r="B320">
            <v>99994</v>
          </cell>
          <cell r="C320" t="str">
            <v>Capital Distribution Jobs clearing account</v>
          </cell>
          <cell r="D320" t="str">
            <v>EBT</v>
          </cell>
          <cell r="E320" t="str">
            <v>EBIT</v>
          </cell>
          <cell r="F320" t="str">
            <v>Expenses</v>
          </cell>
          <cell r="G320" t="str">
            <v>Control Accounts</v>
          </cell>
        </row>
        <row r="321">
          <cell r="A321" t="str">
            <v>2-999-99995</v>
          </cell>
          <cell r="B321">
            <v>99995</v>
          </cell>
          <cell r="C321" t="str">
            <v>Capital Jobs clearing account</v>
          </cell>
          <cell r="D321" t="str">
            <v>EBT</v>
          </cell>
          <cell r="E321" t="str">
            <v>EBIT</v>
          </cell>
          <cell r="F321" t="str">
            <v>Expenses</v>
          </cell>
          <cell r="G321" t="str">
            <v>Control Accounts</v>
          </cell>
        </row>
        <row r="322">
          <cell r="A322" t="str">
            <v>2-999-99996</v>
          </cell>
          <cell r="B322">
            <v>99996</v>
          </cell>
          <cell r="C322" t="str">
            <v>Jobs Distribution clearing account</v>
          </cell>
          <cell r="D322" t="str">
            <v>EBT</v>
          </cell>
          <cell r="E322" t="str">
            <v>EBIT</v>
          </cell>
          <cell r="F322" t="str">
            <v>Expenses</v>
          </cell>
          <cell r="G322" t="str">
            <v>Control Accounts</v>
          </cell>
        </row>
        <row r="323">
          <cell r="A323" t="str">
            <v>2-999-99997</v>
          </cell>
          <cell r="B323">
            <v>99997</v>
          </cell>
          <cell r="C323" t="str">
            <v>Jobs Suspense clearing account</v>
          </cell>
          <cell r="D323" t="str">
            <v>EBT</v>
          </cell>
          <cell r="E323" t="str">
            <v>EBIT</v>
          </cell>
          <cell r="F323" t="str">
            <v>Expenses</v>
          </cell>
          <cell r="G323" t="str">
            <v>Control Accounts</v>
          </cell>
        </row>
        <row r="324">
          <cell r="A324" t="str">
            <v>2-999-99998</v>
          </cell>
          <cell r="B324">
            <v>99998</v>
          </cell>
          <cell r="C324" t="str">
            <v xml:space="preserve">ML Jobs Suspense clearing account </v>
          </cell>
          <cell r="D324" t="str">
            <v>EBT</v>
          </cell>
          <cell r="E324" t="str">
            <v>EBIT</v>
          </cell>
          <cell r="F324" t="str">
            <v>Expenses</v>
          </cell>
          <cell r="G324" t="str">
            <v>Control Accounts</v>
          </cell>
        </row>
        <row r="325">
          <cell r="A325" t="str">
            <v>2-999-99999</v>
          </cell>
          <cell r="B325">
            <v>99999</v>
          </cell>
          <cell r="C325" t="str">
            <v>Suspense</v>
          </cell>
          <cell r="D325" t="str">
            <v>EBT</v>
          </cell>
          <cell r="E325" t="str">
            <v>EBIT</v>
          </cell>
          <cell r="F325" t="str">
            <v>Expenses</v>
          </cell>
          <cell r="G325" t="str">
            <v>Control Accounts</v>
          </cell>
        </row>
      </sheetData>
      <sheetData sheetId="35"/>
      <sheetData sheetId="36">
        <row r="6">
          <cell r="G6" t="str">
            <v xml:space="preserve">   Summary Results</v>
          </cell>
        </row>
      </sheetData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Assumptions"/>
      <sheetName val="VOLS"/>
      <sheetName val="MDQ"/>
      <sheetName val="Supply Costs"/>
      <sheetName val="TUOS Costs"/>
      <sheetName val="Supply Balance"/>
      <sheetName val="&lt;10TJ Dx Calc"/>
      <sheetName val="Special Reads"/>
      <sheetName val="Banking"/>
      <sheetName val="ExecSums1"/>
      <sheetName val="Exec Sums"/>
      <sheetName val="DUOS Actuals"/>
      <sheetName val="Costs"/>
      <sheetName val="Recharges"/>
      <sheetName val="Analysis"/>
      <sheetName val="Total Costs"/>
      <sheetName val="Cost Vs Recharge"/>
      <sheetName val="Contracts Inputs"/>
      <sheetName val="Recharge Summary"/>
      <sheetName val="Wellhead Summary"/>
      <sheetName val="TUOS JT"/>
      <sheetName val="Cost Summary Source"/>
      <sheetName val="Cost Summary"/>
      <sheetName val="P&amp;L"/>
    </sheetNames>
    <sheetDataSet>
      <sheetData sheetId="0"/>
      <sheetData sheetId="1"/>
      <sheetData sheetId="2"/>
      <sheetData sheetId="3"/>
      <sheetData sheetId="4" refreshError="1">
        <row r="143">
          <cell r="K143">
            <v>0</v>
          </cell>
        </row>
        <row r="144">
          <cell r="K144">
            <v>2.1909999999999998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Analysis"/>
      <sheetName val="Balance sheet - Monthly Report"/>
      <sheetName val="Profit &amp; Loss - Month to date"/>
    </sheetNames>
    <sheetDataSet>
      <sheetData sheetId="0"/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Analysis"/>
      <sheetName val="Balance sheet - Monthly Report"/>
      <sheetName val="Profit &amp; Loss - Month to date"/>
    </sheetNames>
    <sheetDataSet>
      <sheetData sheetId="0"/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IE query final"/>
      <sheetName val="Finance 1 YTD"/>
      <sheetName val="Sheet2"/>
      <sheetName val="Final"/>
      <sheetName val="Journal"/>
    </sheetNames>
    <sheetDataSet>
      <sheetData sheetId="0" refreshError="1"/>
      <sheetData sheetId="1" refreshError="1"/>
      <sheetData sheetId="2" refreshError="1">
        <row r="5">
          <cell r="A5">
            <v>450000406</v>
          </cell>
          <cell r="B5" t="str">
            <v>450000406 - Ipswich Motorwa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222.63</v>
          </cell>
          <cell r="H5">
            <v>0</v>
          </cell>
          <cell r="I5">
            <v>-222.63</v>
          </cell>
          <cell r="J5">
            <v>0</v>
          </cell>
        </row>
        <row r="6">
          <cell r="A6">
            <v>450050153</v>
          </cell>
          <cell r="B6" t="str">
            <v>450050153 - RW - Recoverabl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1851.11</v>
          </cell>
          <cell r="H6">
            <v>0</v>
          </cell>
          <cell r="I6">
            <v>-1851.11</v>
          </cell>
          <cell r="J6">
            <v>0</v>
          </cell>
        </row>
        <row r="7">
          <cell r="A7">
            <v>450050154</v>
          </cell>
          <cell r="B7" t="str">
            <v>450050154 - RW - Site Watch</v>
          </cell>
          <cell r="C7">
            <v>52692.71</v>
          </cell>
          <cell r="D7">
            <v>8458.4500000000007</v>
          </cell>
          <cell r="E7">
            <v>-44234.26</v>
          </cell>
          <cell r="F7">
            <v>-522.95940745644896</v>
          </cell>
          <cell r="G7">
            <v>234936.32000000001</v>
          </cell>
          <cell r="H7">
            <v>106999.99</v>
          </cell>
          <cell r="I7">
            <v>-127936.33</v>
          </cell>
          <cell r="J7">
            <v>-119.566674725857</v>
          </cell>
        </row>
        <row r="8">
          <cell r="A8">
            <v>450050155</v>
          </cell>
          <cell r="B8" t="str">
            <v>450050155 - RW - Damage to</v>
          </cell>
          <cell r="C8">
            <v>8194.1200000000008</v>
          </cell>
          <cell r="D8">
            <v>0</v>
          </cell>
          <cell r="E8">
            <v>-8194.1200000000008</v>
          </cell>
          <cell r="F8">
            <v>0</v>
          </cell>
          <cell r="G8">
            <v>141818.43</v>
          </cell>
          <cell r="H8">
            <v>0</v>
          </cell>
          <cell r="I8">
            <v>-141818.43</v>
          </cell>
          <cell r="J8">
            <v>0</v>
          </cell>
        </row>
        <row r="9">
          <cell r="A9">
            <v>450050162</v>
          </cell>
          <cell r="B9" t="str">
            <v>450050162 - R0078126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1592.5</v>
          </cell>
          <cell r="H9">
            <v>0</v>
          </cell>
          <cell r="I9">
            <v>-1592.5</v>
          </cell>
          <cell r="J9">
            <v>0</v>
          </cell>
        </row>
        <row r="10">
          <cell r="A10">
            <v>450050164</v>
          </cell>
          <cell r="B10" t="str">
            <v>450050164 - R0082739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>
            <v>450050165</v>
          </cell>
          <cell r="B11" t="str">
            <v>450050165 - R0083708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10626.65</v>
          </cell>
          <cell r="H11">
            <v>0</v>
          </cell>
          <cell r="I11">
            <v>-10626.65</v>
          </cell>
          <cell r="J11">
            <v>0</v>
          </cell>
        </row>
        <row r="12">
          <cell r="A12">
            <v>450050166</v>
          </cell>
          <cell r="B12" t="str">
            <v>450050166 - R0083937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9.0949470177292804E-13</v>
          </cell>
          <cell r="H12">
            <v>0</v>
          </cell>
          <cell r="I12">
            <v>-9.0949470177292804E-13</v>
          </cell>
          <cell r="J12">
            <v>0</v>
          </cell>
        </row>
        <row r="13">
          <cell r="A13">
            <v>450050168</v>
          </cell>
          <cell r="B13" t="str">
            <v>450050168 - R0085614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37436</v>
          </cell>
          <cell r="H13">
            <v>0</v>
          </cell>
          <cell r="I13">
            <v>-37436</v>
          </cell>
          <cell r="J13">
            <v>0</v>
          </cell>
        </row>
        <row r="14">
          <cell r="A14">
            <v>450050169</v>
          </cell>
          <cell r="B14" t="str">
            <v>450050169 - R0087102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35052.449999999997</v>
          </cell>
          <cell r="H14">
            <v>0</v>
          </cell>
          <cell r="I14">
            <v>-35052.449999999997</v>
          </cell>
          <cell r="J14">
            <v>0</v>
          </cell>
        </row>
        <row r="15">
          <cell r="A15">
            <v>450050172</v>
          </cell>
          <cell r="B15" t="str">
            <v>450050172 - R0083225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83523.89</v>
          </cell>
          <cell r="H15">
            <v>0</v>
          </cell>
          <cell r="I15">
            <v>-83523.89</v>
          </cell>
          <cell r="J15">
            <v>0</v>
          </cell>
        </row>
        <row r="16">
          <cell r="A16">
            <v>450050176</v>
          </cell>
          <cell r="B16" t="str">
            <v>450050176 - R0088001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517341.9</v>
          </cell>
          <cell r="H16">
            <v>0</v>
          </cell>
          <cell r="I16">
            <v>-517341.9</v>
          </cell>
          <cell r="J16">
            <v>0</v>
          </cell>
        </row>
        <row r="17">
          <cell r="A17">
            <v>450050180</v>
          </cell>
          <cell r="B17" t="str">
            <v>450050180 - R0087299</v>
          </cell>
          <cell r="C17">
            <v>11322</v>
          </cell>
          <cell r="D17">
            <v>0</v>
          </cell>
          <cell r="E17">
            <v>-11322</v>
          </cell>
          <cell r="F17">
            <v>0</v>
          </cell>
          <cell r="G17">
            <v>309699.94</v>
          </cell>
          <cell r="H17">
            <v>0</v>
          </cell>
          <cell r="I17">
            <v>-309699.94</v>
          </cell>
          <cell r="J17">
            <v>0</v>
          </cell>
        </row>
        <row r="18">
          <cell r="A18">
            <v>450050181</v>
          </cell>
          <cell r="B18" t="str">
            <v>450050181 - R0076784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68995.12</v>
          </cell>
          <cell r="H18">
            <v>0</v>
          </cell>
          <cell r="I18">
            <v>-68995.12</v>
          </cell>
          <cell r="J18">
            <v>0</v>
          </cell>
        </row>
        <row r="19">
          <cell r="A19">
            <v>450050182</v>
          </cell>
          <cell r="B19" t="str">
            <v>450050182 - Waterford Rd</v>
          </cell>
          <cell r="C19">
            <v>225.39</v>
          </cell>
          <cell r="D19">
            <v>0</v>
          </cell>
          <cell r="E19">
            <v>-225.39</v>
          </cell>
          <cell r="F19">
            <v>0</v>
          </cell>
          <cell r="G19">
            <v>810227.19999999995</v>
          </cell>
          <cell r="H19">
            <v>0</v>
          </cell>
          <cell r="I19">
            <v>-810227.19999999995</v>
          </cell>
          <cell r="J19">
            <v>0</v>
          </cell>
        </row>
        <row r="20">
          <cell r="A20">
            <v>450050183</v>
          </cell>
          <cell r="B20" t="str">
            <v>450050183 - LCC HP PE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6272.07</v>
          </cell>
          <cell r="H20">
            <v>0</v>
          </cell>
          <cell r="I20">
            <v>-6272.07</v>
          </cell>
          <cell r="J20">
            <v>0</v>
          </cell>
        </row>
        <row r="21">
          <cell r="A21">
            <v>450050184</v>
          </cell>
          <cell r="B21" t="str">
            <v>450050184 - RC-CR-PA-001-01</v>
          </cell>
          <cell r="C21">
            <v>3857.19</v>
          </cell>
          <cell r="D21">
            <v>0</v>
          </cell>
          <cell r="E21">
            <v>-3857.19</v>
          </cell>
          <cell r="F21">
            <v>0</v>
          </cell>
          <cell r="G21">
            <v>3939.69</v>
          </cell>
          <cell r="H21">
            <v>0</v>
          </cell>
          <cell r="I21">
            <v>-3939.69</v>
          </cell>
          <cell r="J21">
            <v>0</v>
          </cell>
        </row>
        <row r="22">
          <cell r="A22">
            <v>450050185</v>
          </cell>
          <cell r="B22" t="str">
            <v>450050185 - RC-CR-PA-002-01</v>
          </cell>
          <cell r="C22">
            <v>785.53</v>
          </cell>
          <cell r="D22">
            <v>0</v>
          </cell>
          <cell r="E22">
            <v>-785.53</v>
          </cell>
          <cell r="F22">
            <v>0</v>
          </cell>
          <cell r="G22">
            <v>58218.43</v>
          </cell>
          <cell r="H22">
            <v>0</v>
          </cell>
          <cell r="I22">
            <v>-58218.43</v>
          </cell>
          <cell r="J22">
            <v>0</v>
          </cell>
        </row>
        <row r="23">
          <cell r="A23">
            <v>450050186</v>
          </cell>
          <cell r="B23" t="str">
            <v>450050186 - RC-CR-PA-003-01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54205.16</v>
          </cell>
          <cell r="H23">
            <v>0</v>
          </cell>
          <cell r="I23">
            <v>-54205.16</v>
          </cell>
          <cell r="J23">
            <v>0</v>
          </cell>
        </row>
        <row r="24">
          <cell r="A24">
            <v>450050187</v>
          </cell>
          <cell r="B24" t="str">
            <v>450050187 - RC-CR-PA-004-01</v>
          </cell>
          <cell r="C24">
            <v>2065.71</v>
          </cell>
          <cell r="D24">
            <v>0</v>
          </cell>
          <cell r="E24">
            <v>-2065.71</v>
          </cell>
          <cell r="F24">
            <v>0</v>
          </cell>
          <cell r="G24">
            <v>23701.040000000001</v>
          </cell>
          <cell r="H24">
            <v>0</v>
          </cell>
          <cell r="I24">
            <v>-23701.040000000001</v>
          </cell>
          <cell r="J24">
            <v>0</v>
          </cell>
        </row>
        <row r="25">
          <cell r="A25">
            <v>450050188</v>
          </cell>
          <cell r="B25" t="str">
            <v>450050188 - RC-CR-PA-005-01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73882.7</v>
          </cell>
          <cell r="H25">
            <v>0</v>
          </cell>
          <cell r="I25">
            <v>-73882.7</v>
          </cell>
          <cell r="J25">
            <v>0</v>
          </cell>
        </row>
        <row r="26">
          <cell r="A26">
            <v>450050190</v>
          </cell>
          <cell r="B26" t="str">
            <v>450050190 - RC-CR-PA-007-01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42432.01</v>
          </cell>
          <cell r="H26">
            <v>0</v>
          </cell>
          <cell r="I26">
            <v>-42432.01</v>
          </cell>
          <cell r="J26">
            <v>0</v>
          </cell>
        </row>
        <row r="27">
          <cell r="A27">
            <v>450050191</v>
          </cell>
          <cell r="B27" t="str">
            <v>450050191 - RC-CR-PA-008-01</v>
          </cell>
          <cell r="C27">
            <v>320</v>
          </cell>
          <cell r="D27">
            <v>0</v>
          </cell>
          <cell r="E27">
            <v>-320</v>
          </cell>
          <cell r="F27">
            <v>0</v>
          </cell>
          <cell r="G27">
            <v>8673.09</v>
          </cell>
          <cell r="H27">
            <v>0</v>
          </cell>
          <cell r="I27">
            <v>-8673.09</v>
          </cell>
          <cell r="J27">
            <v>0</v>
          </cell>
        </row>
        <row r="28">
          <cell r="A28">
            <v>450050192</v>
          </cell>
          <cell r="B28" t="str">
            <v>450050192 - Mt Isa Hot Tap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42745.83</v>
          </cell>
          <cell r="H28">
            <v>0</v>
          </cell>
          <cell r="I28">
            <v>-42745.83</v>
          </cell>
          <cell r="J28">
            <v>0</v>
          </cell>
        </row>
        <row r="29">
          <cell r="A29">
            <v>450050193</v>
          </cell>
          <cell r="B29" t="str">
            <v>450050193 - Calam Rd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3181.93</v>
          </cell>
          <cell r="H29">
            <v>0</v>
          </cell>
          <cell r="I29">
            <v>-3181.93</v>
          </cell>
          <cell r="J29">
            <v>0</v>
          </cell>
        </row>
        <row r="30">
          <cell r="A30">
            <v>450050194</v>
          </cell>
          <cell r="B30" t="str">
            <v>450050194 - RC-CO-PL-001-01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>
            <v>450050195</v>
          </cell>
          <cell r="B31" t="str">
            <v>450050195 - New England 001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322.87</v>
          </cell>
          <cell r="H31">
            <v>0</v>
          </cell>
          <cell r="I31">
            <v>-322.87</v>
          </cell>
          <cell r="J31">
            <v>0</v>
          </cell>
        </row>
        <row r="32">
          <cell r="A32">
            <v>450050197</v>
          </cell>
          <cell r="B32" t="str">
            <v>450050197 - Toohey Rd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1239.56</v>
          </cell>
          <cell r="H32">
            <v>0</v>
          </cell>
          <cell r="I32">
            <v>-1239.56</v>
          </cell>
          <cell r="J32">
            <v>0</v>
          </cell>
        </row>
        <row r="33">
          <cell r="A33">
            <v>450050200</v>
          </cell>
          <cell r="B33" t="str">
            <v>450050200 - Merivale St Sth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-388.37000000000302</v>
          </cell>
          <cell r="H33">
            <v>0</v>
          </cell>
          <cell r="I33">
            <v>388.37000000000302</v>
          </cell>
          <cell r="J33">
            <v>0</v>
          </cell>
        </row>
        <row r="34">
          <cell r="A34">
            <v>450050201</v>
          </cell>
          <cell r="B34" t="str">
            <v>450050201 - Runcom Railway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-806.02</v>
          </cell>
          <cell r="H34">
            <v>0</v>
          </cell>
          <cell r="I34">
            <v>806.02</v>
          </cell>
          <cell r="J34">
            <v>0</v>
          </cell>
        </row>
        <row r="35">
          <cell r="A35">
            <v>450050202</v>
          </cell>
          <cell r="B35" t="str">
            <v>450050202 - Foxwell Rd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24001.7</v>
          </cell>
          <cell r="H35">
            <v>0</v>
          </cell>
          <cell r="I35">
            <v>-24001.7</v>
          </cell>
          <cell r="J35">
            <v>0</v>
          </cell>
        </row>
        <row r="36">
          <cell r="A36">
            <v>450050204</v>
          </cell>
          <cell r="B36" t="str">
            <v>450050204 - Palm Beach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9432.15</v>
          </cell>
          <cell r="H36">
            <v>0</v>
          </cell>
          <cell r="I36">
            <v>-9432.15</v>
          </cell>
          <cell r="J36">
            <v>0</v>
          </cell>
        </row>
        <row r="37">
          <cell r="A37">
            <v>450050205</v>
          </cell>
          <cell r="B37" t="str">
            <v>450050205 - Days Rd Coomera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-776.36</v>
          </cell>
          <cell r="H37">
            <v>0</v>
          </cell>
          <cell r="I37">
            <v>776.36</v>
          </cell>
          <cell r="J37">
            <v>0</v>
          </cell>
        </row>
        <row r="38">
          <cell r="A38">
            <v>450050206</v>
          </cell>
          <cell r="B38" t="str">
            <v>450050206 - UCRP:2</v>
          </cell>
          <cell r="C38">
            <v>48.76</v>
          </cell>
          <cell r="D38">
            <v>0</v>
          </cell>
          <cell r="E38">
            <v>-48.76</v>
          </cell>
          <cell r="F38">
            <v>0</v>
          </cell>
          <cell r="G38">
            <v>2253.17</v>
          </cell>
          <cell r="H38">
            <v>0</v>
          </cell>
          <cell r="I38">
            <v>-2253.17</v>
          </cell>
          <cell r="J38">
            <v>0</v>
          </cell>
        </row>
        <row r="39">
          <cell r="A39">
            <v>450050207</v>
          </cell>
          <cell r="B39" t="str">
            <v>450050207 - 45220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1022.26</v>
          </cell>
          <cell r="H39">
            <v>0</v>
          </cell>
          <cell r="I39">
            <v>-1022.26</v>
          </cell>
          <cell r="J39">
            <v>0</v>
          </cell>
        </row>
        <row r="40">
          <cell r="A40">
            <v>450050208</v>
          </cell>
          <cell r="B40" t="str">
            <v>450050208 - 45221</v>
          </cell>
          <cell r="C40">
            <v>19883.93</v>
          </cell>
          <cell r="D40">
            <v>0</v>
          </cell>
          <cell r="E40">
            <v>-19883.93</v>
          </cell>
          <cell r="F40">
            <v>0</v>
          </cell>
          <cell r="G40">
            <v>288907.96999999997</v>
          </cell>
          <cell r="H40">
            <v>0</v>
          </cell>
          <cell r="I40">
            <v>-288907.96999999997</v>
          </cell>
          <cell r="J40">
            <v>0</v>
          </cell>
        </row>
        <row r="41">
          <cell r="A41">
            <v>450050209</v>
          </cell>
          <cell r="B41" t="str">
            <v>450050209 - 45225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44679.64</v>
          </cell>
          <cell r="H41">
            <v>0</v>
          </cell>
          <cell r="I41">
            <v>-44679.64</v>
          </cell>
          <cell r="J41">
            <v>0</v>
          </cell>
        </row>
        <row r="42">
          <cell r="A42">
            <v>450050213</v>
          </cell>
          <cell r="B42" t="str">
            <v>450050213 - Springfield Tra</v>
          </cell>
          <cell r="C42">
            <v>96182.24</v>
          </cell>
          <cell r="D42">
            <v>0</v>
          </cell>
          <cell r="E42">
            <v>-96182.24</v>
          </cell>
          <cell r="F42">
            <v>0</v>
          </cell>
          <cell r="G42">
            <v>149300.82999999999</v>
          </cell>
          <cell r="H42">
            <v>0</v>
          </cell>
          <cell r="I42">
            <v>-149300.82999999999</v>
          </cell>
          <cell r="J42">
            <v>0</v>
          </cell>
        </row>
        <row r="43">
          <cell r="A43">
            <v>450050214</v>
          </cell>
          <cell r="B43" t="str">
            <v>450050214 - 45237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10217.540000000001</v>
          </cell>
          <cell r="H43">
            <v>0</v>
          </cell>
          <cell r="I43">
            <v>-10217.540000000001</v>
          </cell>
          <cell r="J43">
            <v>0</v>
          </cell>
        </row>
        <row r="44">
          <cell r="A44">
            <v>450050215</v>
          </cell>
          <cell r="B44" t="str">
            <v>450050215 - 45238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A45">
            <v>450050216</v>
          </cell>
          <cell r="B45" t="str">
            <v>450050216 - StanboroughRd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4227.16</v>
          </cell>
          <cell r="H45">
            <v>0</v>
          </cell>
          <cell r="I45">
            <v>-4227.16</v>
          </cell>
          <cell r="J45">
            <v>0</v>
          </cell>
        </row>
        <row r="46">
          <cell r="A46">
            <v>450050222</v>
          </cell>
          <cell r="B46" t="str">
            <v>450050222 - GCCC Stormwater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7788.13</v>
          </cell>
          <cell r="H46">
            <v>0</v>
          </cell>
          <cell r="I46">
            <v>-7788.13</v>
          </cell>
          <cell r="J46">
            <v>0</v>
          </cell>
        </row>
        <row r="47">
          <cell r="A47">
            <v>450050223</v>
          </cell>
          <cell r="B47" t="str">
            <v>450050223 - PAHsptl-Buranda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21725.119999999999</v>
          </cell>
          <cell r="H47">
            <v>0</v>
          </cell>
          <cell r="I47">
            <v>-21725.119999999999</v>
          </cell>
          <cell r="J47">
            <v>0</v>
          </cell>
        </row>
        <row r="48">
          <cell r="A48">
            <v>450050224</v>
          </cell>
          <cell r="B48" t="str">
            <v>450050224 - Ipswich Motorwa</v>
          </cell>
          <cell r="C48">
            <v>3160.52</v>
          </cell>
          <cell r="D48">
            <v>0</v>
          </cell>
          <cell r="E48">
            <v>-3160.52</v>
          </cell>
          <cell r="F48">
            <v>0</v>
          </cell>
          <cell r="G48">
            <v>36505.01</v>
          </cell>
          <cell r="H48">
            <v>0</v>
          </cell>
          <cell r="I48">
            <v>-36505.01</v>
          </cell>
          <cell r="J48">
            <v>0</v>
          </cell>
        </row>
        <row r="49">
          <cell r="A49">
            <v>450050225</v>
          </cell>
          <cell r="B49" t="str">
            <v>450050225 - 106AllinghamKur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2744.19</v>
          </cell>
          <cell r="H49">
            <v>0</v>
          </cell>
          <cell r="I49">
            <v>-2744.19</v>
          </cell>
          <cell r="J49">
            <v>0</v>
          </cell>
        </row>
        <row r="50">
          <cell r="A50">
            <v>450050226</v>
          </cell>
          <cell r="B50" t="str">
            <v>450050226 - Item 1 Beaudese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240.86000000000101</v>
          </cell>
          <cell r="H50">
            <v>0</v>
          </cell>
          <cell r="I50">
            <v>-240.86000000000101</v>
          </cell>
          <cell r="J50">
            <v>0</v>
          </cell>
        </row>
        <row r="51">
          <cell r="A51">
            <v>450050227</v>
          </cell>
          <cell r="B51" t="str">
            <v>450050227 - Item 2 Beaudese</v>
          </cell>
          <cell r="C51">
            <v>1940</v>
          </cell>
          <cell r="D51">
            <v>0</v>
          </cell>
          <cell r="E51">
            <v>-1940</v>
          </cell>
          <cell r="F51">
            <v>0</v>
          </cell>
          <cell r="G51">
            <v>188488.74</v>
          </cell>
          <cell r="H51">
            <v>0</v>
          </cell>
          <cell r="I51">
            <v>-188488.74</v>
          </cell>
          <cell r="J51">
            <v>0</v>
          </cell>
        </row>
        <row r="52">
          <cell r="A52">
            <v>450050228</v>
          </cell>
          <cell r="B52" t="str">
            <v>450050228 - Ispwich Mway It</v>
          </cell>
          <cell r="C52">
            <v>3451.9</v>
          </cell>
          <cell r="D52">
            <v>0</v>
          </cell>
          <cell r="E52">
            <v>-3451.9</v>
          </cell>
          <cell r="F52">
            <v>0</v>
          </cell>
          <cell r="G52">
            <v>306532.92</v>
          </cell>
          <cell r="H52">
            <v>0</v>
          </cell>
          <cell r="I52">
            <v>-306532.92</v>
          </cell>
          <cell r="J52">
            <v>0</v>
          </cell>
        </row>
        <row r="53">
          <cell r="A53">
            <v>450050229</v>
          </cell>
          <cell r="B53" t="str">
            <v>450050229 - N/E Hgwy James</v>
          </cell>
          <cell r="C53">
            <v>301.85000000000002</v>
          </cell>
          <cell r="D53">
            <v>0</v>
          </cell>
          <cell r="E53">
            <v>-301.85000000000002</v>
          </cell>
          <cell r="F53">
            <v>0</v>
          </cell>
          <cell r="G53">
            <v>39765.599999999999</v>
          </cell>
          <cell r="H53">
            <v>0</v>
          </cell>
          <cell r="I53">
            <v>-39765.599999999999</v>
          </cell>
          <cell r="J53">
            <v>0</v>
          </cell>
        </row>
        <row r="54">
          <cell r="A54">
            <v>450050231</v>
          </cell>
          <cell r="B54" t="str">
            <v>450050231 - Boggo Rd Busway</v>
          </cell>
          <cell r="C54">
            <v>2267.15</v>
          </cell>
          <cell r="D54">
            <v>0</v>
          </cell>
          <cell r="E54">
            <v>-2267.15</v>
          </cell>
          <cell r="F54">
            <v>0</v>
          </cell>
          <cell r="G54">
            <v>22588.76</v>
          </cell>
          <cell r="H54">
            <v>0</v>
          </cell>
          <cell r="I54">
            <v>-22588.76</v>
          </cell>
          <cell r="J54">
            <v>0</v>
          </cell>
        </row>
        <row r="55">
          <cell r="A55">
            <v>450050232</v>
          </cell>
          <cell r="B55" t="str">
            <v>450050232 - Ipswh Mtr Itm 5</v>
          </cell>
          <cell r="C55">
            <v>1587.47</v>
          </cell>
          <cell r="D55">
            <v>0</v>
          </cell>
          <cell r="E55">
            <v>-1587.47</v>
          </cell>
          <cell r="F55">
            <v>0</v>
          </cell>
          <cell r="G55">
            <v>207234.22</v>
          </cell>
          <cell r="H55">
            <v>0</v>
          </cell>
          <cell r="I55">
            <v>-207234.22</v>
          </cell>
          <cell r="J55">
            <v>0</v>
          </cell>
        </row>
        <row r="56">
          <cell r="A56">
            <v>450050233</v>
          </cell>
          <cell r="B56" t="str">
            <v>450050233 - Nerang Sth I/ch</v>
          </cell>
          <cell r="C56">
            <v>42284.44</v>
          </cell>
          <cell r="D56">
            <v>0</v>
          </cell>
          <cell r="E56">
            <v>-42284.44</v>
          </cell>
          <cell r="F56">
            <v>0</v>
          </cell>
          <cell r="G56">
            <v>344853.27</v>
          </cell>
          <cell r="H56">
            <v>0</v>
          </cell>
          <cell r="I56">
            <v>-344853.27</v>
          </cell>
          <cell r="J56">
            <v>0</v>
          </cell>
        </row>
        <row r="57">
          <cell r="A57">
            <v>450050234</v>
          </cell>
          <cell r="B57" t="str">
            <v>450050234 - Bovis L/Lease,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6754.02</v>
          </cell>
          <cell r="H57">
            <v>0</v>
          </cell>
          <cell r="I57">
            <v>-6754.02</v>
          </cell>
          <cell r="J57">
            <v>0</v>
          </cell>
        </row>
        <row r="58">
          <cell r="A58">
            <v>450050237</v>
          </cell>
          <cell r="B58" t="str">
            <v>450050237 - G/Way Upgrade</v>
          </cell>
          <cell r="C58">
            <v>532.73</v>
          </cell>
          <cell r="D58">
            <v>0</v>
          </cell>
          <cell r="E58">
            <v>-532.73</v>
          </cell>
          <cell r="F58">
            <v>0</v>
          </cell>
          <cell r="G58">
            <v>2556.31</v>
          </cell>
          <cell r="H58">
            <v>0</v>
          </cell>
          <cell r="I58">
            <v>-2556.31</v>
          </cell>
          <cell r="J58">
            <v>0</v>
          </cell>
        </row>
        <row r="59">
          <cell r="A59">
            <v>450050238</v>
          </cell>
          <cell r="B59" t="str">
            <v>450050238 - BCC New Clevela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923.88</v>
          </cell>
          <cell r="H59">
            <v>0</v>
          </cell>
          <cell r="I59">
            <v>-923.88</v>
          </cell>
          <cell r="J59">
            <v>0</v>
          </cell>
        </row>
        <row r="60">
          <cell r="A60">
            <v>450050240</v>
          </cell>
          <cell r="B60" t="str">
            <v>450050240 - Ipswich Motorwa</v>
          </cell>
          <cell r="C60">
            <v>22158.95</v>
          </cell>
          <cell r="D60">
            <v>0</v>
          </cell>
          <cell r="E60">
            <v>-22158.95</v>
          </cell>
          <cell r="F60">
            <v>0</v>
          </cell>
          <cell r="G60">
            <v>25672.14</v>
          </cell>
          <cell r="H60">
            <v>0</v>
          </cell>
          <cell r="I60">
            <v>-25672.14</v>
          </cell>
          <cell r="J60">
            <v>0</v>
          </cell>
        </row>
        <row r="61">
          <cell r="A61">
            <v>450050245</v>
          </cell>
          <cell r="B61" t="str">
            <v>450050245 - Grand View Hote</v>
          </cell>
          <cell r="C61">
            <v>2182.1999999999998</v>
          </cell>
          <cell r="D61">
            <v>0</v>
          </cell>
          <cell r="E61">
            <v>-2182.1999999999998</v>
          </cell>
          <cell r="F61">
            <v>0</v>
          </cell>
          <cell r="G61">
            <v>2182.1999999999998</v>
          </cell>
          <cell r="H61">
            <v>0</v>
          </cell>
          <cell r="I61">
            <v>-2182.1999999999998</v>
          </cell>
          <cell r="J61">
            <v>0</v>
          </cell>
        </row>
        <row r="62">
          <cell r="A62">
            <v>450050246</v>
          </cell>
          <cell r="B62" t="str">
            <v>450050246 - SRWP Alliance</v>
          </cell>
          <cell r="C62">
            <v>5895.77</v>
          </cell>
          <cell r="D62">
            <v>0</v>
          </cell>
          <cell r="E62">
            <v>-5895.77</v>
          </cell>
          <cell r="F62">
            <v>0</v>
          </cell>
          <cell r="G62">
            <v>5895.77</v>
          </cell>
          <cell r="H62">
            <v>0</v>
          </cell>
          <cell r="I62">
            <v>-5895.77</v>
          </cell>
          <cell r="J62">
            <v>0</v>
          </cell>
        </row>
        <row r="63">
          <cell r="A63">
            <v>450050247</v>
          </cell>
          <cell r="B63" t="str">
            <v>450050247 - Stage 3</v>
          </cell>
          <cell r="C63">
            <v>3341.9</v>
          </cell>
          <cell r="D63">
            <v>0</v>
          </cell>
          <cell r="E63">
            <v>-3341.9</v>
          </cell>
          <cell r="F63">
            <v>0</v>
          </cell>
          <cell r="G63">
            <v>3341.9</v>
          </cell>
          <cell r="H63">
            <v>0</v>
          </cell>
          <cell r="I63">
            <v>-3341.9</v>
          </cell>
          <cell r="J63">
            <v>0</v>
          </cell>
        </row>
        <row r="64">
          <cell r="A64">
            <v>450050248</v>
          </cell>
          <cell r="B64" t="str">
            <v>450050248 - Hancock Street</v>
          </cell>
          <cell r="C64">
            <v>728.66</v>
          </cell>
          <cell r="D64">
            <v>0</v>
          </cell>
          <cell r="E64">
            <v>-728.66</v>
          </cell>
          <cell r="F64">
            <v>0</v>
          </cell>
          <cell r="G64">
            <v>728.66</v>
          </cell>
          <cell r="H64">
            <v>0</v>
          </cell>
          <cell r="I64">
            <v>-728.66</v>
          </cell>
          <cell r="J64">
            <v>0</v>
          </cell>
        </row>
        <row r="65">
          <cell r="A65">
            <v>450050249</v>
          </cell>
          <cell r="B65" t="str">
            <v>450050249 - LBBJV Cornwall</v>
          </cell>
          <cell r="C65">
            <v>1200.23</v>
          </cell>
          <cell r="D65">
            <v>0</v>
          </cell>
          <cell r="E65">
            <v>-1200.23</v>
          </cell>
          <cell r="F65">
            <v>0</v>
          </cell>
          <cell r="G65">
            <v>1200.23</v>
          </cell>
          <cell r="H65">
            <v>0</v>
          </cell>
          <cell r="I65">
            <v>-1200.23</v>
          </cell>
          <cell r="J65">
            <v>0</v>
          </cell>
        </row>
        <row r="66">
          <cell r="A66">
            <v>450050250</v>
          </cell>
          <cell r="B66" t="str">
            <v>450050250 - 276 Pine Mounta</v>
          </cell>
          <cell r="C66">
            <v>248.43</v>
          </cell>
          <cell r="D66">
            <v>0</v>
          </cell>
          <cell r="E66">
            <v>-248.43</v>
          </cell>
          <cell r="F66">
            <v>0</v>
          </cell>
          <cell r="G66">
            <v>248.43</v>
          </cell>
          <cell r="H66">
            <v>0</v>
          </cell>
          <cell r="I66">
            <v>-248.43</v>
          </cell>
          <cell r="J66">
            <v>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 Summary"/>
      <sheetName val="Rec ($M)"/>
      <sheetName val="Rec"/>
      <sheetName val="TUOS Inputs"/>
      <sheetName val="w-head inputs"/>
      <sheetName val="cust contracts"/>
      <sheetName val="exec summary_inc Katnook"/>
      <sheetName val="SA - Vols"/>
      <sheetName val="exec summary"/>
      <sheetName val="Regional Recharge Summary"/>
      <sheetName val="summary_yr"/>
      <sheetName val="Summary_mthly"/>
      <sheetName val="assumptions"/>
      <sheetName val="cost_esc"/>
      <sheetName val="SA - MDQ "/>
      <sheetName val="contracts"/>
      <sheetName val="contracted customers"/>
      <sheetName val="uncontracted customers"/>
      <sheetName val="Total Costs"/>
      <sheetName val="Total Recharge"/>
      <sheetName val="wellhead"/>
      <sheetName val="DUOS EnvAA"/>
      <sheetName val="DUOS_yr "/>
      <sheetName val="DUOS_mthly"/>
      <sheetName val="TUOS "/>
      <sheetName val="TUOS Monthly Recharge"/>
      <sheetName val="TUOS Monthly cost"/>
      <sheetName val="Unit Recharge"/>
      <sheetName val="NSW"/>
      <sheetName val="Lovell_Homebush"/>
      <sheetName val="Lovell_Carrington"/>
      <sheetName val="Wrigleys"/>
      <sheetName val="other"/>
      <sheetName val="Mildu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3">
          <cell r="B3">
            <v>37468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WH"/>
      <sheetName val="Tariff 03"/>
    </sheetNames>
    <sheetDataSet>
      <sheetData sheetId="0" refreshError="1">
        <row r="226">
          <cell r="A226">
            <v>0</v>
          </cell>
          <cell r="B226">
            <v>173</v>
          </cell>
          <cell r="C226" t="str">
            <v>LATROBE STRATUSCENTRAL</v>
          </cell>
        </row>
        <row r="227">
          <cell r="A227">
            <v>1</v>
          </cell>
          <cell r="B227">
            <v>58</v>
          </cell>
          <cell r="C227" t="str">
            <v>LATROBE STRATUSCENTRAL</v>
          </cell>
        </row>
        <row r="228">
          <cell r="A228">
            <v>2</v>
          </cell>
          <cell r="B228">
            <v>43</v>
          </cell>
          <cell r="C228" t="str">
            <v>LATROBE STRATUSCENTRAL</v>
          </cell>
        </row>
        <row r="229">
          <cell r="A229">
            <v>3</v>
          </cell>
          <cell r="B229">
            <v>56</v>
          </cell>
          <cell r="C229" t="str">
            <v>LATROBE STRATUSCENTRAL</v>
          </cell>
        </row>
        <row r="230">
          <cell r="A230">
            <v>4</v>
          </cell>
          <cell r="B230">
            <v>48</v>
          </cell>
          <cell r="C230" t="str">
            <v>LATROBE STRATUSCENTRAL</v>
          </cell>
        </row>
        <row r="231">
          <cell r="A231">
            <v>5</v>
          </cell>
          <cell r="B231">
            <v>49</v>
          </cell>
          <cell r="C231" t="str">
            <v>LATROBE STRATUSCENTRAL</v>
          </cell>
        </row>
        <row r="232">
          <cell r="A232">
            <v>6</v>
          </cell>
          <cell r="B232">
            <v>56</v>
          </cell>
          <cell r="C232" t="str">
            <v>LATROBE STRATUSCENTRAL</v>
          </cell>
        </row>
        <row r="233">
          <cell r="A233">
            <v>7</v>
          </cell>
          <cell r="B233">
            <v>84</v>
          </cell>
          <cell r="C233" t="str">
            <v>LATROBE STRATUSCENTRAL</v>
          </cell>
        </row>
        <row r="234">
          <cell r="A234">
            <v>8</v>
          </cell>
          <cell r="B234">
            <v>98</v>
          </cell>
          <cell r="C234" t="str">
            <v>LATROBE STRATUSCENTRAL</v>
          </cell>
        </row>
        <row r="235">
          <cell r="A235">
            <v>9</v>
          </cell>
          <cell r="B235">
            <v>108</v>
          </cell>
          <cell r="C235" t="str">
            <v>LATROBE STRATUSCENTRAL</v>
          </cell>
        </row>
        <row r="236">
          <cell r="A236">
            <v>10</v>
          </cell>
          <cell r="B236">
            <v>133</v>
          </cell>
          <cell r="C236" t="str">
            <v>LATROBE STRATUSCENTRAL</v>
          </cell>
        </row>
        <row r="237">
          <cell r="A237">
            <v>11</v>
          </cell>
          <cell r="B237">
            <v>118</v>
          </cell>
          <cell r="C237" t="str">
            <v>LATROBE STRATUSCENTRAL</v>
          </cell>
        </row>
        <row r="238">
          <cell r="A238">
            <v>12</v>
          </cell>
          <cell r="B238">
            <v>152</v>
          </cell>
          <cell r="C238" t="str">
            <v>LATROBE STRATUSCENTRAL</v>
          </cell>
        </row>
        <row r="239">
          <cell r="A239">
            <v>13</v>
          </cell>
          <cell r="B239">
            <v>137</v>
          </cell>
          <cell r="C239" t="str">
            <v>LATROBE STRATUSCENTRAL</v>
          </cell>
        </row>
        <row r="240">
          <cell r="A240">
            <v>14</v>
          </cell>
          <cell r="B240">
            <v>169</v>
          </cell>
          <cell r="C240" t="str">
            <v>LATROBE STRATUSCENTRAL</v>
          </cell>
        </row>
        <row r="241">
          <cell r="A241">
            <v>15</v>
          </cell>
          <cell r="B241">
            <v>201</v>
          </cell>
          <cell r="C241" t="str">
            <v>LATROBE STRATUSCENTRAL</v>
          </cell>
        </row>
        <row r="242">
          <cell r="A242">
            <v>16</v>
          </cell>
          <cell r="B242">
            <v>187</v>
          </cell>
          <cell r="C242" t="str">
            <v>LATROBE STRATUSCENTRAL</v>
          </cell>
        </row>
        <row r="243">
          <cell r="A243">
            <v>17</v>
          </cell>
          <cell r="B243">
            <v>202</v>
          </cell>
          <cell r="C243" t="str">
            <v>LATROBE STRATUSCENTRAL</v>
          </cell>
        </row>
        <row r="244">
          <cell r="A244">
            <v>18</v>
          </cell>
          <cell r="B244">
            <v>198</v>
          </cell>
          <cell r="C244" t="str">
            <v>LATROBE STRATUSCENTRAL</v>
          </cell>
        </row>
        <row r="245">
          <cell r="A245">
            <v>19</v>
          </cell>
          <cell r="B245">
            <v>273</v>
          </cell>
          <cell r="C245" t="str">
            <v>LATROBE STRATUSCENTRAL</v>
          </cell>
        </row>
        <row r="246">
          <cell r="A246">
            <v>20</v>
          </cell>
          <cell r="B246">
            <v>257</v>
          </cell>
          <cell r="C246" t="str">
            <v>LATROBE STRATUSCENTRAL</v>
          </cell>
        </row>
        <row r="247">
          <cell r="A247">
            <v>21</v>
          </cell>
          <cell r="B247">
            <v>273</v>
          </cell>
          <cell r="C247" t="str">
            <v>LATROBE STRATUSCENTRAL</v>
          </cell>
        </row>
        <row r="248">
          <cell r="A248">
            <v>22</v>
          </cell>
          <cell r="B248">
            <v>298</v>
          </cell>
          <cell r="C248" t="str">
            <v>LATROBE STRATUSCENTRAL</v>
          </cell>
        </row>
        <row r="249">
          <cell r="A249">
            <v>23</v>
          </cell>
          <cell r="B249">
            <v>250</v>
          </cell>
          <cell r="C249" t="str">
            <v>LATROBE STRATUSCENTRAL</v>
          </cell>
        </row>
        <row r="250">
          <cell r="A250">
            <v>24</v>
          </cell>
          <cell r="B250">
            <v>319</v>
          </cell>
          <cell r="C250" t="str">
            <v>LATROBE STRATUSCENTRAL</v>
          </cell>
        </row>
        <row r="251">
          <cell r="A251">
            <v>25</v>
          </cell>
          <cell r="B251">
            <v>307</v>
          </cell>
          <cell r="C251" t="str">
            <v>LATROBE STRATUSCENTRAL</v>
          </cell>
        </row>
        <row r="252">
          <cell r="A252">
            <v>26</v>
          </cell>
          <cell r="B252">
            <v>330</v>
          </cell>
          <cell r="C252" t="str">
            <v>LATROBE STRATUSCENTRAL</v>
          </cell>
        </row>
        <row r="253">
          <cell r="A253">
            <v>27</v>
          </cell>
          <cell r="B253">
            <v>374</v>
          </cell>
          <cell r="C253" t="str">
            <v>LATROBE STRATUSCENTRAL</v>
          </cell>
        </row>
        <row r="254">
          <cell r="A254">
            <v>28</v>
          </cell>
          <cell r="B254">
            <v>347</v>
          </cell>
          <cell r="C254" t="str">
            <v>LATROBE STRATUSCENTRAL</v>
          </cell>
        </row>
        <row r="255">
          <cell r="A255">
            <v>29</v>
          </cell>
          <cell r="B255">
            <v>382</v>
          </cell>
          <cell r="C255" t="str">
            <v>LATROBE STRATUSCENTRAL</v>
          </cell>
        </row>
        <row r="256">
          <cell r="A256">
            <v>30</v>
          </cell>
          <cell r="B256">
            <v>354</v>
          </cell>
          <cell r="C256" t="str">
            <v>LATROBE STRATUSCENTRAL</v>
          </cell>
        </row>
        <row r="257">
          <cell r="A257">
            <v>31</v>
          </cell>
          <cell r="B257">
            <v>379</v>
          </cell>
          <cell r="C257" t="str">
            <v>LATROBE STRATUSCENTRAL</v>
          </cell>
        </row>
        <row r="258">
          <cell r="A258">
            <v>32</v>
          </cell>
          <cell r="B258">
            <v>369</v>
          </cell>
          <cell r="C258" t="str">
            <v>LATROBE STRATUSCENTRAL</v>
          </cell>
        </row>
        <row r="259">
          <cell r="A259">
            <v>33</v>
          </cell>
          <cell r="B259">
            <v>335</v>
          </cell>
          <cell r="C259" t="str">
            <v>LATROBE STRATUSCENTRAL</v>
          </cell>
        </row>
        <row r="260">
          <cell r="A260">
            <v>34</v>
          </cell>
          <cell r="B260">
            <v>367</v>
          </cell>
          <cell r="C260" t="str">
            <v>LATROBE STRATUSCENTRAL</v>
          </cell>
        </row>
        <row r="261">
          <cell r="A261">
            <v>35</v>
          </cell>
          <cell r="B261">
            <v>369</v>
          </cell>
          <cell r="C261" t="str">
            <v>LATROBE STRATUSCENTRAL</v>
          </cell>
        </row>
        <row r="262">
          <cell r="A262">
            <v>36</v>
          </cell>
          <cell r="B262">
            <v>342</v>
          </cell>
          <cell r="C262" t="str">
            <v>LATROBE STRATUSCENTRAL</v>
          </cell>
        </row>
        <row r="263">
          <cell r="A263">
            <v>37</v>
          </cell>
          <cell r="B263">
            <v>388</v>
          </cell>
          <cell r="C263" t="str">
            <v>LATROBE STRATUSCENTRAL</v>
          </cell>
        </row>
        <row r="264">
          <cell r="A264">
            <v>38</v>
          </cell>
          <cell r="B264">
            <v>379</v>
          </cell>
          <cell r="C264" t="str">
            <v>LATROBE STRATUSCENTRAL</v>
          </cell>
        </row>
        <row r="265">
          <cell r="A265">
            <v>39</v>
          </cell>
          <cell r="B265">
            <v>376</v>
          </cell>
          <cell r="C265" t="str">
            <v>LATROBE STRATUSCENTRAL</v>
          </cell>
        </row>
        <row r="266">
          <cell r="A266">
            <v>40</v>
          </cell>
          <cell r="B266">
            <v>392</v>
          </cell>
          <cell r="C266" t="str">
            <v>LATROBE STRATUSCENTRAL</v>
          </cell>
        </row>
        <row r="267">
          <cell r="A267">
            <v>41</v>
          </cell>
          <cell r="B267">
            <v>364</v>
          </cell>
          <cell r="C267" t="str">
            <v>LATROBE STRATUSCENTRAL</v>
          </cell>
        </row>
        <row r="268">
          <cell r="A268">
            <v>42</v>
          </cell>
          <cell r="B268">
            <v>366</v>
          </cell>
          <cell r="C268" t="str">
            <v>LATROBE STRATUSCENTRAL</v>
          </cell>
        </row>
        <row r="269">
          <cell r="A269">
            <v>43</v>
          </cell>
          <cell r="B269">
            <v>354</v>
          </cell>
          <cell r="C269" t="str">
            <v>LATROBE STRATUSCENTRAL</v>
          </cell>
        </row>
        <row r="270">
          <cell r="A270">
            <v>44</v>
          </cell>
          <cell r="B270">
            <v>342</v>
          </cell>
          <cell r="C270" t="str">
            <v>LATROBE STRATUSCENTRAL</v>
          </cell>
        </row>
        <row r="271">
          <cell r="A271">
            <v>45</v>
          </cell>
          <cell r="B271">
            <v>340</v>
          </cell>
          <cell r="C271" t="str">
            <v>LATROBE STRATUSCENTRAL</v>
          </cell>
        </row>
        <row r="272">
          <cell r="A272">
            <v>46</v>
          </cell>
          <cell r="B272">
            <v>346</v>
          </cell>
          <cell r="C272" t="str">
            <v>LATROBE STRATUSCENTRAL</v>
          </cell>
        </row>
        <row r="273">
          <cell r="A273">
            <v>47</v>
          </cell>
          <cell r="B273">
            <v>319</v>
          </cell>
          <cell r="C273" t="str">
            <v>LATROBE STRATUSCENTRAL</v>
          </cell>
        </row>
        <row r="274">
          <cell r="A274">
            <v>48</v>
          </cell>
          <cell r="B274">
            <v>360</v>
          </cell>
          <cell r="C274" t="str">
            <v>LATROBE STRATUSCENTRAL</v>
          </cell>
        </row>
        <row r="275">
          <cell r="A275">
            <v>49</v>
          </cell>
          <cell r="B275">
            <v>322</v>
          </cell>
          <cell r="C275" t="str">
            <v>LATROBE STRATUSCENTRAL</v>
          </cell>
        </row>
        <row r="276">
          <cell r="A276">
            <v>50</v>
          </cell>
          <cell r="B276">
            <v>328</v>
          </cell>
          <cell r="C276" t="str">
            <v>LATROBE STRATUSCENTRAL</v>
          </cell>
        </row>
        <row r="277">
          <cell r="A277">
            <v>51</v>
          </cell>
          <cell r="B277">
            <v>326</v>
          </cell>
          <cell r="C277" t="str">
            <v>LATROBE STRATUSCENTRAL</v>
          </cell>
        </row>
        <row r="278">
          <cell r="A278">
            <v>52</v>
          </cell>
          <cell r="B278">
            <v>279</v>
          </cell>
          <cell r="C278" t="str">
            <v>LATROBE STRATUSCENTRAL</v>
          </cell>
        </row>
        <row r="279">
          <cell r="A279">
            <v>53</v>
          </cell>
          <cell r="B279">
            <v>319</v>
          </cell>
          <cell r="C279" t="str">
            <v>LATROBE STRATUSCENTRAL</v>
          </cell>
        </row>
        <row r="280">
          <cell r="A280">
            <v>54</v>
          </cell>
          <cell r="B280">
            <v>316</v>
          </cell>
          <cell r="C280" t="str">
            <v>LATROBE STRATUSCENTRAL</v>
          </cell>
        </row>
        <row r="281">
          <cell r="A281">
            <v>55</v>
          </cell>
          <cell r="B281">
            <v>288</v>
          </cell>
          <cell r="C281" t="str">
            <v>LATROBE STRATUSCENTRAL</v>
          </cell>
        </row>
        <row r="282">
          <cell r="A282">
            <v>56</v>
          </cell>
          <cell r="B282">
            <v>270</v>
          </cell>
          <cell r="C282" t="str">
            <v>LATROBE STRATUSCENTRAL</v>
          </cell>
        </row>
        <row r="283">
          <cell r="A283">
            <v>57</v>
          </cell>
          <cell r="B283">
            <v>287</v>
          </cell>
          <cell r="C283" t="str">
            <v>LATROBE STRATUSCENTRAL</v>
          </cell>
        </row>
        <row r="284">
          <cell r="A284">
            <v>58</v>
          </cell>
          <cell r="B284">
            <v>250</v>
          </cell>
          <cell r="C284" t="str">
            <v>LATROBE STRATUSCENTRAL</v>
          </cell>
        </row>
        <row r="285">
          <cell r="A285">
            <v>59</v>
          </cell>
          <cell r="B285">
            <v>251</v>
          </cell>
          <cell r="C285" t="str">
            <v>LATROBE STRATUSCENTRAL</v>
          </cell>
        </row>
        <row r="286">
          <cell r="A286">
            <v>60</v>
          </cell>
          <cell r="B286">
            <v>276</v>
          </cell>
          <cell r="C286" t="str">
            <v>LATROBE STRATUSCENTRAL</v>
          </cell>
        </row>
        <row r="287">
          <cell r="A287">
            <v>61</v>
          </cell>
          <cell r="B287">
            <v>262</v>
          </cell>
          <cell r="C287" t="str">
            <v>LATROBE STRATUSCENTRAL</v>
          </cell>
        </row>
        <row r="288">
          <cell r="A288">
            <v>62</v>
          </cell>
          <cell r="B288">
            <v>267</v>
          </cell>
          <cell r="C288" t="str">
            <v>LATROBE STRATUSCENTRAL</v>
          </cell>
        </row>
        <row r="289">
          <cell r="A289">
            <v>63</v>
          </cell>
          <cell r="B289">
            <v>237</v>
          </cell>
          <cell r="C289" t="str">
            <v>LATROBE STRATUSCENTRAL</v>
          </cell>
        </row>
        <row r="290">
          <cell r="A290">
            <v>64</v>
          </cell>
          <cell r="B290">
            <v>214</v>
          </cell>
          <cell r="C290" t="str">
            <v>LATROBE STRATUSCENTRAL</v>
          </cell>
        </row>
        <row r="291">
          <cell r="A291">
            <v>65</v>
          </cell>
          <cell r="B291">
            <v>229</v>
          </cell>
          <cell r="C291" t="str">
            <v>LATROBE STRATUSCENTRAL</v>
          </cell>
        </row>
        <row r="292">
          <cell r="A292">
            <v>66</v>
          </cell>
          <cell r="B292">
            <v>231</v>
          </cell>
          <cell r="C292" t="str">
            <v>LATROBE STRATUSCENTRAL</v>
          </cell>
        </row>
        <row r="293">
          <cell r="A293">
            <v>67</v>
          </cell>
          <cell r="B293">
            <v>223</v>
          </cell>
          <cell r="C293" t="str">
            <v>LATROBE STRATUSCENTRAL</v>
          </cell>
        </row>
        <row r="294">
          <cell r="A294">
            <v>68</v>
          </cell>
          <cell r="B294">
            <v>226</v>
          </cell>
          <cell r="C294" t="str">
            <v>LATROBE STRATUSCENTRAL</v>
          </cell>
        </row>
        <row r="295">
          <cell r="A295">
            <v>69</v>
          </cell>
          <cell r="B295">
            <v>202</v>
          </cell>
          <cell r="C295" t="str">
            <v>LATROBE STRATUSCENTRAL</v>
          </cell>
        </row>
        <row r="296">
          <cell r="A296">
            <v>70</v>
          </cell>
          <cell r="B296">
            <v>195</v>
          </cell>
          <cell r="C296" t="str">
            <v>LATROBE STRATUSCENTRAL</v>
          </cell>
        </row>
        <row r="297">
          <cell r="A297">
            <v>71</v>
          </cell>
          <cell r="B297">
            <v>171</v>
          </cell>
          <cell r="C297" t="str">
            <v>LATROBE STRATUSCENTRAL</v>
          </cell>
        </row>
        <row r="298">
          <cell r="A298">
            <v>72</v>
          </cell>
          <cell r="B298">
            <v>190</v>
          </cell>
          <cell r="C298" t="str">
            <v>LATROBE STRATUSCENTRAL</v>
          </cell>
        </row>
        <row r="299">
          <cell r="A299">
            <v>73</v>
          </cell>
          <cell r="B299">
            <v>214</v>
          </cell>
          <cell r="C299" t="str">
            <v>LATROBE STRATUSCENTRAL</v>
          </cell>
        </row>
        <row r="300">
          <cell r="A300">
            <v>74</v>
          </cell>
          <cell r="B300">
            <v>184</v>
          </cell>
          <cell r="C300" t="str">
            <v>LATROBE STRATUSCENTRAL</v>
          </cell>
        </row>
        <row r="301">
          <cell r="A301">
            <v>75</v>
          </cell>
          <cell r="B301">
            <v>168</v>
          </cell>
          <cell r="C301" t="str">
            <v>LATROBE STRATUSCENTRAL</v>
          </cell>
        </row>
        <row r="302">
          <cell r="A302">
            <v>76</v>
          </cell>
          <cell r="B302">
            <v>157</v>
          </cell>
          <cell r="C302" t="str">
            <v>LATROBE STRATUSCENTRAL</v>
          </cell>
        </row>
        <row r="303">
          <cell r="A303">
            <v>77</v>
          </cell>
          <cell r="B303">
            <v>167</v>
          </cell>
          <cell r="C303" t="str">
            <v>LATROBE STRATUSCENTRAL</v>
          </cell>
        </row>
        <row r="304">
          <cell r="A304">
            <v>78</v>
          </cell>
          <cell r="B304">
            <v>131</v>
          </cell>
          <cell r="C304" t="str">
            <v>LATROBE STRATUSCENTRAL</v>
          </cell>
        </row>
        <row r="305">
          <cell r="A305">
            <v>79</v>
          </cell>
          <cell r="B305">
            <v>142</v>
          </cell>
          <cell r="C305" t="str">
            <v>LATROBE STRATUSCENTRAL</v>
          </cell>
        </row>
        <row r="306">
          <cell r="A306">
            <v>80</v>
          </cell>
          <cell r="B306">
            <v>144</v>
          </cell>
          <cell r="C306" t="str">
            <v>LATROBE STRATUSCENTRAL</v>
          </cell>
        </row>
        <row r="307">
          <cell r="A307">
            <v>81</v>
          </cell>
          <cell r="B307">
            <v>138</v>
          </cell>
          <cell r="C307" t="str">
            <v>LATROBE STRATUSCENTRAL</v>
          </cell>
        </row>
        <row r="308">
          <cell r="A308">
            <v>82</v>
          </cell>
          <cell r="B308">
            <v>137</v>
          </cell>
          <cell r="C308" t="str">
            <v>LATROBE STRATUSCENTRAL</v>
          </cell>
        </row>
        <row r="309">
          <cell r="A309">
            <v>83</v>
          </cell>
          <cell r="B309">
            <v>123</v>
          </cell>
          <cell r="C309" t="str">
            <v>LATROBE STRATUSCENTRAL</v>
          </cell>
        </row>
        <row r="310">
          <cell r="A310">
            <v>84</v>
          </cell>
          <cell r="B310">
            <v>105</v>
          </cell>
          <cell r="C310" t="str">
            <v>LATROBE STRATUSCENTRAL</v>
          </cell>
        </row>
        <row r="311">
          <cell r="A311">
            <v>85</v>
          </cell>
          <cell r="B311">
            <v>114</v>
          </cell>
          <cell r="C311" t="str">
            <v>LATROBE STRATUSCENTRAL</v>
          </cell>
        </row>
        <row r="312">
          <cell r="A312">
            <v>86</v>
          </cell>
          <cell r="B312">
            <v>131</v>
          </cell>
          <cell r="C312" t="str">
            <v>LATROBE STRATUSCENTRAL</v>
          </cell>
        </row>
        <row r="313">
          <cell r="A313">
            <v>87</v>
          </cell>
          <cell r="B313">
            <v>108</v>
          </cell>
          <cell r="C313" t="str">
            <v>LATROBE STRATUSCENTRAL</v>
          </cell>
        </row>
        <row r="314">
          <cell r="A314">
            <v>88</v>
          </cell>
          <cell r="B314">
            <v>111</v>
          </cell>
          <cell r="C314" t="str">
            <v>LATROBE STRATUSCENTRAL</v>
          </cell>
        </row>
        <row r="315">
          <cell r="A315">
            <v>89</v>
          </cell>
          <cell r="B315">
            <v>102</v>
          </cell>
          <cell r="C315" t="str">
            <v>LATROBE STRATUSCENTRAL</v>
          </cell>
        </row>
        <row r="316">
          <cell r="A316">
            <v>90</v>
          </cell>
          <cell r="B316">
            <v>99</v>
          </cell>
          <cell r="C316" t="str">
            <v>LATROBE STRATUSCENTRAL</v>
          </cell>
        </row>
        <row r="317">
          <cell r="A317">
            <v>91</v>
          </cell>
          <cell r="B317">
            <v>96</v>
          </cell>
          <cell r="C317" t="str">
            <v>LATROBE STRATUSCENTRAL</v>
          </cell>
        </row>
        <row r="318">
          <cell r="A318">
            <v>92</v>
          </cell>
          <cell r="B318">
            <v>73</v>
          </cell>
          <cell r="C318" t="str">
            <v>LATROBE STRATUSCENTRAL</v>
          </cell>
        </row>
        <row r="319">
          <cell r="A319">
            <v>93</v>
          </cell>
          <cell r="B319">
            <v>92</v>
          </cell>
          <cell r="C319" t="str">
            <v>LATROBE STRATUSCENTRAL</v>
          </cell>
        </row>
        <row r="320">
          <cell r="A320">
            <v>94</v>
          </cell>
          <cell r="B320">
            <v>78</v>
          </cell>
          <cell r="C320" t="str">
            <v>LATROBE STRATUSCENTRAL</v>
          </cell>
        </row>
        <row r="321">
          <cell r="A321">
            <v>95</v>
          </cell>
          <cell r="B321">
            <v>71</v>
          </cell>
          <cell r="C321" t="str">
            <v>LATROBE STRATUSCENTRAL</v>
          </cell>
        </row>
        <row r="322">
          <cell r="A322">
            <v>96</v>
          </cell>
          <cell r="B322">
            <v>86</v>
          </cell>
          <cell r="C322" t="str">
            <v>LATROBE STRATUSCENTRAL</v>
          </cell>
        </row>
        <row r="323">
          <cell r="A323">
            <v>97</v>
          </cell>
          <cell r="B323">
            <v>82</v>
          </cell>
          <cell r="C323" t="str">
            <v>LATROBE STRATUSCENTRAL</v>
          </cell>
        </row>
        <row r="324">
          <cell r="A324">
            <v>98</v>
          </cell>
          <cell r="B324">
            <v>74</v>
          </cell>
          <cell r="C324" t="str">
            <v>LATROBE STRATUSCENTRAL</v>
          </cell>
        </row>
        <row r="325">
          <cell r="A325">
            <v>99</v>
          </cell>
          <cell r="B325">
            <v>57</v>
          </cell>
          <cell r="C325" t="str">
            <v>LATROBE STRATUSCENTRAL</v>
          </cell>
        </row>
        <row r="326">
          <cell r="A326">
            <v>100</v>
          </cell>
          <cell r="B326">
            <v>70</v>
          </cell>
          <cell r="C326" t="str">
            <v>LATROBE STRATUSCENTRAL</v>
          </cell>
        </row>
        <row r="327">
          <cell r="A327">
            <v>101</v>
          </cell>
          <cell r="B327">
            <v>65</v>
          </cell>
          <cell r="C327" t="str">
            <v>LATROBE STRATUSCENTRAL</v>
          </cell>
        </row>
        <row r="328">
          <cell r="A328">
            <v>102</v>
          </cell>
          <cell r="B328">
            <v>70</v>
          </cell>
          <cell r="C328" t="str">
            <v>LATROBE STRATUSCENTRAL</v>
          </cell>
        </row>
        <row r="329">
          <cell r="A329">
            <v>103</v>
          </cell>
          <cell r="B329">
            <v>55</v>
          </cell>
          <cell r="C329" t="str">
            <v>LATROBE STRATUSCENTRAL</v>
          </cell>
        </row>
        <row r="330">
          <cell r="A330">
            <v>104</v>
          </cell>
          <cell r="B330">
            <v>55</v>
          </cell>
          <cell r="C330" t="str">
            <v>LATROBE STRATUSCENTRAL</v>
          </cell>
        </row>
        <row r="331">
          <cell r="A331">
            <v>105</v>
          </cell>
          <cell r="B331">
            <v>56</v>
          </cell>
          <cell r="C331" t="str">
            <v>LATROBE STRATUSCENTRAL</v>
          </cell>
        </row>
        <row r="332">
          <cell r="A332">
            <v>106</v>
          </cell>
          <cell r="B332">
            <v>46</v>
          </cell>
          <cell r="C332" t="str">
            <v>LATROBE STRATUSCENTRAL</v>
          </cell>
        </row>
        <row r="333">
          <cell r="A333">
            <v>107</v>
          </cell>
          <cell r="B333">
            <v>48</v>
          </cell>
          <cell r="C333" t="str">
            <v>LATROBE STRATUSCENTRAL</v>
          </cell>
        </row>
        <row r="334">
          <cell r="A334">
            <v>108</v>
          </cell>
          <cell r="B334">
            <v>34</v>
          </cell>
          <cell r="C334" t="str">
            <v>LATROBE STRATUSCENTRAL</v>
          </cell>
        </row>
        <row r="335">
          <cell r="A335">
            <v>109</v>
          </cell>
          <cell r="B335">
            <v>32</v>
          </cell>
          <cell r="C335" t="str">
            <v>LATROBE STRATUSCENTRAL</v>
          </cell>
        </row>
        <row r="336">
          <cell r="A336">
            <v>110</v>
          </cell>
          <cell r="B336">
            <v>37</v>
          </cell>
          <cell r="C336" t="str">
            <v>LATROBE STRATUSCENTRAL</v>
          </cell>
        </row>
        <row r="337">
          <cell r="A337">
            <v>111</v>
          </cell>
          <cell r="B337">
            <v>37</v>
          </cell>
          <cell r="C337" t="str">
            <v>LATROBE STRATUSCENTRAL</v>
          </cell>
        </row>
        <row r="338">
          <cell r="A338">
            <v>112</v>
          </cell>
          <cell r="B338">
            <v>33</v>
          </cell>
          <cell r="C338" t="str">
            <v>LATROBE STRATUSCENTRAL</v>
          </cell>
        </row>
        <row r="339">
          <cell r="A339">
            <v>113</v>
          </cell>
          <cell r="B339">
            <v>35</v>
          </cell>
          <cell r="C339" t="str">
            <v>LATROBE STRATUSCENTRAL</v>
          </cell>
        </row>
        <row r="340">
          <cell r="A340">
            <v>114</v>
          </cell>
          <cell r="B340">
            <v>26</v>
          </cell>
          <cell r="C340" t="str">
            <v>LATROBE STRATUSCENTRAL</v>
          </cell>
        </row>
        <row r="341">
          <cell r="A341">
            <v>115</v>
          </cell>
          <cell r="B341">
            <v>33</v>
          </cell>
          <cell r="C341" t="str">
            <v>LATROBE STRATUSCENTRAL</v>
          </cell>
        </row>
        <row r="342">
          <cell r="A342">
            <v>116</v>
          </cell>
          <cell r="B342">
            <v>24</v>
          </cell>
          <cell r="C342" t="str">
            <v>LATROBE STRATUSCENTRAL</v>
          </cell>
        </row>
        <row r="343">
          <cell r="A343">
            <v>117</v>
          </cell>
          <cell r="B343">
            <v>24</v>
          </cell>
          <cell r="C343" t="str">
            <v>LATROBE STRATUSCENTRAL</v>
          </cell>
        </row>
        <row r="344">
          <cell r="A344">
            <v>118</v>
          </cell>
          <cell r="B344">
            <v>30</v>
          </cell>
          <cell r="C344" t="str">
            <v>LATROBE STRATUSCENTRAL</v>
          </cell>
        </row>
        <row r="345">
          <cell r="A345">
            <v>119</v>
          </cell>
          <cell r="B345">
            <v>20</v>
          </cell>
          <cell r="C345" t="str">
            <v>LATROBE STRATUSCENTRAL</v>
          </cell>
        </row>
        <row r="346">
          <cell r="A346">
            <v>120</v>
          </cell>
          <cell r="B346">
            <v>25</v>
          </cell>
          <cell r="C346" t="str">
            <v>LATROBE STRATUSCENTRAL</v>
          </cell>
        </row>
        <row r="347">
          <cell r="A347">
            <v>121</v>
          </cell>
          <cell r="B347">
            <v>18</v>
          </cell>
          <cell r="C347" t="str">
            <v>LATROBE STRATUSCENTRAL</v>
          </cell>
        </row>
        <row r="348">
          <cell r="A348">
            <v>122</v>
          </cell>
          <cell r="B348">
            <v>22</v>
          </cell>
          <cell r="C348" t="str">
            <v>LATROBE STRATUSCENTRAL</v>
          </cell>
        </row>
        <row r="349">
          <cell r="A349">
            <v>123</v>
          </cell>
          <cell r="B349">
            <v>25</v>
          </cell>
          <cell r="C349" t="str">
            <v>LATROBE STRATUSCENTRAL</v>
          </cell>
        </row>
        <row r="350">
          <cell r="A350">
            <v>124</v>
          </cell>
          <cell r="B350">
            <v>15</v>
          </cell>
          <cell r="C350" t="str">
            <v>LATROBE STRATUSCENTRAL</v>
          </cell>
        </row>
        <row r="351">
          <cell r="A351">
            <v>125</v>
          </cell>
          <cell r="B351">
            <v>23</v>
          </cell>
          <cell r="C351" t="str">
            <v>LATROBE STRATUSCENTRAL</v>
          </cell>
        </row>
        <row r="352">
          <cell r="A352">
            <v>126</v>
          </cell>
          <cell r="B352">
            <v>18</v>
          </cell>
          <cell r="C352" t="str">
            <v>LATROBE STRATUSCENTRAL</v>
          </cell>
        </row>
        <row r="353">
          <cell r="A353">
            <v>127</v>
          </cell>
          <cell r="B353">
            <v>14</v>
          </cell>
          <cell r="C353" t="str">
            <v>LATROBE STRATUSCENTRAL</v>
          </cell>
        </row>
        <row r="354">
          <cell r="A354">
            <v>128</v>
          </cell>
          <cell r="B354">
            <v>20</v>
          </cell>
          <cell r="C354" t="str">
            <v>LATROBE STRATUSCENTRAL</v>
          </cell>
        </row>
        <row r="355">
          <cell r="A355">
            <v>129</v>
          </cell>
          <cell r="B355">
            <v>25</v>
          </cell>
          <cell r="C355" t="str">
            <v>LATROBE STRATUSCENTRAL</v>
          </cell>
        </row>
        <row r="356">
          <cell r="A356">
            <v>130</v>
          </cell>
          <cell r="B356">
            <v>13</v>
          </cell>
          <cell r="C356" t="str">
            <v>LATROBE STRATUSCENTRAL</v>
          </cell>
        </row>
        <row r="357">
          <cell r="A357">
            <v>131</v>
          </cell>
          <cell r="B357">
            <v>12</v>
          </cell>
          <cell r="C357" t="str">
            <v>LATROBE STRATUSCENTRAL</v>
          </cell>
        </row>
        <row r="358">
          <cell r="A358">
            <v>132</v>
          </cell>
          <cell r="B358">
            <v>15</v>
          </cell>
          <cell r="C358" t="str">
            <v>LATROBE STRATUSCENTRAL</v>
          </cell>
        </row>
        <row r="359">
          <cell r="A359">
            <v>133</v>
          </cell>
          <cell r="B359">
            <v>14</v>
          </cell>
          <cell r="C359" t="str">
            <v>LATROBE STRATUSCENTRAL</v>
          </cell>
        </row>
        <row r="360">
          <cell r="A360">
            <v>134</v>
          </cell>
          <cell r="B360">
            <v>13</v>
          </cell>
          <cell r="C360" t="str">
            <v>LATROBE STRATUSCENTRAL</v>
          </cell>
        </row>
        <row r="361">
          <cell r="A361">
            <v>135</v>
          </cell>
          <cell r="B361">
            <v>13</v>
          </cell>
          <cell r="C361" t="str">
            <v>LATROBE STRATUSCENTRAL</v>
          </cell>
        </row>
        <row r="362">
          <cell r="A362">
            <v>136</v>
          </cell>
          <cell r="B362">
            <v>9</v>
          </cell>
          <cell r="C362" t="str">
            <v>LATROBE STRATUSCENTRAL</v>
          </cell>
        </row>
        <row r="363">
          <cell r="A363">
            <v>137</v>
          </cell>
          <cell r="B363">
            <v>8</v>
          </cell>
          <cell r="C363" t="str">
            <v>LATROBE STRATUSCENTRAL</v>
          </cell>
        </row>
        <row r="364">
          <cell r="A364">
            <v>138</v>
          </cell>
          <cell r="B364">
            <v>13</v>
          </cell>
          <cell r="C364" t="str">
            <v>LATROBE STRATUSCENTRAL</v>
          </cell>
        </row>
        <row r="365">
          <cell r="A365">
            <v>139</v>
          </cell>
          <cell r="B365">
            <v>14</v>
          </cell>
          <cell r="C365" t="str">
            <v>LATROBE STRATUSCENTRAL</v>
          </cell>
        </row>
        <row r="366">
          <cell r="A366">
            <v>140</v>
          </cell>
          <cell r="B366">
            <v>10</v>
          </cell>
          <cell r="C366" t="str">
            <v>LATROBE STRATUSCENTRAL</v>
          </cell>
        </row>
        <row r="367">
          <cell r="A367">
            <v>141</v>
          </cell>
          <cell r="B367">
            <v>11</v>
          </cell>
          <cell r="C367" t="str">
            <v>LATROBE STRATUSCENTRAL</v>
          </cell>
        </row>
        <row r="368">
          <cell r="A368">
            <v>142</v>
          </cell>
          <cell r="B368">
            <v>6</v>
          </cell>
          <cell r="C368" t="str">
            <v>LATROBE STRATUSCENTRAL</v>
          </cell>
        </row>
        <row r="369">
          <cell r="A369">
            <v>143</v>
          </cell>
          <cell r="B369">
            <v>14</v>
          </cell>
          <cell r="C369" t="str">
            <v>LATROBE STRATUSCENTRAL</v>
          </cell>
        </row>
        <row r="370">
          <cell r="A370">
            <v>144</v>
          </cell>
          <cell r="B370">
            <v>10</v>
          </cell>
          <cell r="C370" t="str">
            <v>LATROBE STRATUSCENTRAL</v>
          </cell>
        </row>
        <row r="371">
          <cell r="A371">
            <v>145</v>
          </cell>
          <cell r="B371">
            <v>5</v>
          </cell>
          <cell r="C371" t="str">
            <v>LATROBE STRATUSCENTRAL</v>
          </cell>
        </row>
        <row r="372">
          <cell r="A372">
            <v>146</v>
          </cell>
          <cell r="B372">
            <v>8</v>
          </cell>
          <cell r="C372" t="str">
            <v>LATROBE STRATUSCENTRAL</v>
          </cell>
        </row>
        <row r="373">
          <cell r="A373">
            <v>147</v>
          </cell>
          <cell r="B373">
            <v>10</v>
          </cell>
          <cell r="C373" t="str">
            <v>LATROBE STRATUSCENTRAL</v>
          </cell>
        </row>
        <row r="374">
          <cell r="A374">
            <v>148</v>
          </cell>
          <cell r="B374">
            <v>8</v>
          </cell>
          <cell r="C374" t="str">
            <v>LATROBE STRATUSCENTRAL</v>
          </cell>
        </row>
        <row r="375">
          <cell r="A375">
            <v>149</v>
          </cell>
          <cell r="B375">
            <v>6</v>
          </cell>
          <cell r="C375" t="str">
            <v>LATROBE STRATUSCENTRAL</v>
          </cell>
        </row>
        <row r="376">
          <cell r="A376">
            <v>150</v>
          </cell>
          <cell r="B376">
            <v>8</v>
          </cell>
          <cell r="C376" t="str">
            <v>LATROBE STRATUSCENTRAL</v>
          </cell>
        </row>
        <row r="377">
          <cell r="A377">
            <v>151</v>
          </cell>
          <cell r="B377">
            <v>4</v>
          </cell>
          <cell r="C377" t="str">
            <v>LATROBE STRATUSCENTRAL</v>
          </cell>
        </row>
        <row r="378">
          <cell r="A378">
            <v>152</v>
          </cell>
          <cell r="B378">
            <v>11</v>
          </cell>
          <cell r="C378" t="str">
            <v>LATROBE STRATUSCENTRAL</v>
          </cell>
        </row>
        <row r="379">
          <cell r="A379">
            <v>153</v>
          </cell>
          <cell r="B379">
            <v>5</v>
          </cell>
          <cell r="C379" t="str">
            <v>LATROBE STRATUSCENTRAL</v>
          </cell>
        </row>
        <row r="380">
          <cell r="A380">
            <v>154</v>
          </cell>
          <cell r="B380">
            <v>7</v>
          </cell>
          <cell r="C380" t="str">
            <v>LATROBE STRATUSCENTRAL</v>
          </cell>
        </row>
        <row r="381">
          <cell r="A381">
            <v>155</v>
          </cell>
          <cell r="B381">
            <v>1</v>
          </cell>
          <cell r="C381" t="str">
            <v>LATROBE STRATUSCENTRAL</v>
          </cell>
        </row>
        <row r="382">
          <cell r="A382">
            <v>156</v>
          </cell>
          <cell r="B382">
            <v>6</v>
          </cell>
          <cell r="C382" t="str">
            <v>LATROBE STRATUSCENTRAL</v>
          </cell>
        </row>
        <row r="383">
          <cell r="A383">
            <v>157</v>
          </cell>
          <cell r="B383">
            <v>3</v>
          </cell>
          <cell r="C383" t="str">
            <v>LATROBE STRATUSCENTRAL</v>
          </cell>
        </row>
        <row r="384">
          <cell r="A384">
            <v>158</v>
          </cell>
          <cell r="B384">
            <v>7</v>
          </cell>
          <cell r="C384" t="str">
            <v>LATROBE STRATUSCENTRAL</v>
          </cell>
        </row>
        <row r="385">
          <cell r="A385">
            <v>159</v>
          </cell>
          <cell r="B385">
            <v>3</v>
          </cell>
          <cell r="C385" t="str">
            <v>LATROBE STRATUSCENTRAL</v>
          </cell>
        </row>
        <row r="386">
          <cell r="A386">
            <v>160</v>
          </cell>
          <cell r="B386">
            <v>4</v>
          </cell>
          <cell r="C386" t="str">
            <v>LATROBE STRATUSCENTRAL</v>
          </cell>
        </row>
        <row r="387">
          <cell r="A387">
            <v>161</v>
          </cell>
          <cell r="B387">
            <v>3</v>
          </cell>
          <cell r="C387" t="str">
            <v>LATROBE STRATUSCENTRAL</v>
          </cell>
        </row>
        <row r="388">
          <cell r="A388">
            <v>162</v>
          </cell>
          <cell r="B388">
            <v>4</v>
          </cell>
          <cell r="C388" t="str">
            <v>LATROBE STRATUSCENTRAL</v>
          </cell>
        </row>
        <row r="389">
          <cell r="A389">
            <v>163</v>
          </cell>
          <cell r="B389">
            <v>5</v>
          </cell>
          <cell r="C389" t="str">
            <v>LATROBE STRATUSCENTRAL</v>
          </cell>
        </row>
        <row r="390">
          <cell r="A390">
            <v>164</v>
          </cell>
          <cell r="B390">
            <v>8</v>
          </cell>
          <cell r="C390" t="str">
            <v>LATROBE STRATUSCENTRAL</v>
          </cell>
        </row>
        <row r="391">
          <cell r="A391">
            <v>165</v>
          </cell>
          <cell r="B391">
            <v>5</v>
          </cell>
          <cell r="C391" t="str">
            <v>LATROBE STRATUSCENTRAL</v>
          </cell>
        </row>
        <row r="392">
          <cell r="A392">
            <v>166</v>
          </cell>
          <cell r="B392">
            <v>2</v>
          </cell>
          <cell r="C392" t="str">
            <v>LATROBE STRATUSCENTRAL</v>
          </cell>
        </row>
        <row r="393">
          <cell r="A393">
            <v>167</v>
          </cell>
          <cell r="B393">
            <v>4</v>
          </cell>
          <cell r="C393" t="str">
            <v>LATROBE STRATUSCENTRAL</v>
          </cell>
        </row>
        <row r="394">
          <cell r="A394">
            <v>168</v>
          </cell>
          <cell r="B394">
            <v>4</v>
          </cell>
          <cell r="C394" t="str">
            <v>LATROBE STRATUSCENTRAL</v>
          </cell>
        </row>
        <row r="395">
          <cell r="A395">
            <v>169</v>
          </cell>
          <cell r="B395">
            <v>3</v>
          </cell>
          <cell r="C395" t="str">
            <v>LATROBE STRATUSCENTRAL</v>
          </cell>
        </row>
        <row r="396">
          <cell r="A396">
            <v>171</v>
          </cell>
          <cell r="B396">
            <v>3</v>
          </cell>
          <cell r="C396" t="str">
            <v>LATROBE STRATUSCENTRAL</v>
          </cell>
        </row>
        <row r="397">
          <cell r="A397">
            <v>172</v>
          </cell>
          <cell r="B397">
            <v>3</v>
          </cell>
          <cell r="C397" t="str">
            <v>LATROBE STRATUSCENTRAL</v>
          </cell>
        </row>
        <row r="398">
          <cell r="A398">
            <v>173</v>
          </cell>
          <cell r="B398">
            <v>2</v>
          </cell>
          <cell r="C398" t="str">
            <v>LATROBE STRATUSCENTRAL</v>
          </cell>
        </row>
        <row r="399">
          <cell r="A399">
            <v>174</v>
          </cell>
          <cell r="B399">
            <v>3</v>
          </cell>
          <cell r="C399" t="str">
            <v>LATROBE STRATUSCENTRAL</v>
          </cell>
        </row>
        <row r="400">
          <cell r="A400">
            <v>175</v>
          </cell>
          <cell r="B400">
            <v>2</v>
          </cell>
          <cell r="C400" t="str">
            <v>LATROBE STRATUSCENTRAL</v>
          </cell>
        </row>
        <row r="401">
          <cell r="A401">
            <v>176</v>
          </cell>
          <cell r="B401">
            <v>3</v>
          </cell>
          <cell r="C401" t="str">
            <v>LATROBE STRATUSCENTRAL</v>
          </cell>
        </row>
        <row r="402">
          <cell r="A402">
            <v>177</v>
          </cell>
          <cell r="B402">
            <v>4</v>
          </cell>
          <cell r="C402" t="str">
            <v>LATROBE STRATUSCENTRAL</v>
          </cell>
        </row>
        <row r="403">
          <cell r="A403">
            <v>178</v>
          </cell>
          <cell r="B403">
            <v>5</v>
          </cell>
          <cell r="C403" t="str">
            <v>LATROBE STRATUSCENTRAL</v>
          </cell>
        </row>
        <row r="404">
          <cell r="A404">
            <v>179</v>
          </cell>
          <cell r="B404">
            <v>1</v>
          </cell>
          <cell r="C404" t="str">
            <v>LATROBE STRATUSCENTRAL</v>
          </cell>
        </row>
        <row r="405">
          <cell r="A405">
            <v>180</v>
          </cell>
          <cell r="B405">
            <v>2</v>
          </cell>
          <cell r="C405" t="str">
            <v>LATROBE STRATUSCENTRAL</v>
          </cell>
        </row>
        <row r="406">
          <cell r="A406">
            <v>181</v>
          </cell>
          <cell r="B406">
            <v>1</v>
          </cell>
          <cell r="C406" t="str">
            <v>LATROBE STRATUSCENTRAL</v>
          </cell>
        </row>
        <row r="407">
          <cell r="A407">
            <v>182</v>
          </cell>
          <cell r="B407">
            <v>3</v>
          </cell>
          <cell r="C407" t="str">
            <v>LATROBE STRATUSCENTRAL</v>
          </cell>
        </row>
        <row r="408">
          <cell r="A408">
            <v>183</v>
          </cell>
          <cell r="B408">
            <v>3</v>
          </cell>
          <cell r="C408" t="str">
            <v>LATROBE STRATUSCENTRAL</v>
          </cell>
        </row>
        <row r="409">
          <cell r="A409">
            <v>184</v>
          </cell>
          <cell r="B409">
            <v>2</v>
          </cell>
          <cell r="C409" t="str">
            <v>LATROBE STRATUSCENTRAL</v>
          </cell>
        </row>
        <row r="410">
          <cell r="A410">
            <v>185</v>
          </cell>
          <cell r="B410">
            <v>1</v>
          </cell>
          <cell r="C410" t="str">
            <v>LATROBE STRATUSCENTRAL</v>
          </cell>
        </row>
        <row r="411">
          <cell r="A411">
            <v>186</v>
          </cell>
          <cell r="B411">
            <v>1</v>
          </cell>
          <cell r="C411" t="str">
            <v>LATROBE STRATUSCENTRAL</v>
          </cell>
        </row>
        <row r="412">
          <cell r="A412">
            <v>187</v>
          </cell>
          <cell r="B412">
            <v>1</v>
          </cell>
          <cell r="C412" t="str">
            <v>LATROBE STRATUSCENTRAL</v>
          </cell>
        </row>
        <row r="413">
          <cell r="A413">
            <v>188</v>
          </cell>
          <cell r="B413">
            <v>4</v>
          </cell>
          <cell r="C413" t="str">
            <v>LATROBE STRATUSCENTRAL</v>
          </cell>
        </row>
        <row r="414">
          <cell r="A414">
            <v>189</v>
          </cell>
          <cell r="B414">
            <v>1</v>
          </cell>
          <cell r="C414" t="str">
            <v>LATROBE STRATUSCENTRAL</v>
          </cell>
        </row>
        <row r="415">
          <cell r="A415">
            <v>190</v>
          </cell>
          <cell r="B415">
            <v>1</v>
          </cell>
          <cell r="C415" t="str">
            <v>LATROBE STRATUSCENTRAL</v>
          </cell>
        </row>
        <row r="416">
          <cell r="A416">
            <v>191</v>
          </cell>
          <cell r="B416">
            <v>2</v>
          </cell>
          <cell r="C416" t="str">
            <v>LATROBE STRATUSCENTRAL</v>
          </cell>
        </row>
        <row r="417">
          <cell r="A417">
            <v>192</v>
          </cell>
          <cell r="B417">
            <v>1</v>
          </cell>
          <cell r="C417" t="str">
            <v>LATROBE STRATUSCENTRAL</v>
          </cell>
        </row>
        <row r="418">
          <cell r="A418">
            <v>193</v>
          </cell>
          <cell r="B418">
            <v>1</v>
          </cell>
          <cell r="C418" t="str">
            <v>LATROBE STRATUSCENTRAL</v>
          </cell>
        </row>
        <row r="419">
          <cell r="A419">
            <v>194</v>
          </cell>
          <cell r="B419">
            <v>2</v>
          </cell>
          <cell r="C419" t="str">
            <v>LATROBE STRATUSCENTRAL</v>
          </cell>
        </row>
        <row r="420">
          <cell r="A420">
            <v>196</v>
          </cell>
          <cell r="B420">
            <v>1</v>
          </cell>
          <cell r="C420" t="str">
            <v>LATROBE STRATUSCENTRAL</v>
          </cell>
        </row>
        <row r="421">
          <cell r="A421">
            <v>199</v>
          </cell>
          <cell r="B421">
            <v>3</v>
          </cell>
          <cell r="C421" t="str">
            <v>LATROBE STRATUSCENTRAL</v>
          </cell>
        </row>
        <row r="422">
          <cell r="A422">
            <v>201</v>
          </cell>
          <cell r="B422">
            <v>1</v>
          </cell>
          <cell r="C422" t="str">
            <v>LATROBE STRATUSCENTRAL</v>
          </cell>
        </row>
        <row r="423">
          <cell r="A423">
            <v>202</v>
          </cell>
          <cell r="B423">
            <v>2</v>
          </cell>
          <cell r="C423" t="str">
            <v>LATROBE STRATUSCENTRAL</v>
          </cell>
        </row>
        <row r="424">
          <cell r="A424">
            <v>203</v>
          </cell>
          <cell r="B424">
            <v>2</v>
          </cell>
          <cell r="C424" t="str">
            <v>LATROBE STRATUSCENTRAL</v>
          </cell>
        </row>
        <row r="425">
          <cell r="A425">
            <v>205</v>
          </cell>
          <cell r="B425">
            <v>2</v>
          </cell>
          <cell r="C425" t="str">
            <v>LATROBE STRATUSCENTRAL</v>
          </cell>
        </row>
        <row r="426">
          <cell r="A426">
            <v>206</v>
          </cell>
          <cell r="B426">
            <v>1</v>
          </cell>
          <cell r="C426" t="str">
            <v>LATROBE STRATUSCENTRAL</v>
          </cell>
        </row>
        <row r="427">
          <cell r="A427">
            <v>207</v>
          </cell>
          <cell r="B427">
            <v>1</v>
          </cell>
          <cell r="C427" t="str">
            <v>LATROBE STRATUSCENTRAL</v>
          </cell>
        </row>
        <row r="428">
          <cell r="A428">
            <v>210</v>
          </cell>
          <cell r="B428">
            <v>1</v>
          </cell>
          <cell r="C428" t="str">
            <v>LATROBE STRATUSCENTRAL</v>
          </cell>
        </row>
        <row r="429">
          <cell r="A429">
            <v>211</v>
          </cell>
          <cell r="B429">
            <v>2</v>
          </cell>
          <cell r="C429" t="str">
            <v>LATROBE STRATUSCENTRAL</v>
          </cell>
        </row>
        <row r="430">
          <cell r="A430">
            <v>213</v>
          </cell>
          <cell r="B430">
            <v>1</v>
          </cell>
          <cell r="C430" t="str">
            <v>LATROBE STRATUSCENTRAL</v>
          </cell>
        </row>
        <row r="431">
          <cell r="A431">
            <v>219</v>
          </cell>
          <cell r="B431">
            <v>1</v>
          </cell>
          <cell r="C431" t="str">
            <v>LATROBE STRATUSCENTRAL</v>
          </cell>
        </row>
        <row r="432">
          <cell r="A432">
            <v>220</v>
          </cell>
          <cell r="B432">
            <v>1</v>
          </cell>
          <cell r="C432" t="str">
            <v>LATROBE STRATUSCENTRAL</v>
          </cell>
        </row>
        <row r="433">
          <cell r="A433">
            <v>224</v>
          </cell>
          <cell r="B433">
            <v>1</v>
          </cell>
          <cell r="C433" t="str">
            <v>LATROBE STRATUSCENTRAL</v>
          </cell>
        </row>
        <row r="434">
          <cell r="A434">
            <v>226</v>
          </cell>
          <cell r="B434">
            <v>2</v>
          </cell>
          <cell r="C434" t="str">
            <v>LATROBE STRATUSCENTRAL</v>
          </cell>
        </row>
        <row r="435">
          <cell r="A435">
            <v>231</v>
          </cell>
          <cell r="B435">
            <v>2</v>
          </cell>
          <cell r="C435" t="str">
            <v>LATROBE STRATUSCENTRAL</v>
          </cell>
        </row>
        <row r="436">
          <cell r="A436">
            <v>233</v>
          </cell>
          <cell r="B436">
            <v>1</v>
          </cell>
          <cell r="C436" t="str">
            <v>LATROBE STRATUSCENTRAL</v>
          </cell>
        </row>
        <row r="437">
          <cell r="A437">
            <v>235</v>
          </cell>
          <cell r="B437">
            <v>1</v>
          </cell>
          <cell r="C437" t="str">
            <v>LATROBE STRATUSCENTRAL</v>
          </cell>
        </row>
        <row r="438">
          <cell r="A438">
            <v>236</v>
          </cell>
          <cell r="B438">
            <v>1</v>
          </cell>
          <cell r="C438" t="str">
            <v>LATROBE STRATUSCENTRAL</v>
          </cell>
        </row>
        <row r="439">
          <cell r="A439">
            <v>244</v>
          </cell>
          <cell r="B439">
            <v>1</v>
          </cell>
          <cell r="C439" t="str">
            <v>LATROBE STRATUSCENTRAL</v>
          </cell>
        </row>
        <row r="440">
          <cell r="A440">
            <v>252</v>
          </cell>
          <cell r="B440">
            <v>1</v>
          </cell>
          <cell r="C440" t="str">
            <v>LATROBE STRATUSCENTRAL</v>
          </cell>
        </row>
        <row r="441">
          <cell r="A441">
            <v>254</v>
          </cell>
          <cell r="B441">
            <v>1</v>
          </cell>
          <cell r="C441" t="str">
            <v>LATROBE STRATUSCENTRAL</v>
          </cell>
        </row>
        <row r="442">
          <cell r="A442">
            <v>258</v>
          </cell>
          <cell r="B442">
            <v>1</v>
          </cell>
          <cell r="C442" t="str">
            <v>LATROBE STRATUSCENTRAL</v>
          </cell>
        </row>
        <row r="443">
          <cell r="A443">
            <v>271</v>
          </cell>
          <cell r="B443">
            <v>1</v>
          </cell>
          <cell r="C443" t="str">
            <v>LATROBE STRATUSCENTRAL</v>
          </cell>
        </row>
        <row r="444">
          <cell r="A444">
            <v>272</v>
          </cell>
          <cell r="B444">
            <v>1</v>
          </cell>
          <cell r="C444" t="str">
            <v>LATROBE STRATUSCENTRAL</v>
          </cell>
        </row>
        <row r="445">
          <cell r="A445">
            <v>274</v>
          </cell>
          <cell r="B445">
            <v>1</v>
          </cell>
          <cell r="C445" t="str">
            <v>LATROBE STRATUSCENTRAL</v>
          </cell>
        </row>
        <row r="446">
          <cell r="A446">
            <v>297</v>
          </cell>
          <cell r="B446">
            <v>1</v>
          </cell>
          <cell r="C446" t="str">
            <v>LATROBE STRATUSCENTRAL</v>
          </cell>
        </row>
        <row r="447">
          <cell r="A447">
            <v>302</v>
          </cell>
          <cell r="B447">
            <v>1</v>
          </cell>
          <cell r="C447" t="str">
            <v>LATROBE STRATUSCENTRAL</v>
          </cell>
        </row>
        <row r="448">
          <cell r="A448">
            <v>329</v>
          </cell>
          <cell r="B448">
            <v>1</v>
          </cell>
          <cell r="C448" t="str">
            <v>LATROBE STRATUSCENTRAL</v>
          </cell>
        </row>
        <row r="449">
          <cell r="A449">
            <v>459</v>
          </cell>
          <cell r="B449">
            <v>1</v>
          </cell>
          <cell r="C449" t="str">
            <v>LATROBE STRATUSCENTRAL</v>
          </cell>
        </row>
        <row r="450">
          <cell r="A450">
            <v>817</v>
          </cell>
          <cell r="B450">
            <v>1</v>
          </cell>
          <cell r="C450" t="str">
            <v>LATROBE STRATUSCENTRAL</v>
          </cell>
        </row>
      </sheetData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 Count"/>
      <sheetName val="Summary"/>
      <sheetName val="Default Payroll Worksheet"/>
      <sheetName val="Cont Data"/>
      <sheetName val="525.1301.1009"/>
      <sheetName val="755.1301.1036"/>
      <sheetName val="755.1301.1040"/>
      <sheetName val="531.1900.1040"/>
      <sheetName val="531.1501.1033"/>
      <sheetName val="Perm Data"/>
      <sheetName val="Assumptions"/>
      <sheetName val="Assumptions Information"/>
      <sheetName val="Instructions"/>
      <sheetName val="Cal"/>
      <sheetName val="Summary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5">
          <cell r="A45" t="str">
            <v>ACT</v>
          </cell>
        </row>
        <row r="46">
          <cell r="A46" t="str">
            <v>NSW</v>
          </cell>
        </row>
        <row r="47">
          <cell r="A47" t="str">
            <v>NT</v>
          </cell>
        </row>
        <row r="48">
          <cell r="A48" t="str">
            <v>QLD</v>
          </cell>
        </row>
        <row r="49">
          <cell r="A49" t="str">
            <v>SA</v>
          </cell>
        </row>
        <row r="50">
          <cell r="A50" t="str">
            <v>TAS</v>
          </cell>
        </row>
        <row r="51">
          <cell r="A51" t="str">
            <v>VIC</v>
          </cell>
        </row>
        <row r="52">
          <cell r="A52" t="str">
            <v>WA</v>
          </cell>
        </row>
        <row r="81">
          <cell r="A81" t="str">
            <v>Y</v>
          </cell>
        </row>
        <row r="82">
          <cell r="A82" t="str">
            <v>N</v>
          </cell>
        </row>
      </sheetData>
      <sheetData sheetId="11" refreshError="1"/>
      <sheetData sheetId="12" refreshError="1"/>
      <sheetData sheetId="13" refreshError="1">
        <row r="2">
          <cell r="B2" t="str">
            <v>M</v>
          </cell>
          <cell r="C2" t="str">
            <v>WD</v>
          </cell>
          <cell r="D2" t="str">
            <v>FD</v>
          </cell>
          <cell r="E2" t="str">
            <v>WN</v>
          </cell>
          <cell r="F2" t="str">
            <v>FV</v>
          </cell>
        </row>
      </sheetData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surement Centre"/>
      <sheetName val="Index"/>
      <sheetName val="2000 BUDGET DATA"/>
      <sheetName val="CapData"/>
      <sheetName val="Actual DATA"/>
      <sheetName val="Forecast DATA"/>
      <sheetName val="Instructions"/>
      <sheetName val="Measurement data"/>
      <sheetName val="Board_DATA"/>
      <sheetName val="Summary II"/>
      <sheetName val="Summary of Summaries"/>
      <sheetName val="DATA_2001_Budget"/>
      <sheetName val="2001_Budget"/>
      <sheetName val="Board Capital"/>
      <sheetName val="NSW Hyperion"/>
      <sheetName val="GN Hyperion"/>
      <sheetName val="ACT Hyperion"/>
      <sheetName val="INDICATOR DATA"/>
      <sheetName val=" GAS RECEIPTS (2)"/>
      <sheetName val="GAS RECEIPTS DATA"/>
      <sheetName val="CUSTDATA"/>
      <sheetName val="INDICATORS"/>
      <sheetName val="LTIFR"/>
      <sheetName val="CAPITAL"/>
      <sheetName val="EMPLOYEE DATA"/>
      <sheetName val="INVENTORY DATA"/>
      <sheetName val="EMPLOYEE"/>
      <sheetName val="PPATH DATA"/>
      <sheetName val="FUNDS_STAT"/>
      <sheetName val="ANNUAL LEAVE"/>
      <sheetName val="INVENTORY"/>
      <sheetName val="THROUGHPUT "/>
      <sheetName val="CASHFLOW DATA"/>
      <sheetName val="BLUEMTNSDATA"/>
      <sheetName val=" GAS RECEIPTS"/>
      <sheetName val="PPATH"/>
      <sheetName val="THROUGHPUT 2"/>
      <sheetName val="BLUEMTNS"/>
    </sheetNames>
    <sheetDataSet>
      <sheetData sheetId="0" refreshError="1"/>
      <sheetData sheetId="1" refreshError="1"/>
      <sheetData sheetId="2" refreshError="1"/>
      <sheetData sheetId="3" refreshError="1">
        <row r="10">
          <cell r="M10">
            <v>2004581.36</v>
          </cell>
        </row>
        <row r="14">
          <cell r="M14">
            <v>6124411.1100000003</v>
          </cell>
        </row>
        <row r="15">
          <cell r="M15">
            <v>4180007.3899999997</v>
          </cell>
        </row>
        <row r="16">
          <cell r="M16">
            <v>3248690.7800000003</v>
          </cell>
        </row>
        <row r="17">
          <cell r="M17">
            <v>3773068.84</v>
          </cell>
        </row>
        <row r="18">
          <cell r="M18">
            <v>197380.46</v>
          </cell>
        </row>
        <row r="19">
          <cell r="M19">
            <v>1276541.2699999998</v>
          </cell>
        </row>
        <row r="20">
          <cell r="M20">
            <v>4170481.37</v>
          </cell>
        </row>
        <row r="21">
          <cell r="M21">
            <v>360928.80000000005</v>
          </cell>
        </row>
        <row r="24">
          <cell r="M24">
            <v>16718017.600000001</v>
          </cell>
        </row>
        <row r="25">
          <cell r="M25">
            <v>3366191.04</v>
          </cell>
        </row>
        <row r="26">
          <cell r="M26">
            <v>1085072.94</v>
          </cell>
        </row>
        <row r="27">
          <cell r="M27">
            <v>417555.47</v>
          </cell>
        </row>
        <row r="28">
          <cell r="M28">
            <v>0</v>
          </cell>
        </row>
        <row r="29">
          <cell r="M29">
            <v>233313</v>
          </cell>
        </row>
        <row r="32">
          <cell r="M32">
            <v>167998</v>
          </cell>
        </row>
        <row r="33">
          <cell r="M33">
            <v>65056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10502461.57</v>
          </cell>
        </row>
        <row r="38">
          <cell r="M38">
            <v>18657066.280000001</v>
          </cell>
        </row>
        <row r="39">
          <cell r="M39">
            <v>703956.5</v>
          </cell>
        </row>
        <row r="40">
          <cell r="M40">
            <v>51231.56</v>
          </cell>
        </row>
        <row r="41">
          <cell r="M41">
            <v>2189246.63</v>
          </cell>
        </row>
        <row r="42">
          <cell r="M42">
            <v>242536.65</v>
          </cell>
        </row>
        <row r="43">
          <cell r="M43">
            <v>914858.23</v>
          </cell>
        </row>
        <row r="44">
          <cell r="M4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exibleReports"/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MarginSummary"/>
      <sheetName val="Profit Statement"/>
      <sheetName val="HyperionReport"/>
      <sheetName val="AccountDetail"/>
      <sheetName val="P&amp;LDATA"/>
      <sheetName val="OpTariff"/>
      <sheetName val="TXSummary"/>
      <sheetName val="GasData"/>
      <sheetName val="AgilityLabReport"/>
      <sheetName val="OPEXReport"/>
      <sheetName val="Development"/>
      <sheetName val="OrderReport"/>
      <sheetName val="LabRecovReport"/>
      <sheetName val="YieldRateHistory"/>
      <sheetName val="Return tariff"/>
      <sheetName val="Working capital tariff"/>
      <sheetName val="Min. Lease Payment"/>
      <sheetName val="Capital tariff"/>
      <sheetName val="CapItemsDraft4 (2)"/>
      <sheetName val="CapItemsDraft4"/>
      <sheetName val="CapitalItemReport"/>
      <sheetName val="VET_VOL"/>
      <sheetName val="PAWASales"/>
      <sheetName val="NonPAWASales"/>
      <sheetName val="PTMReport"/>
      <sheetName val="PTM"/>
      <sheetName val="Interes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8">
          <cell r="G18">
            <v>8472851.7733650003</v>
          </cell>
        </row>
      </sheetData>
      <sheetData sheetId="23"/>
      <sheetData sheetId="24" refreshError="1">
        <row r="16">
          <cell r="O16">
            <v>14411952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03 GN Capital from PS 3 Oct"/>
      <sheetName val="AGL GN CAPITAL COST REPORT"/>
      <sheetName val="Mkt Exp Capital $ Excl Contract"/>
      <sheetName val="Variance Analysis"/>
      <sheetName val="Links"/>
      <sheetName val="Budget v18 Impact"/>
    </sheetNames>
    <sheetDataSet>
      <sheetData sheetId="0" refreshError="1"/>
      <sheetData sheetId="1" refreshError="1">
        <row r="6">
          <cell r="B6" t="str">
            <v>MARCH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6"/>
      <sheetName val="Page 17"/>
      <sheetName val="CP Graph Data"/>
      <sheetName val="Degree Days Dat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"/>
      <sheetName val="Proposed"/>
      <sheetName val="_defntmp_ (2)"/>
      <sheetName val="Sheet3"/>
      <sheetName val="PR-NA"/>
      <sheetName val="_defntmp_"/>
      <sheetName val="Trial balance"/>
    </sheetNames>
    <sheetDataSet>
      <sheetData sheetId="0" refreshError="1">
        <row r="3">
          <cell r="B3" t="str">
            <v>P105 Gas pipeline</v>
          </cell>
        </row>
        <row r="4">
          <cell r="B4" t="str">
            <v>P110 Gas Storage</v>
          </cell>
        </row>
        <row r="5">
          <cell r="B5" t="str">
            <v>P115 Gas Processing</v>
          </cell>
        </row>
        <row r="6">
          <cell r="B6" t="str">
            <v>P130 Electricity Transmission</v>
          </cell>
        </row>
        <row r="7">
          <cell r="B7" t="str">
            <v>P135 Electricity Generation</v>
          </cell>
        </row>
        <row r="8">
          <cell r="B8" t="str">
            <v>P180 Other</v>
          </cell>
        </row>
        <row r="9">
          <cell r="B9" t="str">
            <v>P185 Equity accounted Profits</v>
          </cell>
        </row>
        <row r="10">
          <cell r="B10" t="str">
            <v>P195 Passthrough Revenue</v>
          </cell>
        </row>
        <row r="11">
          <cell r="B11" t="str">
            <v>P305 O&amp;M</v>
          </cell>
        </row>
        <row r="12">
          <cell r="B12" t="str">
            <v>P310 Additional Services</v>
          </cell>
        </row>
        <row r="13">
          <cell r="B13" t="str">
            <v>P315 OpCosts - Spares</v>
          </cell>
        </row>
        <row r="14">
          <cell r="B14" t="str">
            <v>P316 OpCosts - Energy</v>
          </cell>
        </row>
        <row r="15">
          <cell r="B15" t="str">
            <v>P317 OpCosts - Connection</v>
          </cell>
        </row>
        <row r="16">
          <cell r="B16" t="str">
            <v>P320 Tech Services</v>
          </cell>
        </row>
        <row r="17">
          <cell r="B17" t="str">
            <v>P325 Asset Licence fees</v>
          </cell>
        </row>
        <row r="18">
          <cell r="B18" t="str">
            <v>P330 Rates and Taxes</v>
          </cell>
        </row>
        <row r="19">
          <cell r="B19" t="str">
            <v>P335 Insurance</v>
          </cell>
        </row>
        <row r="20">
          <cell r="B20" t="str">
            <v>P340 Communications</v>
          </cell>
        </row>
        <row r="21">
          <cell r="B21" t="str">
            <v>P345 Gas Stock</v>
          </cell>
        </row>
        <row r="22">
          <cell r="B22" t="str">
            <v>P405 Contracted Equip / Service &amp; licences</v>
          </cell>
        </row>
        <row r="23">
          <cell r="B23" t="str">
            <v>P410 Repairs and Maintenance</v>
          </cell>
        </row>
        <row r="24">
          <cell r="B24" t="str">
            <v>P415 Salaries and Wages</v>
          </cell>
        </row>
        <row r="25">
          <cell r="B25" t="str">
            <v>P420 Costs of Employment</v>
          </cell>
        </row>
        <row r="26">
          <cell r="B26" t="str">
            <v>P425 Outside staff and Services</v>
          </cell>
        </row>
        <row r="27">
          <cell r="B27" t="str">
            <v>P430 Travel and Entertainment</v>
          </cell>
        </row>
        <row r="28">
          <cell r="B28" t="str">
            <v>P440 Property Costs</v>
          </cell>
        </row>
        <row r="29">
          <cell r="B29" t="str">
            <v>P445 Office Admin</v>
          </cell>
        </row>
        <row r="30">
          <cell r="B30" t="str">
            <v>P450 Corp Affairs</v>
          </cell>
        </row>
        <row r="31">
          <cell r="B31" t="str">
            <v>P455 Donations</v>
          </cell>
        </row>
        <row r="32">
          <cell r="B32" t="str">
            <v>P457 Sponsorships</v>
          </cell>
        </row>
        <row r="33">
          <cell r="B33" t="str">
            <v>P460 Marketing / Advertising</v>
          </cell>
        </row>
        <row r="34">
          <cell r="B34" t="str">
            <v>P480 Other Direct costs</v>
          </cell>
        </row>
        <row r="35">
          <cell r="B35" t="str">
            <v>P481 Miscellaneous</v>
          </cell>
        </row>
        <row r="36">
          <cell r="B36" t="str">
            <v>P485 Project Provision</v>
          </cell>
        </row>
        <row r="37">
          <cell r="B37" t="str">
            <v>P495 Passthrough Costs</v>
          </cell>
        </row>
        <row r="38">
          <cell r="B38" t="str">
            <v>P498 Costs recovered</v>
          </cell>
        </row>
        <row r="39">
          <cell r="B39" t="str">
            <v>P601 Costs Recovered</v>
          </cell>
        </row>
        <row r="40">
          <cell r="B40" t="str">
            <v>P611 Costs Charged</v>
          </cell>
        </row>
        <row r="41">
          <cell r="B41" t="str">
            <v>P650 IE Sales</v>
          </cell>
        </row>
        <row r="42">
          <cell r="B42" t="str">
            <v>P655 IE Costs</v>
          </cell>
        </row>
        <row r="43">
          <cell r="B43" t="str">
            <v>P705 Deferred Expenditure</v>
          </cell>
        </row>
        <row r="44">
          <cell r="B44" t="str">
            <v>P710 Goodwill Write off</v>
          </cell>
        </row>
        <row r="45">
          <cell r="B45" t="str">
            <v>P720 Depn on Leased Assets</v>
          </cell>
        </row>
        <row r="46">
          <cell r="B46" t="str">
            <v>P725 Depn on Property, Plant and Equipment</v>
          </cell>
        </row>
        <row r="47">
          <cell r="B47" t="str">
            <v>P730 Impairment of Non-Current Assets</v>
          </cell>
        </row>
        <row r="48">
          <cell r="B48" t="str">
            <v>P735 Gain / loss on Sale</v>
          </cell>
        </row>
        <row r="49">
          <cell r="B49" t="str">
            <v>P740 Amortisation</v>
          </cell>
        </row>
        <row r="50">
          <cell r="B50" t="str">
            <v>P745 Amortisation of Right to rec tariff</v>
          </cell>
        </row>
        <row r="51">
          <cell r="B51" t="str">
            <v>P750 Bank charges</v>
          </cell>
        </row>
        <row r="52">
          <cell r="B52" t="str">
            <v>P760 Fair Value Uplift</v>
          </cell>
        </row>
        <row r="53">
          <cell r="B53" t="str">
            <v>P770 Dim Value of Invest - Prior to elim</v>
          </cell>
        </row>
        <row r="54">
          <cell r="B54" t="str">
            <v>P805 Int Inc - Roverton</v>
          </cell>
        </row>
        <row r="55">
          <cell r="B55" t="str">
            <v>P810 Int Inc - Third Party Deposit</v>
          </cell>
        </row>
        <row r="56">
          <cell r="B56" t="str">
            <v>P815 Finance Lease Interest Receivable</v>
          </cell>
        </row>
        <row r="57">
          <cell r="B57" t="str">
            <v>P820 Bank Charges</v>
          </cell>
        </row>
        <row r="58">
          <cell r="B58" t="str">
            <v>P825 Borrowing Costs &amp; Amort of borrowing Cost</v>
          </cell>
        </row>
        <row r="59">
          <cell r="B59" t="str">
            <v>P840 Int Exp - Bank Facility</v>
          </cell>
        </row>
        <row r="60">
          <cell r="B60" t="str">
            <v>P845 Int Exp - Leases</v>
          </cell>
        </row>
        <row r="61">
          <cell r="B61" t="str">
            <v>P850 Int Exp - Roverton</v>
          </cell>
        </row>
        <row r="62">
          <cell r="B62" t="str">
            <v>P855 Int Exp - Other</v>
          </cell>
        </row>
        <row r="63">
          <cell r="B63" t="str">
            <v>P870 FX Gain / Loss</v>
          </cell>
        </row>
        <row r="64">
          <cell r="B64" t="str">
            <v>P890 IE Int Rec'd</v>
          </cell>
        </row>
        <row r="65">
          <cell r="B65" t="str">
            <v>P895 IE Int Paid</v>
          </cell>
        </row>
        <row r="66">
          <cell r="B66" t="str">
            <v>P930 IE Div Rec'd</v>
          </cell>
        </row>
        <row r="67">
          <cell r="B67" t="str">
            <v>P935 IE Div Paid</v>
          </cell>
        </row>
        <row r="68">
          <cell r="B68" t="str">
            <v>P950 Tax Expense</v>
          </cell>
        </row>
        <row r="69">
          <cell r="B69" t="str">
            <v>P980 Minorities</v>
          </cell>
        </row>
      </sheetData>
      <sheetData sheetId="1" refreshError="1">
        <row r="5">
          <cell r="C5" t="str">
            <v>Gas Transportation</v>
          </cell>
        </row>
        <row r="6">
          <cell r="C6" t="str">
            <v>Gas Storage</v>
          </cell>
        </row>
        <row r="7">
          <cell r="C7" t="str">
            <v>Gas Processing</v>
          </cell>
        </row>
        <row r="8">
          <cell r="C8" t="str">
            <v>Electricity Transmission</v>
          </cell>
        </row>
        <row r="9">
          <cell r="C9" t="str">
            <v>Electricity Generation</v>
          </cell>
        </row>
        <row r="10">
          <cell r="C10" t="str">
            <v>Passthrough Revenue</v>
          </cell>
        </row>
        <row r="11">
          <cell r="C11" t="str">
            <v>Customer Contribution</v>
          </cell>
        </row>
        <row r="12">
          <cell r="C12" t="str">
            <v>Other Revenue</v>
          </cell>
        </row>
        <row r="13">
          <cell r="C13" t="str">
            <v>Other Income</v>
          </cell>
        </row>
        <row r="14">
          <cell r="C14" t="str">
            <v>Equity Profits / Dividends</v>
          </cell>
        </row>
        <row r="15">
          <cell r="C15" t="str">
            <v>Inter-Entity Sales</v>
          </cell>
        </row>
        <row r="16">
          <cell r="C16" t="str">
            <v>Contractors - O&amp;M</v>
          </cell>
        </row>
        <row r="17">
          <cell r="C17" t="str">
            <v>Materials</v>
          </cell>
        </row>
        <row r="18">
          <cell r="C18" t="str">
            <v>Cost of Sales</v>
          </cell>
        </row>
        <row r="19">
          <cell r="C19" t="str">
            <v>Passthrough Expenses</v>
          </cell>
        </row>
        <row r="20">
          <cell r="C20" t="str">
            <v>Other Operating Costs</v>
          </cell>
        </row>
        <row r="21">
          <cell r="C21" t="str">
            <v>Professional &amp; Consulting</v>
          </cell>
        </row>
        <row r="22">
          <cell r="C22" t="str">
            <v>Asset Licences</v>
          </cell>
        </row>
        <row r="23">
          <cell r="C23" t="str">
            <v>Communications</v>
          </cell>
        </row>
        <row r="24">
          <cell r="C24" t="str">
            <v>Insurance</v>
          </cell>
        </row>
        <row r="25">
          <cell r="C25" t="str">
            <v>IT / Computer costs</v>
          </cell>
        </row>
        <row r="26">
          <cell r="C26" t="str">
            <v>Rent &amp; Property Outgoings</v>
          </cell>
        </row>
        <row r="27">
          <cell r="C27" t="str">
            <v>Office Administration</v>
          </cell>
        </row>
        <row r="28">
          <cell r="C28" t="str">
            <v>Repairs &amp; Maintenance</v>
          </cell>
        </row>
        <row r="29">
          <cell r="C29" t="str">
            <v>Labour</v>
          </cell>
        </row>
        <row r="30">
          <cell r="C30" t="str">
            <v>Labour On-Cost</v>
          </cell>
        </row>
        <row r="31">
          <cell r="C31" t="str">
            <v>Labour Related</v>
          </cell>
        </row>
        <row r="32">
          <cell r="C32" t="str">
            <v>Training</v>
          </cell>
        </row>
        <row r="33">
          <cell r="C33" t="str">
            <v>Occupational Health &amp; Safety</v>
          </cell>
        </row>
        <row r="34">
          <cell r="C34" t="str">
            <v>Travel &amp; Entertainment</v>
          </cell>
        </row>
        <row r="35">
          <cell r="C35" t="str">
            <v>Motor Vehicles</v>
          </cell>
        </row>
        <row r="36">
          <cell r="C36" t="str">
            <v>Fees &amp; Taxes</v>
          </cell>
        </row>
        <row r="37">
          <cell r="C37" t="str">
            <v>Advertising &amp; Promotion</v>
          </cell>
        </row>
        <row r="38">
          <cell r="C38" t="str">
            <v>Corporate Affairs</v>
          </cell>
        </row>
        <row r="39">
          <cell r="C39" t="str">
            <v>Hiring &amp; Leasing</v>
          </cell>
        </row>
        <row r="40">
          <cell r="C40" t="str">
            <v>Scrapping &amp; Write-downs</v>
          </cell>
        </row>
        <row r="41">
          <cell r="C41" t="str">
            <v>Borrowing Costs</v>
          </cell>
        </row>
        <row r="42">
          <cell r="C42" t="str">
            <v>Bad &amp; Doubtful Debts</v>
          </cell>
        </row>
        <row r="43">
          <cell r="C43" t="str">
            <v>Labour Related</v>
          </cell>
        </row>
        <row r="44">
          <cell r="C44" t="str">
            <v>Depreciation</v>
          </cell>
        </row>
        <row r="45">
          <cell r="C45" t="str">
            <v>Amortisation</v>
          </cell>
        </row>
        <row r="46">
          <cell r="C46" t="str">
            <v>Profit / Loss on Sale</v>
          </cell>
        </row>
        <row r="47">
          <cell r="C47" t="str">
            <v>Other Provisions</v>
          </cell>
        </row>
        <row r="48">
          <cell r="C48" t="str">
            <v>Costs Recovered</v>
          </cell>
        </row>
        <row r="49">
          <cell r="C49" t="str">
            <v>Inter-Entity Costs</v>
          </cell>
        </row>
        <row r="50">
          <cell r="C50" t="str">
            <v>Inter-Entity Overheads</v>
          </cell>
        </row>
        <row r="51">
          <cell r="C51" t="str">
            <v>FX Gains / Losses</v>
          </cell>
        </row>
        <row r="52">
          <cell r="C52" t="str">
            <v>Minorities</v>
          </cell>
        </row>
        <row r="53">
          <cell r="C53" t="str">
            <v>Interest Revenue - External</v>
          </cell>
        </row>
        <row r="54">
          <cell r="C54" t="str">
            <v>Interest revenue - Finance Lease</v>
          </cell>
        </row>
        <row r="55">
          <cell r="C55" t="str">
            <v>Inter-Entity Interest Expense</v>
          </cell>
        </row>
        <row r="56">
          <cell r="C56" t="str">
            <v>Income Tax Expense</v>
          </cell>
        </row>
        <row r="57">
          <cell r="C57" t="str">
            <v>Inter-Entity Dividends Received</v>
          </cell>
        </row>
        <row r="58">
          <cell r="C58" t="str">
            <v>Inter-Entity Interest Revenue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A8-NonRoutine"/>
      <sheetName val="MarginSummary"/>
      <sheetName val="Profit Stmt"/>
      <sheetName val="FlexibleReport"/>
      <sheetName val="P&amp;LData"/>
      <sheetName val="OpTariff"/>
      <sheetName val="Opex Report"/>
      <sheetName val="LeaseReport06"/>
      <sheetName val="Interest"/>
      <sheetName val="Finance Lease Report"/>
      <sheetName val="cOMPRESSOR bORROWINGS"/>
      <sheetName val="BondHistory"/>
      <sheetName val="Return tariff"/>
      <sheetName val="WCTariff"/>
      <sheetName val="MinPayTariff"/>
      <sheetName val="Capital Tariff"/>
      <sheetName val="Link to Capital Budget"/>
      <sheetName val="GasReport"/>
      <sheetName val="PWCGas"/>
      <sheetName val="NonPWCRevenue"/>
      <sheetName val="GasTransmission"/>
      <sheetName val="GasData"/>
      <sheetName val="PTMCalculations"/>
      <sheetName val="PTMData"/>
      <sheetName val="Jobs"/>
      <sheetName val="DepreciationReport"/>
      <sheetName val="Depreciation ForecastData"/>
      <sheetName val="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6">
          <cell r="H6">
            <v>0.99790000000000001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ToWorkpapers"/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A8-NonRoutine"/>
      <sheetName val="MarginSummary"/>
      <sheetName val="Profit Stmt"/>
      <sheetName val="FlexibleReport"/>
      <sheetName val="P&amp;LData"/>
      <sheetName val="OpTariff"/>
      <sheetName val="Opex Report"/>
      <sheetName val="LeaseReport07"/>
      <sheetName val="Interest"/>
      <sheetName val="Finance Lease Report"/>
      <sheetName val="cOMPRESSOR bORROWINGS"/>
      <sheetName val="BondHistory"/>
      <sheetName val="Return tariff"/>
      <sheetName val="WCTariff"/>
      <sheetName val="MinPayTariff"/>
      <sheetName val="Capital Tariff"/>
      <sheetName val="Link to Capital Budget"/>
      <sheetName val="GasReport"/>
      <sheetName val="PWCGas"/>
      <sheetName val="NonPWCRevenue"/>
      <sheetName val="GasTransmission"/>
      <sheetName val="GasData"/>
      <sheetName val="PTMCalculations"/>
      <sheetName val="PTMData"/>
      <sheetName val="Jobs"/>
      <sheetName val="DepnReport"/>
      <sheetName val="FlexAssetReport"/>
      <sheetName val="DepnData07"/>
      <sheetName val="ForecastAssets"/>
      <sheetName val="Forecast Items"/>
      <sheetName val="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>
        <row r="6">
          <cell r="K6">
            <v>0.99739999999999995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A8-NonRoutine"/>
      <sheetName val="MarginSummary"/>
      <sheetName val="Profit Stmt"/>
      <sheetName val="FlexibleReport"/>
      <sheetName val="P&amp;LData"/>
      <sheetName val="OpTariff"/>
      <sheetName val="Opex Report"/>
      <sheetName val="LeaseReport08"/>
      <sheetName val="Interest"/>
      <sheetName val="WCTariff"/>
      <sheetName val="MinPayTariff"/>
      <sheetName val="Capital Tariff"/>
      <sheetName val="Link to Capital Budget"/>
      <sheetName val="GasReport"/>
      <sheetName val="PWCGas"/>
      <sheetName val="NonPWCRevenue"/>
      <sheetName val="GasTransmission"/>
      <sheetName val="GasData"/>
      <sheetName val="PAS%"/>
      <sheetName val="PTMCalculations"/>
      <sheetName val="PTMData"/>
      <sheetName val="Jobs"/>
      <sheetName val="Develop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6">
          <cell r="N6">
            <v>0.99760000000000004</v>
          </cell>
        </row>
      </sheetData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de"/>
      <sheetName val="TOP"/>
      <sheetName val="ANTS-1"/>
      <sheetName val="ANTS-2"/>
      <sheetName val="Pricing"/>
      <sheetName val="sendout"/>
      <sheetName val="B&amp;D"/>
      <sheetName val="StratPlan"/>
      <sheetName val="MoombaCosts"/>
      <sheetName val="MoombaRecharge"/>
      <sheetName val="MoombaRec"/>
      <sheetName val="SECosts"/>
      <sheetName val="SERecharge"/>
      <sheetName val="Criteria1"/>
      <sheetName val="Criteria2"/>
      <sheetName val="SERec"/>
      <sheetName val="NSWCosts"/>
      <sheetName val="NSWRecharge"/>
      <sheetName val="Vic"/>
      <sheetName val="NT"/>
      <sheetName val="Summary"/>
      <sheetName val="Summ Bud"/>
      <sheetName val="Summ var"/>
      <sheetName val="Oracle"/>
      <sheetName val="Profit&amp;Loss"/>
      <sheetName val="Budget"/>
      <sheetName val="Variance"/>
      <sheetName val="SummMIPRetail"/>
      <sheetName val="UPLOAD COG ACCRUAL"/>
      <sheetName val="UPLOAD RECHARG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ategic Plan"/>
      <sheetName val="Revenue Calc Qld"/>
      <sheetName val="INPUTS"/>
      <sheetName val="Qld"/>
      <sheetName val="Cust Summary"/>
      <sheetName val="StocknFlow"/>
      <sheetName val="Renewal Chart"/>
      <sheetName val="Expired"/>
      <sheetName val="PIVOT"/>
      <sheetName val="Widebay Cust Summary"/>
      <sheetName val="LOST_CLOSED"/>
      <sheetName val="ExMIP"/>
    </sheetNames>
    <sheetDataSet>
      <sheetData sheetId="0" refreshError="1"/>
      <sheetData sheetId="1" refreshError="1"/>
      <sheetData sheetId="2" refreshError="1">
        <row r="48">
          <cell r="C48">
            <v>20.2727</v>
          </cell>
          <cell r="E48">
            <v>57.777195000000006</v>
          </cell>
        </row>
        <row r="49">
          <cell r="B49">
            <v>8002.85</v>
          </cell>
          <cell r="C49">
            <v>18.2727</v>
          </cell>
          <cell r="E49">
            <v>146239.37719500001</v>
          </cell>
        </row>
        <row r="50">
          <cell r="B50">
            <v>8019.9500000000007</v>
          </cell>
          <cell r="C50">
            <v>16.818100000000001</v>
          </cell>
          <cell r="E50">
            <v>146526.966705</v>
          </cell>
        </row>
        <row r="51">
          <cell r="B51">
            <v>8054.1500000000005</v>
          </cell>
          <cell r="C51">
            <v>14.363600000000002</v>
          </cell>
          <cell r="E51">
            <v>147018.201825</v>
          </cell>
        </row>
        <row r="52">
          <cell r="B52">
            <v>8139.6500000000005</v>
          </cell>
          <cell r="C52">
            <v>12.545400000000001</v>
          </cell>
          <cell r="E52">
            <v>148090.83352499999</v>
          </cell>
        </row>
        <row r="53">
          <cell r="B53">
            <v>8282.1500000000015</v>
          </cell>
          <cell r="C53">
            <v>10.7272</v>
          </cell>
          <cell r="E53">
            <v>149619.45952499998</v>
          </cell>
        </row>
        <row r="54">
          <cell r="B54">
            <v>8567.1500000000015</v>
          </cell>
          <cell r="C54">
            <v>9.8180999999999994</v>
          </cell>
          <cell r="E54">
            <v>152417.61802499997</v>
          </cell>
        </row>
        <row r="55">
          <cell r="B55">
            <v>9137.1500000000015</v>
          </cell>
          <cell r="C55">
            <v>9.3635999999999999</v>
          </cell>
          <cell r="E55">
            <v>157754.87002499998</v>
          </cell>
        </row>
        <row r="56">
          <cell r="C56">
            <v>8.9090000000000007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ASSUMPTIONS_SC"/>
      <sheetName val="Control_A"/>
      <sheetName val="Manual Input_A"/>
      <sheetName val="Manual Input-XCEN_A"/>
      <sheetName val="Manual Input-TCEN_A"/>
      <sheetName val="FLASH_SC"/>
      <sheetName val="PL_FO"/>
      <sheetName val="CF_FO"/>
      <sheetName val="Segments_FO"/>
      <sheetName val="FLASH_SC_2"/>
      <sheetName val="PL_FO_2"/>
      <sheetName val="CF_FO_2"/>
      <sheetName val="Segments_FO_2"/>
      <sheetName val="ORIGIN_SC"/>
      <sheetName val="Summary_BO"/>
      <sheetName val="PL_BO"/>
      <sheetName val="CF_BO"/>
      <sheetName val="BS_BO"/>
      <sheetName val="BS Ratios"/>
      <sheetName val="Segments_BO"/>
      <sheetName val="Capex_BO"/>
      <sheetName val="Employees_BO"/>
      <sheetName val="Customers_BO"/>
      <sheetName val="Debtors_BO"/>
      <sheetName val="XCEN_SC"/>
      <sheetName val="Summary-XCEN_BO"/>
      <sheetName val="PL-XCEN_BO"/>
      <sheetName val="CF-XCEN_BO"/>
      <sheetName val="BS-XCEN_BO"/>
      <sheetName val="BS Ratios (2)"/>
      <sheetName val="Segments-XCEN_BO"/>
      <sheetName val="Capex-XCEN_BO"/>
      <sheetName val="Capex Major-XCEN_BO"/>
      <sheetName val="Employees-XCEN_BO"/>
      <sheetName val="Customers-XCEN_BO"/>
      <sheetName val="Debtors-XCEN_BO"/>
      <sheetName val="TCEN_SC"/>
      <sheetName val="PL-TCEN_BO"/>
      <sheetName val="CF-TCEN_BO"/>
      <sheetName val="BS-TCEN_BO"/>
      <sheetName val="Debtors-TCEN_BO"/>
      <sheetName val="BU_SC"/>
      <sheetName val="UP-Res_BO"/>
      <sheetName val="UP-Div_BO"/>
      <sheetName val="UP-Vol_BO"/>
      <sheetName val="UP-Drs_BO"/>
      <sheetName val="TOT-Vol_BO"/>
      <sheetName val="TRWT-Res_BO"/>
      <sheetName val="RET-Res_BO"/>
      <sheetName val="RET-Div_BO"/>
      <sheetName val="RET-Vol_BO"/>
      <sheetName val="RET-Drs_BO"/>
      <sheetName val="RET-Drs-NG_BO"/>
      <sheetName val="RET-Drs-Elec_BO"/>
      <sheetName val="RET-Drs-Oth_BO"/>
      <sheetName val="LPG-Res_BO"/>
      <sheetName val="LPG-Div_BO"/>
      <sheetName val="LPG-Vol_BO"/>
      <sheetName val="LPG-Drs_BO"/>
      <sheetName val="WT-Res_BO"/>
      <sheetName val="WT-Div_BO"/>
      <sheetName val="WT-Vol_BO"/>
      <sheetName val="WT-Drs_BO"/>
      <sheetName val="WT-Drs-ET_BO"/>
      <sheetName val="WT-Drs-WC_BO"/>
      <sheetName val="GEN-Res_BO"/>
      <sheetName val="GEN-Div_BO"/>
      <sheetName val="GEN-Vol_BO"/>
      <sheetName val="GEN-Drs_BO"/>
      <sheetName val="NET-Res_BO"/>
      <sheetName val="NET-Div_BO"/>
      <sheetName val="NET-Vol_BO"/>
      <sheetName val="NET-Drs_BO"/>
      <sheetName val="CORP-Res_BO"/>
      <sheetName val="CORP-Res-NP_BO"/>
      <sheetName val="CORP-Drs_BO"/>
      <sheetName val="OPSR_SC"/>
      <sheetName val="UP-OpsR_BO"/>
      <sheetName val="TRWT-OpsR-Vol_BO"/>
      <sheetName val="TRWT-OpsR_BO"/>
      <sheetName val="GEN-OpsR_BO"/>
      <sheetName val="GEN-OpsR-Vol_BO"/>
      <sheetName val="LPG-OpsR_BO"/>
      <sheetName val="NET-OpsR_BO"/>
      <sheetName val="LOOKUP_SC"/>
      <sheetName val="General_L"/>
      <sheetName val="APPENDIX_SC"/>
      <sheetName val="To Do_BO"/>
      <sheetName val="Check-Summary_BO"/>
      <sheetName val="Check-By-BU_BO"/>
      <sheetName val="Check-By-OPSR_BO"/>
      <sheetName val="Summ graph data"/>
      <sheetName val="Summ graph data-XCEN"/>
      <sheetName val="CP-Graph Data"/>
      <sheetName val="DD Graph Data"/>
      <sheetName val="Risk Graph Data"/>
      <sheetName val="Ratios"/>
      <sheetName val="OES"/>
      <sheetName val="EMT"/>
      <sheetName val="Export_Opex"/>
      <sheetName val="Export_WC"/>
      <sheetName val="Control"/>
    </sheetNames>
    <sheetDataSet>
      <sheetData sheetId="0" refreshError="1"/>
      <sheetData sheetId="1" refreshError="1"/>
      <sheetData sheetId="2" refreshError="1"/>
      <sheetData sheetId="3" refreshError="1">
        <row r="35">
          <cell r="N35" t="str">
            <v>TU</v>
          </cell>
        </row>
        <row r="37">
          <cell r="N37" t="str">
            <v>TRET</v>
          </cell>
        </row>
        <row r="38">
          <cell r="N38" t="str">
            <v>TWT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Structure"/>
      <sheetName val="Ass"/>
      <sheetName val="SwapRatesInt"/>
      <sheetName val="InterestRateInterface"/>
      <sheetName val="FVAdj"/>
      <sheetName val="Regulator Ass"/>
      <sheetName val="Periodic Ass"/>
      <sheetName val="An Ass"/>
      <sheetName val="Index_qtr"/>
      <sheetName val="ML_Capex"/>
      <sheetName val="DL_Capex"/>
      <sheetName val="ML_RAB"/>
      <sheetName val="DL_RAB"/>
      <sheetName val="X41"/>
      <sheetName val="Daandine"/>
      <sheetName val="AssetInterface"/>
      <sheetName val="OtherAssetsQtr"/>
      <sheetName val="MasterOps"/>
      <sheetName val="Depn"/>
      <sheetName val="Tax"/>
      <sheetName val="Debt"/>
      <sheetName val="Cash"/>
      <sheetName val="An Cash"/>
      <sheetName val="Accounts"/>
      <sheetName val="An Accounts"/>
      <sheetName val="Equity"/>
      <sheetName val="Chart"/>
      <sheetName val="An Chart"/>
      <sheetName val="Ratios"/>
      <sheetName val="CPI Swap Interface"/>
      <sheetName val="BEISwapIntQuart"/>
      <sheetName val="BEISwap SentToBanks"/>
      <sheetName val="Swap Interface"/>
      <sheetName val="Valuation"/>
      <sheetName val="Checks"/>
      <sheetName val="Facilites Details Notice"/>
      <sheetName val="Equity Details Notice"/>
      <sheetName val="TelfAmendDeedSched3"/>
      <sheetName val="Fin Close"/>
      <sheetName val="Changes Log"/>
      <sheetName val="AssBook"/>
      <sheetName val="PerAssBook"/>
      <sheetName val="Qld Options"/>
      <sheetName val="BPG Options"/>
    </sheetNames>
    <sheetDataSet>
      <sheetData sheetId="0"/>
      <sheetData sheetId="1" refreshError="1"/>
      <sheetData sheetId="2">
        <row r="160">
          <cell r="G160">
            <v>38898</v>
          </cell>
        </row>
        <row r="162">
          <cell r="G162">
            <v>3</v>
          </cell>
        </row>
        <row r="175">
          <cell r="G175">
            <v>6</v>
          </cell>
        </row>
        <row r="1665">
          <cell r="G1665">
            <v>1</v>
          </cell>
        </row>
      </sheetData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 refreshError="1"/>
      <sheetData sheetId="37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SACB benefit allocation"/>
      <sheetName val="Exec Summs"/>
      <sheetName val="Volumes"/>
      <sheetName val="SA Price Input"/>
      <sheetName val="INPUTS"/>
      <sheetName val="CW DUOS"/>
      <sheetName val="Lovell Springs Homebush"/>
      <sheetName val="Lovell Springs Carrington"/>
      <sheetName val="Wrigleys"/>
      <sheetName val="Recharge Calc"/>
      <sheetName val="Cost Summary"/>
      <sheetName val="Recharge Summary"/>
      <sheetName val="P&amp;L"/>
      <sheetName val="Table"/>
      <sheetName val="NSW ('02-0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6">
          <cell r="L26">
            <v>1</v>
          </cell>
          <cell r="M26">
            <v>2</v>
          </cell>
          <cell r="N26">
            <v>3</v>
          </cell>
          <cell r="O26">
            <v>4</v>
          </cell>
          <cell r="P26">
            <v>5</v>
          </cell>
        </row>
        <row r="27">
          <cell r="L27" t="str">
            <v>SME '04/05</v>
          </cell>
          <cell r="M27" t="str">
            <v>SME '05/06</v>
          </cell>
          <cell r="N27" t="str">
            <v>SME '06/07</v>
          </cell>
          <cell r="O27" t="str">
            <v>SME '07/08</v>
          </cell>
          <cell r="P27" t="str">
            <v>SME '08/09</v>
          </cell>
        </row>
        <row r="28">
          <cell r="L28">
            <v>34.166666666666664</v>
          </cell>
          <cell r="M28">
            <v>34.166666666666664</v>
          </cell>
          <cell r="N28">
            <v>33.654166666666669</v>
          </cell>
          <cell r="O28">
            <v>33.149354166666662</v>
          </cell>
          <cell r="P28">
            <v>32.652113854166664</v>
          </cell>
        </row>
        <row r="29">
          <cell r="L29">
            <v>13.666666666666666</v>
          </cell>
          <cell r="M29">
            <v>13.666666666666666</v>
          </cell>
          <cell r="N29">
            <v>13.461666666666666</v>
          </cell>
          <cell r="O29">
            <v>13.259741666666665</v>
          </cell>
          <cell r="P29">
            <v>13.060845541666666</v>
          </cell>
        </row>
        <row r="30">
          <cell r="L30">
            <v>15.944444444444445</v>
          </cell>
          <cell r="M30">
            <v>15.944444444444445</v>
          </cell>
          <cell r="N30">
            <v>15.705277777777777</v>
          </cell>
          <cell r="O30">
            <v>15.469698611111109</v>
          </cell>
          <cell r="P30">
            <v>15.237653131944445</v>
          </cell>
        </row>
        <row r="31">
          <cell r="L31">
            <v>18.222222222222221</v>
          </cell>
          <cell r="M31">
            <v>18.222222222222221</v>
          </cell>
          <cell r="N31">
            <v>17.948888888888888</v>
          </cell>
          <cell r="O31">
            <v>17.679655555555556</v>
          </cell>
          <cell r="P31">
            <v>17.414460722222223</v>
          </cell>
        </row>
        <row r="32">
          <cell r="L32">
            <v>82</v>
          </cell>
          <cell r="M32">
            <v>82</v>
          </cell>
          <cell r="N32">
            <v>80.77</v>
          </cell>
          <cell r="O32">
            <v>79.558449999999993</v>
          </cell>
          <cell r="P32">
            <v>78.365073249999995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1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38"/>
      <sheetName val="Note38(a)"/>
      <sheetName val="Note38(b)"/>
      <sheetName val="Note38(c)"/>
      <sheetName val="Note38(d)"/>
      <sheetName val="Note38(e)"/>
      <sheetName val="Note38(f)"/>
      <sheetName val="Note38(g)"/>
      <sheetName val="Note38(h)"/>
      <sheetName val="Note38(i)"/>
      <sheetName val="Note38(j)"/>
      <sheetName val="2009 Swaps MTM"/>
      <sheetName val="2009 Liq Table"/>
      <sheetName val="Price Risk"/>
      <sheetName val="Xcswaps"/>
      <sheetName val="2009 Debt Summary"/>
      <sheetName val="USPP Notes Translation"/>
      <sheetName val="Interest Sensitivity"/>
      <sheetName val="Int Rate Sens 2009"/>
      <sheetName val="Int Rate Sens 2008"/>
      <sheetName val="2009 FX Sensitivity"/>
      <sheetName val="2009 FX Fwds"/>
      <sheetName val="2009 FX Rat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>
        <row r="5">
          <cell r="G5">
            <v>0.8135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Control"/>
      <sheetName val="Assumptions"/>
      <sheetName val="SemiAnnProjectCashflow"/>
      <sheetName val="AnnualProjectCashflow"/>
      <sheetName val="SEA Gas Accts"/>
      <sheetName val="SPV Accts"/>
      <sheetName val="HoldCo Accts (unconsolidated)"/>
      <sheetName val="Factors"/>
      <sheetName val="Pipeline Assumptions"/>
      <sheetName val="Tax"/>
      <sheetName val="Plant_O&amp;M"/>
      <sheetName val="Capital"/>
      <sheetName val="Actual Costs"/>
      <sheetName val="Detailed Capital"/>
      <sheetName val="Construction Debt"/>
      <sheetName val="Term Debt"/>
      <sheetName val="Deprec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ndledResults"/>
      <sheetName val="Input"/>
      <sheetName val="Customer info"/>
      <sheetName val="ExecSum_Target"/>
      <sheetName val="ExecSum_NonTarget"/>
      <sheetName val="Transfer Pricing E&amp;R Margin"/>
      <sheetName val="Base Price"/>
      <sheetName val="Transfer Pricing (V)"/>
      <sheetName val="Interruptible Price Option"/>
      <sheetName val="Regulated Charges"/>
      <sheetName val="Regulated Charges (V)"/>
      <sheetName val="Transfer Pricing Energy Margin"/>
      <sheetName val="Base Price Option"/>
      <sheetName val="Bundled Price Option"/>
      <sheetName val="AllCitiesCPI"/>
      <sheetName val="MelbCPI"/>
      <sheetName val="Weighted Cost"/>
      <sheetName val="Tariffs"/>
      <sheetName val="Postcode Zones"/>
      <sheetName val="Data input"/>
      <sheetName val="Database"/>
      <sheetName val="Dialog2"/>
      <sheetName val="Auto_Open"/>
    </sheetNames>
    <sheetDataSet>
      <sheetData sheetId="0" refreshError="1"/>
      <sheetData sheetId="1" refreshError="1">
        <row r="26">
          <cell r="D26">
            <v>82644.25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LARATION"/>
      <sheetName val="Company Details"/>
      <sheetName val="CHECKLIST"/>
      <sheetName val="PRINT-GOTO"/>
      <sheetName val="GUIDANCE NOTES"/>
      <sheetName val="BALANCE SHEET"/>
      <sheetName val="PROFIT AND LOSS"/>
      <sheetName val="SCHEDULE A"/>
      <sheetName val="SCHEDULE A LOAD"/>
      <sheetName val="RETURN 1 "/>
      <sheetName val="RETURN 2"/>
      <sheetName val="RETURN 3"/>
      <sheetName val="RETURN 4"/>
      <sheetName val="Cap Sch 1"/>
      <sheetName val="Cap Sch 2"/>
      <sheetName val="CGT Sch 1"/>
      <sheetName val="CGT Sch 2"/>
      <sheetName val="CGT Sch 3"/>
      <sheetName val="CGT Sch 4"/>
      <sheetName val="R&amp;D Sch 1 "/>
      <sheetName val="R&amp;D Sch 2"/>
      <sheetName val="Div&amp;Int Sch 1"/>
      <sheetName val="Div&amp;Int Sch 2"/>
      <sheetName val="W 1"/>
      <sheetName val="W 1A"/>
      <sheetName val="W 2"/>
      <sheetName val="W 2A"/>
      <sheetName val="W 3A"/>
      <sheetName val="W 3A Load"/>
      <sheetName val="W 3B"/>
      <sheetName val="W 3B2"/>
      <sheetName val="W 3S"/>
      <sheetName val="W 3DV"/>
      <sheetName val="W 3PC"/>
      <sheetName val="W 3TR"/>
      <sheetName val="W 3REC"/>
      <sheetName val="W 4A"/>
      <sheetName val="W 5"/>
      <sheetName val="W 6A"/>
      <sheetName val="W 6B"/>
      <sheetName val="W 6C"/>
      <sheetName val="W 7"/>
      <sheetName val="W 8"/>
      <sheetName val="W 9"/>
      <sheetName val="W 9A"/>
      <sheetName val="W 10"/>
      <sheetName val="W 11"/>
      <sheetName val="W 12"/>
      <sheetName val="W 13"/>
      <sheetName val="W 15"/>
      <sheetName val="W 17"/>
      <sheetName val="W 18"/>
      <sheetName val="W 19"/>
      <sheetName val="W 19A"/>
      <sheetName val="W 20"/>
      <sheetName val="W 21"/>
      <sheetName val="W 21A"/>
      <sheetName val="W 21B"/>
      <sheetName val="W 22"/>
      <sheetName val="W 22A"/>
      <sheetName val="W 23"/>
      <sheetName val="W 24"/>
      <sheetName val="W 25"/>
      <sheetName val="W 26"/>
      <sheetName val="W 27"/>
      <sheetName val="W 29"/>
      <sheetName val="W 30"/>
      <sheetName val="W 31"/>
      <sheetName val="W 32"/>
      <sheetName val="W 33"/>
      <sheetName val="W 33A"/>
      <sheetName val="W 34"/>
      <sheetName val="W 35A"/>
      <sheetName val="W 35B"/>
      <sheetName val="W 36"/>
      <sheetName val="W 37"/>
      <sheetName val="W 38"/>
      <sheetName val="W 39"/>
      <sheetName val="W 40"/>
      <sheetName val="W 41"/>
      <sheetName val="W 42"/>
      <sheetName val="W 44"/>
      <sheetName val="W 45"/>
      <sheetName val="W 45A"/>
      <sheetName val="W 46"/>
      <sheetName val="W 46A"/>
      <sheetName val="W 47"/>
      <sheetName val="W 48A"/>
      <sheetName val="W 48B"/>
      <sheetName val="W 48C"/>
      <sheetName val="W 49"/>
      <sheetName val="W50"/>
      <sheetName val="W 51"/>
      <sheetName val="W 52"/>
      <sheetName val="W 55"/>
      <sheetName val="W 55A"/>
      <sheetName val="W 57"/>
      <sheetName val="W 58"/>
      <sheetName val="TEARS"/>
      <sheetName val="APT Company Detai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>
        <row r="26">
          <cell r="D26">
            <v>0</v>
          </cell>
        </row>
      </sheetData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summary"/>
      <sheetName val="ACQ"/>
      <sheetName val="MDQ"/>
      <sheetName val="Uncontract Dem"/>
      <sheetName val="Budget Wellhead"/>
      <sheetName val="ACQ  Price"/>
      <sheetName val="MDQ Price"/>
      <sheetName val="TU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lanation"/>
      <sheetName val="Calculation"/>
      <sheetName val="Calc new"/>
      <sheetName val="Summary Kogan"/>
      <sheetName val="Summary Tipton"/>
      <sheetName val="Summary Daandine"/>
      <sheetName val="Summary X4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s"/>
      <sheetName val="Notes"/>
      <sheetName val="Control Panel"/>
      <sheetName val="SUMMARY"/>
      <sheetName val="Calender Yr Financial Summaries"/>
      <sheetName val="Financial Yr Financial Summary"/>
      <sheetName val="Financial Indicators"/>
      <sheetName val="Cash Account"/>
      <sheetName val="Working Capital"/>
      <sheetName val="Construction Financing"/>
      <sheetName val="Operating Term Fin, - TOTAL"/>
      <sheetName val="Operating Term Fin, - Tr. A"/>
      <sheetName val="Operating Term Fin, - Tr. B"/>
      <sheetName val="Demands and Energy"/>
      <sheetName val="Revenues"/>
      <sheetName val="Equipment Availability"/>
      <sheetName val="Electricity Pricing"/>
      <sheetName val="O &amp; M Expenses"/>
      <sheetName val="Fuel Usage"/>
      <sheetName val="CAPEX"/>
      <sheetName val="Taxes"/>
      <sheetName val="Accounting Depreciation"/>
      <sheetName val="Escalations"/>
      <sheetName val="General Input Data"/>
      <sheetName val="Graphs"/>
      <sheetName val="Name L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230">
          <cell r="J230">
            <v>0.3</v>
          </cell>
          <cell r="K230">
            <v>0.3</v>
          </cell>
          <cell r="L230">
            <v>0.3</v>
          </cell>
          <cell r="M230">
            <v>0.3</v>
          </cell>
          <cell r="N230">
            <v>0.3</v>
          </cell>
          <cell r="O230">
            <v>0.3</v>
          </cell>
          <cell r="P230">
            <v>0.3</v>
          </cell>
          <cell r="Q230">
            <v>0.3</v>
          </cell>
          <cell r="R230">
            <v>0.3</v>
          </cell>
          <cell r="S230">
            <v>0.3</v>
          </cell>
          <cell r="T230">
            <v>0.3</v>
          </cell>
          <cell r="U230">
            <v>0.3</v>
          </cell>
          <cell r="V230">
            <v>0.3</v>
          </cell>
          <cell r="W230">
            <v>0.3</v>
          </cell>
          <cell r="X230">
            <v>0.3</v>
          </cell>
          <cell r="Y230">
            <v>0.3</v>
          </cell>
          <cell r="Z230">
            <v>0.3</v>
          </cell>
          <cell r="AA230">
            <v>0.3</v>
          </cell>
          <cell r="AB230">
            <v>0.3</v>
          </cell>
          <cell r="AC230">
            <v>0.3</v>
          </cell>
          <cell r="AD230">
            <v>0.3</v>
          </cell>
          <cell r="AE230">
            <v>0.3</v>
          </cell>
          <cell r="AF230">
            <v>0.3</v>
          </cell>
          <cell r="AG230">
            <v>0.3</v>
          </cell>
          <cell r="AH230">
            <v>0.3</v>
          </cell>
          <cell r="AI230">
            <v>0.3</v>
          </cell>
          <cell r="AJ230">
            <v>0.3</v>
          </cell>
          <cell r="AK230">
            <v>0.3</v>
          </cell>
          <cell r="AL230">
            <v>0.3</v>
          </cell>
          <cell r="AM230">
            <v>0.3</v>
          </cell>
          <cell r="AN230">
            <v>0.3</v>
          </cell>
          <cell r="AO230">
            <v>0.3</v>
          </cell>
        </row>
      </sheetData>
      <sheetData sheetId="21" refreshError="1"/>
      <sheetData sheetId="22" refreshError="1"/>
      <sheetData sheetId="23" refreshError="1">
        <row r="12">
          <cell r="F12">
            <v>37043</v>
          </cell>
        </row>
        <row r="28">
          <cell r="G28">
            <v>35796</v>
          </cell>
          <cell r="H28">
            <v>36161</v>
          </cell>
          <cell r="I28">
            <v>36526</v>
          </cell>
          <cell r="J28">
            <v>36892</v>
          </cell>
          <cell r="K28">
            <v>37257</v>
          </cell>
          <cell r="L28">
            <v>37622</v>
          </cell>
          <cell r="M28">
            <v>37987</v>
          </cell>
          <cell r="N28">
            <v>38353</v>
          </cell>
          <cell r="O28">
            <v>38718</v>
          </cell>
          <cell r="P28">
            <v>39083</v>
          </cell>
          <cell r="Q28">
            <v>39448</v>
          </cell>
          <cell r="R28">
            <v>39814</v>
          </cell>
          <cell r="S28">
            <v>40179</v>
          </cell>
          <cell r="T28">
            <v>40544</v>
          </cell>
          <cell r="U28">
            <v>40909</v>
          </cell>
          <cell r="V28">
            <v>41275</v>
          </cell>
          <cell r="W28">
            <v>41640</v>
          </cell>
          <cell r="X28">
            <v>42005</v>
          </cell>
          <cell r="Y28">
            <v>42370</v>
          </cell>
          <cell r="Z28">
            <v>42736</v>
          </cell>
          <cell r="AA28">
            <v>43101</v>
          </cell>
          <cell r="AB28">
            <v>43466</v>
          </cell>
          <cell r="AC28">
            <v>43831</v>
          </cell>
          <cell r="AD28">
            <v>44197</v>
          </cell>
          <cell r="AE28">
            <v>44562</v>
          </cell>
          <cell r="AF28">
            <v>44927</v>
          </cell>
          <cell r="AG28">
            <v>45292</v>
          </cell>
          <cell r="AH28">
            <v>45658</v>
          </cell>
          <cell r="AI28">
            <v>46023</v>
          </cell>
          <cell r="AJ28">
            <v>46388</v>
          </cell>
          <cell r="AK28">
            <v>46753</v>
          </cell>
          <cell r="AL28">
            <v>47119</v>
          </cell>
          <cell r="AM28">
            <v>47484</v>
          </cell>
          <cell r="AN28">
            <v>47849</v>
          </cell>
          <cell r="AO28">
            <v>48214</v>
          </cell>
        </row>
        <row r="29">
          <cell r="G29">
            <v>1</v>
          </cell>
          <cell r="H29">
            <v>2</v>
          </cell>
          <cell r="I29">
            <v>3</v>
          </cell>
          <cell r="J29">
            <v>4</v>
          </cell>
          <cell r="K29">
            <v>5</v>
          </cell>
          <cell r="L29">
            <v>6</v>
          </cell>
          <cell r="M29">
            <v>7</v>
          </cell>
          <cell r="N29">
            <v>8</v>
          </cell>
          <cell r="O29">
            <v>9</v>
          </cell>
          <cell r="P29">
            <v>10</v>
          </cell>
          <cell r="Q29">
            <v>11</v>
          </cell>
          <cell r="R29">
            <v>12</v>
          </cell>
          <cell r="S29">
            <v>13</v>
          </cell>
          <cell r="T29">
            <v>14</v>
          </cell>
          <cell r="U29">
            <v>15</v>
          </cell>
          <cell r="V29">
            <v>16</v>
          </cell>
          <cell r="W29">
            <v>17</v>
          </cell>
          <cell r="X29">
            <v>18</v>
          </cell>
          <cell r="Y29">
            <v>19</v>
          </cell>
          <cell r="Z29">
            <v>20</v>
          </cell>
          <cell r="AA29">
            <v>21</v>
          </cell>
          <cell r="AB29">
            <v>22</v>
          </cell>
          <cell r="AC29">
            <v>23</v>
          </cell>
          <cell r="AD29">
            <v>24</v>
          </cell>
          <cell r="AE29">
            <v>25</v>
          </cell>
          <cell r="AF29">
            <v>26</v>
          </cell>
          <cell r="AG29">
            <v>27</v>
          </cell>
          <cell r="AH29">
            <v>28</v>
          </cell>
          <cell r="AI29">
            <v>29</v>
          </cell>
          <cell r="AJ29">
            <v>30</v>
          </cell>
          <cell r="AK29">
            <v>31</v>
          </cell>
          <cell r="AL29">
            <v>32</v>
          </cell>
          <cell r="AM29">
            <v>33</v>
          </cell>
          <cell r="AN29">
            <v>34</v>
          </cell>
          <cell r="AO29">
            <v>35</v>
          </cell>
        </row>
      </sheetData>
      <sheetData sheetId="24" refreshError="1"/>
      <sheetData sheetId="2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&amp; Instructions"/>
      <sheetName val="Life"/>
      <sheetName val="Life to date"/>
      <sheetName val="QLD NW Capex Summary Report"/>
      <sheetName val="Qld NW Growth Capex Fcast"/>
      <sheetName val="Qld NW SIB Fcast"/>
      <sheetName val="Qld NW Growth Capex Budget"/>
      <sheetName val="Qld NW SIB Budget"/>
      <sheetName val="SIB Capex - GGT 88.157%"/>
      <sheetName val="SIB Capex - GGT"/>
      <sheetName val="SIB Capex -Telfer"/>
      <sheetName val="SIB Capex - Parmelia"/>
      <sheetName val="SIB Capex - SCP"/>
      <sheetName val="QLD FY0910 SIB"/>
    </sheetNames>
    <sheetDataSet>
      <sheetData sheetId="0" refreshError="1"/>
      <sheetData sheetId="1" refreshError="1">
        <row r="8">
          <cell r="B8">
            <v>450000145</v>
          </cell>
          <cell r="C8" t="str">
            <v>Moorooka  Augment. Project Stg 2 - MAP:2</v>
          </cell>
          <cell r="D8" t="str">
            <v>ANDFUR</v>
          </cell>
          <cell r="E8" t="str">
            <v>AUGMENT</v>
          </cell>
          <cell r="G8">
            <v>0</v>
          </cell>
          <cell r="H8">
            <v>132201.82</v>
          </cell>
          <cell r="I8">
            <v>0</v>
          </cell>
          <cell r="J8">
            <v>0</v>
          </cell>
          <cell r="K8">
            <v>132201.82</v>
          </cell>
          <cell r="L8">
            <v>-132201.82</v>
          </cell>
        </row>
        <row r="9">
          <cell r="B9">
            <v>450000437</v>
          </cell>
          <cell r="C9" t="str">
            <v>Minor Network Augmentation</v>
          </cell>
          <cell r="D9" t="str">
            <v>MARHOL</v>
          </cell>
          <cell r="E9" t="str">
            <v>AUGMENT</v>
          </cell>
          <cell r="G9">
            <v>0</v>
          </cell>
          <cell r="H9">
            <v>2820</v>
          </cell>
          <cell r="I9">
            <v>2235.75</v>
          </cell>
          <cell r="J9">
            <v>2235.75</v>
          </cell>
          <cell r="K9">
            <v>5055.75</v>
          </cell>
          <cell r="L9">
            <v>-5055.75</v>
          </cell>
        </row>
        <row r="10">
          <cell r="B10">
            <v>450000194</v>
          </cell>
          <cell r="C10" t="str">
            <v>North Coast Pipeline</v>
          </cell>
          <cell r="D10" t="str">
            <v>RODJOH</v>
          </cell>
          <cell r="E10" t="str">
            <v>AUGMENT</v>
          </cell>
          <cell r="G10">
            <v>0</v>
          </cell>
          <cell r="H10">
            <v>176895.57</v>
          </cell>
          <cell r="I10">
            <v>32.869999999999997</v>
          </cell>
          <cell r="J10">
            <v>32.869999999999997</v>
          </cell>
          <cell r="K10">
            <v>176928.44</v>
          </cell>
          <cell r="L10">
            <v>-176928.44</v>
          </cell>
        </row>
        <row r="11">
          <cell r="B11">
            <v>450000539</v>
          </cell>
          <cell r="C11" t="str">
            <v>Wynnum Augmentation, Sibley Rd, Wynnum</v>
          </cell>
          <cell r="D11" t="str">
            <v>STEBAS</v>
          </cell>
          <cell r="E11" t="str">
            <v>AUGMENT</v>
          </cell>
          <cell r="G11">
            <v>702383</v>
          </cell>
          <cell r="H11">
            <v>241963.64</v>
          </cell>
          <cell r="I11">
            <v>175684.94</v>
          </cell>
          <cell r="J11">
            <v>175684.94</v>
          </cell>
          <cell r="K11">
            <v>417648.58</v>
          </cell>
          <cell r="L11">
            <v>284734.42</v>
          </cell>
        </row>
        <row r="12">
          <cell r="E12" t="str">
            <v>AUGMENT Total</v>
          </cell>
          <cell r="H12">
            <v>553881.03</v>
          </cell>
          <cell r="I12">
            <v>177953.56</v>
          </cell>
          <cell r="J12">
            <v>177953.56</v>
          </cell>
          <cell r="K12">
            <v>731834.59000000008</v>
          </cell>
        </row>
        <row r="13">
          <cell r="B13">
            <v>450000500</v>
          </cell>
          <cell r="C13" t="str">
            <v>BCC Willawong, Richie Rd, RBP Connection</v>
          </cell>
          <cell r="D13" t="str">
            <v>ALAHER</v>
          </cell>
          <cell r="E13" t="str">
            <v>C&amp;I_CR</v>
          </cell>
          <cell r="G13">
            <v>0</v>
          </cell>
          <cell r="H13">
            <v>46793.36</v>
          </cell>
          <cell r="I13">
            <v>0</v>
          </cell>
          <cell r="J13">
            <v>0</v>
          </cell>
          <cell r="K13">
            <v>46793.36</v>
          </cell>
          <cell r="L13">
            <v>-46793.36</v>
          </cell>
        </row>
        <row r="14">
          <cell r="B14">
            <v>450000352</v>
          </cell>
          <cell r="C14" t="str">
            <v>20 Airy St, Wacol. Wagners Dowstress P/L</v>
          </cell>
          <cell r="D14" t="str">
            <v>ANDFUR</v>
          </cell>
          <cell r="E14" t="str">
            <v>C&amp;I_CR</v>
          </cell>
          <cell r="G14">
            <v>0</v>
          </cell>
          <cell r="H14">
            <v>26602.11</v>
          </cell>
          <cell r="I14">
            <v>0</v>
          </cell>
          <cell r="J14">
            <v>0</v>
          </cell>
          <cell r="K14">
            <v>26602.11</v>
          </cell>
          <cell r="L14">
            <v>-26602.11</v>
          </cell>
        </row>
        <row r="15">
          <cell r="B15">
            <v>450000497</v>
          </cell>
          <cell r="C15" t="str">
            <v>Garden City Powdercoating, 503 Boundary Rd, Toowoomba</v>
          </cell>
          <cell r="D15" t="str">
            <v>ANDFUR</v>
          </cell>
          <cell r="E15" t="str">
            <v>C&amp;I_CR</v>
          </cell>
          <cell r="G15">
            <v>0</v>
          </cell>
          <cell r="H15">
            <v>57404.07</v>
          </cell>
          <cell r="I15">
            <v>0</v>
          </cell>
          <cell r="J15">
            <v>0</v>
          </cell>
          <cell r="K15">
            <v>57404.07</v>
          </cell>
          <cell r="L15">
            <v>-57404.07</v>
          </cell>
        </row>
        <row r="16">
          <cell r="B16">
            <v>450000548</v>
          </cell>
          <cell r="C16" t="str">
            <v>Nirvana on Kirra, Cnr Musgrave &amp; Douglas Sts</v>
          </cell>
          <cell r="D16" t="str">
            <v>CHRARM</v>
          </cell>
          <cell r="E16" t="str">
            <v>C&amp;I_CR</v>
          </cell>
          <cell r="G16">
            <v>62696</v>
          </cell>
          <cell r="H16">
            <v>13092.05</v>
          </cell>
          <cell r="I16">
            <v>0</v>
          </cell>
          <cell r="J16">
            <v>0</v>
          </cell>
          <cell r="K16">
            <v>13092.05</v>
          </cell>
          <cell r="L16">
            <v>49603.95</v>
          </cell>
        </row>
        <row r="17">
          <cell r="B17">
            <v>450000571</v>
          </cell>
          <cell r="C17" t="str">
            <v>OZ Care 100 Usher Av Labradore.</v>
          </cell>
          <cell r="D17" t="str">
            <v>CHRARM</v>
          </cell>
          <cell r="E17" t="str">
            <v>C&amp;I_CR</v>
          </cell>
          <cell r="G17">
            <v>55858</v>
          </cell>
          <cell r="H17">
            <v>5423.89</v>
          </cell>
          <cell r="I17">
            <v>11690.56</v>
          </cell>
          <cell r="J17">
            <v>11690.56</v>
          </cell>
          <cell r="K17">
            <v>17114.45</v>
          </cell>
          <cell r="L17">
            <v>38743.550000000003</v>
          </cell>
        </row>
        <row r="18">
          <cell r="B18">
            <v>450000422</v>
          </cell>
          <cell r="C18" t="str">
            <v>Drake Trailers, 19 Formation St, Wacol</v>
          </cell>
          <cell r="D18" t="str">
            <v>COLMOR</v>
          </cell>
          <cell r="E18" t="str">
            <v>C&amp;I_CR</v>
          </cell>
          <cell r="G18">
            <v>0</v>
          </cell>
          <cell r="H18">
            <v>-2059.52</v>
          </cell>
          <cell r="I18">
            <v>0</v>
          </cell>
          <cell r="J18">
            <v>0</v>
          </cell>
          <cell r="K18">
            <v>-2059.52</v>
          </cell>
          <cell r="L18">
            <v>2059.52</v>
          </cell>
        </row>
        <row r="19">
          <cell r="B19">
            <v>450000525</v>
          </cell>
          <cell r="C19" t="str">
            <v>Pro Coast (Bldg 2), Lot 2 Johnson Rd, Heathwood</v>
          </cell>
          <cell r="D19" t="str">
            <v>COLMOR</v>
          </cell>
          <cell r="E19" t="str">
            <v>C&amp;I_CR</v>
          </cell>
          <cell r="G19">
            <v>0</v>
          </cell>
          <cell r="H19">
            <v>110734.04</v>
          </cell>
          <cell r="I19">
            <v>773.5</v>
          </cell>
          <cell r="J19">
            <v>773.5</v>
          </cell>
          <cell r="K19">
            <v>111507.54</v>
          </cell>
          <cell r="L19">
            <v>-111507.54</v>
          </cell>
        </row>
        <row r="20">
          <cell r="B20">
            <v>450000585</v>
          </cell>
          <cell r="C20" t="str">
            <v>78 Mica Street Carole Park.Lay new DN 100 (4") steel gas ser</v>
          </cell>
          <cell r="D20" t="str">
            <v>COLMOR</v>
          </cell>
          <cell r="E20" t="str">
            <v>C&amp;I_CR</v>
          </cell>
          <cell r="G20">
            <v>54000</v>
          </cell>
          <cell r="H20">
            <v>0</v>
          </cell>
          <cell r="I20">
            <v>3947.25</v>
          </cell>
          <cell r="J20">
            <v>3947.25</v>
          </cell>
          <cell r="K20">
            <v>3947.25</v>
          </cell>
          <cell r="L20">
            <v>50052.75</v>
          </cell>
        </row>
        <row r="21">
          <cell r="B21">
            <v>450000518</v>
          </cell>
          <cell r="C21" t="str">
            <v>1541 Creek Road, Carina</v>
          </cell>
          <cell r="D21" t="str">
            <v>EVAWHI</v>
          </cell>
          <cell r="E21" t="str">
            <v>C&amp;I_CR</v>
          </cell>
          <cell r="G21">
            <v>0</v>
          </cell>
          <cell r="H21">
            <v>391.5</v>
          </cell>
          <cell r="I21">
            <v>0</v>
          </cell>
          <cell r="J21">
            <v>0</v>
          </cell>
          <cell r="K21">
            <v>391.5</v>
          </cell>
          <cell r="L21">
            <v>-391.5</v>
          </cell>
        </row>
        <row r="22">
          <cell r="B22">
            <v>450000185</v>
          </cell>
          <cell r="C22" t="str">
            <v>Gas Commercial &amp; Industrial Under $50k</v>
          </cell>
          <cell r="D22" t="str">
            <v>KENDUN</v>
          </cell>
          <cell r="E22" t="str">
            <v>C&amp;I_CR</v>
          </cell>
          <cell r="G22">
            <v>0</v>
          </cell>
          <cell r="H22">
            <v>0</v>
          </cell>
          <cell r="I22">
            <v>2739.09</v>
          </cell>
          <cell r="J22">
            <v>2739.09</v>
          </cell>
          <cell r="K22">
            <v>2739.09</v>
          </cell>
          <cell r="L22">
            <v>-2739.09</v>
          </cell>
        </row>
        <row r="23">
          <cell r="B23">
            <v>450000434</v>
          </cell>
          <cell r="C23" t="str">
            <v>Industrial and Commercial Meter Station &lt; 10TJ/Annum</v>
          </cell>
          <cell r="D23" t="str">
            <v>MARHOL</v>
          </cell>
          <cell r="E23" t="str">
            <v>C&amp;I_CR</v>
          </cell>
          <cell r="G23">
            <v>0</v>
          </cell>
          <cell r="H23">
            <v>82758.36</v>
          </cell>
          <cell r="I23">
            <v>28049.08</v>
          </cell>
          <cell r="J23">
            <v>28049.08</v>
          </cell>
          <cell r="K23">
            <v>110807.44</v>
          </cell>
          <cell r="L23">
            <v>-110807.44</v>
          </cell>
        </row>
        <row r="24">
          <cell r="B24">
            <v>450000435</v>
          </cell>
          <cell r="C24" t="str">
            <v>New Industrial and Commercial Service &lt; 10TJ/Annum</v>
          </cell>
          <cell r="D24" t="str">
            <v>MARHOL</v>
          </cell>
          <cell r="E24" t="str">
            <v>C&amp;I_CR</v>
          </cell>
          <cell r="G24">
            <v>0</v>
          </cell>
          <cell r="H24">
            <v>65457.45</v>
          </cell>
          <cell r="I24">
            <v>33278.879999999997</v>
          </cell>
          <cell r="J24">
            <v>33278.879999999997</v>
          </cell>
          <cell r="K24">
            <v>98736.33</v>
          </cell>
          <cell r="L24">
            <v>-98736.33</v>
          </cell>
        </row>
        <row r="25">
          <cell r="B25">
            <v>450000436</v>
          </cell>
          <cell r="C25" t="str">
            <v>New Main - Industrial and Commercial &lt;10TJ/annum</v>
          </cell>
          <cell r="D25" t="str">
            <v>MARHOL</v>
          </cell>
          <cell r="E25" t="str">
            <v>C&amp;I_CR</v>
          </cell>
          <cell r="G25">
            <v>0</v>
          </cell>
          <cell r="H25">
            <v>4314</v>
          </cell>
          <cell r="I25">
            <v>70.08</v>
          </cell>
          <cell r="J25">
            <v>70.08</v>
          </cell>
          <cell r="K25">
            <v>4384.08</v>
          </cell>
          <cell r="L25">
            <v>-4384.08</v>
          </cell>
        </row>
        <row r="26">
          <cell r="B26">
            <v>450000491</v>
          </cell>
          <cell r="C26" t="str">
            <v>Willawong Gate Station, BCC Willawong Extension</v>
          </cell>
          <cell r="D26" t="str">
            <v>MARHOL</v>
          </cell>
          <cell r="E26" t="str">
            <v>C&amp;I_CR</v>
          </cell>
          <cell r="G26">
            <v>0</v>
          </cell>
          <cell r="H26">
            <v>3697.2300000000901</v>
          </cell>
          <cell r="I26">
            <v>16087.09</v>
          </cell>
          <cell r="J26">
            <v>16087.09</v>
          </cell>
          <cell r="K26">
            <v>19784.320000000091</v>
          </cell>
          <cell r="L26">
            <v>-19784.320000000091</v>
          </cell>
        </row>
        <row r="27">
          <cell r="B27">
            <v>450000393</v>
          </cell>
          <cell r="C27" t="str">
            <v>Springfield Land Corporation Site</v>
          </cell>
          <cell r="D27" t="str">
            <v>PHIBOU</v>
          </cell>
          <cell r="E27" t="str">
            <v>C&amp;I_CR</v>
          </cell>
          <cell r="G27">
            <v>0</v>
          </cell>
          <cell r="H27">
            <v>11134.97</v>
          </cell>
          <cell r="I27">
            <v>0</v>
          </cell>
          <cell r="J27">
            <v>0</v>
          </cell>
          <cell r="K27">
            <v>11134.97</v>
          </cell>
          <cell r="L27">
            <v>-11134.97</v>
          </cell>
        </row>
        <row r="28">
          <cell r="B28">
            <v>450000486</v>
          </cell>
          <cell r="C28" t="str">
            <v>Caltex Service Centre, Augusta Parkway, Springfield</v>
          </cell>
          <cell r="D28" t="str">
            <v>PHIBOU</v>
          </cell>
          <cell r="E28" t="str">
            <v>C&amp;I_CR</v>
          </cell>
          <cell r="G28">
            <v>0</v>
          </cell>
          <cell r="H28">
            <v>1943.41</v>
          </cell>
          <cell r="I28">
            <v>3199.51</v>
          </cell>
          <cell r="J28">
            <v>3199.51</v>
          </cell>
          <cell r="K28">
            <v>5142.92</v>
          </cell>
          <cell r="L28">
            <v>-5142.92</v>
          </cell>
        </row>
        <row r="29">
          <cell r="B29">
            <v>450000570</v>
          </cell>
          <cell r="C29" t="str">
            <v>Ludowici Pty Ltd, 18 Antiminy St, Carole Park</v>
          </cell>
          <cell r="D29" t="str">
            <v>PHIBOU</v>
          </cell>
          <cell r="E29" t="str">
            <v>C&amp;I_CR</v>
          </cell>
          <cell r="G29">
            <v>56936</v>
          </cell>
          <cell r="H29">
            <v>50978.52</v>
          </cell>
          <cell r="I29">
            <v>-7579.76</v>
          </cell>
          <cell r="J29">
            <v>-7579.76</v>
          </cell>
          <cell r="K29">
            <v>43398.76</v>
          </cell>
          <cell r="L29">
            <v>13537.239999999998</v>
          </cell>
        </row>
        <row r="30">
          <cell r="B30">
            <v>450000329</v>
          </cell>
          <cell r="C30" t="str">
            <v>Tennyson State Tennis Centre, Hwks, Fairfield Rd</v>
          </cell>
          <cell r="D30" t="str">
            <v>STEBAS</v>
          </cell>
          <cell r="E30" t="str">
            <v>C&amp;I_CR</v>
          </cell>
          <cell r="G30">
            <v>0</v>
          </cell>
          <cell r="H30">
            <v>19022.88</v>
          </cell>
          <cell r="I30">
            <v>115.58</v>
          </cell>
          <cell r="J30">
            <v>115.58</v>
          </cell>
          <cell r="K30">
            <v>19138.46</v>
          </cell>
          <cell r="L30">
            <v>-19138.46</v>
          </cell>
        </row>
        <row r="31">
          <cell r="B31">
            <v>450000469</v>
          </cell>
          <cell r="C31" t="str">
            <v>Michael Ossipow, 20 Cornwall St, Woollongabba</v>
          </cell>
          <cell r="D31" t="str">
            <v>STEBAS</v>
          </cell>
          <cell r="E31" t="str">
            <v>C&amp;I_CR</v>
          </cell>
          <cell r="G31">
            <v>0</v>
          </cell>
          <cell r="H31">
            <v>73588.399999999994</v>
          </cell>
          <cell r="I31">
            <v>0</v>
          </cell>
          <cell r="J31">
            <v>0</v>
          </cell>
          <cell r="K31">
            <v>73588.399999999994</v>
          </cell>
          <cell r="L31">
            <v>-73588.399999999994</v>
          </cell>
        </row>
        <row r="32">
          <cell r="B32">
            <v>450000494</v>
          </cell>
          <cell r="C32" t="str">
            <v>Australia Post, 38 Pearson Road, Yatala</v>
          </cell>
          <cell r="D32" t="str">
            <v>STEBAS</v>
          </cell>
          <cell r="E32" t="str">
            <v>C&amp;I_CR</v>
          </cell>
          <cell r="G32">
            <v>0</v>
          </cell>
          <cell r="H32">
            <v>28562.94</v>
          </cell>
          <cell r="I32">
            <v>0</v>
          </cell>
          <cell r="J32">
            <v>0</v>
          </cell>
          <cell r="K32">
            <v>28562.94</v>
          </cell>
          <cell r="L32">
            <v>-28562.94</v>
          </cell>
        </row>
        <row r="33">
          <cell r="B33">
            <v>450000550</v>
          </cell>
          <cell r="C33" t="str">
            <v>Little Beach Paradise (Headworks) Killowill Ave Paradise poi</v>
          </cell>
          <cell r="D33" t="str">
            <v>STEBAS</v>
          </cell>
          <cell r="E33" t="str">
            <v>C&amp;I_CR</v>
          </cell>
          <cell r="G33">
            <v>146000</v>
          </cell>
          <cell r="H33">
            <v>1181.5</v>
          </cell>
          <cell r="I33">
            <v>16265.13</v>
          </cell>
          <cell r="J33">
            <v>16265.13</v>
          </cell>
          <cell r="K33">
            <v>17446.63</v>
          </cell>
          <cell r="L33">
            <v>128553.37</v>
          </cell>
        </row>
        <row r="34">
          <cell r="B34">
            <v>450000551</v>
          </cell>
          <cell r="C34" t="str">
            <v>Little Beach Paradise (Common Trench) Killowill Ave Paradise</v>
          </cell>
          <cell r="D34" t="str">
            <v>STEBAS</v>
          </cell>
          <cell r="E34" t="str">
            <v>C&amp;I_CR</v>
          </cell>
          <cell r="G34">
            <v>48258</v>
          </cell>
          <cell r="H34">
            <v>1132.5</v>
          </cell>
          <cell r="I34">
            <v>85.77</v>
          </cell>
          <cell r="J34">
            <v>85.77</v>
          </cell>
          <cell r="K34">
            <v>1218.27</v>
          </cell>
          <cell r="L34">
            <v>47039.73</v>
          </cell>
        </row>
        <row r="35">
          <cell r="E35" t="str">
            <v>C&amp;I_CR Total</v>
          </cell>
          <cell r="H35">
            <v>602153.66</v>
          </cell>
          <cell r="I35">
            <v>108721.76</v>
          </cell>
          <cell r="J35">
            <v>108721.76</v>
          </cell>
          <cell r="K35">
            <v>710875.42</v>
          </cell>
        </row>
        <row r="36">
          <cell r="B36">
            <v>450000467</v>
          </cell>
          <cell r="C36" t="str">
            <v>FRC Interval Metering</v>
          </cell>
          <cell r="D36" t="str">
            <v>DAVLUN</v>
          </cell>
          <cell r="E36" t="str">
            <v>CAPEX</v>
          </cell>
          <cell r="G36">
            <v>0</v>
          </cell>
          <cell r="H36">
            <v>41796.959999999897</v>
          </cell>
          <cell r="I36">
            <v>35096.910000000003</v>
          </cell>
          <cell r="J36">
            <v>35096.910000000003</v>
          </cell>
          <cell r="K36">
            <v>76893.869999999893</v>
          </cell>
          <cell r="L36">
            <v>-76893.869999999893</v>
          </cell>
        </row>
        <row r="37">
          <cell r="B37">
            <v>450000471</v>
          </cell>
          <cell r="C37" t="str">
            <v>Replace stations with no over pressure protection devices -</v>
          </cell>
          <cell r="D37" t="str">
            <v>MARHOL</v>
          </cell>
          <cell r="E37" t="str">
            <v>CAPEX</v>
          </cell>
          <cell r="G37">
            <v>0</v>
          </cell>
          <cell r="H37">
            <v>34246.36</v>
          </cell>
          <cell r="I37">
            <v>38371.56</v>
          </cell>
          <cell r="J37">
            <v>38371.56</v>
          </cell>
          <cell r="K37">
            <v>72617.919999999998</v>
          </cell>
          <cell r="L37">
            <v>-72617.919999999998</v>
          </cell>
        </row>
        <row r="38">
          <cell r="B38">
            <v>450000472</v>
          </cell>
          <cell r="C38" t="str">
            <v>Replace non compliant service regulators - Brisbane</v>
          </cell>
          <cell r="D38" t="str">
            <v>MARHOL</v>
          </cell>
          <cell r="E38" t="str">
            <v>CAPEX</v>
          </cell>
          <cell r="G38">
            <v>0</v>
          </cell>
          <cell r="H38">
            <v>8695.68</v>
          </cell>
          <cell r="I38">
            <v>4375</v>
          </cell>
          <cell r="J38">
            <v>4375</v>
          </cell>
          <cell r="K38">
            <v>13070.68</v>
          </cell>
          <cell r="L38">
            <v>-13070.68</v>
          </cell>
        </row>
        <row r="39">
          <cell r="B39">
            <v>450000505</v>
          </cell>
          <cell r="C39" t="str">
            <v>Analog Monita Integration, 463 Tuffnell Rd, Banyo</v>
          </cell>
          <cell r="D39" t="str">
            <v>MARHOL</v>
          </cell>
          <cell r="E39" t="str">
            <v>CAPEX</v>
          </cell>
          <cell r="G39">
            <v>0</v>
          </cell>
          <cell r="H39">
            <v>996.04</v>
          </cell>
          <cell r="I39">
            <v>2108.84</v>
          </cell>
          <cell r="J39">
            <v>2108.84</v>
          </cell>
          <cell r="K39">
            <v>3104.88</v>
          </cell>
          <cell r="L39">
            <v>-3104.88</v>
          </cell>
        </row>
        <row r="40">
          <cell r="B40">
            <v>450000506</v>
          </cell>
          <cell r="C40" t="str">
            <v>Elster Datalogger Integration, 463 Tuffnell Rd, Banyo</v>
          </cell>
          <cell r="D40" t="str">
            <v>MARHOL</v>
          </cell>
          <cell r="E40" t="str">
            <v>CAPEX</v>
          </cell>
          <cell r="G40">
            <v>0</v>
          </cell>
          <cell r="H40">
            <v>28151.29</v>
          </cell>
          <cell r="I40">
            <v>30702.81</v>
          </cell>
          <cell r="J40">
            <v>30702.81</v>
          </cell>
          <cell r="K40">
            <v>58854.1</v>
          </cell>
          <cell r="L40">
            <v>-58854.1</v>
          </cell>
        </row>
        <row r="41">
          <cell r="B41">
            <v>450000507</v>
          </cell>
          <cell r="C41" t="str">
            <v>Elster Flow Computer Integration, 463 Tuffnell Rd, Banyo</v>
          </cell>
          <cell r="D41" t="str">
            <v>MARHOL</v>
          </cell>
          <cell r="E41" t="str">
            <v>CAPEX</v>
          </cell>
          <cell r="G41">
            <v>0</v>
          </cell>
          <cell r="H41">
            <v>33995.4</v>
          </cell>
          <cell r="I41">
            <v>40397.81</v>
          </cell>
          <cell r="J41">
            <v>40397.81</v>
          </cell>
          <cell r="K41">
            <v>74393.210000000006</v>
          </cell>
          <cell r="L41">
            <v>-74393.210000000006</v>
          </cell>
        </row>
        <row r="42">
          <cell r="B42">
            <v>450000508</v>
          </cell>
          <cell r="C42" t="str">
            <v>Odourant Plant Update, 463 Tuffnell Rd, Banyo</v>
          </cell>
          <cell r="D42" t="str">
            <v>MARHOL</v>
          </cell>
          <cell r="E42" t="str">
            <v>CAPEX</v>
          </cell>
          <cell r="G42">
            <v>0</v>
          </cell>
          <cell r="H42">
            <v>32016.04</v>
          </cell>
          <cell r="I42">
            <v>42021.99</v>
          </cell>
          <cell r="J42">
            <v>42021.99</v>
          </cell>
          <cell r="K42">
            <v>74038.03</v>
          </cell>
          <cell r="L42">
            <v>-74038.03</v>
          </cell>
        </row>
        <row r="43">
          <cell r="B43">
            <v>450000509</v>
          </cell>
          <cell r="C43" t="str">
            <v>APA Networks SCADA system, Historian relocation</v>
          </cell>
          <cell r="D43" t="str">
            <v>MARHOL</v>
          </cell>
          <cell r="E43" t="str">
            <v>CAPEX</v>
          </cell>
          <cell r="G43">
            <v>0</v>
          </cell>
          <cell r="H43">
            <v>9485.7800000000007</v>
          </cell>
          <cell r="I43">
            <v>0</v>
          </cell>
          <cell r="J43">
            <v>0</v>
          </cell>
          <cell r="K43">
            <v>9485.7800000000007</v>
          </cell>
          <cell r="L43">
            <v>-9485.7800000000007</v>
          </cell>
        </row>
        <row r="44">
          <cell r="B44">
            <v>450000510</v>
          </cell>
          <cell r="C44" t="str">
            <v>Upgrade of Runcorn Gate Station</v>
          </cell>
          <cell r="D44" t="str">
            <v>MARHOL</v>
          </cell>
          <cell r="E44" t="str">
            <v>CAPEX</v>
          </cell>
          <cell r="G44">
            <v>0</v>
          </cell>
          <cell r="H44">
            <v>92334.869999999893</v>
          </cell>
          <cell r="I44">
            <v>61000.84</v>
          </cell>
          <cell r="J44">
            <v>61000.84</v>
          </cell>
          <cell r="K44">
            <v>153335.71</v>
          </cell>
          <cell r="L44">
            <v>-153335.71</v>
          </cell>
        </row>
        <row r="45">
          <cell r="B45">
            <v>450000511</v>
          </cell>
          <cell r="C45" t="str">
            <v>Mercury service regulators - replacement</v>
          </cell>
          <cell r="D45" t="str">
            <v>MARHOL</v>
          </cell>
          <cell r="E45" t="str">
            <v>CAPEX</v>
          </cell>
          <cell r="G45">
            <v>0</v>
          </cell>
          <cell r="H45">
            <v>83283</v>
          </cell>
          <cell r="I45">
            <v>-56846.14</v>
          </cell>
          <cell r="J45">
            <v>-56846.14</v>
          </cell>
          <cell r="K45">
            <v>26436.86</v>
          </cell>
          <cell r="L45">
            <v>-26436.86</v>
          </cell>
        </row>
        <row r="46">
          <cell r="B46">
            <v>450000516</v>
          </cell>
          <cell r="C46" t="str">
            <v>District Regulator Stations x 25</v>
          </cell>
          <cell r="D46" t="str">
            <v>MARHOL</v>
          </cell>
          <cell r="E46" t="str">
            <v>CAPEX</v>
          </cell>
          <cell r="G46">
            <v>0</v>
          </cell>
          <cell r="H46">
            <v>455385.24</v>
          </cell>
          <cell r="I46">
            <v>66799.47</v>
          </cell>
          <cell r="J46">
            <v>66799.47</v>
          </cell>
          <cell r="K46">
            <v>522184.71</v>
          </cell>
          <cell r="L46">
            <v>-522184.71</v>
          </cell>
        </row>
        <row r="47">
          <cell r="B47">
            <v>450000538</v>
          </cell>
          <cell r="C47" t="str">
            <v>Mansfield Office Air Conditioning System</v>
          </cell>
          <cell r="D47" t="str">
            <v>MICCIN</v>
          </cell>
          <cell r="E47" t="str">
            <v>CAPEX</v>
          </cell>
          <cell r="G47">
            <v>83171</v>
          </cell>
          <cell r="H47">
            <v>75610</v>
          </cell>
          <cell r="I47">
            <v>0</v>
          </cell>
          <cell r="J47">
            <v>0</v>
          </cell>
          <cell r="K47">
            <v>75610</v>
          </cell>
          <cell r="L47">
            <v>7561</v>
          </cell>
        </row>
        <row r="48">
          <cell r="B48">
            <v>450000100</v>
          </cell>
          <cell r="C48" t="str">
            <v>Allgas (Reg)</v>
          </cell>
          <cell r="D48" t="str">
            <v>NA</v>
          </cell>
          <cell r="E48" t="str">
            <v>CAPEX</v>
          </cell>
          <cell r="G48">
            <v>0</v>
          </cell>
          <cell r="H48">
            <v>317570.59999999998</v>
          </cell>
          <cell r="I48">
            <v>14970.48</v>
          </cell>
          <cell r="J48">
            <v>14970.48</v>
          </cell>
          <cell r="K48">
            <v>332541.08</v>
          </cell>
          <cell r="L48">
            <v>-332541.08</v>
          </cell>
        </row>
        <row r="49">
          <cell r="E49" t="str">
            <v>CAPEX Total</v>
          </cell>
          <cell r="H49">
            <v>1213567.2599999998</v>
          </cell>
          <cell r="I49">
            <v>278999.56999999995</v>
          </cell>
          <cell r="J49">
            <v>278999.56999999995</v>
          </cell>
          <cell r="K49">
            <v>1492566.83</v>
          </cell>
        </row>
        <row r="50">
          <cell r="B50">
            <v>450000346</v>
          </cell>
          <cell r="C50" t="str">
            <v>Finegan Way - Coomera Properties Stage 2</v>
          </cell>
          <cell r="D50" t="str">
            <v>CHRARM</v>
          </cell>
          <cell r="E50" t="str">
            <v>CUST_SER</v>
          </cell>
          <cell r="G50">
            <v>0</v>
          </cell>
          <cell r="H50">
            <v>0</v>
          </cell>
          <cell r="I50">
            <v>1201.6300000000001</v>
          </cell>
          <cell r="J50">
            <v>1201.6300000000001</v>
          </cell>
          <cell r="K50">
            <v>1201.6300000000001</v>
          </cell>
          <cell r="L50">
            <v>-1201.6300000000001</v>
          </cell>
        </row>
        <row r="51">
          <cell r="E51" t="str">
            <v>CUST_SER Total</v>
          </cell>
          <cell r="H51">
            <v>0</v>
          </cell>
          <cell r="I51">
            <v>1201.6300000000001</v>
          </cell>
          <cell r="J51">
            <v>1201.6300000000001</v>
          </cell>
          <cell r="K51">
            <v>1201.6300000000001</v>
          </cell>
        </row>
        <row r="52">
          <cell r="B52">
            <v>450000268</v>
          </cell>
          <cell r="C52" t="str">
            <v>Seachange development 299 Napper Rd Arundell</v>
          </cell>
          <cell r="D52" t="str">
            <v>ANDFUR</v>
          </cell>
          <cell r="E52" t="str">
            <v>DOM_CR</v>
          </cell>
          <cell r="G52">
            <v>0</v>
          </cell>
          <cell r="H52">
            <v>29112.35</v>
          </cell>
          <cell r="I52">
            <v>0</v>
          </cell>
          <cell r="J52">
            <v>0</v>
          </cell>
          <cell r="K52">
            <v>29112.35</v>
          </cell>
          <cell r="L52">
            <v>-29112.35</v>
          </cell>
        </row>
        <row r="53">
          <cell r="B53">
            <v>450000184</v>
          </cell>
          <cell r="C53" t="str">
            <v>Gas Domestic Connections</v>
          </cell>
          <cell r="D53" t="str">
            <v>ANDVOG</v>
          </cell>
          <cell r="E53" t="str">
            <v>DOM_CR</v>
          </cell>
          <cell r="G53">
            <v>0</v>
          </cell>
          <cell r="H53">
            <v>1.0000001022490299E-2</v>
          </cell>
          <cell r="I53">
            <v>259085.87</v>
          </cell>
          <cell r="J53">
            <v>259085.87</v>
          </cell>
          <cell r="K53">
            <v>259085.88000000102</v>
          </cell>
          <cell r="L53">
            <v>-259085.88000000102</v>
          </cell>
        </row>
        <row r="54">
          <cell r="B54">
            <v>450000316</v>
          </cell>
          <cell r="C54" t="str">
            <v>Sunland Group - The Parc Stage 1A</v>
          </cell>
          <cell r="D54" t="str">
            <v>CHRARM</v>
          </cell>
          <cell r="E54" t="str">
            <v>DOM_CR</v>
          </cell>
          <cell r="G54">
            <v>0</v>
          </cell>
          <cell r="H54">
            <v>0</v>
          </cell>
          <cell r="I54">
            <v>2480.44</v>
          </cell>
          <cell r="J54">
            <v>2480.44</v>
          </cell>
          <cell r="K54">
            <v>2480.44</v>
          </cell>
          <cell r="L54">
            <v>-2480.44</v>
          </cell>
        </row>
        <row r="55">
          <cell r="B55">
            <v>450000359</v>
          </cell>
          <cell r="C55" t="str">
            <v>Coomera Resort, Edwardson Drive, Coomera</v>
          </cell>
          <cell r="D55" t="str">
            <v>CHRARM</v>
          </cell>
          <cell r="E55" t="str">
            <v>DOM_CR</v>
          </cell>
          <cell r="G55">
            <v>0</v>
          </cell>
          <cell r="H55">
            <v>350</v>
          </cell>
          <cell r="I55">
            <v>0</v>
          </cell>
          <cell r="J55">
            <v>0</v>
          </cell>
          <cell r="K55">
            <v>350</v>
          </cell>
          <cell r="L55">
            <v>-350</v>
          </cell>
        </row>
        <row r="56">
          <cell r="B56">
            <v>450000360</v>
          </cell>
          <cell r="C56" t="str">
            <v>Tamborine Oxenford, Tamborine Oxenford Rd</v>
          </cell>
          <cell r="D56" t="str">
            <v>CHRARM</v>
          </cell>
          <cell r="E56" t="str">
            <v>DOM_CR</v>
          </cell>
          <cell r="G56">
            <v>0</v>
          </cell>
          <cell r="H56">
            <v>22920.36</v>
          </cell>
          <cell r="I56">
            <v>0</v>
          </cell>
          <cell r="J56">
            <v>0</v>
          </cell>
          <cell r="K56">
            <v>22920.36</v>
          </cell>
          <cell r="L56">
            <v>-22920.36</v>
          </cell>
        </row>
        <row r="57">
          <cell r="B57">
            <v>450000388</v>
          </cell>
          <cell r="C57" t="str">
            <v>Hogg Street 2 Toowoomba</v>
          </cell>
          <cell r="D57" t="str">
            <v>CHRARM</v>
          </cell>
          <cell r="E57" t="str">
            <v>DOM_CR</v>
          </cell>
          <cell r="G57">
            <v>0</v>
          </cell>
          <cell r="H57">
            <v>12757.18</v>
          </cell>
          <cell r="I57">
            <v>0</v>
          </cell>
          <cell r="J57">
            <v>0</v>
          </cell>
          <cell r="K57">
            <v>12757.18</v>
          </cell>
          <cell r="L57">
            <v>-12757.18</v>
          </cell>
        </row>
        <row r="58">
          <cell r="B58">
            <v>450000405</v>
          </cell>
          <cell r="C58" t="str">
            <v>Allissee Developments Stage 2, Bayview Tce, Hollywell</v>
          </cell>
          <cell r="D58" t="str">
            <v>CHRARM</v>
          </cell>
          <cell r="E58" t="str">
            <v>DOM_CR</v>
          </cell>
          <cell r="G58">
            <v>0</v>
          </cell>
          <cell r="H58">
            <v>12219.32</v>
          </cell>
          <cell r="I58">
            <v>0</v>
          </cell>
          <cell r="J58">
            <v>0</v>
          </cell>
          <cell r="K58">
            <v>12219.32</v>
          </cell>
          <cell r="L58">
            <v>-12219.32</v>
          </cell>
        </row>
        <row r="59">
          <cell r="B59">
            <v>450000415</v>
          </cell>
          <cell r="C59" t="str">
            <v>Hogg Street Retirement Village, Toowoomba</v>
          </cell>
          <cell r="D59" t="str">
            <v>CHRARM</v>
          </cell>
          <cell r="E59" t="str">
            <v>DOM_CR</v>
          </cell>
          <cell r="G59">
            <v>0</v>
          </cell>
          <cell r="H59">
            <v>73</v>
          </cell>
          <cell r="I59">
            <v>38.53</v>
          </cell>
          <cell r="J59">
            <v>38.53</v>
          </cell>
          <cell r="K59">
            <v>111.53</v>
          </cell>
          <cell r="L59">
            <v>-111.53</v>
          </cell>
        </row>
        <row r="60">
          <cell r="B60">
            <v>450000416</v>
          </cell>
          <cell r="C60" t="str">
            <v>Genesis Stage 3 - Internal, Amity Rd Coomera</v>
          </cell>
          <cell r="D60" t="str">
            <v>CHRARM</v>
          </cell>
          <cell r="E60" t="str">
            <v>DOM_CR</v>
          </cell>
          <cell r="G60">
            <v>0</v>
          </cell>
          <cell r="H60">
            <v>16145.88</v>
          </cell>
          <cell r="I60">
            <v>0</v>
          </cell>
          <cell r="J60">
            <v>0</v>
          </cell>
          <cell r="K60">
            <v>16145.88</v>
          </cell>
          <cell r="L60">
            <v>-16145.88</v>
          </cell>
        </row>
        <row r="61">
          <cell r="B61">
            <v>450000423</v>
          </cell>
          <cell r="C61" t="str">
            <v>Bridge St Stage 5, 530 Bridge St, Toowoomba</v>
          </cell>
          <cell r="D61" t="str">
            <v>CHRARM</v>
          </cell>
          <cell r="E61" t="str">
            <v>DOM_CR</v>
          </cell>
          <cell r="G61">
            <v>0</v>
          </cell>
          <cell r="H61">
            <v>1916.53</v>
          </cell>
          <cell r="I61">
            <v>0</v>
          </cell>
          <cell r="J61">
            <v>0</v>
          </cell>
          <cell r="K61">
            <v>1916.53</v>
          </cell>
          <cell r="L61">
            <v>-1916.53</v>
          </cell>
        </row>
        <row r="62">
          <cell r="B62">
            <v>450000444</v>
          </cell>
          <cell r="C62" t="str">
            <v>Currumbin Ridge, Mitchell St, Currumbin Valley</v>
          </cell>
          <cell r="D62" t="str">
            <v>CHRARM</v>
          </cell>
          <cell r="E62" t="str">
            <v>DOM_CR</v>
          </cell>
          <cell r="G62">
            <v>0</v>
          </cell>
          <cell r="H62">
            <v>7435.63</v>
          </cell>
          <cell r="I62">
            <v>0</v>
          </cell>
          <cell r="J62">
            <v>0</v>
          </cell>
          <cell r="K62">
            <v>7435.63</v>
          </cell>
          <cell r="L62">
            <v>-7435.63</v>
          </cell>
        </row>
        <row r="63">
          <cell r="B63">
            <v>450000460</v>
          </cell>
          <cell r="C63" t="str">
            <v>Hope Island Harbour Village, Glengallon Way, Hope Island</v>
          </cell>
          <cell r="D63" t="str">
            <v>CHRARM</v>
          </cell>
          <cell r="E63" t="str">
            <v>DOM_CR</v>
          </cell>
          <cell r="G63">
            <v>0</v>
          </cell>
          <cell r="H63">
            <v>3625.65</v>
          </cell>
          <cell r="I63">
            <v>0</v>
          </cell>
          <cell r="J63">
            <v>0</v>
          </cell>
          <cell r="K63">
            <v>3625.65</v>
          </cell>
          <cell r="L63">
            <v>-3625.65</v>
          </cell>
        </row>
        <row r="64">
          <cell r="B64">
            <v>450000463</v>
          </cell>
          <cell r="C64" t="str">
            <v>Gainsbourough Greens Estate,Yawalpha Rd, Pimpana</v>
          </cell>
          <cell r="D64" t="str">
            <v>CHRARM</v>
          </cell>
          <cell r="E64" t="str">
            <v>DOM_CR</v>
          </cell>
          <cell r="G64">
            <v>0</v>
          </cell>
          <cell r="H64">
            <v>36722.400000000001</v>
          </cell>
          <cell r="I64">
            <v>1228.6400000000001</v>
          </cell>
          <cell r="J64">
            <v>1228.6400000000001</v>
          </cell>
          <cell r="K64">
            <v>37951.040000000001</v>
          </cell>
          <cell r="L64">
            <v>-37951.040000000001</v>
          </cell>
        </row>
        <row r="65">
          <cell r="B65">
            <v>450000470</v>
          </cell>
          <cell r="C65" t="str">
            <v>Currumbin Ridge, (Headworks) Mitchell St, Currumbin Valley</v>
          </cell>
          <cell r="D65" t="str">
            <v>CHRARM</v>
          </cell>
          <cell r="E65" t="str">
            <v>DOM_CR</v>
          </cell>
          <cell r="G65">
            <v>0</v>
          </cell>
          <cell r="H65">
            <v>32168.22</v>
          </cell>
          <cell r="I65">
            <v>20052.14</v>
          </cell>
          <cell r="J65">
            <v>20052.14</v>
          </cell>
          <cell r="K65">
            <v>52220.36</v>
          </cell>
          <cell r="L65">
            <v>-52220.36</v>
          </cell>
        </row>
        <row r="66">
          <cell r="B66">
            <v>450000483</v>
          </cell>
          <cell r="C66" t="str">
            <v>Mulpha Group - Tristania Way, Sanctuary Cove, Hope Island</v>
          </cell>
          <cell r="D66" t="str">
            <v>CHRARM</v>
          </cell>
          <cell r="E66" t="str">
            <v>DOM_CR</v>
          </cell>
          <cell r="G66">
            <v>0</v>
          </cell>
          <cell r="H66">
            <v>6458.15</v>
          </cell>
          <cell r="I66">
            <v>0</v>
          </cell>
          <cell r="J66">
            <v>0</v>
          </cell>
          <cell r="K66">
            <v>6458.15</v>
          </cell>
          <cell r="L66">
            <v>-6458.15</v>
          </cell>
        </row>
        <row r="67">
          <cell r="B67">
            <v>450000484</v>
          </cell>
          <cell r="C67" t="str">
            <v>Mulpha Group - Hillcrest Place, Sanctuary Cove, Hope Island</v>
          </cell>
          <cell r="D67" t="str">
            <v>CHRARM</v>
          </cell>
          <cell r="E67" t="str">
            <v>DOM_CR</v>
          </cell>
          <cell r="G67">
            <v>0</v>
          </cell>
          <cell r="H67">
            <v>17715.23</v>
          </cell>
          <cell r="I67">
            <v>0</v>
          </cell>
          <cell r="J67">
            <v>0</v>
          </cell>
          <cell r="K67">
            <v>17715.23</v>
          </cell>
          <cell r="L67">
            <v>-17715.23</v>
          </cell>
        </row>
        <row r="68">
          <cell r="B68">
            <v>450000487</v>
          </cell>
          <cell r="C68" t="str">
            <v>Hope Island Harbour Village (Headworks), Glengallon Way, Hop</v>
          </cell>
          <cell r="D68" t="str">
            <v>CHRARM</v>
          </cell>
          <cell r="E68" t="str">
            <v>DOM_CR</v>
          </cell>
          <cell r="G68">
            <v>0</v>
          </cell>
          <cell r="H68">
            <v>368</v>
          </cell>
          <cell r="I68">
            <v>0</v>
          </cell>
          <cell r="J68">
            <v>0</v>
          </cell>
          <cell r="K68">
            <v>368</v>
          </cell>
          <cell r="L68">
            <v>-368</v>
          </cell>
        </row>
        <row r="69">
          <cell r="B69">
            <v>450000490</v>
          </cell>
          <cell r="C69" t="str">
            <v>Big Sky Coomera Stage 5</v>
          </cell>
          <cell r="D69" t="str">
            <v>CHRARM</v>
          </cell>
          <cell r="E69" t="str">
            <v>DOM_CR</v>
          </cell>
          <cell r="G69">
            <v>0</v>
          </cell>
          <cell r="H69">
            <v>1102.5</v>
          </cell>
          <cell r="I69">
            <v>0</v>
          </cell>
          <cell r="J69">
            <v>0</v>
          </cell>
          <cell r="K69">
            <v>1102.5</v>
          </cell>
          <cell r="L69">
            <v>-1102.5</v>
          </cell>
        </row>
        <row r="70">
          <cell r="B70">
            <v>450000512</v>
          </cell>
          <cell r="C70" t="str">
            <v>Big Sky Coomera Stage 6</v>
          </cell>
          <cell r="D70" t="str">
            <v>CHRARM</v>
          </cell>
          <cell r="E70" t="str">
            <v>DOM_CR</v>
          </cell>
          <cell r="G70">
            <v>0</v>
          </cell>
          <cell r="H70">
            <v>1174</v>
          </cell>
          <cell r="I70">
            <v>0</v>
          </cell>
          <cell r="J70">
            <v>0</v>
          </cell>
          <cell r="K70">
            <v>1174</v>
          </cell>
          <cell r="L70">
            <v>-1174</v>
          </cell>
        </row>
        <row r="71">
          <cell r="B71">
            <v>450000515</v>
          </cell>
          <cell r="C71" t="str">
            <v>Tarlington Estate, Lot 1-3 Ramsay St, Toowoomba</v>
          </cell>
          <cell r="D71" t="str">
            <v>CHRARM</v>
          </cell>
          <cell r="E71" t="str">
            <v>DOM_CR</v>
          </cell>
          <cell r="G71">
            <v>0</v>
          </cell>
          <cell r="H71">
            <v>19693.32</v>
          </cell>
          <cell r="I71">
            <v>0</v>
          </cell>
          <cell r="J71">
            <v>0</v>
          </cell>
          <cell r="K71">
            <v>19693.32</v>
          </cell>
          <cell r="L71">
            <v>-19693.32</v>
          </cell>
        </row>
        <row r="72">
          <cell r="B72">
            <v>450000519</v>
          </cell>
          <cell r="C72" t="str">
            <v>Devine Yawalapha, Lot 8-11 Yawalapha Rd, Pimpama</v>
          </cell>
          <cell r="D72" t="str">
            <v>CHRARM</v>
          </cell>
          <cell r="E72" t="str">
            <v>DOM_CR</v>
          </cell>
          <cell r="G72">
            <v>0</v>
          </cell>
          <cell r="H72">
            <v>657</v>
          </cell>
          <cell r="I72">
            <v>0</v>
          </cell>
          <cell r="J72">
            <v>0</v>
          </cell>
          <cell r="K72">
            <v>657</v>
          </cell>
          <cell r="L72">
            <v>-657</v>
          </cell>
        </row>
        <row r="73">
          <cell r="B73">
            <v>450000549</v>
          </cell>
          <cell r="C73" t="str">
            <v>Hope Island Villas - John Lund Dr  Hope Island</v>
          </cell>
          <cell r="D73" t="str">
            <v>CHRARM</v>
          </cell>
          <cell r="E73" t="str">
            <v>DOM_CR</v>
          </cell>
          <cell r="G73">
            <v>19687</v>
          </cell>
          <cell r="H73">
            <v>615</v>
          </cell>
          <cell r="I73">
            <v>0</v>
          </cell>
          <cell r="J73">
            <v>0</v>
          </cell>
          <cell r="K73">
            <v>615</v>
          </cell>
          <cell r="L73">
            <v>19072</v>
          </cell>
        </row>
        <row r="74">
          <cell r="B74">
            <v>450000556</v>
          </cell>
          <cell r="C74" t="str">
            <v>Sanctuary Cove Block 6</v>
          </cell>
          <cell r="D74" t="str">
            <v>CHRARM</v>
          </cell>
          <cell r="E74" t="str">
            <v>DOM_CR</v>
          </cell>
          <cell r="G74">
            <v>32625</v>
          </cell>
          <cell r="H74">
            <v>5201.76</v>
          </cell>
          <cell r="I74">
            <v>0</v>
          </cell>
          <cell r="J74">
            <v>0</v>
          </cell>
          <cell r="K74">
            <v>5201.76</v>
          </cell>
          <cell r="L74">
            <v>27423.239999999998</v>
          </cell>
        </row>
        <row r="75">
          <cell r="B75">
            <v>450000557</v>
          </cell>
          <cell r="C75" t="str">
            <v>Sequana Retirement Village St 4</v>
          </cell>
          <cell r="D75" t="str">
            <v>CHRARM</v>
          </cell>
          <cell r="E75" t="str">
            <v>DOM_CR</v>
          </cell>
          <cell r="G75">
            <v>4083</v>
          </cell>
          <cell r="H75">
            <v>986</v>
          </cell>
          <cell r="I75">
            <v>0</v>
          </cell>
          <cell r="J75">
            <v>0</v>
          </cell>
          <cell r="K75">
            <v>986</v>
          </cell>
          <cell r="L75">
            <v>3097</v>
          </cell>
        </row>
        <row r="76">
          <cell r="B76">
            <v>450000569</v>
          </cell>
          <cell r="C76" t="str">
            <v>Northview  Parade Benowa</v>
          </cell>
          <cell r="D76" t="str">
            <v>CHRARM</v>
          </cell>
          <cell r="E76" t="str">
            <v>DOM_CR</v>
          </cell>
          <cell r="G76">
            <v>6275</v>
          </cell>
          <cell r="H76">
            <v>347</v>
          </cell>
          <cell r="I76">
            <v>2338.4299999999998</v>
          </cell>
          <cell r="J76">
            <v>2338.4299999999998</v>
          </cell>
          <cell r="K76">
            <v>2685.43</v>
          </cell>
          <cell r="L76">
            <v>3589.57</v>
          </cell>
        </row>
        <row r="77">
          <cell r="B77">
            <v>450000574</v>
          </cell>
          <cell r="C77" t="str">
            <v>Sanctuary Cove   Block 3</v>
          </cell>
          <cell r="D77" t="str">
            <v>CHRARM</v>
          </cell>
          <cell r="E77" t="str">
            <v>DOM_CR</v>
          </cell>
          <cell r="G77">
            <v>4708</v>
          </cell>
          <cell r="H77">
            <v>134</v>
          </cell>
          <cell r="I77">
            <v>371.01</v>
          </cell>
          <cell r="J77">
            <v>371.01</v>
          </cell>
          <cell r="K77">
            <v>505.01</v>
          </cell>
          <cell r="L77">
            <v>4202.99</v>
          </cell>
        </row>
        <row r="78">
          <cell r="B78">
            <v>450000576</v>
          </cell>
          <cell r="C78" t="str">
            <v>Chevron Apartments Illawong St Chevron Island</v>
          </cell>
          <cell r="D78" t="str">
            <v>CHRARM</v>
          </cell>
          <cell r="E78" t="str">
            <v>DOM_CR</v>
          </cell>
          <cell r="G78">
            <v>19687</v>
          </cell>
          <cell r="H78">
            <v>804</v>
          </cell>
          <cell r="I78">
            <v>2281.39</v>
          </cell>
          <cell r="J78">
            <v>2281.39</v>
          </cell>
          <cell r="K78">
            <v>3085.39</v>
          </cell>
          <cell r="L78">
            <v>16601.61</v>
          </cell>
        </row>
        <row r="79">
          <cell r="B79">
            <v>450000577</v>
          </cell>
          <cell r="C79" t="str">
            <v>Highland Reserve Stage 9a Upper Coomera</v>
          </cell>
          <cell r="D79" t="str">
            <v>CHRARM</v>
          </cell>
          <cell r="E79" t="str">
            <v>DOM_CR</v>
          </cell>
          <cell r="G79">
            <v>14475</v>
          </cell>
          <cell r="H79">
            <v>0</v>
          </cell>
          <cell r="I79">
            <v>1226.21</v>
          </cell>
          <cell r="J79">
            <v>1226.21</v>
          </cell>
          <cell r="K79">
            <v>1226.21</v>
          </cell>
          <cell r="L79">
            <v>13248.79</v>
          </cell>
        </row>
        <row r="80">
          <cell r="B80">
            <v>450000578</v>
          </cell>
          <cell r="C80" t="str">
            <v>Highland Reserve Stage 9b Upper Coomera</v>
          </cell>
          <cell r="D80" t="str">
            <v>CHRARM</v>
          </cell>
          <cell r="E80" t="str">
            <v>DOM_CR</v>
          </cell>
          <cell r="G80">
            <v>6010</v>
          </cell>
          <cell r="H80">
            <v>0</v>
          </cell>
          <cell r="I80">
            <v>1156.1300000000001</v>
          </cell>
          <cell r="J80">
            <v>1156.1300000000001</v>
          </cell>
          <cell r="K80">
            <v>1156.1300000000001</v>
          </cell>
          <cell r="L80">
            <v>4853.87</v>
          </cell>
        </row>
        <row r="81">
          <cell r="B81">
            <v>450000579</v>
          </cell>
          <cell r="C81" t="str">
            <v>505 The Boulevarde Benowa ( Royal Pines)</v>
          </cell>
          <cell r="D81" t="str">
            <v>CHRARM</v>
          </cell>
          <cell r="E81" t="str">
            <v>DOM_CR</v>
          </cell>
          <cell r="G81">
            <v>12456</v>
          </cell>
          <cell r="H81">
            <v>0</v>
          </cell>
          <cell r="I81">
            <v>462.3</v>
          </cell>
          <cell r="J81">
            <v>462.3</v>
          </cell>
          <cell r="K81">
            <v>462.3</v>
          </cell>
          <cell r="L81">
            <v>11993.7</v>
          </cell>
        </row>
        <row r="82">
          <cell r="B82">
            <v>450000587</v>
          </cell>
          <cell r="C82" t="str">
            <v>Highland Reserve Stage 9c Reserve Road Upper Coomera</v>
          </cell>
          <cell r="D82" t="str">
            <v>CHRARM</v>
          </cell>
          <cell r="E82" t="str">
            <v>DOM_CR</v>
          </cell>
          <cell r="G82">
            <v>8714</v>
          </cell>
          <cell r="H82">
            <v>0</v>
          </cell>
          <cell r="I82">
            <v>210.24</v>
          </cell>
          <cell r="J82">
            <v>210.24</v>
          </cell>
          <cell r="K82">
            <v>210.24</v>
          </cell>
          <cell r="L82">
            <v>8503.76</v>
          </cell>
        </row>
        <row r="83">
          <cell r="B83">
            <v>450000396</v>
          </cell>
          <cell r="C83" t="str">
            <v>CHH Partnership Pty 41-43 Dixon St, Coolangatta</v>
          </cell>
          <cell r="D83" t="str">
            <v>COLMOR</v>
          </cell>
          <cell r="E83" t="str">
            <v>DOM_CR</v>
          </cell>
          <cell r="G83">
            <v>0</v>
          </cell>
          <cell r="H83">
            <v>2086.12</v>
          </cell>
          <cell r="I83">
            <v>0</v>
          </cell>
          <cell r="J83">
            <v>0</v>
          </cell>
          <cell r="K83">
            <v>2086.12</v>
          </cell>
          <cell r="L83">
            <v>-2086.12</v>
          </cell>
        </row>
        <row r="84">
          <cell r="B84">
            <v>450000186</v>
          </cell>
          <cell r="C84" t="str">
            <v>Gas Cap Dom Internal Reticulation &lt;$50k</v>
          </cell>
          <cell r="D84" t="str">
            <v>KENDUN</v>
          </cell>
          <cell r="E84" t="str">
            <v>DOM_CR</v>
          </cell>
          <cell r="G84">
            <v>0</v>
          </cell>
          <cell r="H84">
            <v>0</v>
          </cell>
          <cell r="I84">
            <v>700.8</v>
          </cell>
          <cell r="J84">
            <v>700.8</v>
          </cell>
          <cell r="K84">
            <v>700.8</v>
          </cell>
          <cell r="L84">
            <v>-700.8</v>
          </cell>
        </row>
        <row r="85">
          <cell r="B85">
            <v>450000429</v>
          </cell>
          <cell r="C85" t="str">
            <v>New Domestic Meter Set</v>
          </cell>
          <cell r="D85" t="str">
            <v>MARHOL</v>
          </cell>
          <cell r="E85" t="str">
            <v>DOM_CR</v>
          </cell>
          <cell r="G85">
            <v>0</v>
          </cell>
          <cell r="H85">
            <v>57678.52</v>
          </cell>
          <cell r="I85">
            <v>3410.27</v>
          </cell>
          <cell r="J85">
            <v>3410.27</v>
          </cell>
          <cell r="K85">
            <v>61088.79</v>
          </cell>
          <cell r="L85">
            <v>-61088.79</v>
          </cell>
        </row>
        <row r="86">
          <cell r="B86">
            <v>450000430</v>
          </cell>
          <cell r="C86" t="str">
            <v>New Domestic Service - Estate</v>
          </cell>
          <cell r="D86" t="str">
            <v>MARHOL</v>
          </cell>
          <cell r="E86" t="str">
            <v>DOM_CR</v>
          </cell>
          <cell r="G86">
            <v>0</v>
          </cell>
          <cell r="H86">
            <v>77616.52</v>
          </cell>
          <cell r="I86">
            <v>894.3</v>
          </cell>
          <cell r="J86">
            <v>894.3</v>
          </cell>
          <cell r="K86">
            <v>78510.820000000007</v>
          </cell>
          <cell r="L86">
            <v>-78510.820000000007</v>
          </cell>
        </row>
        <row r="87">
          <cell r="B87">
            <v>450000431</v>
          </cell>
          <cell r="C87" t="str">
            <v>New Domestic Service - Existing Domestic</v>
          </cell>
          <cell r="D87" t="str">
            <v>MARHOL</v>
          </cell>
          <cell r="E87" t="str">
            <v>DOM_CR</v>
          </cell>
          <cell r="G87">
            <v>0</v>
          </cell>
          <cell r="H87">
            <v>57366.400000000001</v>
          </cell>
          <cell r="I87">
            <v>0</v>
          </cell>
          <cell r="J87">
            <v>0</v>
          </cell>
          <cell r="K87">
            <v>57366.400000000001</v>
          </cell>
          <cell r="L87">
            <v>-57366.400000000001</v>
          </cell>
        </row>
        <row r="88">
          <cell r="B88">
            <v>450000433</v>
          </cell>
          <cell r="C88" t="str">
            <v>New Main - Existing Domestic</v>
          </cell>
          <cell r="D88" t="str">
            <v>MARHOL</v>
          </cell>
          <cell r="E88" t="str">
            <v>DOM_CR</v>
          </cell>
          <cell r="G88">
            <v>0</v>
          </cell>
          <cell r="H88">
            <v>109.5</v>
          </cell>
          <cell r="I88">
            <v>0</v>
          </cell>
          <cell r="J88">
            <v>0</v>
          </cell>
          <cell r="K88">
            <v>109.5</v>
          </cell>
          <cell r="L88">
            <v>-109.5</v>
          </cell>
        </row>
        <row r="89">
          <cell r="B89">
            <v>450000270</v>
          </cell>
          <cell r="C89" t="str">
            <v>Riverwood Estate Coomera</v>
          </cell>
          <cell r="D89" t="str">
            <v>PAUALE</v>
          </cell>
          <cell r="E89" t="str">
            <v>DOM_CR</v>
          </cell>
          <cell r="G89">
            <v>0</v>
          </cell>
          <cell r="H89">
            <v>7235.21</v>
          </cell>
          <cell r="I89">
            <v>0</v>
          </cell>
          <cell r="J89">
            <v>0</v>
          </cell>
          <cell r="K89">
            <v>7235.21</v>
          </cell>
          <cell r="L89">
            <v>-7235.21</v>
          </cell>
        </row>
        <row r="90">
          <cell r="B90">
            <v>450000280</v>
          </cell>
          <cell r="C90" t="str">
            <v>Cova Australand-Prendraat Pd Hope Is. Stg 1a,2a/b/c</v>
          </cell>
          <cell r="D90" t="str">
            <v>PAUALE</v>
          </cell>
          <cell r="E90" t="str">
            <v>DOM_CR</v>
          </cell>
          <cell r="G90">
            <v>0</v>
          </cell>
          <cell r="H90">
            <v>26006.29</v>
          </cell>
          <cell r="I90">
            <v>0</v>
          </cell>
          <cell r="J90">
            <v>0</v>
          </cell>
          <cell r="K90">
            <v>26006.29</v>
          </cell>
          <cell r="L90">
            <v>-26006.29</v>
          </cell>
        </row>
        <row r="91">
          <cell r="B91">
            <v>450000381</v>
          </cell>
          <cell r="C91" t="str">
            <v>Mulpha Sanctuary Cove - Internal Reticulation</v>
          </cell>
          <cell r="D91" t="str">
            <v>PAUALE</v>
          </cell>
          <cell r="E91" t="str">
            <v>DOM_CR</v>
          </cell>
          <cell r="G91">
            <v>0</v>
          </cell>
          <cell r="H91">
            <v>2565.33</v>
          </cell>
          <cell r="I91">
            <v>1960.74</v>
          </cell>
          <cell r="J91">
            <v>1960.74</v>
          </cell>
          <cell r="K91">
            <v>4526.07</v>
          </cell>
          <cell r="L91">
            <v>-4526.07</v>
          </cell>
        </row>
        <row r="92">
          <cell r="B92">
            <v>450000204</v>
          </cell>
          <cell r="C92" t="str">
            <v>Springfield Estate Stage 2 Headworks</v>
          </cell>
          <cell r="D92" t="str">
            <v>PHIBOU</v>
          </cell>
          <cell r="E92" t="str">
            <v>DOM_CR</v>
          </cell>
          <cell r="G92">
            <v>0</v>
          </cell>
          <cell r="H92">
            <v>114293.08</v>
          </cell>
          <cell r="I92">
            <v>13815.16</v>
          </cell>
          <cell r="J92">
            <v>13815.16</v>
          </cell>
          <cell r="K92">
            <v>128108.24</v>
          </cell>
          <cell r="L92">
            <v>-128108.24</v>
          </cell>
        </row>
        <row r="93">
          <cell r="B93">
            <v>450000343</v>
          </cell>
          <cell r="C93" t="str">
            <v>Mirvac, Melaleuca Drive, Brookwater - Stage 1</v>
          </cell>
          <cell r="D93" t="str">
            <v>PHIBOU</v>
          </cell>
          <cell r="E93" t="str">
            <v>DOM_CR</v>
          </cell>
          <cell r="G93">
            <v>0</v>
          </cell>
          <cell r="H93">
            <v>15619.24</v>
          </cell>
          <cell r="I93">
            <v>0</v>
          </cell>
          <cell r="J93">
            <v>0</v>
          </cell>
          <cell r="K93">
            <v>15619.24</v>
          </cell>
          <cell r="L93">
            <v>-15619.24</v>
          </cell>
        </row>
        <row r="94">
          <cell r="B94">
            <v>450000373</v>
          </cell>
          <cell r="C94" t="str">
            <v>Parkwood Estate, Stage 7, Gardenia Crt,</v>
          </cell>
          <cell r="D94" t="str">
            <v>PHIBOU</v>
          </cell>
          <cell r="E94" t="str">
            <v>DOM_CR</v>
          </cell>
          <cell r="G94">
            <v>0</v>
          </cell>
          <cell r="H94">
            <v>4179.79</v>
          </cell>
          <cell r="I94">
            <v>6043.96</v>
          </cell>
          <cell r="J94">
            <v>6043.96</v>
          </cell>
          <cell r="K94">
            <v>10223.75</v>
          </cell>
          <cell r="L94">
            <v>-10223.75</v>
          </cell>
        </row>
        <row r="95">
          <cell r="B95">
            <v>450000383</v>
          </cell>
          <cell r="C95" t="str">
            <v>Brisbane Housing Company</v>
          </cell>
          <cell r="D95" t="str">
            <v>PHIBOU</v>
          </cell>
          <cell r="E95" t="str">
            <v>DOM_CR</v>
          </cell>
          <cell r="G95">
            <v>0</v>
          </cell>
          <cell r="H95">
            <v>22918.94</v>
          </cell>
          <cell r="I95">
            <v>0</v>
          </cell>
          <cell r="J95">
            <v>0</v>
          </cell>
          <cell r="K95">
            <v>22918.94</v>
          </cell>
          <cell r="L95">
            <v>-22918.94</v>
          </cell>
        </row>
        <row r="96">
          <cell r="B96">
            <v>450000392</v>
          </cell>
          <cell r="C96" t="str">
            <v>PRA Development Stage 1-4 Doolandella</v>
          </cell>
          <cell r="D96" t="str">
            <v>PHIBOU</v>
          </cell>
          <cell r="E96" t="str">
            <v>*</v>
          </cell>
          <cell r="G96">
            <v>0</v>
          </cell>
          <cell r="H96">
            <v>9950.86</v>
          </cell>
          <cell r="I96">
            <v>0</v>
          </cell>
          <cell r="J96">
            <v>0</v>
          </cell>
          <cell r="K96">
            <v>9950.86</v>
          </cell>
          <cell r="L96">
            <v>-9950.86</v>
          </cell>
        </row>
        <row r="97">
          <cell r="B97">
            <v>450000397</v>
          </cell>
          <cell r="C97" t="str">
            <v>Parkwood Estate Stages 9-15 Wadeville St</v>
          </cell>
          <cell r="D97" t="str">
            <v>PHIBOU</v>
          </cell>
          <cell r="E97" t="str">
            <v>DOM_CR</v>
          </cell>
          <cell r="G97">
            <v>0</v>
          </cell>
          <cell r="H97">
            <v>266.36</v>
          </cell>
          <cell r="I97">
            <v>0</v>
          </cell>
          <cell r="J97">
            <v>0</v>
          </cell>
          <cell r="K97">
            <v>266.36</v>
          </cell>
          <cell r="L97">
            <v>-266.36</v>
          </cell>
        </row>
        <row r="98">
          <cell r="B98">
            <v>450000398</v>
          </cell>
          <cell r="C98" t="str">
            <v>Parkwood Estate Stages 9-15 Wadeville St</v>
          </cell>
          <cell r="D98" t="str">
            <v>PHIBOU</v>
          </cell>
          <cell r="E98" t="str">
            <v>DOM_CR</v>
          </cell>
          <cell r="G98">
            <v>0</v>
          </cell>
          <cell r="H98">
            <v>266.36</v>
          </cell>
          <cell r="I98">
            <v>308.2</v>
          </cell>
          <cell r="J98">
            <v>308.2</v>
          </cell>
          <cell r="K98">
            <v>574.55999999999995</v>
          </cell>
          <cell r="L98">
            <v>-574.55999999999995</v>
          </cell>
        </row>
        <row r="99">
          <cell r="B99">
            <v>450000399</v>
          </cell>
          <cell r="C99" t="str">
            <v>Parkwood Estate Stages 9-15 Wadeville St</v>
          </cell>
          <cell r="D99" t="str">
            <v>PHIBOU</v>
          </cell>
          <cell r="E99" t="str">
            <v>DOM_CR</v>
          </cell>
          <cell r="G99">
            <v>0</v>
          </cell>
          <cell r="H99">
            <v>266.36</v>
          </cell>
          <cell r="I99">
            <v>308.2</v>
          </cell>
          <cell r="J99">
            <v>308.2</v>
          </cell>
          <cell r="K99">
            <v>574.55999999999995</v>
          </cell>
          <cell r="L99">
            <v>-574.55999999999995</v>
          </cell>
        </row>
        <row r="100">
          <cell r="B100">
            <v>450000400</v>
          </cell>
          <cell r="C100" t="str">
            <v>Parkwood Estate Stages 9-15 Wadeville St</v>
          </cell>
          <cell r="D100" t="str">
            <v>PHIBOU</v>
          </cell>
          <cell r="E100" t="str">
            <v>DOM_CR</v>
          </cell>
          <cell r="G100">
            <v>0</v>
          </cell>
          <cell r="H100">
            <v>266.36</v>
          </cell>
          <cell r="I100">
            <v>262.70999999999998</v>
          </cell>
          <cell r="J100">
            <v>262.70999999999998</v>
          </cell>
          <cell r="K100">
            <v>529.07000000000005</v>
          </cell>
          <cell r="L100">
            <v>-529.07000000000005</v>
          </cell>
        </row>
        <row r="101">
          <cell r="B101">
            <v>450000401</v>
          </cell>
          <cell r="C101" t="str">
            <v>Parkwood Estate Stages 9-15 Wadeville St</v>
          </cell>
          <cell r="D101" t="str">
            <v>PHIBOU</v>
          </cell>
          <cell r="E101" t="str">
            <v>DOM_CR</v>
          </cell>
          <cell r="G101">
            <v>0</v>
          </cell>
          <cell r="H101">
            <v>607.67999999999995</v>
          </cell>
          <cell r="I101">
            <v>273.02999999999997</v>
          </cell>
          <cell r="J101">
            <v>273.02999999999997</v>
          </cell>
          <cell r="K101">
            <v>880.71</v>
          </cell>
          <cell r="L101">
            <v>-880.71</v>
          </cell>
        </row>
        <row r="102">
          <cell r="B102">
            <v>450000402</v>
          </cell>
          <cell r="C102" t="str">
            <v>Parkwood Estate Stages 9-15 Wadeville St</v>
          </cell>
          <cell r="D102" t="str">
            <v>PHIBOU</v>
          </cell>
          <cell r="E102" t="str">
            <v>DOM_CR</v>
          </cell>
          <cell r="G102">
            <v>0</v>
          </cell>
          <cell r="H102">
            <v>133.18</v>
          </cell>
          <cell r="I102">
            <v>0</v>
          </cell>
          <cell r="J102">
            <v>0</v>
          </cell>
          <cell r="K102">
            <v>133.18</v>
          </cell>
          <cell r="L102">
            <v>-133.18</v>
          </cell>
        </row>
        <row r="103">
          <cell r="B103">
            <v>450000403</v>
          </cell>
          <cell r="C103" t="str">
            <v>Parkwood Estate Stages 9-15 Wadeville St</v>
          </cell>
          <cell r="D103" t="str">
            <v>PHIBOU</v>
          </cell>
          <cell r="E103" t="str">
            <v>DOM_CR</v>
          </cell>
          <cell r="G103">
            <v>0</v>
          </cell>
          <cell r="H103">
            <v>266.36</v>
          </cell>
          <cell r="I103">
            <v>0</v>
          </cell>
          <cell r="J103">
            <v>0</v>
          </cell>
          <cell r="K103">
            <v>266.36</v>
          </cell>
          <cell r="L103">
            <v>-266.36</v>
          </cell>
        </row>
        <row r="104">
          <cell r="B104">
            <v>450000407</v>
          </cell>
          <cell r="C104" t="str">
            <v>Waterville Properties P/L 115 Government Rd, Richlands</v>
          </cell>
          <cell r="D104" t="str">
            <v>PHIBOU</v>
          </cell>
          <cell r="E104" t="str">
            <v>DOM_CR</v>
          </cell>
          <cell r="G104">
            <v>0</v>
          </cell>
          <cell r="H104">
            <v>532.72</v>
          </cell>
          <cell r="I104">
            <v>0</v>
          </cell>
          <cell r="J104">
            <v>0</v>
          </cell>
          <cell r="K104">
            <v>532.72</v>
          </cell>
          <cell r="L104">
            <v>-532.72</v>
          </cell>
        </row>
        <row r="105">
          <cell r="B105">
            <v>450000445</v>
          </cell>
          <cell r="C105" t="str">
            <v>Brookwater stage 11C, Brookwater Drive, Brookwater</v>
          </cell>
          <cell r="D105" t="str">
            <v>PHIBOU</v>
          </cell>
          <cell r="E105" t="str">
            <v>DOM_CR</v>
          </cell>
          <cell r="G105">
            <v>0</v>
          </cell>
          <cell r="H105">
            <v>401.5</v>
          </cell>
          <cell r="I105">
            <v>0</v>
          </cell>
          <cell r="J105">
            <v>0</v>
          </cell>
          <cell r="K105">
            <v>401.5</v>
          </cell>
          <cell r="L105">
            <v>-401.5</v>
          </cell>
        </row>
        <row r="106">
          <cell r="B106">
            <v>450000504</v>
          </cell>
          <cell r="C106" t="str">
            <v>Park Edge Stage 14-16, Park Edge Drive, Springfield Lake</v>
          </cell>
          <cell r="D106" t="str">
            <v>PHIBOU</v>
          </cell>
          <cell r="E106" t="str">
            <v>DOM_CR</v>
          </cell>
          <cell r="G106">
            <v>0</v>
          </cell>
          <cell r="H106">
            <v>7096.48</v>
          </cell>
          <cell r="I106">
            <v>6206.77</v>
          </cell>
          <cell r="J106">
            <v>6206.77</v>
          </cell>
          <cell r="K106">
            <v>13303.25</v>
          </cell>
          <cell r="L106">
            <v>-13303.25</v>
          </cell>
        </row>
        <row r="107">
          <cell r="B107">
            <v>450000514</v>
          </cell>
          <cell r="C107" t="str">
            <v>PRA Developers, 784 Blunder Rd, Doolandella</v>
          </cell>
          <cell r="D107" t="str">
            <v>PHIBOU</v>
          </cell>
          <cell r="E107" t="str">
            <v>DOM_CR</v>
          </cell>
          <cell r="G107">
            <v>0</v>
          </cell>
          <cell r="H107">
            <v>8516.91</v>
          </cell>
          <cell r="I107">
            <v>0</v>
          </cell>
          <cell r="J107">
            <v>0</v>
          </cell>
          <cell r="K107">
            <v>8516.91</v>
          </cell>
          <cell r="L107">
            <v>-8516.91</v>
          </cell>
        </row>
        <row r="108">
          <cell r="B108">
            <v>450000543</v>
          </cell>
          <cell r="C108" t="str">
            <v>Australand, Stage 1, Leon Capra Dr, Augustine Heights</v>
          </cell>
          <cell r="D108" t="str">
            <v>PHIBOU</v>
          </cell>
          <cell r="E108" t="str">
            <v>DOM_CR</v>
          </cell>
          <cell r="G108">
            <v>36234</v>
          </cell>
          <cell r="H108">
            <v>0</v>
          </cell>
          <cell r="I108">
            <v>269.68</v>
          </cell>
          <cell r="J108">
            <v>269.68</v>
          </cell>
          <cell r="K108">
            <v>269.68</v>
          </cell>
          <cell r="L108">
            <v>35964.32</v>
          </cell>
        </row>
        <row r="109">
          <cell r="B109">
            <v>450000584</v>
          </cell>
          <cell r="C109" t="str">
            <v>Augusta Heights stage 8, Augustine Heights.</v>
          </cell>
          <cell r="D109" t="str">
            <v>PHIBOU</v>
          </cell>
          <cell r="E109" t="str">
            <v>DOM_CR</v>
          </cell>
          <cell r="G109">
            <v>10283.9</v>
          </cell>
          <cell r="H109">
            <v>0</v>
          </cell>
          <cell r="I109">
            <v>308.2</v>
          </cell>
          <cell r="J109">
            <v>308.2</v>
          </cell>
          <cell r="K109">
            <v>308.2</v>
          </cell>
          <cell r="L109">
            <v>9975.6999999999989</v>
          </cell>
        </row>
        <row r="110">
          <cell r="B110">
            <v>450000309</v>
          </cell>
          <cell r="C110" t="str">
            <v>Alberi Park Stage 4 - 40PE Int Reticulation</v>
          </cell>
          <cell r="D110" t="str">
            <v>STEBAS</v>
          </cell>
          <cell r="E110" t="str">
            <v>DOM_CR</v>
          </cell>
          <cell r="G110">
            <v>0</v>
          </cell>
          <cell r="H110">
            <v>511</v>
          </cell>
          <cell r="I110">
            <v>0</v>
          </cell>
          <cell r="J110">
            <v>0</v>
          </cell>
          <cell r="K110">
            <v>511</v>
          </cell>
          <cell r="L110">
            <v>-511</v>
          </cell>
        </row>
        <row r="111">
          <cell r="B111">
            <v>450000410</v>
          </cell>
          <cell r="C111" t="str">
            <v>Sherwood Parklands (Internal reticulation)</v>
          </cell>
          <cell r="D111" t="str">
            <v>STEBAS</v>
          </cell>
          <cell r="E111" t="str">
            <v>DOM_CR</v>
          </cell>
          <cell r="G111">
            <v>0</v>
          </cell>
          <cell r="H111">
            <v>14683.69</v>
          </cell>
          <cell r="I111">
            <v>0</v>
          </cell>
          <cell r="J111">
            <v>0</v>
          </cell>
          <cell r="K111">
            <v>14683.69</v>
          </cell>
          <cell r="L111">
            <v>-14683.69</v>
          </cell>
        </row>
        <row r="112">
          <cell r="B112">
            <v>450000419</v>
          </cell>
          <cell r="C112" t="str">
            <v>Pimpama Headworks, Yawalpah Rd, Pimpama</v>
          </cell>
          <cell r="D112" t="str">
            <v>STEBAS</v>
          </cell>
          <cell r="E112" t="str">
            <v>DOM_CR</v>
          </cell>
          <cell r="G112">
            <v>0</v>
          </cell>
          <cell r="H112">
            <v>703043.23</v>
          </cell>
          <cell r="I112">
            <v>438.07</v>
          </cell>
          <cell r="J112">
            <v>438.07</v>
          </cell>
          <cell r="K112">
            <v>703481.3</v>
          </cell>
          <cell r="L112">
            <v>-703481.3</v>
          </cell>
        </row>
        <row r="113">
          <cell r="B113">
            <v>450000421</v>
          </cell>
          <cell r="C113" t="str">
            <v>Boggo Road Gaol, Annerley Rd, Annerley</v>
          </cell>
          <cell r="D113" t="str">
            <v>STEBAS</v>
          </cell>
          <cell r="E113" t="str">
            <v>DOM_CR</v>
          </cell>
          <cell r="G113">
            <v>0</v>
          </cell>
          <cell r="H113">
            <v>22765.9</v>
          </cell>
          <cell r="I113">
            <v>4972.1400000000003</v>
          </cell>
          <cell r="J113">
            <v>4972.1400000000003</v>
          </cell>
          <cell r="K113">
            <v>27738.04</v>
          </cell>
          <cell r="L113">
            <v>-27738.04</v>
          </cell>
        </row>
        <row r="114">
          <cell r="B114">
            <v>450000426</v>
          </cell>
          <cell r="C114" t="str">
            <v>Mossvale on Manly Stage 9, Tilley Rd, Wakerley</v>
          </cell>
          <cell r="D114" t="str">
            <v>STEBAS</v>
          </cell>
          <cell r="E114" t="str">
            <v>DOM_CR</v>
          </cell>
          <cell r="G114">
            <v>0</v>
          </cell>
          <cell r="H114">
            <v>6998.97</v>
          </cell>
          <cell r="I114">
            <v>0</v>
          </cell>
          <cell r="J114">
            <v>0</v>
          </cell>
          <cell r="K114">
            <v>6998.97</v>
          </cell>
          <cell r="L114">
            <v>-6998.97</v>
          </cell>
        </row>
        <row r="115">
          <cell r="B115">
            <v>450000461</v>
          </cell>
          <cell r="C115" t="str">
            <v>Brisbane land developers, 79-91 Green Camp Rd, Wakerley</v>
          </cell>
          <cell r="D115" t="str">
            <v>STEBAS</v>
          </cell>
          <cell r="E115" t="str">
            <v>DOM_CR</v>
          </cell>
          <cell r="G115">
            <v>0</v>
          </cell>
          <cell r="H115">
            <v>736</v>
          </cell>
          <cell r="I115">
            <v>0</v>
          </cell>
          <cell r="J115">
            <v>0</v>
          </cell>
          <cell r="K115">
            <v>736</v>
          </cell>
          <cell r="L115">
            <v>-736</v>
          </cell>
        </row>
        <row r="116">
          <cell r="B116">
            <v>450000464</v>
          </cell>
          <cell r="C116" t="str">
            <v>Ormeau Hills Stage 7, Sir Charles Holm Drive, Ormeau Hills</v>
          </cell>
          <cell r="D116" t="str">
            <v>STEBAS</v>
          </cell>
          <cell r="E116" t="str">
            <v>DOM_CR</v>
          </cell>
          <cell r="G116">
            <v>0</v>
          </cell>
          <cell r="H116">
            <v>1507</v>
          </cell>
          <cell r="I116">
            <v>0</v>
          </cell>
          <cell r="J116">
            <v>0</v>
          </cell>
          <cell r="K116">
            <v>1507</v>
          </cell>
          <cell r="L116">
            <v>-1507</v>
          </cell>
        </row>
        <row r="117">
          <cell r="B117">
            <v>450000465</v>
          </cell>
          <cell r="C117" t="str">
            <v>Stocklands Development,197 Eggersdorf Rd, Ormeau</v>
          </cell>
          <cell r="D117" t="str">
            <v>STEBAS</v>
          </cell>
          <cell r="E117" t="str">
            <v>DOM_CR</v>
          </cell>
          <cell r="G117">
            <v>0</v>
          </cell>
          <cell r="H117">
            <v>2710.91</v>
          </cell>
          <cell r="I117">
            <v>0</v>
          </cell>
          <cell r="J117">
            <v>0</v>
          </cell>
          <cell r="K117">
            <v>2710.91</v>
          </cell>
          <cell r="L117">
            <v>-2710.91</v>
          </cell>
        </row>
        <row r="118">
          <cell r="B118">
            <v>450000466</v>
          </cell>
          <cell r="C118" t="str">
            <v>Jacobs Ridge Stage 24, Maidenwell Rd, Ormeau</v>
          </cell>
          <cell r="D118" t="str">
            <v>STEBAS</v>
          </cell>
          <cell r="E118" t="str">
            <v>DOM_CR</v>
          </cell>
          <cell r="G118">
            <v>0</v>
          </cell>
          <cell r="H118">
            <v>9363.67</v>
          </cell>
          <cell r="I118">
            <v>0</v>
          </cell>
          <cell r="J118">
            <v>0</v>
          </cell>
          <cell r="K118">
            <v>9363.67</v>
          </cell>
          <cell r="L118">
            <v>-9363.67</v>
          </cell>
        </row>
        <row r="119">
          <cell r="B119">
            <v>450000468</v>
          </cell>
          <cell r="C119" t="str">
            <v>Moss Rd Development, Cnr Moss and Manly roads, Wakerley</v>
          </cell>
          <cell r="D119" t="str">
            <v>STEBAS</v>
          </cell>
          <cell r="E119" t="str">
            <v>DOM_CR</v>
          </cell>
          <cell r="G119">
            <v>0</v>
          </cell>
          <cell r="H119">
            <v>276</v>
          </cell>
          <cell r="I119">
            <v>0</v>
          </cell>
          <cell r="J119">
            <v>0</v>
          </cell>
          <cell r="K119">
            <v>276</v>
          </cell>
          <cell r="L119">
            <v>-276</v>
          </cell>
        </row>
        <row r="120">
          <cell r="B120">
            <v>450000475</v>
          </cell>
          <cell r="C120" t="str">
            <v>Jacobs Ridge St 22, Lynbrook Ave, Ormeau</v>
          </cell>
          <cell r="D120" t="str">
            <v>STEBAS</v>
          </cell>
          <cell r="E120" t="str">
            <v>DOM_CR</v>
          </cell>
          <cell r="G120">
            <v>0</v>
          </cell>
          <cell r="H120">
            <v>7637.19</v>
          </cell>
          <cell r="I120">
            <v>0</v>
          </cell>
          <cell r="J120">
            <v>0</v>
          </cell>
          <cell r="K120">
            <v>7637.19</v>
          </cell>
          <cell r="L120">
            <v>-7637.19</v>
          </cell>
        </row>
        <row r="121">
          <cell r="B121">
            <v>450000476</v>
          </cell>
          <cell r="C121" t="str">
            <v>Jacobs Ridge St 23, Carrington St, Ormeau</v>
          </cell>
          <cell r="D121" t="str">
            <v>STEBAS</v>
          </cell>
          <cell r="E121" t="str">
            <v>DOM_CR</v>
          </cell>
          <cell r="G121">
            <v>0</v>
          </cell>
          <cell r="H121">
            <v>15279.28</v>
          </cell>
          <cell r="I121">
            <v>0</v>
          </cell>
          <cell r="J121">
            <v>0</v>
          </cell>
          <cell r="K121">
            <v>15279.28</v>
          </cell>
          <cell r="L121">
            <v>-15279.28</v>
          </cell>
        </row>
        <row r="122">
          <cell r="B122">
            <v>450000478</v>
          </cell>
          <cell r="C122" t="str">
            <v>Ormeau Hills Stage 8, Ormeau Ridge Rd, Ormeau Hills</v>
          </cell>
          <cell r="D122" t="str">
            <v>STEBAS</v>
          </cell>
          <cell r="E122" t="str">
            <v>DOM_CR</v>
          </cell>
          <cell r="G122">
            <v>0</v>
          </cell>
          <cell r="H122">
            <v>184</v>
          </cell>
          <cell r="I122">
            <v>0</v>
          </cell>
          <cell r="J122">
            <v>0</v>
          </cell>
          <cell r="K122">
            <v>184</v>
          </cell>
          <cell r="L122">
            <v>-184</v>
          </cell>
        </row>
        <row r="123">
          <cell r="B123">
            <v>450000481</v>
          </cell>
          <cell r="C123" t="str">
            <v>Woodlands Village 1, Stage 6, Outlook Dr, Waterford</v>
          </cell>
          <cell r="D123" t="str">
            <v>STEBAS</v>
          </cell>
          <cell r="E123" t="str">
            <v>DOM_CR</v>
          </cell>
          <cell r="G123">
            <v>0</v>
          </cell>
          <cell r="H123">
            <v>4988.87</v>
          </cell>
          <cell r="I123">
            <v>0</v>
          </cell>
          <cell r="J123">
            <v>0</v>
          </cell>
          <cell r="K123">
            <v>4988.87</v>
          </cell>
          <cell r="L123">
            <v>-4988.87</v>
          </cell>
        </row>
        <row r="124">
          <cell r="B124">
            <v>450000482</v>
          </cell>
          <cell r="C124" t="str">
            <v>FKP Development, (Headworks) Gardner Road, Rochedale</v>
          </cell>
          <cell r="D124" t="str">
            <v>STEBAS</v>
          </cell>
          <cell r="E124" t="str">
            <v>DOM_CR</v>
          </cell>
          <cell r="G124">
            <v>0</v>
          </cell>
          <cell r="H124">
            <v>15012</v>
          </cell>
          <cell r="I124">
            <v>0</v>
          </cell>
          <cell r="J124">
            <v>0</v>
          </cell>
          <cell r="K124">
            <v>15012</v>
          </cell>
          <cell r="L124">
            <v>-15012</v>
          </cell>
        </row>
        <row r="125">
          <cell r="B125">
            <v>450000493</v>
          </cell>
          <cell r="C125" t="str">
            <v>Village 6, Stages 5 &amp; 6 Woodlands, Conondale Way, Waterford</v>
          </cell>
          <cell r="D125" t="str">
            <v>STEBAS</v>
          </cell>
          <cell r="E125" t="str">
            <v>DOM_CR</v>
          </cell>
          <cell r="G125">
            <v>0</v>
          </cell>
          <cell r="H125">
            <v>328.5</v>
          </cell>
          <cell r="I125">
            <v>0</v>
          </cell>
          <cell r="J125">
            <v>0</v>
          </cell>
          <cell r="K125">
            <v>328.5</v>
          </cell>
          <cell r="L125">
            <v>-328.5</v>
          </cell>
        </row>
        <row r="126">
          <cell r="B126">
            <v>450000501</v>
          </cell>
          <cell r="C126" t="str">
            <v>Stage 45A &amp; 45B, 259 Green Camp Rd, Wakerley</v>
          </cell>
          <cell r="D126" t="str">
            <v>STEBAS</v>
          </cell>
          <cell r="E126" t="str">
            <v>DOM_CR</v>
          </cell>
          <cell r="G126">
            <v>0</v>
          </cell>
          <cell r="H126">
            <v>806</v>
          </cell>
          <cell r="I126">
            <v>0</v>
          </cell>
          <cell r="J126">
            <v>0</v>
          </cell>
          <cell r="K126">
            <v>806</v>
          </cell>
          <cell r="L126">
            <v>-806</v>
          </cell>
        </row>
        <row r="127">
          <cell r="B127">
            <v>450000502</v>
          </cell>
          <cell r="C127" t="str">
            <v>Woodlands Village 6, Stages 7,8,9, Grand Terrace, Waterford</v>
          </cell>
          <cell r="D127" t="str">
            <v>STEBAS</v>
          </cell>
          <cell r="E127" t="str">
            <v>DOM_CR</v>
          </cell>
          <cell r="G127">
            <v>0</v>
          </cell>
          <cell r="H127">
            <v>622</v>
          </cell>
          <cell r="I127">
            <v>0</v>
          </cell>
          <cell r="J127">
            <v>0</v>
          </cell>
          <cell r="K127">
            <v>622</v>
          </cell>
          <cell r="L127">
            <v>-622</v>
          </cell>
        </row>
        <row r="128">
          <cell r="B128">
            <v>450000503</v>
          </cell>
          <cell r="C128" t="str">
            <v>Woodlands Village 5, Stages 3,9,10, Grand Terrace Waterford</v>
          </cell>
          <cell r="D128" t="str">
            <v>STEBAS</v>
          </cell>
          <cell r="E128" t="str">
            <v>DOM_CR</v>
          </cell>
          <cell r="G128">
            <v>0</v>
          </cell>
          <cell r="H128">
            <v>804.5</v>
          </cell>
          <cell r="I128">
            <v>0</v>
          </cell>
          <cell r="J128">
            <v>0</v>
          </cell>
          <cell r="K128">
            <v>804.5</v>
          </cell>
          <cell r="L128">
            <v>-804.5</v>
          </cell>
        </row>
        <row r="129">
          <cell r="B129">
            <v>450000558</v>
          </cell>
          <cell r="C129" t="str">
            <v>Delfin - Woodlands Village 5 stage 8</v>
          </cell>
          <cell r="D129" t="str">
            <v>STEBAS</v>
          </cell>
          <cell r="E129" t="str">
            <v>DOM_CR</v>
          </cell>
          <cell r="G129">
            <v>10646</v>
          </cell>
          <cell r="H129">
            <v>134</v>
          </cell>
          <cell r="I129">
            <v>0</v>
          </cell>
          <cell r="J129">
            <v>0</v>
          </cell>
          <cell r="K129">
            <v>134</v>
          </cell>
          <cell r="L129">
            <v>10512</v>
          </cell>
        </row>
        <row r="130">
          <cell r="B130">
            <v>450000559</v>
          </cell>
          <cell r="C130" t="str">
            <v>Delfin - Woodlands Village 5 stage 12</v>
          </cell>
          <cell r="D130" t="str">
            <v>STEBAS</v>
          </cell>
          <cell r="E130" t="str">
            <v>DOM_CR</v>
          </cell>
          <cell r="G130">
            <v>10646</v>
          </cell>
          <cell r="H130">
            <v>134</v>
          </cell>
          <cell r="I130">
            <v>0</v>
          </cell>
          <cell r="J130">
            <v>0</v>
          </cell>
          <cell r="K130">
            <v>134</v>
          </cell>
          <cell r="L130">
            <v>10512</v>
          </cell>
        </row>
        <row r="131">
          <cell r="B131">
            <v>450000560</v>
          </cell>
          <cell r="C131" t="str">
            <v>Delfin - Woodlands Village 5 stage 13</v>
          </cell>
          <cell r="D131" t="str">
            <v>STEBAS</v>
          </cell>
          <cell r="E131" t="str">
            <v>DOM_CR</v>
          </cell>
          <cell r="G131">
            <v>10646</v>
          </cell>
          <cell r="H131">
            <v>134</v>
          </cell>
          <cell r="I131">
            <v>0</v>
          </cell>
          <cell r="J131">
            <v>0</v>
          </cell>
          <cell r="K131">
            <v>134</v>
          </cell>
          <cell r="L131">
            <v>10512</v>
          </cell>
        </row>
        <row r="132">
          <cell r="B132">
            <v>450000561</v>
          </cell>
          <cell r="C132" t="str">
            <v>QM Properties 152-164 Pascoe St Ormeau</v>
          </cell>
          <cell r="D132" t="str">
            <v>STEBAS</v>
          </cell>
          <cell r="E132" t="str">
            <v>DOM_CR</v>
          </cell>
          <cell r="G132">
            <v>15568</v>
          </cell>
          <cell r="H132">
            <v>134</v>
          </cell>
          <cell r="I132">
            <v>0</v>
          </cell>
          <cell r="J132">
            <v>0</v>
          </cell>
          <cell r="K132">
            <v>134</v>
          </cell>
          <cell r="L132">
            <v>15434</v>
          </cell>
        </row>
        <row r="133">
          <cell r="B133">
            <v>450000562</v>
          </cell>
          <cell r="C133" t="str">
            <v>Delfin - Woodlands Village 4 stage 1</v>
          </cell>
          <cell r="D133" t="str">
            <v>STEBAS</v>
          </cell>
          <cell r="E133" t="str">
            <v>DOM_CR</v>
          </cell>
          <cell r="G133">
            <v>17064</v>
          </cell>
          <cell r="H133">
            <v>134</v>
          </cell>
          <cell r="I133">
            <v>0</v>
          </cell>
          <cell r="J133">
            <v>0</v>
          </cell>
          <cell r="K133">
            <v>134</v>
          </cell>
          <cell r="L133">
            <v>16930</v>
          </cell>
        </row>
        <row r="134">
          <cell r="B134">
            <v>450000581</v>
          </cell>
          <cell r="C134" t="str">
            <v>Jacobs Ridge stage 25 &amp; 2B</v>
          </cell>
          <cell r="D134" t="str">
            <v>STEBAS</v>
          </cell>
          <cell r="E134" t="str">
            <v>DOM_CR</v>
          </cell>
          <cell r="G134">
            <v>16538</v>
          </cell>
          <cell r="H134">
            <v>0</v>
          </cell>
          <cell r="I134">
            <v>1090.57</v>
          </cell>
          <cell r="J134">
            <v>1090.57</v>
          </cell>
          <cell r="K134">
            <v>1090.57</v>
          </cell>
          <cell r="L134">
            <v>15447.43</v>
          </cell>
        </row>
        <row r="135">
          <cell r="E135" t="str">
            <v>DOM_CR Total</v>
          </cell>
          <cell r="H135">
            <v>1455877.2700000007</v>
          </cell>
          <cell r="I135">
            <v>332194.13000000012</v>
          </cell>
          <cell r="J135">
            <v>332194.13000000012</v>
          </cell>
          <cell r="K135">
            <v>1788071.4000000013</v>
          </cell>
        </row>
        <row r="136">
          <cell r="B136">
            <v>450000555</v>
          </cell>
          <cell r="C136" t="str">
            <v>Highland Reserve Stage 6c, Heatherdale Dr Upp Coomera</v>
          </cell>
          <cell r="D136" t="str">
            <v>CHRARM</v>
          </cell>
          <cell r="E136" t="str">
            <v>GRDMNEST</v>
          </cell>
          <cell r="G136">
            <v>11175</v>
          </cell>
          <cell r="H136">
            <v>5106.01</v>
          </cell>
          <cell r="I136">
            <v>0</v>
          </cell>
          <cell r="J136">
            <v>0</v>
          </cell>
          <cell r="K136">
            <v>5106.01</v>
          </cell>
          <cell r="L136">
            <v>6068.99</v>
          </cell>
        </row>
        <row r="137">
          <cell r="B137">
            <v>450000526</v>
          </cell>
          <cell r="C137" t="str">
            <v>Highland Reserve, Stage 6b, Reserve Rd, Upper Coomera</v>
          </cell>
          <cell r="D137" t="str">
            <v>STEBAS</v>
          </cell>
          <cell r="E137" t="str">
            <v>GRDMNEST</v>
          </cell>
          <cell r="G137">
            <v>0</v>
          </cell>
          <cell r="H137">
            <v>11518.28</v>
          </cell>
          <cell r="I137">
            <v>0</v>
          </cell>
          <cell r="J137">
            <v>0</v>
          </cell>
          <cell r="K137">
            <v>11518.28</v>
          </cell>
          <cell r="L137">
            <v>-11518.28</v>
          </cell>
        </row>
        <row r="138">
          <cell r="B138">
            <v>450000527</v>
          </cell>
          <cell r="C138" t="str">
            <v>Woodlands Village 5, Stage 7, Frankland St, Waterford</v>
          </cell>
          <cell r="D138" t="str">
            <v>STEBAS</v>
          </cell>
          <cell r="E138" t="str">
            <v>GRDMNEST</v>
          </cell>
          <cell r="G138">
            <v>0</v>
          </cell>
          <cell r="H138">
            <v>182.5</v>
          </cell>
          <cell r="I138">
            <v>0</v>
          </cell>
          <cell r="J138">
            <v>0</v>
          </cell>
          <cell r="K138">
            <v>182.5</v>
          </cell>
          <cell r="L138">
            <v>-182.5</v>
          </cell>
        </row>
        <row r="139">
          <cell r="B139">
            <v>450000528</v>
          </cell>
          <cell r="C139" t="str">
            <v>Woodlands Village 5, Stage 11, Frankland St, Waterford</v>
          </cell>
          <cell r="D139" t="str">
            <v>STEBAS</v>
          </cell>
          <cell r="E139" t="str">
            <v>GRDMNEST</v>
          </cell>
          <cell r="G139">
            <v>0</v>
          </cell>
          <cell r="H139">
            <v>280</v>
          </cell>
          <cell r="I139">
            <v>0</v>
          </cell>
          <cell r="J139">
            <v>0</v>
          </cell>
          <cell r="K139">
            <v>280</v>
          </cell>
          <cell r="L139">
            <v>-280</v>
          </cell>
        </row>
        <row r="140">
          <cell r="B140">
            <v>450000529</v>
          </cell>
          <cell r="C140" t="str">
            <v>Woodlands Village 5, Stage 14, Frankland St, Waterford</v>
          </cell>
          <cell r="D140" t="str">
            <v>STEBAS</v>
          </cell>
          <cell r="E140" t="str">
            <v>GRDMNEST</v>
          </cell>
          <cell r="G140">
            <v>0</v>
          </cell>
          <cell r="H140">
            <v>280</v>
          </cell>
          <cell r="I140">
            <v>0</v>
          </cell>
          <cell r="J140">
            <v>0</v>
          </cell>
          <cell r="K140">
            <v>280</v>
          </cell>
          <cell r="L140">
            <v>-280</v>
          </cell>
        </row>
        <row r="141">
          <cell r="B141">
            <v>450000530</v>
          </cell>
          <cell r="C141" t="str">
            <v>Woodlands Village 5, Stage 15, Frankland St, Waterford</v>
          </cell>
          <cell r="D141" t="str">
            <v>STEBAS</v>
          </cell>
          <cell r="E141" t="str">
            <v>GRDMNEST</v>
          </cell>
          <cell r="G141">
            <v>0</v>
          </cell>
          <cell r="H141">
            <v>280</v>
          </cell>
          <cell r="I141">
            <v>0</v>
          </cell>
          <cell r="J141">
            <v>0</v>
          </cell>
          <cell r="K141">
            <v>280</v>
          </cell>
          <cell r="L141">
            <v>-280</v>
          </cell>
        </row>
        <row r="142">
          <cell r="B142">
            <v>450000537</v>
          </cell>
          <cell r="C142" t="str">
            <v>Woodlands Village 5, Stage 4, Frankland St, Waterford</v>
          </cell>
          <cell r="D142" t="str">
            <v>STEBAS</v>
          </cell>
          <cell r="E142" t="str">
            <v>GRDMNEST</v>
          </cell>
          <cell r="G142">
            <v>0</v>
          </cell>
          <cell r="H142">
            <v>182.5</v>
          </cell>
          <cell r="I142">
            <v>0</v>
          </cell>
          <cell r="J142">
            <v>0</v>
          </cell>
          <cell r="K142">
            <v>182.5</v>
          </cell>
          <cell r="L142">
            <v>-182.5</v>
          </cell>
        </row>
        <row r="143">
          <cell r="E143" t="str">
            <v>GRDMNEST Total</v>
          </cell>
          <cell r="H143">
            <v>17829.29</v>
          </cell>
          <cell r="I143">
            <v>0</v>
          </cell>
          <cell r="J143">
            <v>0</v>
          </cell>
          <cell r="K143">
            <v>17829.29</v>
          </cell>
        </row>
        <row r="144">
          <cell r="B144">
            <v>450000554</v>
          </cell>
          <cell r="C144" t="str">
            <v>Head works for Amity Rd and Kerkin Rd South  Pimpama</v>
          </cell>
          <cell r="D144" t="str">
            <v>CHRARM</v>
          </cell>
          <cell r="E144" t="str">
            <v>GRDMNEXI</v>
          </cell>
          <cell r="G144">
            <v>95977</v>
          </cell>
          <cell r="H144">
            <v>152280.32000000001</v>
          </cell>
          <cell r="I144">
            <v>35625.78</v>
          </cell>
          <cell r="J144">
            <v>35625.78</v>
          </cell>
          <cell r="K144">
            <v>187906.1</v>
          </cell>
          <cell r="L144">
            <v>-91929.1</v>
          </cell>
        </row>
        <row r="145">
          <cell r="B145">
            <v>450000552</v>
          </cell>
          <cell r="C145" t="str">
            <v>Dolandella Headwork, Gooderham Rd,Camden Rd,Willawong</v>
          </cell>
          <cell r="D145" t="str">
            <v>EVAWHI</v>
          </cell>
          <cell r="E145" t="str">
            <v>GRDMNEXI</v>
          </cell>
          <cell r="G145">
            <v>291460.65999999997</v>
          </cell>
          <cell r="H145">
            <v>208516.52</v>
          </cell>
          <cell r="I145">
            <v>0</v>
          </cell>
          <cell r="J145">
            <v>0</v>
          </cell>
          <cell r="K145">
            <v>208516.52</v>
          </cell>
          <cell r="L145">
            <v>82944.139999999985</v>
          </cell>
        </row>
        <row r="146">
          <cell r="B146">
            <v>450000553</v>
          </cell>
          <cell r="C146" t="str">
            <v>Doolandella Headwork,Anala Avenue, King Avenue, Blunder Rd,</v>
          </cell>
          <cell r="D146" t="str">
            <v>PHIBOU</v>
          </cell>
          <cell r="E146" t="str">
            <v>GRDMNEXI</v>
          </cell>
          <cell r="G146">
            <v>513408</v>
          </cell>
          <cell r="H146">
            <v>42838.91</v>
          </cell>
          <cell r="I146">
            <v>35597.69</v>
          </cell>
          <cell r="J146">
            <v>35597.69</v>
          </cell>
          <cell r="K146">
            <v>78436.600000000006</v>
          </cell>
          <cell r="L146">
            <v>434971.4</v>
          </cell>
        </row>
        <row r="147">
          <cell r="E147" t="str">
            <v>GRDMNEXI Total</v>
          </cell>
          <cell r="H147">
            <v>403635.75</v>
          </cell>
          <cell r="I147">
            <v>71223.47</v>
          </cell>
          <cell r="J147">
            <v>71223.47</v>
          </cell>
          <cell r="K147">
            <v>474859.22</v>
          </cell>
        </row>
        <row r="148">
          <cell r="B148">
            <v>450000311</v>
          </cell>
          <cell r="C148" t="str">
            <v>Delfin Springfield Estate - Wild flower</v>
          </cell>
          <cell r="D148" t="str">
            <v>PHIBOU</v>
          </cell>
          <cell r="E148" t="str">
            <v>MNS_CR</v>
          </cell>
          <cell r="G148">
            <v>0</v>
          </cell>
          <cell r="H148">
            <v>40945.949999999997</v>
          </cell>
          <cell r="I148">
            <v>487.93</v>
          </cell>
          <cell r="J148">
            <v>487.93</v>
          </cell>
          <cell r="K148">
            <v>41433.879999999997</v>
          </cell>
          <cell r="L148">
            <v>-41433.879999999997</v>
          </cell>
        </row>
        <row r="149">
          <cell r="E149" t="str">
            <v>MNS_CR Total</v>
          </cell>
          <cell r="H149">
            <v>40945.949999999997</v>
          </cell>
          <cell r="I149">
            <v>487.93</v>
          </cell>
          <cell r="J149">
            <v>487.93</v>
          </cell>
          <cell r="K149">
            <v>41433.879999999997</v>
          </cell>
        </row>
        <row r="150">
          <cell r="B150">
            <v>450000572</v>
          </cell>
          <cell r="C150" t="str">
            <v>Robina Hospital Baulderstone</v>
          </cell>
          <cell r="D150" t="str">
            <v>ANDFUR</v>
          </cell>
          <cell r="E150" t="str">
            <v>RENEWAL</v>
          </cell>
          <cell r="G150">
            <v>46819</v>
          </cell>
          <cell r="H150">
            <v>32072.71</v>
          </cell>
          <cell r="I150">
            <v>0</v>
          </cell>
          <cell r="J150">
            <v>0</v>
          </cell>
          <cell r="K150">
            <v>32072.71</v>
          </cell>
          <cell r="L150">
            <v>14746.29</v>
          </cell>
        </row>
        <row r="151">
          <cell r="B151">
            <v>450000524</v>
          </cell>
          <cell r="C151" t="str">
            <v>Relocate DN 100 steel gas, Old Goombungee Rd, Harlaxton</v>
          </cell>
          <cell r="D151" t="str">
            <v>COLMOR</v>
          </cell>
          <cell r="E151" t="str">
            <v>RENEWAL</v>
          </cell>
          <cell r="G151">
            <v>0</v>
          </cell>
          <cell r="H151">
            <v>64588.46</v>
          </cell>
          <cell r="I151">
            <v>17301.240000000002</v>
          </cell>
          <cell r="J151">
            <v>17301.240000000002</v>
          </cell>
          <cell r="K151">
            <v>81889.7</v>
          </cell>
          <cell r="L151">
            <v>-81889.7</v>
          </cell>
        </row>
        <row r="152">
          <cell r="B152">
            <v>450000575</v>
          </cell>
          <cell r="C152" t="str">
            <v>Ruffles Rd Willow vale (Hotham creek x-ing)Lay new DN 150 (6</v>
          </cell>
          <cell r="D152" t="str">
            <v>COLMOR</v>
          </cell>
          <cell r="E152" t="str">
            <v>RENEWAL</v>
          </cell>
          <cell r="G152">
            <v>390000</v>
          </cell>
          <cell r="H152">
            <v>57098.5</v>
          </cell>
          <cell r="I152">
            <v>20825.32</v>
          </cell>
          <cell r="J152">
            <v>20825.32</v>
          </cell>
          <cell r="K152">
            <v>77923.820000000007</v>
          </cell>
          <cell r="L152">
            <v>312076.18</v>
          </cell>
        </row>
        <row r="153">
          <cell r="B153">
            <v>450000523</v>
          </cell>
          <cell r="C153" t="str">
            <v>Highgate Hill and Norman Park - Mains replacement</v>
          </cell>
          <cell r="D153" t="str">
            <v>DANMOR</v>
          </cell>
          <cell r="E153" t="str">
            <v>RENEWAL</v>
          </cell>
          <cell r="G153">
            <v>0</v>
          </cell>
          <cell r="H153">
            <v>506377.59</v>
          </cell>
          <cell r="I153">
            <v>-357857.02</v>
          </cell>
          <cell r="J153">
            <v>-357857.02</v>
          </cell>
          <cell r="K153">
            <v>148520.57</v>
          </cell>
          <cell r="L153">
            <v>-148520.57</v>
          </cell>
        </row>
        <row r="154">
          <cell r="B154">
            <v>450000442</v>
          </cell>
          <cell r="C154" t="str">
            <v>Mains Renewal - Piece</v>
          </cell>
          <cell r="D154" t="str">
            <v>DUNCRA</v>
          </cell>
          <cell r="E154" t="str">
            <v>RENEWAL</v>
          </cell>
          <cell r="G154">
            <v>0</v>
          </cell>
          <cell r="H154">
            <v>6809.55</v>
          </cell>
          <cell r="I154">
            <v>269.49</v>
          </cell>
          <cell r="J154">
            <v>269.49</v>
          </cell>
          <cell r="K154">
            <v>7079.04</v>
          </cell>
          <cell r="L154">
            <v>-7079.04</v>
          </cell>
        </row>
        <row r="155">
          <cell r="B155">
            <v>450000443</v>
          </cell>
          <cell r="C155" t="str">
            <v>Service Renewal</v>
          </cell>
          <cell r="D155" t="str">
            <v>DUNCRA</v>
          </cell>
          <cell r="E155" t="str">
            <v>RENEWAL</v>
          </cell>
          <cell r="G155">
            <v>0</v>
          </cell>
          <cell r="H155">
            <v>85840.13</v>
          </cell>
          <cell r="I155">
            <v>22218.639999999999</v>
          </cell>
          <cell r="J155">
            <v>22218.639999999999</v>
          </cell>
          <cell r="K155">
            <v>108058.77</v>
          </cell>
          <cell r="L155">
            <v>-108058.77</v>
          </cell>
        </row>
        <row r="156">
          <cell r="B156">
            <v>450000438</v>
          </cell>
          <cell r="C156" t="str">
            <v>Meter Change - Meters Domestic</v>
          </cell>
          <cell r="D156" t="str">
            <v>MARHOL</v>
          </cell>
          <cell r="E156" t="str">
            <v>RENEWAL</v>
          </cell>
          <cell r="G156">
            <v>0</v>
          </cell>
          <cell r="H156">
            <v>98850.79</v>
          </cell>
          <cell r="I156">
            <v>32657.64</v>
          </cell>
          <cell r="J156">
            <v>32657.64</v>
          </cell>
          <cell r="K156">
            <v>131508.43</v>
          </cell>
          <cell r="L156">
            <v>-131508.43</v>
          </cell>
        </row>
        <row r="157">
          <cell r="B157">
            <v>450000439</v>
          </cell>
          <cell r="C157" t="str">
            <v>Meter Change - Meters Industrial and Commercial &lt; 10TJ/annum</v>
          </cell>
          <cell r="D157" t="str">
            <v>MARHOL</v>
          </cell>
          <cell r="E157" t="str">
            <v>RENEWAL</v>
          </cell>
          <cell r="G157">
            <v>0</v>
          </cell>
          <cell r="H157">
            <v>63697.3</v>
          </cell>
          <cell r="I157">
            <v>15415.46</v>
          </cell>
          <cell r="J157">
            <v>15415.46</v>
          </cell>
          <cell r="K157">
            <v>79112.759999999995</v>
          </cell>
          <cell r="L157">
            <v>-79112.759999999995</v>
          </cell>
        </row>
        <row r="158">
          <cell r="B158">
            <v>450000440</v>
          </cell>
          <cell r="C158" t="str">
            <v>Meter Change - Meters Industrial and Commercial &gt; 10TJ/annum</v>
          </cell>
          <cell r="D158" t="str">
            <v>MARHOL</v>
          </cell>
          <cell r="E158" t="str">
            <v>RENEWAL</v>
          </cell>
          <cell r="G158">
            <v>0</v>
          </cell>
          <cell r="H158">
            <v>6962.99</v>
          </cell>
          <cell r="I158">
            <v>2709.91</v>
          </cell>
          <cell r="J158">
            <v>2709.91</v>
          </cell>
          <cell r="K158">
            <v>9672.9</v>
          </cell>
          <cell r="L158">
            <v>-9672.9</v>
          </cell>
        </row>
        <row r="159">
          <cell r="B159">
            <v>450000498</v>
          </cell>
          <cell r="C159" t="str">
            <v>Gold Coast Main Encroachment, Yatala</v>
          </cell>
          <cell r="D159" t="str">
            <v>PETLAT</v>
          </cell>
          <cell r="E159" t="str">
            <v>RENEWAL</v>
          </cell>
          <cell r="G159">
            <v>0</v>
          </cell>
          <cell r="H159">
            <v>8242.68</v>
          </cell>
          <cell r="I159">
            <v>0</v>
          </cell>
          <cell r="J159">
            <v>0</v>
          </cell>
          <cell r="K159">
            <v>8242.68</v>
          </cell>
          <cell r="L159">
            <v>-8242.68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ndledResults"/>
      <sheetName val="Assumptions"/>
      <sheetName val="Input"/>
      <sheetName val="ExecSum_NonTarget"/>
      <sheetName val="ExecSum_Target"/>
      <sheetName val="Customer info"/>
      <sheetName val="Transfer Pricing E&amp;R Margin"/>
      <sheetName val="Base Price"/>
      <sheetName val="Transfer Pricing (V)"/>
      <sheetName val="Interruptible Price Option"/>
      <sheetName val="Regulated Charges"/>
      <sheetName val="Regulated Charges (V)"/>
      <sheetName val="Transfer Pricing Energy Margin"/>
      <sheetName val="Base Price Option"/>
      <sheetName val="Bundled Price Option"/>
      <sheetName val="AllCitiesCPI"/>
      <sheetName val="MelbCPI"/>
      <sheetName val="Weighted Cost"/>
      <sheetName val="Tariffs"/>
      <sheetName val="Postcode Zones"/>
      <sheetName val="Data input"/>
      <sheetName val="Database"/>
      <sheetName val="Workings"/>
      <sheetName val="CashFlow"/>
      <sheetName val="2PARTPRICING"/>
      <sheetName val="2PARTBasePriceOption"/>
      <sheetName val="ExecSum_2Part"/>
      <sheetName val="Dialog2"/>
      <sheetName val="Auto_Open"/>
    </sheetNames>
    <sheetDataSet>
      <sheetData sheetId="0" refreshError="1">
        <row r="17">
          <cell r="B17">
            <v>0.19900000000000001</v>
          </cell>
        </row>
      </sheetData>
      <sheetData sheetId="1" refreshError="1"/>
      <sheetData sheetId="2" refreshError="1">
        <row r="19">
          <cell r="F19">
            <v>30</v>
          </cell>
        </row>
        <row r="20">
          <cell r="F20">
            <v>115</v>
          </cell>
        </row>
        <row r="23">
          <cell r="F23">
            <v>30</v>
          </cell>
        </row>
        <row r="26">
          <cell r="F26">
            <v>0</v>
          </cell>
        </row>
      </sheetData>
      <sheetData sheetId="3" refreshError="1"/>
      <sheetData sheetId="4" refreshError="1"/>
      <sheetData sheetId="5" refreshError="1">
        <row r="3">
          <cell r="V3" t="str">
            <v>Target</v>
          </cell>
          <cell r="W3" t="str">
            <v>Firm</v>
          </cell>
          <cell r="X3" t="str">
            <v>D</v>
          </cell>
          <cell r="Y3" t="str">
            <v>VIC</v>
          </cell>
          <cell r="Z3" t="str">
            <v>2000$</v>
          </cell>
          <cell r="AT3" t="str">
            <v>Default</v>
          </cell>
          <cell r="AU3" t="str">
            <v>Retrospective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6">
          <cell r="L6">
            <v>2.5464332719204759</v>
          </cell>
        </row>
        <row r="9">
          <cell r="N9">
            <v>2.5464332719204759</v>
          </cell>
          <cell r="P9">
            <v>2.650679156985881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ease Note"/>
      <sheetName val="1. Instructions for Template "/>
      <sheetName val="2. Reg Capex as incurred by FY "/>
      <sheetName val="2.1Reg Capex split by AA period"/>
      <sheetName val="3. Regulatory disposals"/>
      <sheetName val="2.1 Amadeus' Share-Corp Assets"/>
      <sheetName val="4. Acc CWIP Rec "/>
      <sheetName val="5. CWIP Movement 30 Jun 11"/>
      <sheetName val="5.1 Addition Reg Info 30Jun11"/>
      <sheetName val="5.2 CWIP Movement 30 Jun 12"/>
      <sheetName val="5.2.1 CWIP Movement Jul 11"/>
      <sheetName val="5.3 CWIP Movement 30 Jun 13"/>
      <sheetName val="5.4 CWIP Movement 30 Jun 14"/>
      <sheetName val="5.5 CWIP 30 Jun 15"/>
      <sheetName val="6. Email correspondence"/>
      <sheetName val="6.1 Email regard DCG Gas Chrom"/>
      <sheetName val="6.2 Email - Channel Island U8&amp;9"/>
      <sheetName val="6.3 Email - Channel Island U8&amp;9"/>
      <sheetName val="6.4 July 2011 Detail"/>
      <sheetName val="6.5 July 2011 summary"/>
      <sheetName val="6.6 Channel Island July 11"/>
      <sheetName val="7. Project 30802&amp;30841Summarise"/>
      <sheetName val="7.1 Project 30802&amp;30841Detailed"/>
      <sheetName val="8. Allocation of OHs"/>
      <sheetName val="9. APA Grp TB 30 June 10"/>
      <sheetName val="9.1 APA Grp TB 30 June 11"/>
      <sheetName val="9.2 TB 30 Jun 11"/>
      <sheetName val="9.3 TB 30 Jun 12"/>
      <sheetName val="9.4 TB 30 Jun 13"/>
      <sheetName val="9.5 TB 30 Jun 14"/>
      <sheetName val="9.6 TB 30 Jun 15"/>
      <sheetName val="10. FY12 FAR Summary "/>
      <sheetName val="10.1 FY 12 FAR Details "/>
      <sheetName val="10.2 Stamp duty paid FY12"/>
      <sheetName val="10.3 FY 13 FAR Summary "/>
      <sheetName val="10.4 FY13 additions"/>
      <sheetName val="10.5 FY 13 Disposals"/>
      <sheetName val="10.6 FY 14 FAR Summary"/>
      <sheetName val="FY14 FAR Additions"/>
      <sheetName val="10.7 FY14 FAR Disposals"/>
      <sheetName val="10.8 FY15 FAR Summary"/>
      <sheetName val="10.10 FY 15 FAR LB Additions"/>
      <sheetName val="10.9 FY15 FAR PE Additions"/>
      <sheetName val="11. Map of AGP"/>
      <sheetName val="12. O&amp;M Detailed Variance"/>
      <sheetName val="13. Check Mapping"/>
      <sheetName val="2. Reg Capex as incurred "/>
    </sheetNames>
    <sheetDataSet>
      <sheetData sheetId="0"/>
      <sheetData sheetId="1"/>
      <sheetData sheetId="2">
        <row r="62">
          <cell r="B62" t="str">
            <v>Katherine meter station upgrade</v>
          </cell>
          <cell r="E62">
            <v>1123575</v>
          </cell>
          <cell r="F62" t="str">
            <v/>
          </cell>
          <cell r="G62">
            <v>709124.99</v>
          </cell>
          <cell r="H62">
            <v>2312</v>
          </cell>
          <cell r="I62">
            <v>0</v>
          </cell>
        </row>
        <row r="63">
          <cell r="B63" t="str">
            <v>Channel Island meter station upgrade</v>
          </cell>
          <cell r="E63">
            <v>1368812.8549486354</v>
          </cell>
          <cell r="F63">
            <v>1089037.004189075</v>
          </cell>
          <cell r="G63">
            <v>16836.52527931513</v>
          </cell>
          <cell r="H63" t="str">
            <v/>
          </cell>
          <cell r="I63" t="str">
            <v/>
          </cell>
        </row>
        <row r="64">
          <cell r="B64" t="str">
            <v>Palm Valley slamshut and filter</v>
          </cell>
          <cell r="F64" t="str">
            <v/>
          </cell>
          <cell r="G64" t="str">
            <v/>
          </cell>
          <cell r="H64">
            <v>108362.7</v>
          </cell>
          <cell r="I64">
            <v>246356.39</v>
          </cell>
        </row>
        <row r="65">
          <cell r="B65" t="str">
            <v>Channel Island bridge project</v>
          </cell>
          <cell r="E65">
            <v>68160</v>
          </cell>
          <cell r="F65" t="str">
            <v/>
          </cell>
          <cell r="G65" t="str">
            <v/>
          </cell>
          <cell r="H65">
            <v>110744</v>
          </cell>
          <cell r="I65">
            <v>221547.04</v>
          </cell>
        </row>
        <row r="66">
          <cell r="B66" t="str">
            <v>Ultrasonic meter upgrade - Channel Island</v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</row>
        <row r="67">
          <cell r="B67" t="str">
            <v>DCG oil vessel</v>
          </cell>
          <cell r="F67" t="str">
            <v/>
          </cell>
          <cell r="G67">
            <v>15154.64</v>
          </cell>
          <cell r="H67">
            <v>0</v>
          </cell>
          <cell r="I67">
            <v>21863</v>
          </cell>
        </row>
        <row r="68">
          <cell r="B68" t="str">
            <v>DCG moisture analyser</v>
          </cell>
          <cell r="E68">
            <v>491.6</v>
          </cell>
          <cell r="F68">
            <v>8234.4500000000007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DCG C9 gas chromatograph</v>
          </cell>
          <cell r="E69">
            <v>219989.31328124998</v>
          </cell>
          <cell r="F69">
            <v>48949.04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Hazardous areas assess. &amp; equip. replacement</v>
          </cell>
          <cell r="E70">
            <v>18434.14</v>
          </cell>
          <cell r="F70">
            <v>522813.92999999988</v>
          </cell>
          <cell r="G70">
            <v>600</v>
          </cell>
          <cell r="H70">
            <v>0</v>
          </cell>
          <cell r="I70">
            <v>0</v>
          </cell>
        </row>
        <row r="71">
          <cell r="B71" t="str">
            <v>Heat shrink sleeve replacement</v>
          </cell>
          <cell r="E71" t="str">
            <v/>
          </cell>
          <cell r="F71">
            <v>721477.89</v>
          </cell>
          <cell r="G71">
            <v>595490.82999999996</v>
          </cell>
          <cell r="H71">
            <v>602995.24</v>
          </cell>
          <cell r="I71">
            <v>-392</v>
          </cell>
        </row>
        <row r="72">
          <cell r="B72" t="str">
            <v>Heat shrink sleeve replacement</v>
          </cell>
          <cell r="I72">
            <v>390870.02</v>
          </cell>
        </row>
        <row r="73">
          <cell r="B73" t="str">
            <v>Bidirectional pigging</v>
          </cell>
          <cell r="E73">
            <v>88941.33</v>
          </cell>
          <cell r="F73">
            <v>793923.22605804517</v>
          </cell>
          <cell r="G73">
            <v>3596341.3363082376</v>
          </cell>
          <cell r="H73">
            <v>298340.76082003908</v>
          </cell>
          <cell r="I73">
            <v>0</v>
          </cell>
        </row>
        <row r="74">
          <cell r="B74" t="str">
            <v>Cathodic protection stage 2</v>
          </cell>
          <cell r="E74">
            <v>212888.6</v>
          </cell>
          <cell r="F74">
            <v>381995.69345331338</v>
          </cell>
          <cell r="G74">
            <v>3321672.6593926623</v>
          </cell>
          <cell r="H74">
            <v>151812.26962681487</v>
          </cell>
          <cell r="I74">
            <v>0</v>
          </cell>
        </row>
        <row r="75">
          <cell r="B75" t="str">
            <v>Anchor block repairs</v>
          </cell>
          <cell r="E75">
            <v>76256.58</v>
          </cell>
          <cell r="F75">
            <v>51313.516824169281</v>
          </cell>
          <cell r="G75">
            <v>594090.03838088817</v>
          </cell>
          <cell r="H75">
            <v>25461.30061662104</v>
          </cell>
          <cell r="I75">
            <v>0</v>
          </cell>
        </row>
        <row r="76">
          <cell r="B76" t="str">
            <v>Below ground station pipework recoating</v>
          </cell>
          <cell r="E76">
            <v>143834.45000000001</v>
          </cell>
          <cell r="F76">
            <v>374678.26366447227</v>
          </cell>
          <cell r="G76">
            <v>5208711.1659182115</v>
          </cell>
          <cell r="H76">
            <v>90410.668936525239</v>
          </cell>
          <cell r="I76">
            <v>0</v>
          </cell>
        </row>
        <row r="77">
          <cell r="B77" t="str">
            <v>Motor vehicles</v>
          </cell>
          <cell r="F77">
            <v>81231.75</v>
          </cell>
          <cell r="G77">
            <v>634776.72</v>
          </cell>
          <cell r="H77">
            <v>643843.93999999994</v>
          </cell>
          <cell r="I77">
            <v>392365.18</v>
          </cell>
        </row>
        <row r="78">
          <cell r="B78" t="str">
            <v>Integrity Data Tool</v>
          </cell>
          <cell r="F78">
            <v>2361.9299999999998</v>
          </cell>
          <cell r="G78">
            <v>125940.22</v>
          </cell>
          <cell r="H78">
            <v>14166.91</v>
          </cell>
          <cell r="I78">
            <v>0</v>
          </cell>
        </row>
        <row r="79">
          <cell r="B79" t="str">
            <v>Elliott heaters</v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</row>
        <row r="80">
          <cell r="B80" t="str">
            <v>Routine replacement &amp; non system</v>
          </cell>
          <cell r="E80">
            <v>123707</v>
          </cell>
          <cell r="F80">
            <v>195851.39</v>
          </cell>
          <cell r="G80">
            <v>266055.08</v>
          </cell>
          <cell r="H80">
            <v>319401</v>
          </cell>
          <cell r="I80">
            <v>198717.23</v>
          </cell>
        </row>
        <row r="81">
          <cell r="B81" t="str">
            <v>Corporate assets &amp; non system</v>
          </cell>
          <cell r="E81">
            <v>376299.98464800004</v>
          </cell>
          <cell r="F81">
            <v>97897.722612000012</v>
          </cell>
          <cell r="G81">
            <v>740179.46862200019</v>
          </cell>
          <cell r="H81">
            <v>836993.91717400018</v>
          </cell>
          <cell r="I81">
            <v>1459485.324238</v>
          </cell>
        </row>
        <row r="82">
          <cell r="E82">
            <v>3821390.852877886</v>
          </cell>
          <cell r="F82">
            <v>4369765.8068010751</v>
          </cell>
          <cell r="G82">
            <v>15824973.673901316</v>
          </cell>
          <cell r="H82">
            <v>3204844.7071740003</v>
          </cell>
          <cell r="I82">
            <v>2930812.1842379998</v>
          </cell>
        </row>
        <row r="86">
          <cell r="B86" t="str">
            <v>Noonamah Offtake</v>
          </cell>
          <cell r="F86" t="str">
            <v/>
          </cell>
          <cell r="G86">
            <v>6144</v>
          </cell>
          <cell r="H86">
            <v>533526.56000000006</v>
          </cell>
          <cell r="I86">
            <v>54572.59</v>
          </cell>
        </row>
        <row r="87">
          <cell r="B87" t="str">
            <v>Below ground station pipe work recoating - Phase 2</v>
          </cell>
          <cell r="F87" t="str">
            <v/>
          </cell>
          <cell r="G87" t="str">
            <v/>
          </cell>
          <cell r="H87">
            <v>30731.21</v>
          </cell>
          <cell r="I87">
            <v>491520.24</v>
          </cell>
        </row>
        <row r="88">
          <cell r="B88" t="str">
            <v>Replace CP Ground Beds</v>
          </cell>
          <cell r="F88" t="str">
            <v/>
          </cell>
          <cell r="G88" t="str">
            <v/>
          </cell>
          <cell r="H88">
            <v>169282.5</v>
          </cell>
          <cell r="I88">
            <v>216925.72</v>
          </cell>
        </row>
        <row r="89">
          <cell r="B89" t="str">
            <v>Transfer satellite providers and update IP configuration</v>
          </cell>
          <cell r="F89" t="str">
            <v/>
          </cell>
          <cell r="G89" t="str">
            <v/>
          </cell>
          <cell r="H89">
            <v>176863.06</v>
          </cell>
          <cell r="I89">
            <v>106851.69</v>
          </cell>
        </row>
        <row r="90">
          <cell r="B90" t="str">
            <v>AC Mitigation</v>
          </cell>
          <cell r="I90">
            <v>33492.65</v>
          </cell>
        </row>
        <row r="91">
          <cell r="B91" t="str">
            <v>SP Non Recoverable</v>
          </cell>
          <cell r="F91" t="str">
            <v/>
          </cell>
          <cell r="G91">
            <v>82466.17</v>
          </cell>
          <cell r="H91">
            <v>-82466.17</v>
          </cell>
          <cell r="I91">
            <v>0</v>
          </cell>
        </row>
        <row r="92">
          <cell r="B92" t="str">
            <v>Special Projects Overheads (moved to other projects at end of SP)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Clear SCADA</v>
          </cell>
          <cell r="I93">
            <v>69167.69</v>
          </cell>
        </row>
        <row r="94">
          <cell r="B94" t="str">
            <v>Single loop controller replacement</v>
          </cell>
          <cell r="I94">
            <v>19260.599999999999</v>
          </cell>
        </row>
        <row r="95">
          <cell r="B95" t="str">
            <v>Solar panel replacement</v>
          </cell>
          <cell r="I95">
            <v>32035.62</v>
          </cell>
        </row>
        <row r="96">
          <cell r="B96" t="str">
            <v>Ladder access</v>
          </cell>
          <cell r="I96">
            <v>4870.2</v>
          </cell>
        </row>
        <row r="97">
          <cell r="B97" t="str">
            <v>New cathodic protection sites</v>
          </cell>
          <cell r="I97">
            <v>48302.99</v>
          </cell>
        </row>
        <row r="98">
          <cell r="B98" t="str">
            <v>New cathodic protection sites</v>
          </cell>
          <cell r="I98">
            <v>55615.38</v>
          </cell>
        </row>
        <row r="99">
          <cell r="B99" t="str">
            <v>Earthing and lightning upgrades</v>
          </cell>
          <cell r="I99">
            <v>17851.25</v>
          </cell>
        </row>
        <row r="100">
          <cell r="B100" t="str">
            <v>Wizard controller replacement</v>
          </cell>
          <cell r="I100">
            <v>5005</v>
          </cell>
        </row>
        <row r="101">
          <cell r="B101" t="str">
            <v>Replace battery chargers at 240 V sites</v>
          </cell>
          <cell r="I101">
            <v>16319.49</v>
          </cell>
        </row>
        <row r="104">
          <cell r="E104">
            <v>3821390.852877886</v>
          </cell>
          <cell r="F104">
            <v>4369765.8068010751</v>
          </cell>
          <cell r="G104">
            <v>15913583.843901316</v>
          </cell>
          <cell r="H104">
            <v>4032781.8671740005</v>
          </cell>
          <cell r="I104">
            <v>4102603.2942379997</v>
          </cell>
        </row>
      </sheetData>
      <sheetData sheetId="3">
        <row r="45">
          <cell r="F45">
            <v>1620</v>
          </cell>
        </row>
        <row r="105">
          <cell r="F105">
            <v>253620.06355099997</v>
          </cell>
        </row>
      </sheetData>
      <sheetData sheetId="4">
        <row r="23">
          <cell r="J23">
            <v>33181.82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 AA list"/>
    </sheetNames>
    <sheetDataSet>
      <sheetData sheetId="0">
        <row r="66">
          <cell r="O66">
            <v>581819.99999999988</v>
          </cell>
          <cell r="P66">
            <v>604702</v>
          </cell>
          <cell r="Q66">
            <v>581819.99999999988</v>
          </cell>
          <cell r="R66">
            <v>604702</v>
          </cell>
          <cell r="S66">
            <v>581819.99999999988</v>
          </cell>
          <cell r="T66">
            <v>604702</v>
          </cell>
          <cell r="U66">
            <v>581819.99999999988</v>
          </cell>
          <cell r="V66">
            <v>604702</v>
          </cell>
          <cell r="W66">
            <v>581819.99999999988</v>
          </cell>
          <cell r="X66">
            <v>567902</v>
          </cell>
          <cell r="Y66">
            <v>545020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st escalators"/>
      <sheetName val="Calculation of routine capex"/>
    </sheetNames>
    <sheetDataSet>
      <sheetData sheetId="0"/>
      <sheetData sheetId="1">
        <row r="5">
          <cell r="B5">
            <v>1.0044999999999999</v>
          </cell>
          <cell r="C5">
            <v>1.0090202499999998</v>
          </cell>
          <cell r="D5">
            <v>1.0135608411249999</v>
          </cell>
          <cell r="E5">
            <v>1.0181218649100623</v>
          </cell>
          <cell r="F5">
            <v>1.0227034133021575</v>
          </cell>
        </row>
        <row r="10">
          <cell r="B10">
            <v>1.0054540000000001</v>
          </cell>
          <cell r="C10">
            <v>1.010503389988</v>
          </cell>
          <cell r="D10">
            <v>1.0149536469175073</v>
          </cell>
          <cell r="E10">
            <v>1.0150510824676116</v>
          </cell>
          <cell r="F10">
            <v>1.0126880435476269</v>
          </cell>
        </row>
      </sheetData>
      <sheetData sheetId="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i - Preliminary Details"/>
      <sheetName val="3 - Infltn or extrapltn rates"/>
      <sheetName val="6 - Opex"/>
      <sheetName val="9 - Allocation total revenue"/>
      <sheetName val="11 - User No. "/>
      <sheetName val="12 - Demand"/>
      <sheetName val="13 - Pipeline capacity"/>
      <sheetName val="14 - Capex"/>
      <sheetName val="Sheet1"/>
    </sheetNames>
    <sheetDataSet>
      <sheetData sheetId="0" refreshError="1"/>
      <sheetData sheetId="1" refreshError="1"/>
      <sheetData sheetId="2">
        <row r="23">
          <cell r="H23" t="str">
            <v>2016-17</v>
          </cell>
          <cell r="I23" t="str">
            <v>2017-18</v>
          </cell>
          <cell r="J23" t="str">
            <v>2018-19</v>
          </cell>
          <cell r="K23" t="str">
            <v>2019-20</v>
          </cell>
          <cell r="L23" t="str">
            <v>2020-21</v>
          </cell>
          <cell r="M23" t="str">
            <v>2021-22</v>
          </cell>
          <cell r="N23" t="str">
            <v>2022-23</v>
          </cell>
          <cell r="O23" t="str">
            <v>2023-24</v>
          </cell>
          <cell r="P23" t="str">
            <v>2024-25</v>
          </cell>
          <cell r="Q23" t="str">
            <v>2025-26</v>
          </cell>
        </row>
        <row r="25">
          <cell r="H25" t="str">
            <v>Real</v>
          </cell>
        </row>
        <row r="26">
          <cell r="H26" t="str">
            <v>$June 2016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LD Networks - SIB Capex V2"/>
      <sheetName val="QLD Networks Growth Capex V2"/>
      <sheetName val="Jun 09 summary AMENDED "/>
      <sheetName val="Jun 09 capital Job movement"/>
      <sheetName val="450000100 general capital"/>
      <sheetName val="Life to date"/>
      <sheetName val="May 09 summary"/>
      <sheetName val="450000100"/>
      <sheetName val="QLD Networks - SIB Capex orig"/>
      <sheetName val="QLD Networks Growth Capex orig "/>
    </sheetNames>
    <sheetDataSet>
      <sheetData sheetId="0"/>
      <sheetData sheetId="1"/>
      <sheetData sheetId="2"/>
      <sheetData sheetId="3" refreshError="1">
        <row r="8">
          <cell r="B8">
            <v>450000145</v>
          </cell>
          <cell r="C8" t="str">
            <v>Moorooka  Augment. Project Stg 2 - MAP:2</v>
          </cell>
          <cell r="D8" t="str">
            <v>AUGMENT</v>
          </cell>
          <cell r="E8" t="str">
            <v>ANDFUR</v>
          </cell>
          <cell r="G8">
            <v>0</v>
          </cell>
          <cell r="H8">
            <v>142496.76</v>
          </cell>
          <cell r="I8">
            <v>-10294.94</v>
          </cell>
          <cell r="J8">
            <v>0</v>
          </cell>
          <cell r="K8">
            <v>132201.82</v>
          </cell>
        </row>
        <row r="9">
          <cell r="B9">
            <v>450000150</v>
          </cell>
          <cell r="C9" t="str">
            <v>Dom Network Augmentation - Upper Coomera</v>
          </cell>
          <cell r="D9" t="str">
            <v>AUGMENT</v>
          </cell>
          <cell r="E9" t="str">
            <v>PETLAT</v>
          </cell>
          <cell r="G9">
            <v>0</v>
          </cell>
          <cell r="H9">
            <v>1758.2</v>
          </cell>
          <cell r="I9">
            <v>0</v>
          </cell>
          <cell r="J9">
            <v>-1758.2</v>
          </cell>
          <cell r="K9">
            <v>0</v>
          </cell>
        </row>
        <row r="10">
          <cell r="B10">
            <v>450000194</v>
          </cell>
          <cell r="C10" t="str">
            <v>North Coast Pipeline</v>
          </cell>
          <cell r="D10" t="str">
            <v>AUGMENT</v>
          </cell>
          <cell r="E10" t="str">
            <v>RODJOH</v>
          </cell>
          <cell r="G10">
            <v>0</v>
          </cell>
          <cell r="H10">
            <v>19492.62</v>
          </cell>
          <cell r="I10">
            <v>157402.95000000001</v>
          </cell>
          <cell r="J10">
            <v>0</v>
          </cell>
          <cell r="K10">
            <v>176895.57</v>
          </cell>
        </row>
        <row r="11">
          <cell r="B11">
            <v>450000201</v>
          </cell>
          <cell r="C11" t="str">
            <v>South Coast Supply Project, Stg1- SCSP:1</v>
          </cell>
          <cell r="D11" t="str">
            <v>AUGMENT</v>
          </cell>
          <cell r="E11" t="str">
            <v>EVAWHI</v>
          </cell>
          <cell r="G11">
            <v>0</v>
          </cell>
          <cell r="H11">
            <v>4961.6300000008896</v>
          </cell>
          <cell r="I11">
            <v>5551.5</v>
          </cell>
          <cell r="J11">
            <v>-10513.13</v>
          </cell>
          <cell r="K11">
            <v>8.9000000000000003E-10</v>
          </cell>
        </row>
        <row r="12">
          <cell r="B12">
            <v>450000238</v>
          </cell>
          <cell r="C12" t="str">
            <v>Augmentation &lt;$50K</v>
          </cell>
          <cell r="D12" t="str">
            <v>AUGMENT</v>
          </cell>
          <cell r="E12" t="str">
            <v>KENDUN</v>
          </cell>
          <cell r="G12">
            <v>0</v>
          </cell>
          <cell r="H12">
            <v>19294.46</v>
          </cell>
          <cell r="I12">
            <v>2576</v>
          </cell>
          <cell r="J12">
            <v>-21870.46</v>
          </cell>
          <cell r="K12">
            <v>0</v>
          </cell>
        </row>
        <row r="13">
          <cell r="B13">
            <v>450000258</v>
          </cell>
          <cell r="C13" t="str">
            <v>MP Network Feed Cnr Reis St &amp; Ipswich Rd W/gabba</v>
          </cell>
          <cell r="D13" t="str">
            <v>AUGMENT</v>
          </cell>
          <cell r="E13" t="str">
            <v>PAUALE</v>
          </cell>
          <cell r="G13">
            <v>0</v>
          </cell>
          <cell r="H13">
            <v>68564.87</v>
          </cell>
          <cell r="I13">
            <v>0</v>
          </cell>
          <cell r="J13">
            <v>-68564.87</v>
          </cell>
          <cell r="K13">
            <v>0</v>
          </cell>
        </row>
        <row r="14">
          <cell r="B14">
            <v>450000263</v>
          </cell>
          <cell r="C14" t="str">
            <v>32-42 Crown St Toowoomba</v>
          </cell>
          <cell r="D14" t="str">
            <v>AUGMENT</v>
          </cell>
          <cell r="E14" t="str">
            <v>PAUALE</v>
          </cell>
          <cell r="G14">
            <v>0</v>
          </cell>
          <cell r="H14">
            <v>3027.3</v>
          </cell>
          <cell r="I14">
            <v>0</v>
          </cell>
          <cell r="J14">
            <v>-3027.3</v>
          </cell>
          <cell r="K14">
            <v>0</v>
          </cell>
        </row>
        <row r="15">
          <cell r="B15">
            <v>450000414</v>
          </cell>
          <cell r="C15" t="str">
            <v>Abandon Pit Regulator, Activity Crescent, Molendinar</v>
          </cell>
          <cell r="D15" t="str">
            <v>AUGMENT</v>
          </cell>
          <cell r="E15" t="str">
            <v>PHIBOU</v>
          </cell>
          <cell r="G15">
            <v>0</v>
          </cell>
          <cell r="H15">
            <v>1709.66</v>
          </cell>
          <cell r="I15">
            <v>26079.39</v>
          </cell>
          <cell r="J15">
            <v>-27789.05</v>
          </cell>
          <cell r="K15">
            <v>0</v>
          </cell>
        </row>
        <row r="16">
          <cell r="B16">
            <v>450000437</v>
          </cell>
          <cell r="C16" t="str">
            <v>Minor Network Augmentation</v>
          </cell>
          <cell r="D16" t="str">
            <v>AUGMENT</v>
          </cell>
          <cell r="E16" t="str">
            <v>MARHOL</v>
          </cell>
          <cell r="G16">
            <v>0</v>
          </cell>
          <cell r="H16">
            <v>0</v>
          </cell>
          <cell r="I16">
            <v>39480</v>
          </cell>
          <cell r="J16">
            <v>-36660</v>
          </cell>
          <cell r="K16">
            <v>2820</v>
          </cell>
        </row>
        <row r="17">
          <cell r="B17">
            <v>450000539</v>
          </cell>
          <cell r="C17" t="str">
            <v>Wynnum Augmentation, Sibley Rd, Wynnum</v>
          </cell>
          <cell r="D17" t="str">
            <v>AUGMENT</v>
          </cell>
          <cell r="E17" t="str">
            <v>STEBAS</v>
          </cell>
          <cell r="G17">
            <v>702383</v>
          </cell>
          <cell r="H17">
            <v>0</v>
          </cell>
          <cell r="I17">
            <v>241963.64</v>
          </cell>
          <cell r="J17">
            <v>0</v>
          </cell>
          <cell r="K17">
            <v>241963.64</v>
          </cell>
        </row>
        <row r="18">
          <cell r="D18" t="str">
            <v>AUGMENT Total</v>
          </cell>
          <cell r="H18">
            <v>261305.50000000087</v>
          </cell>
          <cell r="I18">
            <v>462758.54000000004</v>
          </cell>
          <cell r="J18">
            <v>-170183.01</v>
          </cell>
          <cell r="K18">
            <v>553881.03000000096</v>
          </cell>
        </row>
        <row r="19">
          <cell r="B19">
            <v>450000185</v>
          </cell>
          <cell r="C19" t="str">
            <v>Gas Commercial &amp; Industrial Under $50k</v>
          </cell>
          <cell r="D19" t="str">
            <v>C&amp;I_CR</v>
          </cell>
          <cell r="E19" t="str">
            <v>KENDUN</v>
          </cell>
          <cell r="G19">
            <v>0</v>
          </cell>
          <cell r="H19">
            <v>116495.73</v>
          </cell>
          <cell r="I19">
            <v>1866429.36</v>
          </cell>
          <cell r="J19">
            <v>-1982925.09</v>
          </cell>
          <cell r="K19">
            <v>0</v>
          </cell>
        </row>
        <row r="20">
          <cell r="B20">
            <v>450000232</v>
          </cell>
          <cell r="C20" t="str">
            <v>Highland Reserve Rose Valley Dr Upper Coomera</v>
          </cell>
          <cell r="D20" t="str">
            <v>C&amp;I_CR</v>
          </cell>
          <cell r="E20" t="str">
            <v>PAUALE</v>
          </cell>
          <cell r="G20">
            <v>0</v>
          </cell>
          <cell r="H20">
            <v>46725.57</v>
          </cell>
          <cell r="I20">
            <v>13496.29</v>
          </cell>
          <cell r="J20">
            <v>-60221.86</v>
          </cell>
          <cell r="K20">
            <v>0</v>
          </cell>
        </row>
        <row r="21">
          <cell r="B21">
            <v>450000244</v>
          </cell>
          <cell r="C21" t="str">
            <v>Cocoon Reg - Gold coast hwy &amp; Hooker Blvde</v>
          </cell>
          <cell r="D21" t="str">
            <v>C&amp;I_CR</v>
          </cell>
          <cell r="E21" t="str">
            <v>ANDFUR</v>
          </cell>
          <cell r="G21">
            <v>0</v>
          </cell>
          <cell r="H21">
            <v>49930.71</v>
          </cell>
          <cell r="I21">
            <v>0</v>
          </cell>
          <cell r="J21">
            <v>-49930.71</v>
          </cell>
          <cell r="K21">
            <v>0</v>
          </cell>
        </row>
        <row r="22">
          <cell r="B22">
            <v>450000274</v>
          </cell>
          <cell r="C22" t="str">
            <v>Gold Coast Stadium - Replace 45195</v>
          </cell>
          <cell r="D22" t="str">
            <v>C&amp;I_CR</v>
          </cell>
          <cell r="E22" t="str">
            <v>PAUALE</v>
          </cell>
          <cell r="G22">
            <v>0</v>
          </cell>
          <cell r="H22">
            <v>39105.47</v>
          </cell>
          <cell r="I22">
            <v>0</v>
          </cell>
          <cell r="J22">
            <v>-39105.47</v>
          </cell>
          <cell r="K22">
            <v>0</v>
          </cell>
        </row>
        <row r="23">
          <cell r="B23">
            <v>450000315</v>
          </cell>
          <cell r="C23" t="str">
            <v>State Tennis Centre Tennyson Memorial Ave, Yeerongpilly</v>
          </cell>
          <cell r="D23" t="str">
            <v>C&amp;I_CR</v>
          </cell>
          <cell r="E23" t="str">
            <v>STEBAS</v>
          </cell>
          <cell r="G23">
            <v>0</v>
          </cell>
          <cell r="H23">
            <v>24831.26</v>
          </cell>
          <cell r="I23">
            <v>13805.86</v>
          </cell>
          <cell r="J23">
            <v>-38637.120000000003</v>
          </cell>
          <cell r="K23">
            <v>0</v>
          </cell>
        </row>
        <row r="24">
          <cell r="B24">
            <v>450000321</v>
          </cell>
          <cell r="C24" t="str">
            <v>FRH Astec, Burnside Rd Ormeau</v>
          </cell>
          <cell r="D24" t="str">
            <v>C&amp;I_CR</v>
          </cell>
          <cell r="E24" t="str">
            <v>EVAWHI</v>
          </cell>
          <cell r="G24">
            <v>0</v>
          </cell>
          <cell r="H24">
            <v>485326.73</v>
          </cell>
          <cell r="I24">
            <v>9173.66</v>
          </cell>
          <cell r="J24">
            <v>-494500.39</v>
          </cell>
          <cell r="K24">
            <v>0</v>
          </cell>
        </row>
        <row r="25">
          <cell r="B25">
            <v>450000329</v>
          </cell>
          <cell r="C25" t="str">
            <v>Tennyson State Tennis Centre, Hwks, Fairfield Rd</v>
          </cell>
          <cell r="D25" t="str">
            <v>C&amp;I_CR</v>
          </cell>
          <cell r="E25" t="str">
            <v>STEBAS</v>
          </cell>
          <cell r="G25">
            <v>0</v>
          </cell>
          <cell r="H25">
            <v>15647.78</v>
          </cell>
          <cell r="I25">
            <v>3375.1</v>
          </cell>
          <cell r="J25">
            <v>0</v>
          </cell>
          <cell r="K25">
            <v>19022.88</v>
          </cell>
        </row>
        <row r="26">
          <cell r="B26">
            <v>450000330</v>
          </cell>
          <cell r="C26" t="str">
            <v>5 Christensen Rd, Yatala</v>
          </cell>
          <cell r="D26" t="str">
            <v>C&amp;I_CR</v>
          </cell>
          <cell r="E26" t="str">
            <v>CHRARM</v>
          </cell>
          <cell r="G26">
            <v>0</v>
          </cell>
          <cell r="H26">
            <v>72730.929999999993</v>
          </cell>
          <cell r="I26">
            <v>22355.75</v>
          </cell>
          <cell r="J26">
            <v>-95086.68</v>
          </cell>
          <cell r="K26">
            <v>0</v>
          </cell>
        </row>
        <row r="27">
          <cell r="B27">
            <v>450000334</v>
          </cell>
          <cell r="C27" t="str">
            <v>Southlink Business Park</v>
          </cell>
          <cell r="D27" t="str">
            <v>C&amp;I_CR</v>
          </cell>
          <cell r="E27" t="str">
            <v>PHIBOU</v>
          </cell>
          <cell r="G27">
            <v>0</v>
          </cell>
          <cell r="H27">
            <v>46313.96</v>
          </cell>
          <cell r="I27">
            <v>137434.85999999999</v>
          </cell>
          <cell r="J27">
            <v>-183748.82</v>
          </cell>
          <cell r="K27">
            <v>0</v>
          </cell>
        </row>
        <row r="28">
          <cell r="B28">
            <v>450000336</v>
          </cell>
          <cell r="C28" t="str">
            <v>Hope Island Resort East, Peter Senior Drive</v>
          </cell>
          <cell r="D28" t="str">
            <v>C&amp;I_CR</v>
          </cell>
          <cell r="E28" t="str">
            <v>ANDFUR</v>
          </cell>
          <cell r="G28">
            <v>0</v>
          </cell>
          <cell r="H28">
            <v>6786.31</v>
          </cell>
          <cell r="I28">
            <v>25324.080000000002</v>
          </cell>
          <cell r="J28">
            <v>-32110.39</v>
          </cell>
          <cell r="K28">
            <v>0</v>
          </cell>
        </row>
        <row r="29">
          <cell r="B29">
            <v>450000350</v>
          </cell>
          <cell r="C29" t="str">
            <v>P &amp; J Powser Coating, 39 Container St, Tingalpa</v>
          </cell>
          <cell r="D29" t="str">
            <v>C&amp;I_CR</v>
          </cell>
          <cell r="E29" t="str">
            <v>ANDFUR</v>
          </cell>
          <cell r="G29">
            <v>0</v>
          </cell>
          <cell r="H29">
            <v>33873.800000000003</v>
          </cell>
          <cell r="I29">
            <v>3107.96</v>
          </cell>
          <cell r="J29">
            <v>-36981.760000000002</v>
          </cell>
          <cell r="K29">
            <v>0</v>
          </cell>
        </row>
        <row r="30">
          <cell r="B30">
            <v>450000352</v>
          </cell>
          <cell r="C30" t="str">
            <v>20 Airy St, Wacol. Wagners Dowstress P/L</v>
          </cell>
          <cell r="D30" t="str">
            <v>C&amp;I_CR</v>
          </cell>
          <cell r="E30" t="str">
            <v>ANDFUR</v>
          </cell>
          <cell r="G30">
            <v>0</v>
          </cell>
          <cell r="H30">
            <v>25990.11</v>
          </cell>
          <cell r="I30">
            <v>612</v>
          </cell>
          <cell r="J30">
            <v>0</v>
          </cell>
          <cell r="K30">
            <v>26602.11</v>
          </cell>
        </row>
        <row r="31">
          <cell r="B31">
            <v>450000354</v>
          </cell>
          <cell r="C31" t="str">
            <v>Tweed Heads Memorial Gardens - H/works</v>
          </cell>
          <cell r="D31" t="str">
            <v>C&amp;I_CR</v>
          </cell>
          <cell r="E31" t="str">
            <v>STEBAS</v>
          </cell>
          <cell r="G31">
            <v>0</v>
          </cell>
          <cell r="H31">
            <v>77154.490000000005</v>
          </cell>
          <cell r="I31">
            <v>0</v>
          </cell>
          <cell r="J31">
            <v>-77154.490000000005</v>
          </cell>
          <cell r="K31">
            <v>0</v>
          </cell>
        </row>
        <row r="32">
          <cell r="B32">
            <v>450000355</v>
          </cell>
          <cell r="C32" t="str">
            <v>Tweed Heads Memorial Gardens - Service</v>
          </cell>
          <cell r="D32" t="str">
            <v>C&amp;I_CR</v>
          </cell>
          <cell r="E32" t="str">
            <v>STEBAS</v>
          </cell>
          <cell r="G32">
            <v>0</v>
          </cell>
          <cell r="H32">
            <v>10316.69</v>
          </cell>
          <cell r="I32">
            <v>0</v>
          </cell>
          <cell r="J32">
            <v>-10316.69</v>
          </cell>
          <cell r="K32">
            <v>0</v>
          </cell>
        </row>
        <row r="33">
          <cell r="B33">
            <v>450000356</v>
          </cell>
          <cell r="C33" t="str">
            <v>Tweed Heads Memorial Gardens - Meter Set</v>
          </cell>
          <cell r="D33" t="str">
            <v>C&amp;I_CR</v>
          </cell>
          <cell r="E33" t="str">
            <v>STEBAS</v>
          </cell>
          <cell r="G33">
            <v>0</v>
          </cell>
          <cell r="H33">
            <v>6236.77</v>
          </cell>
          <cell r="I33">
            <v>0</v>
          </cell>
          <cell r="J33">
            <v>-6236.77</v>
          </cell>
          <cell r="K33">
            <v>0</v>
          </cell>
        </row>
        <row r="34">
          <cell r="B34">
            <v>450000370</v>
          </cell>
          <cell r="C34" t="str">
            <v>BCC Willawong Bus Depot</v>
          </cell>
          <cell r="D34" t="str">
            <v>C&amp;I_CR</v>
          </cell>
          <cell r="E34" t="str">
            <v>EVAWHI</v>
          </cell>
          <cell r="G34">
            <v>0</v>
          </cell>
          <cell r="H34">
            <v>14816.12</v>
          </cell>
          <cell r="I34">
            <v>1244533.21</v>
          </cell>
          <cell r="J34">
            <v>-1259349.33</v>
          </cell>
          <cell r="K34">
            <v>0</v>
          </cell>
        </row>
        <row r="35">
          <cell r="B35">
            <v>450000389</v>
          </cell>
          <cell r="C35" t="str">
            <v>Telford Building Supplies Yatala</v>
          </cell>
          <cell r="D35" t="str">
            <v>C&amp;I_CR</v>
          </cell>
          <cell r="E35" t="str">
            <v>PHIBOU</v>
          </cell>
          <cell r="G35">
            <v>0</v>
          </cell>
          <cell r="H35">
            <v>105023.39</v>
          </cell>
          <cell r="I35">
            <v>2005</v>
          </cell>
          <cell r="J35">
            <v>-107028.39</v>
          </cell>
          <cell r="K35">
            <v>0</v>
          </cell>
        </row>
        <row r="36">
          <cell r="B36">
            <v>450000393</v>
          </cell>
          <cell r="C36" t="str">
            <v>Springfield Land Corporation Site</v>
          </cell>
          <cell r="D36" t="str">
            <v>C&amp;I_CR</v>
          </cell>
          <cell r="E36" t="str">
            <v>PHIBOU</v>
          </cell>
          <cell r="G36">
            <v>0</v>
          </cell>
          <cell r="H36">
            <v>10423.51</v>
          </cell>
          <cell r="I36">
            <v>711.46</v>
          </cell>
          <cell r="J36">
            <v>0</v>
          </cell>
          <cell r="K36">
            <v>11134.97</v>
          </cell>
        </row>
        <row r="37">
          <cell r="B37">
            <v>450000422</v>
          </cell>
          <cell r="C37" t="str">
            <v>Drake Trailers, 19 Formation St, Wacol</v>
          </cell>
          <cell r="D37" t="str">
            <v>C&amp;I_CR</v>
          </cell>
          <cell r="E37" t="str">
            <v>COLMOR</v>
          </cell>
          <cell r="G37">
            <v>0</v>
          </cell>
          <cell r="H37">
            <v>391.27</v>
          </cell>
          <cell r="I37">
            <v>40680.18</v>
          </cell>
          <cell r="J37">
            <v>-43130.97</v>
          </cell>
          <cell r="K37">
            <v>-2059.52</v>
          </cell>
        </row>
        <row r="38">
          <cell r="B38">
            <v>450000425</v>
          </cell>
          <cell r="C38" t="str">
            <v>Nuplex Industries, 7A Industrial Ave, Wacol</v>
          </cell>
          <cell r="D38" t="str">
            <v>C&amp;I_CR</v>
          </cell>
          <cell r="E38" t="str">
            <v>COLMOR</v>
          </cell>
          <cell r="G38">
            <v>0</v>
          </cell>
          <cell r="H38">
            <v>0</v>
          </cell>
          <cell r="I38">
            <v>150266.41</v>
          </cell>
          <cell r="J38">
            <v>-150266.41</v>
          </cell>
          <cell r="K38">
            <v>0</v>
          </cell>
        </row>
        <row r="39">
          <cell r="B39">
            <v>450000427</v>
          </cell>
          <cell r="C39" t="str">
            <v>Palm Beach Swimming Pool Thrower Dr Palm Beach</v>
          </cell>
          <cell r="D39" t="str">
            <v>C&amp;I_CR</v>
          </cell>
          <cell r="E39" t="str">
            <v>PAUALE</v>
          </cell>
          <cell r="G39">
            <v>0</v>
          </cell>
          <cell r="H39">
            <v>76800.67</v>
          </cell>
          <cell r="I39">
            <v>0</v>
          </cell>
          <cell r="J39">
            <v>-76800.67</v>
          </cell>
          <cell r="K39">
            <v>0</v>
          </cell>
        </row>
        <row r="40">
          <cell r="B40">
            <v>450000434</v>
          </cell>
          <cell r="C40" t="str">
            <v>Industrial and Commercial Meter Station &lt; 10TJ/Annum</v>
          </cell>
          <cell r="D40" t="str">
            <v>C&amp;I_CR</v>
          </cell>
          <cell r="E40" t="str">
            <v>MARHOL</v>
          </cell>
          <cell r="G40">
            <v>0</v>
          </cell>
          <cell r="H40">
            <v>0</v>
          </cell>
          <cell r="I40">
            <v>640416.46</v>
          </cell>
          <cell r="J40">
            <v>-557658.1</v>
          </cell>
          <cell r="K40">
            <v>82758.36</v>
          </cell>
        </row>
        <row r="41">
          <cell r="B41">
            <v>450000435</v>
          </cell>
          <cell r="C41" t="str">
            <v>New Industrial and Commercial Service &lt; 10TJ/Annum</v>
          </cell>
          <cell r="D41" t="str">
            <v>C&amp;I_CR</v>
          </cell>
          <cell r="E41" t="str">
            <v>MARHOL</v>
          </cell>
          <cell r="G41">
            <v>0</v>
          </cell>
          <cell r="H41">
            <v>0</v>
          </cell>
          <cell r="I41">
            <v>192082</v>
          </cell>
          <cell r="J41">
            <v>-126624.55</v>
          </cell>
          <cell r="K41">
            <v>65457.45</v>
          </cell>
        </row>
        <row r="42">
          <cell r="B42">
            <v>450000436</v>
          </cell>
          <cell r="C42" t="str">
            <v>New Main - Industrial and Commercial &lt;10TJ/annum</v>
          </cell>
          <cell r="D42" t="str">
            <v>C&amp;I_CR</v>
          </cell>
          <cell r="E42" t="str">
            <v>MARHOL</v>
          </cell>
          <cell r="G42">
            <v>0</v>
          </cell>
          <cell r="H42">
            <v>0</v>
          </cell>
          <cell r="I42">
            <v>16665.5</v>
          </cell>
          <cell r="J42">
            <v>-12351.5</v>
          </cell>
          <cell r="K42">
            <v>4314</v>
          </cell>
        </row>
        <row r="43">
          <cell r="B43">
            <v>450000462</v>
          </cell>
          <cell r="C43" t="str">
            <v>Gold Cob Smallgoods, 625 Progress Rd, Wacol</v>
          </cell>
          <cell r="D43" t="str">
            <v>C&amp;I_CR</v>
          </cell>
          <cell r="E43" t="str">
            <v>ANDFUR</v>
          </cell>
          <cell r="G43">
            <v>0</v>
          </cell>
          <cell r="H43">
            <v>0</v>
          </cell>
          <cell r="I43">
            <v>86239.02</v>
          </cell>
          <cell r="J43">
            <v>-86239.02</v>
          </cell>
          <cell r="K43">
            <v>0</v>
          </cell>
        </row>
        <row r="44">
          <cell r="B44">
            <v>450000469</v>
          </cell>
          <cell r="C44" t="str">
            <v>Michael Ossipow, 20 Cornwall St, Woollongabba</v>
          </cell>
          <cell r="D44" t="str">
            <v>C&amp;I_CR</v>
          </cell>
          <cell r="E44" t="str">
            <v>STEBAS</v>
          </cell>
          <cell r="G44">
            <v>0</v>
          </cell>
          <cell r="H44">
            <v>0</v>
          </cell>
          <cell r="I44">
            <v>73588.399999999994</v>
          </cell>
          <cell r="J44">
            <v>0</v>
          </cell>
          <cell r="K44">
            <v>73588.399999999994</v>
          </cell>
        </row>
        <row r="45">
          <cell r="B45">
            <v>450000486</v>
          </cell>
          <cell r="C45" t="str">
            <v>Caltex Service Centre, Augusta Parkway, Springfield</v>
          </cell>
          <cell r="D45" t="str">
            <v>C&amp;I_CR</v>
          </cell>
          <cell r="E45" t="str">
            <v>PHIBOU</v>
          </cell>
          <cell r="G45">
            <v>0</v>
          </cell>
          <cell r="H45">
            <v>0</v>
          </cell>
          <cell r="I45">
            <v>1943.41</v>
          </cell>
          <cell r="J45">
            <v>0</v>
          </cell>
          <cell r="K45">
            <v>1943.41</v>
          </cell>
        </row>
        <row r="46">
          <cell r="B46">
            <v>450000491</v>
          </cell>
          <cell r="C46" t="str">
            <v>Willawong Gate Station, BCC Willawong Extension</v>
          </cell>
          <cell r="D46" t="str">
            <v>C&amp;I_CR</v>
          </cell>
          <cell r="E46" t="str">
            <v>MARHOL</v>
          </cell>
          <cell r="G46">
            <v>0</v>
          </cell>
          <cell r="H46">
            <v>0</v>
          </cell>
          <cell r="I46">
            <v>900567.67</v>
          </cell>
          <cell r="J46">
            <v>-896870.44</v>
          </cell>
          <cell r="K46">
            <v>3697.23</v>
          </cell>
        </row>
        <row r="47">
          <cell r="B47">
            <v>450000494</v>
          </cell>
          <cell r="C47" t="str">
            <v>Australia Post, 38 Pearson Road, Yatala</v>
          </cell>
          <cell r="D47" t="str">
            <v>C&amp;I_CR</v>
          </cell>
          <cell r="E47" t="str">
            <v>STEBAS</v>
          </cell>
          <cell r="G47">
            <v>0</v>
          </cell>
          <cell r="H47">
            <v>0</v>
          </cell>
          <cell r="I47">
            <v>28562.94</v>
          </cell>
          <cell r="J47">
            <v>0</v>
          </cell>
          <cell r="K47">
            <v>28562.94</v>
          </cell>
        </row>
        <row r="48">
          <cell r="B48">
            <v>450000495</v>
          </cell>
          <cell r="C48" t="str">
            <v>Steve Paul &amp; Partners, 1112 Gold Coast Highway, Palm Beach</v>
          </cell>
          <cell r="D48" t="str">
            <v>C&amp;I_CR</v>
          </cell>
          <cell r="E48" t="str">
            <v>CHRARM</v>
          </cell>
          <cell r="G48">
            <v>0</v>
          </cell>
          <cell r="H48">
            <v>0</v>
          </cell>
          <cell r="I48">
            <v>38644.620000000003</v>
          </cell>
          <cell r="J48">
            <v>-38644.620000000003</v>
          </cell>
          <cell r="K48">
            <v>0</v>
          </cell>
        </row>
        <row r="49">
          <cell r="B49">
            <v>450000496</v>
          </cell>
          <cell r="C49" t="str">
            <v>FKP, Commerce Rd, Browns Plains</v>
          </cell>
          <cell r="D49" t="str">
            <v>C&amp;I_CR</v>
          </cell>
          <cell r="E49" t="str">
            <v>STEBAS</v>
          </cell>
          <cell r="G49">
            <v>0</v>
          </cell>
          <cell r="H49">
            <v>0</v>
          </cell>
          <cell r="I49">
            <v>40652.769999999997</v>
          </cell>
          <cell r="J49">
            <v>-40652.769999999997</v>
          </cell>
          <cell r="K49">
            <v>0</v>
          </cell>
        </row>
        <row r="50">
          <cell r="B50">
            <v>450000497</v>
          </cell>
          <cell r="C50" t="str">
            <v>Garden City Powdercoating, 503 Boundary Rd, Toowoomba</v>
          </cell>
          <cell r="D50" t="str">
            <v>C&amp;I_CR</v>
          </cell>
          <cell r="E50" t="str">
            <v>ANDFUR</v>
          </cell>
          <cell r="G50">
            <v>0</v>
          </cell>
          <cell r="H50">
            <v>0</v>
          </cell>
          <cell r="I50">
            <v>57404.07</v>
          </cell>
          <cell r="J50">
            <v>0</v>
          </cell>
          <cell r="K50">
            <v>57404.07</v>
          </cell>
        </row>
        <row r="51">
          <cell r="B51">
            <v>450000499</v>
          </cell>
          <cell r="C51" t="str">
            <v>Superior Care Group, 50 MacAdle Way, Merrimac</v>
          </cell>
          <cell r="D51" t="str">
            <v>C&amp;I_CR</v>
          </cell>
          <cell r="E51" t="str">
            <v>CHRARM</v>
          </cell>
          <cell r="G51">
            <v>0</v>
          </cell>
          <cell r="H51">
            <v>0</v>
          </cell>
          <cell r="I51">
            <v>58292.12</v>
          </cell>
          <cell r="J51">
            <v>-58292.12</v>
          </cell>
          <cell r="K51">
            <v>0</v>
          </cell>
        </row>
        <row r="52">
          <cell r="B52">
            <v>450000500</v>
          </cell>
          <cell r="C52" t="str">
            <v>BCC Willawong, Richie Rd, RBP Connection</v>
          </cell>
          <cell r="D52" t="str">
            <v>C&amp;I_CR</v>
          </cell>
          <cell r="E52" t="str">
            <v>ALAHER</v>
          </cell>
          <cell r="G52">
            <v>0</v>
          </cell>
          <cell r="H52">
            <v>0</v>
          </cell>
          <cell r="I52">
            <v>46793.36</v>
          </cell>
          <cell r="J52">
            <v>0</v>
          </cell>
          <cell r="K52">
            <v>46793.36</v>
          </cell>
        </row>
        <row r="53">
          <cell r="B53">
            <v>450000518</v>
          </cell>
          <cell r="C53" t="str">
            <v>1541 Creek Road, Carina</v>
          </cell>
          <cell r="D53" t="str">
            <v>C&amp;I_CR</v>
          </cell>
          <cell r="E53" t="str">
            <v>EVAWHI</v>
          </cell>
          <cell r="G53">
            <v>0</v>
          </cell>
          <cell r="H53">
            <v>0</v>
          </cell>
          <cell r="I53">
            <v>12452.45</v>
          </cell>
          <cell r="J53">
            <v>-12060.95</v>
          </cell>
          <cell r="K53">
            <v>391.5</v>
          </cell>
        </row>
        <row r="54">
          <cell r="B54">
            <v>450000525</v>
          </cell>
          <cell r="C54" t="str">
            <v>Pro Coast (Bldg 2), Lot 2 Johnson Rd, Heathwood</v>
          </cell>
          <cell r="D54" t="str">
            <v>C&amp;I_CR</v>
          </cell>
          <cell r="E54" t="str">
            <v>COLMOR</v>
          </cell>
          <cell r="G54">
            <v>0</v>
          </cell>
          <cell r="H54">
            <v>0</v>
          </cell>
          <cell r="I54">
            <v>110734.04</v>
          </cell>
          <cell r="J54">
            <v>0</v>
          </cell>
          <cell r="K54">
            <v>110734.04</v>
          </cell>
        </row>
        <row r="55">
          <cell r="B55">
            <v>450000548</v>
          </cell>
          <cell r="C55" t="str">
            <v>Nirvana on Kirra, Cnr Musgrave &amp; Douglas Sts</v>
          </cell>
          <cell r="D55" t="str">
            <v>C&amp;I_CR</v>
          </cell>
          <cell r="E55" t="str">
            <v>CHRARM</v>
          </cell>
          <cell r="G55">
            <v>62696</v>
          </cell>
          <cell r="H55">
            <v>0</v>
          </cell>
          <cell r="I55">
            <v>13092.05</v>
          </cell>
          <cell r="J55">
            <v>0</v>
          </cell>
          <cell r="K55">
            <v>13092.05</v>
          </cell>
        </row>
        <row r="56">
          <cell r="B56">
            <v>450000550</v>
          </cell>
          <cell r="C56" t="str">
            <v>Little Beach Paradise (Headworks) Killowill Ave Paradise poi</v>
          </cell>
          <cell r="D56" t="str">
            <v>C&amp;I_CR</v>
          </cell>
          <cell r="E56" t="str">
            <v>STEBAS</v>
          </cell>
          <cell r="G56">
            <v>146000</v>
          </cell>
          <cell r="H56">
            <v>0</v>
          </cell>
          <cell r="I56">
            <v>1181.5</v>
          </cell>
          <cell r="J56">
            <v>0</v>
          </cell>
          <cell r="K56">
            <v>1181.5</v>
          </cell>
        </row>
        <row r="57">
          <cell r="B57">
            <v>450000551</v>
          </cell>
          <cell r="C57" t="str">
            <v>Little Beach Paradise (Common Trench) Killowill Ave Paradise</v>
          </cell>
          <cell r="D57" t="str">
            <v>C&amp;I_CR</v>
          </cell>
          <cell r="E57" t="str">
            <v>STEBAS</v>
          </cell>
          <cell r="G57">
            <v>48258</v>
          </cell>
          <cell r="H57">
            <v>0</v>
          </cell>
          <cell r="I57">
            <v>1132.5</v>
          </cell>
          <cell r="J57">
            <v>0</v>
          </cell>
          <cell r="K57">
            <v>1132.5</v>
          </cell>
        </row>
        <row r="58">
          <cell r="B58">
            <v>450000570</v>
          </cell>
          <cell r="C58" t="str">
            <v>Ludowici Pty Ltd, 18 Antiminy St, Carole Park</v>
          </cell>
          <cell r="D58" t="str">
            <v>C&amp;I_CR</v>
          </cell>
          <cell r="E58" t="str">
            <v>PHIBOU</v>
          </cell>
          <cell r="G58">
            <v>56936</v>
          </cell>
          <cell r="H58">
            <v>0</v>
          </cell>
          <cell r="I58">
            <v>50978.52</v>
          </cell>
          <cell r="J58">
            <v>0</v>
          </cell>
          <cell r="K58">
            <v>50978.52</v>
          </cell>
        </row>
        <row r="59">
          <cell r="B59">
            <v>450000571</v>
          </cell>
          <cell r="C59" t="str">
            <v>OZ Care 100 Usher Av Labradore.</v>
          </cell>
          <cell r="D59" t="str">
            <v>C&amp;I_CR</v>
          </cell>
          <cell r="E59" t="str">
            <v>CHRARM</v>
          </cell>
          <cell r="G59">
            <v>55858</v>
          </cell>
          <cell r="H59">
            <v>0</v>
          </cell>
          <cell r="I59">
            <v>5423.89</v>
          </cell>
          <cell r="J59">
            <v>0</v>
          </cell>
          <cell r="K59">
            <v>5423.89</v>
          </cell>
        </row>
        <row r="60">
          <cell r="D60" t="str">
            <v>C&amp;I_CR Total</v>
          </cell>
          <cell r="H60">
            <v>1264921.27</v>
          </cell>
          <cell r="I60">
            <v>5910158.4700000007</v>
          </cell>
          <cell r="J60">
            <v>-6572926.0799999991</v>
          </cell>
          <cell r="K60">
            <v>602153.66</v>
          </cell>
        </row>
        <row r="61">
          <cell r="B61">
            <v>450000100</v>
          </cell>
          <cell r="C61" t="str">
            <v>Allgas (Reg)</v>
          </cell>
          <cell r="D61" t="str">
            <v>CAPEX</v>
          </cell>
          <cell r="E61" t="str">
            <v>NA</v>
          </cell>
          <cell r="G61">
            <v>0</v>
          </cell>
          <cell r="H61">
            <v>0</v>
          </cell>
          <cell r="I61">
            <v>968919.94</v>
          </cell>
          <cell r="J61">
            <v>-651349.34</v>
          </cell>
          <cell r="K61">
            <v>317570.59999999998</v>
          </cell>
        </row>
        <row r="62">
          <cell r="B62">
            <v>450000115</v>
          </cell>
          <cell r="C62" t="str">
            <v>Allgas (Reg)</v>
          </cell>
          <cell r="D62" t="str">
            <v>CAPEX</v>
          </cell>
          <cell r="E62" t="str">
            <v>NA</v>
          </cell>
          <cell r="G62">
            <v>0</v>
          </cell>
          <cell r="H62">
            <v>0</v>
          </cell>
          <cell r="I62">
            <v>15120</v>
          </cell>
          <cell r="J62">
            <v>-15120</v>
          </cell>
          <cell r="K62">
            <v>0</v>
          </cell>
        </row>
        <row r="63">
          <cell r="B63">
            <v>450000159</v>
          </cell>
          <cell r="C63" t="str">
            <v>Allgas FRC - System</v>
          </cell>
          <cell r="D63" t="str">
            <v>CAPEX</v>
          </cell>
          <cell r="E63" t="str">
            <v>NA</v>
          </cell>
          <cell r="G63">
            <v>0</v>
          </cell>
          <cell r="H63">
            <v>2970.0000000001201</v>
          </cell>
          <cell r="I63">
            <v>0</v>
          </cell>
          <cell r="J63">
            <v>-2970</v>
          </cell>
          <cell r="K63">
            <v>1.2E-10</v>
          </cell>
        </row>
        <row r="64">
          <cell r="B64">
            <v>450000357</v>
          </cell>
          <cell r="C64" t="str">
            <v>Allgas Maximo Development</v>
          </cell>
          <cell r="D64" t="str">
            <v>CAPEX</v>
          </cell>
          <cell r="E64" t="str">
            <v>KERMAL</v>
          </cell>
          <cell r="G64">
            <v>0</v>
          </cell>
          <cell r="H64">
            <v>23062.55</v>
          </cell>
          <cell r="I64">
            <v>-23062.55</v>
          </cell>
          <cell r="J64">
            <v>0</v>
          </cell>
          <cell r="K64">
            <v>0</v>
          </cell>
        </row>
        <row r="65">
          <cell r="B65">
            <v>450000467</v>
          </cell>
          <cell r="C65" t="str">
            <v>FRC Interval Metering</v>
          </cell>
          <cell r="D65" t="str">
            <v>CAPEX</v>
          </cell>
          <cell r="E65" t="str">
            <v>DAVLUN</v>
          </cell>
          <cell r="G65">
            <v>0</v>
          </cell>
          <cell r="H65">
            <v>0</v>
          </cell>
          <cell r="I65">
            <v>598753.1</v>
          </cell>
          <cell r="J65">
            <v>-556956.14</v>
          </cell>
          <cell r="K65">
            <v>41796.959999999999</v>
          </cell>
        </row>
        <row r="66">
          <cell r="B66">
            <v>450000471</v>
          </cell>
          <cell r="C66" t="str">
            <v>Replace stations with no over pressure protection devices -</v>
          </cell>
          <cell r="D66" t="str">
            <v>CAPEX</v>
          </cell>
          <cell r="E66" t="str">
            <v>MARHOL</v>
          </cell>
          <cell r="G66">
            <v>0</v>
          </cell>
          <cell r="H66">
            <v>0</v>
          </cell>
          <cell r="I66">
            <v>209796.39</v>
          </cell>
          <cell r="J66">
            <v>-175550.03</v>
          </cell>
          <cell r="K66">
            <v>34246.36</v>
          </cell>
        </row>
        <row r="67">
          <cell r="B67">
            <v>450000472</v>
          </cell>
          <cell r="C67" t="str">
            <v>Replace non compliant service regulators - Brisbane</v>
          </cell>
          <cell r="D67" t="str">
            <v>CAPEX</v>
          </cell>
          <cell r="E67" t="str">
            <v>MARHOL</v>
          </cell>
          <cell r="G67">
            <v>0</v>
          </cell>
          <cell r="H67">
            <v>0</v>
          </cell>
          <cell r="I67">
            <v>22090.06</v>
          </cell>
          <cell r="J67">
            <v>-13394.38</v>
          </cell>
          <cell r="K67">
            <v>8695.68</v>
          </cell>
        </row>
        <row r="68">
          <cell r="B68">
            <v>450000473</v>
          </cell>
          <cell r="C68" t="str">
            <v>Replace two district regulator Stations, Toowoomba</v>
          </cell>
          <cell r="D68" t="str">
            <v>CAPEX</v>
          </cell>
          <cell r="E68" t="str">
            <v>MARHOL</v>
          </cell>
          <cell r="G68">
            <v>0</v>
          </cell>
          <cell r="H68">
            <v>0</v>
          </cell>
          <cell r="I68">
            <v>9356</v>
          </cell>
          <cell r="J68">
            <v>-9356</v>
          </cell>
          <cell r="K68">
            <v>0</v>
          </cell>
        </row>
        <row r="69">
          <cell r="B69">
            <v>450000505</v>
          </cell>
          <cell r="C69" t="str">
            <v>Analog Monita Integration, 463 Tuffnell Rd, Banyo</v>
          </cell>
          <cell r="D69" t="str">
            <v>CAPEX</v>
          </cell>
          <cell r="E69" t="str">
            <v>MARHOL</v>
          </cell>
          <cell r="G69">
            <v>0</v>
          </cell>
          <cell r="H69">
            <v>0</v>
          </cell>
          <cell r="I69">
            <v>5199.17</v>
          </cell>
          <cell r="J69">
            <v>-4203.13</v>
          </cell>
          <cell r="K69">
            <v>996.04</v>
          </cell>
        </row>
        <row r="70">
          <cell r="B70">
            <v>450000506</v>
          </cell>
          <cell r="C70" t="str">
            <v>Elster Datalogger Integration, 463 Tuffnell Rd, Banyo</v>
          </cell>
          <cell r="D70" t="str">
            <v>CAPEX</v>
          </cell>
          <cell r="E70" t="str">
            <v>MARHOL</v>
          </cell>
          <cell r="G70">
            <v>0</v>
          </cell>
          <cell r="H70">
            <v>0</v>
          </cell>
          <cell r="I70">
            <v>38019.5</v>
          </cell>
          <cell r="J70">
            <v>-9868.2099999999991</v>
          </cell>
          <cell r="K70">
            <v>28151.29</v>
          </cell>
        </row>
        <row r="71">
          <cell r="B71">
            <v>450000507</v>
          </cell>
          <cell r="C71" t="str">
            <v>Elster Flow Computer Integration, 463 Tuffnell Rd, Banyo</v>
          </cell>
          <cell r="D71" t="str">
            <v>CAPEX</v>
          </cell>
          <cell r="E71" t="str">
            <v>MARHOL</v>
          </cell>
          <cell r="G71">
            <v>0</v>
          </cell>
          <cell r="H71">
            <v>0</v>
          </cell>
          <cell r="I71">
            <v>93110.16</v>
          </cell>
          <cell r="J71">
            <v>-59114.76</v>
          </cell>
          <cell r="K71">
            <v>33995.4</v>
          </cell>
        </row>
        <row r="72">
          <cell r="B72">
            <v>450000508</v>
          </cell>
          <cell r="C72" t="str">
            <v>Odourant Plant Update, 463 Tuffnell Rd, Banyo</v>
          </cell>
          <cell r="D72" t="str">
            <v>CAPEX</v>
          </cell>
          <cell r="E72" t="str">
            <v>MARHOL</v>
          </cell>
          <cell r="G72">
            <v>0</v>
          </cell>
          <cell r="H72">
            <v>0</v>
          </cell>
          <cell r="I72">
            <v>48428.89</v>
          </cell>
          <cell r="J72">
            <v>-16412.849999999999</v>
          </cell>
          <cell r="K72">
            <v>32016.04</v>
          </cell>
        </row>
        <row r="73">
          <cell r="B73">
            <v>450000509</v>
          </cell>
          <cell r="C73" t="str">
            <v>APA Networks SCADA system, Historian relocation</v>
          </cell>
          <cell r="D73" t="str">
            <v>CAPEX</v>
          </cell>
          <cell r="E73" t="str">
            <v>MARHOL</v>
          </cell>
          <cell r="G73">
            <v>0</v>
          </cell>
          <cell r="H73">
            <v>0</v>
          </cell>
          <cell r="I73">
            <v>20515.009999999998</v>
          </cell>
          <cell r="J73">
            <v>-11029.23</v>
          </cell>
          <cell r="K73">
            <v>9485.7800000000007</v>
          </cell>
        </row>
        <row r="74">
          <cell r="B74">
            <v>450000510</v>
          </cell>
          <cell r="C74" t="str">
            <v>Upgrade of Runcorn Gate Station</v>
          </cell>
          <cell r="D74" t="str">
            <v>CAPEX</v>
          </cell>
          <cell r="E74" t="str">
            <v>MARHOL</v>
          </cell>
          <cell r="G74">
            <v>0</v>
          </cell>
          <cell r="H74">
            <v>0</v>
          </cell>
          <cell r="I74">
            <v>419001.99</v>
          </cell>
          <cell r="J74">
            <v>-326667.12</v>
          </cell>
          <cell r="K74">
            <v>92334.87</v>
          </cell>
        </row>
        <row r="75">
          <cell r="B75">
            <v>450000511</v>
          </cell>
          <cell r="C75" t="str">
            <v>Mercury service regulators - replacement</v>
          </cell>
          <cell r="D75" t="str">
            <v>CAPEX</v>
          </cell>
          <cell r="E75" t="str">
            <v>MARHOL</v>
          </cell>
          <cell r="G75">
            <v>0</v>
          </cell>
          <cell r="H75">
            <v>0</v>
          </cell>
          <cell r="I75">
            <v>285685.11</v>
          </cell>
          <cell r="J75">
            <v>-202402.11</v>
          </cell>
          <cell r="K75">
            <v>83283</v>
          </cell>
        </row>
        <row r="76">
          <cell r="B76">
            <v>450000516</v>
          </cell>
          <cell r="C76" t="str">
            <v>District Regulator Stations x 25</v>
          </cell>
          <cell r="D76" t="str">
            <v>CAPEX</v>
          </cell>
          <cell r="E76" t="str">
            <v>MARHOL</v>
          </cell>
          <cell r="G76">
            <v>0</v>
          </cell>
          <cell r="H76">
            <v>0</v>
          </cell>
          <cell r="I76">
            <v>851735.43</v>
          </cell>
          <cell r="J76">
            <v>-396350.19</v>
          </cell>
          <cell r="K76">
            <v>455385.24</v>
          </cell>
        </row>
        <row r="77">
          <cell r="B77">
            <v>450000538</v>
          </cell>
          <cell r="C77" t="str">
            <v>Mansfield Office Air Conditioning System</v>
          </cell>
          <cell r="D77" t="str">
            <v>CAPEX</v>
          </cell>
          <cell r="E77" t="str">
            <v>MICCIN</v>
          </cell>
          <cell r="G77">
            <v>83171</v>
          </cell>
          <cell r="H77">
            <v>0</v>
          </cell>
          <cell r="I77">
            <v>75610</v>
          </cell>
          <cell r="J77">
            <v>0</v>
          </cell>
          <cell r="K77">
            <v>75610</v>
          </cell>
        </row>
        <row r="78">
          <cell r="B78">
            <v>451000115</v>
          </cell>
          <cell r="C78" t="str">
            <v>Allgas (UnReg)</v>
          </cell>
          <cell r="D78" t="str">
            <v>CAPEX</v>
          </cell>
          <cell r="E78" t="str">
            <v>ANTCRO</v>
          </cell>
          <cell r="G78">
            <v>0</v>
          </cell>
          <cell r="H78">
            <v>876</v>
          </cell>
          <cell r="I78">
            <v>-876</v>
          </cell>
          <cell r="J78">
            <v>0</v>
          </cell>
          <cell r="K78">
            <v>0</v>
          </cell>
        </row>
        <row r="79">
          <cell r="B79">
            <v>451000144</v>
          </cell>
          <cell r="C79" t="str">
            <v>Gatton Lateral &amp; Meter Station - Prefeasibility study</v>
          </cell>
          <cell r="D79" t="str">
            <v>CAPEX</v>
          </cell>
          <cell r="E79" t="str">
            <v>RODJOH</v>
          </cell>
          <cell r="G79">
            <v>0</v>
          </cell>
          <cell r="H79">
            <v>111.05</v>
          </cell>
          <cell r="I79">
            <v>-111.05</v>
          </cell>
          <cell r="J79">
            <v>0</v>
          </cell>
          <cell r="K79">
            <v>0</v>
          </cell>
        </row>
        <row r="80">
          <cell r="D80" t="str">
            <v>CAPEX Total</v>
          </cell>
          <cell r="H80">
            <v>27019.600000000119</v>
          </cell>
          <cell r="I80">
            <v>3637291.15</v>
          </cell>
          <cell r="J80">
            <v>-2450743.4899999998</v>
          </cell>
          <cell r="K80">
            <v>1213567.26</v>
          </cell>
        </row>
        <row r="81">
          <cell r="B81">
            <v>450000345</v>
          </cell>
          <cell r="C81" t="str">
            <v>Finegan Way - Coomera Properties Stage 1</v>
          </cell>
          <cell r="D81" t="str">
            <v>CUST_SER</v>
          </cell>
          <cell r="E81" t="str">
            <v>CHRARM</v>
          </cell>
          <cell r="G81">
            <v>0</v>
          </cell>
          <cell r="H81">
            <v>14171.04</v>
          </cell>
          <cell r="I81">
            <v>146</v>
          </cell>
          <cell r="J81">
            <v>-14317.04</v>
          </cell>
          <cell r="K81">
            <v>0</v>
          </cell>
        </row>
        <row r="82">
          <cell r="B82">
            <v>450000348</v>
          </cell>
          <cell r="C82" t="str">
            <v>Finegan Way - Coomera Properties Head Works</v>
          </cell>
          <cell r="D82" t="str">
            <v>CUST_SER</v>
          </cell>
          <cell r="E82" t="str">
            <v>CHRARM</v>
          </cell>
          <cell r="G82">
            <v>0</v>
          </cell>
          <cell r="H82">
            <v>37863.25</v>
          </cell>
          <cell r="I82">
            <v>36547.870000000003</v>
          </cell>
          <cell r="J82">
            <v>-74411.12</v>
          </cell>
          <cell r="K82">
            <v>0</v>
          </cell>
        </row>
        <row r="83">
          <cell r="B83">
            <v>450000349</v>
          </cell>
          <cell r="C83" t="str">
            <v>Sequana Retirment Village, Upper Coomera</v>
          </cell>
          <cell r="D83" t="str">
            <v>CUST_SER</v>
          </cell>
          <cell r="E83" t="str">
            <v>CHRARM</v>
          </cell>
          <cell r="G83">
            <v>0</v>
          </cell>
          <cell r="H83">
            <v>5045.1099999999997</v>
          </cell>
          <cell r="I83">
            <v>3916.22</v>
          </cell>
          <cell r="J83">
            <v>-8961.33</v>
          </cell>
          <cell r="K83">
            <v>0</v>
          </cell>
        </row>
        <row r="84">
          <cell r="B84">
            <v>450000365</v>
          </cell>
          <cell r="C84" t="str">
            <v>Woodlands Village - Stage 1, Outlook Drive, Waterford</v>
          </cell>
          <cell r="D84" t="str">
            <v>CUST_SER</v>
          </cell>
          <cell r="E84" t="str">
            <v>STEBAS</v>
          </cell>
          <cell r="G84">
            <v>0</v>
          </cell>
          <cell r="H84">
            <v>671.7</v>
          </cell>
          <cell r="I84">
            <v>9353.17</v>
          </cell>
          <cell r="J84">
            <v>-10024.870000000001</v>
          </cell>
          <cell r="K84">
            <v>0</v>
          </cell>
        </row>
        <row r="85">
          <cell r="B85">
            <v>450000366</v>
          </cell>
          <cell r="C85" t="str">
            <v>Woodlands Village - Stage 3, Outlook Drive, Waterford</v>
          </cell>
          <cell r="D85" t="str">
            <v>CUST_SER</v>
          </cell>
          <cell r="E85" t="str">
            <v>STEBAS</v>
          </cell>
          <cell r="G85">
            <v>0</v>
          </cell>
          <cell r="H85">
            <v>0</v>
          </cell>
          <cell r="I85">
            <v>5676.96</v>
          </cell>
          <cell r="J85">
            <v>-5676.96</v>
          </cell>
          <cell r="K85">
            <v>0</v>
          </cell>
        </row>
        <row r="86">
          <cell r="D86" t="str">
            <v>CUST_SER Total</v>
          </cell>
          <cell r="H86">
            <v>57751.1</v>
          </cell>
          <cell r="I86">
            <v>55640.22</v>
          </cell>
          <cell r="J86">
            <v>-113391.32</v>
          </cell>
          <cell r="K86">
            <v>0</v>
          </cell>
        </row>
        <row r="87">
          <cell r="B87">
            <v>450000173</v>
          </cell>
          <cell r="C87" t="str">
            <v>Fish Developments - 185 Sickle</v>
          </cell>
          <cell r="D87" t="str">
            <v>DOM_CR</v>
          </cell>
          <cell r="E87" t="str">
            <v>PETLAT</v>
          </cell>
          <cell r="G87">
            <v>0</v>
          </cell>
          <cell r="H87">
            <v>68445.09</v>
          </cell>
          <cell r="I87">
            <v>7922.56</v>
          </cell>
          <cell r="J87">
            <v>-76367.649999999994</v>
          </cell>
          <cell r="K87">
            <v>0</v>
          </cell>
        </row>
        <row r="88">
          <cell r="B88">
            <v>450000184</v>
          </cell>
          <cell r="C88" t="str">
            <v>Gas Domestic Connections</v>
          </cell>
          <cell r="D88" t="str">
            <v>DOM_CR</v>
          </cell>
          <cell r="E88" t="str">
            <v>ANDVOG</v>
          </cell>
          <cell r="G88">
            <v>0</v>
          </cell>
          <cell r="H88">
            <v>166700.69</v>
          </cell>
          <cell r="I88">
            <v>2396673.11</v>
          </cell>
          <cell r="J88">
            <v>-2563373.79</v>
          </cell>
          <cell r="K88">
            <v>0.01</v>
          </cell>
        </row>
        <row r="89">
          <cell r="B89">
            <v>450000186</v>
          </cell>
          <cell r="C89" t="str">
            <v>Gas Cap Dom Internal Reticulation &lt;$50k</v>
          </cell>
          <cell r="D89" t="str">
            <v>DOM_CR</v>
          </cell>
          <cell r="E89" t="str">
            <v>KENDUN</v>
          </cell>
          <cell r="G89">
            <v>0</v>
          </cell>
          <cell r="H89">
            <v>63021.919999999896</v>
          </cell>
          <cell r="I89">
            <v>129810.3</v>
          </cell>
          <cell r="J89">
            <v>-192832.22</v>
          </cell>
          <cell r="K89">
            <v>-1E-10</v>
          </cell>
        </row>
        <row r="90">
          <cell r="B90">
            <v>450000204</v>
          </cell>
          <cell r="C90" t="str">
            <v>Springfield Estate Stage 2 Headworks</v>
          </cell>
          <cell r="D90" t="str">
            <v>DOM_CR</v>
          </cell>
          <cell r="E90" t="str">
            <v>PHIBOU</v>
          </cell>
          <cell r="G90">
            <v>0</v>
          </cell>
          <cell r="H90">
            <v>114293.08</v>
          </cell>
          <cell r="I90">
            <v>0</v>
          </cell>
          <cell r="J90">
            <v>0</v>
          </cell>
          <cell r="K90">
            <v>114293.08</v>
          </cell>
        </row>
        <row r="91">
          <cell r="B91">
            <v>450000205</v>
          </cell>
          <cell r="C91" t="str">
            <v>Springfield Looping Project - SLP</v>
          </cell>
          <cell r="D91" t="str">
            <v>DOM_CR</v>
          </cell>
          <cell r="E91" t="str">
            <v>ALAHER</v>
          </cell>
          <cell r="G91">
            <v>0</v>
          </cell>
          <cell r="H91">
            <v>31389.48</v>
          </cell>
          <cell r="I91">
            <v>0</v>
          </cell>
          <cell r="J91">
            <v>-31389.48</v>
          </cell>
          <cell r="K91">
            <v>0</v>
          </cell>
        </row>
        <row r="92">
          <cell r="B92">
            <v>450000213</v>
          </cell>
          <cell r="C92" t="str">
            <v>Stocklands Heathwood Headworks</v>
          </cell>
          <cell r="D92" t="str">
            <v>DOM_CR</v>
          </cell>
          <cell r="E92" t="str">
            <v>PHIBOU</v>
          </cell>
          <cell r="G92">
            <v>0</v>
          </cell>
          <cell r="H92">
            <v>322.94000000001103</v>
          </cell>
          <cell r="I92">
            <v>164.2</v>
          </cell>
          <cell r="J92">
            <v>-487.14</v>
          </cell>
          <cell r="K92">
            <v>1.1000000000000001E-11</v>
          </cell>
        </row>
        <row r="93">
          <cell r="B93">
            <v>450000214</v>
          </cell>
          <cell r="C93" t="str">
            <v>Internal reticulation Eraland Brookwater</v>
          </cell>
          <cell r="D93" t="str">
            <v>DOM_CR</v>
          </cell>
          <cell r="E93" t="str">
            <v>PHIBOU</v>
          </cell>
          <cell r="G93">
            <v>0</v>
          </cell>
          <cell r="H93">
            <v>34848.68</v>
          </cell>
          <cell r="I93">
            <v>0</v>
          </cell>
          <cell r="J93">
            <v>-34848.68</v>
          </cell>
          <cell r="K93">
            <v>0</v>
          </cell>
        </row>
        <row r="94">
          <cell r="B94">
            <v>450000225</v>
          </cell>
          <cell r="C94" t="str">
            <v>Woodlands Internal Reticulation</v>
          </cell>
          <cell r="D94" t="str">
            <v>DOM_CR</v>
          </cell>
          <cell r="E94" t="str">
            <v>PETLAT</v>
          </cell>
          <cell r="G94">
            <v>0</v>
          </cell>
          <cell r="H94">
            <v>626.91999999999496</v>
          </cell>
          <cell r="I94">
            <v>-626.91999999999996</v>
          </cell>
          <cell r="J94">
            <v>0</v>
          </cell>
          <cell r="K94">
            <v>-4.9999999999999997E-12</v>
          </cell>
        </row>
        <row r="95">
          <cell r="B95">
            <v>450000233</v>
          </cell>
          <cell r="C95" t="str">
            <v>Internal reticulation ST2 - Dom (Major)</v>
          </cell>
          <cell r="D95" t="str">
            <v>DOM_CR</v>
          </cell>
          <cell r="E95" t="str">
            <v>PETLAT</v>
          </cell>
          <cell r="G95">
            <v>0</v>
          </cell>
          <cell r="H95">
            <v>25977.02</v>
          </cell>
          <cell r="I95">
            <v>0</v>
          </cell>
          <cell r="J95">
            <v>-25977.02</v>
          </cell>
          <cell r="K95">
            <v>0</v>
          </cell>
        </row>
        <row r="96">
          <cell r="B96">
            <v>450000249</v>
          </cell>
          <cell r="C96" t="str">
            <v>Riverlinks Estate Stage7 PE mains O/ford S/port Rd</v>
          </cell>
          <cell r="D96" t="str">
            <v>DOM_CR</v>
          </cell>
          <cell r="E96" t="str">
            <v>PAUALE</v>
          </cell>
          <cell r="G96">
            <v>0</v>
          </cell>
          <cell r="H96">
            <v>50848.62</v>
          </cell>
          <cell r="I96">
            <v>7893.43</v>
          </cell>
          <cell r="J96">
            <v>-58742.05</v>
          </cell>
          <cell r="K96">
            <v>0</v>
          </cell>
        </row>
        <row r="97">
          <cell r="B97">
            <v>450000250</v>
          </cell>
          <cell r="C97" t="str">
            <v>Jacobs Ridge Stage 2 internal reticulation</v>
          </cell>
          <cell r="D97" t="str">
            <v>DOM_CR</v>
          </cell>
          <cell r="E97" t="str">
            <v>STEBAS</v>
          </cell>
          <cell r="G97">
            <v>0</v>
          </cell>
          <cell r="H97">
            <v>3442.25</v>
          </cell>
          <cell r="I97">
            <v>0</v>
          </cell>
          <cell r="J97">
            <v>-3442.25</v>
          </cell>
          <cell r="K97">
            <v>0</v>
          </cell>
        </row>
        <row r="98">
          <cell r="B98">
            <v>450000251</v>
          </cell>
          <cell r="C98" t="str">
            <v>Stockland Development - Maudsland - stage 1 IR</v>
          </cell>
          <cell r="D98" t="str">
            <v>DOM_CR</v>
          </cell>
          <cell r="E98" t="str">
            <v>PAUALE</v>
          </cell>
          <cell r="G98">
            <v>0</v>
          </cell>
          <cell r="H98">
            <v>121470.66</v>
          </cell>
          <cell r="I98">
            <v>14830.63</v>
          </cell>
          <cell r="J98">
            <v>-136301.29</v>
          </cell>
          <cell r="K98">
            <v>0</v>
          </cell>
        </row>
        <row r="99">
          <cell r="B99">
            <v>450000257</v>
          </cell>
          <cell r="C99" t="str">
            <v>Halcyon Waters Stage 3 Helensvale Rd Hope Island</v>
          </cell>
          <cell r="D99" t="str">
            <v>DOM_CR</v>
          </cell>
          <cell r="E99" t="str">
            <v>PAUALE</v>
          </cell>
          <cell r="G99">
            <v>0</v>
          </cell>
          <cell r="H99">
            <v>4538.33</v>
          </cell>
          <cell r="I99">
            <v>0</v>
          </cell>
          <cell r="J99">
            <v>-4538.33</v>
          </cell>
          <cell r="K99">
            <v>0</v>
          </cell>
        </row>
        <row r="100">
          <cell r="B100">
            <v>450000261</v>
          </cell>
          <cell r="C100" t="str">
            <v>Australand Surbiton Crt Carina - Stage 3</v>
          </cell>
          <cell r="D100" t="str">
            <v>DOM_CR</v>
          </cell>
          <cell r="E100" t="str">
            <v>PAUALE</v>
          </cell>
          <cell r="G100">
            <v>0</v>
          </cell>
          <cell r="H100">
            <v>2045</v>
          </cell>
          <cell r="I100">
            <v>0</v>
          </cell>
          <cell r="J100">
            <v>-2045</v>
          </cell>
          <cell r="K100">
            <v>0</v>
          </cell>
        </row>
        <row r="101">
          <cell r="B101">
            <v>450000268</v>
          </cell>
          <cell r="C101" t="str">
            <v>Seachange development 299 Napper Rd Arundell</v>
          </cell>
          <cell r="D101" t="str">
            <v>DOM_CR</v>
          </cell>
          <cell r="E101" t="str">
            <v>ANDFUR</v>
          </cell>
          <cell r="G101">
            <v>0</v>
          </cell>
          <cell r="H101">
            <v>22790.23</v>
          </cell>
          <cell r="I101">
            <v>6322.12</v>
          </cell>
          <cell r="J101">
            <v>0</v>
          </cell>
          <cell r="K101">
            <v>29112.35</v>
          </cell>
        </row>
        <row r="102">
          <cell r="B102">
            <v>450000270</v>
          </cell>
          <cell r="C102" t="str">
            <v>Riverwood Estate Coomera</v>
          </cell>
          <cell r="D102" t="str">
            <v>DOM_CR</v>
          </cell>
          <cell r="E102" t="str">
            <v>PAUALE</v>
          </cell>
          <cell r="G102">
            <v>0</v>
          </cell>
          <cell r="H102">
            <v>0</v>
          </cell>
          <cell r="I102">
            <v>7235.21</v>
          </cell>
          <cell r="J102">
            <v>0</v>
          </cell>
          <cell r="K102">
            <v>7235.21</v>
          </cell>
        </row>
        <row r="103">
          <cell r="B103">
            <v>450000280</v>
          </cell>
          <cell r="C103" t="str">
            <v>Cova Australand-Prendraat Pd Hope Is. Stg 1a,2a/b/c</v>
          </cell>
          <cell r="D103" t="str">
            <v>DOM_CR</v>
          </cell>
          <cell r="E103" t="str">
            <v>PAUALE</v>
          </cell>
          <cell r="G103">
            <v>0</v>
          </cell>
          <cell r="H103">
            <v>13445.16</v>
          </cell>
          <cell r="I103">
            <v>12561.13</v>
          </cell>
          <cell r="J103">
            <v>0</v>
          </cell>
          <cell r="K103">
            <v>26006.29</v>
          </cell>
        </row>
        <row r="104">
          <cell r="B104">
            <v>450000286</v>
          </cell>
          <cell r="C104" t="str">
            <v>Marina Quays Precinct 1 - Sickle Ave Hope Island</v>
          </cell>
          <cell r="D104" t="str">
            <v>DOM_CR</v>
          </cell>
          <cell r="E104" t="str">
            <v>ANDFUR</v>
          </cell>
          <cell r="G104">
            <v>0</v>
          </cell>
          <cell r="H104">
            <v>157.13999999999999</v>
          </cell>
          <cell r="I104">
            <v>-157.13999999999999</v>
          </cell>
          <cell r="J104">
            <v>0</v>
          </cell>
          <cell r="K104">
            <v>0</v>
          </cell>
        </row>
        <row r="105">
          <cell r="B105">
            <v>450000307</v>
          </cell>
          <cell r="C105" t="str">
            <v>Alberi Park Stage 2 - 40PE Int Reticulation</v>
          </cell>
          <cell r="D105" t="str">
            <v>DOM_CR</v>
          </cell>
          <cell r="E105" t="str">
            <v>STEBAS</v>
          </cell>
          <cell r="G105">
            <v>0</v>
          </cell>
          <cell r="H105">
            <v>1252.54</v>
          </cell>
          <cell r="I105">
            <v>7210.4</v>
          </cell>
          <cell r="J105">
            <v>-8462.94</v>
          </cell>
          <cell r="K105">
            <v>0</v>
          </cell>
        </row>
        <row r="106">
          <cell r="B106">
            <v>450000308</v>
          </cell>
          <cell r="C106" t="str">
            <v>Alberi Park Stage 3 - 40PE Int Reticulation</v>
          </cell>
          <cell r="D106" t="str">
            <v>DOM_CR</v>
          </cell>
          <cell r="E106" t="str">
            <v>STEBAS</v>
          </cell>
          <cell r="G106">
            <v>0</v>
          </cell>
          <cell r="H106">
            <v>8936.84</v>
          </cell>
          <cell r="I106">
            <v>0</v>
          </cell>
          <cell r="J106">
            <v>-8936.84</v>
          </cell>
          <cell r="K106">
            <v>0</v>
          </cell>
        </row>
        <row r="107">
          <cell r="B107">
            <v>450000309</v>
          </cell>
          <cell r="C107" t="str">
            <v>Alberi Park Stage 4 - 40PE Int Reticulation</v>
          </cell>
          <cell r="D107" t="str">
            <v>DOM_CR</v>
          </cell>
          <cell r="E107" t="str">
            <v>STEBAS</v>
          </cell>
          <cell r="G107">
            <v>0</v>
          </cell>
          <cell r="H107">
            <v>0</v>
          </cell>
          <cell r="I107">
            <v>511</v>
          </cell>
          <cell r="J107">
            <v>0</v>
          </cell>
          <cell r="K107">
            <v>511</v>
          </cell>
        </row>
        <row r="108">
          <cell r="B108">
            <v>450000310</v>
          </cell>
          <cell r="C108" t="str">
            <v>Alberi Park - Open lay 110PE Teys Rd</v>
          </cell>
          <cell r="D108" t="str">
            <v>DOM_CR</v>
          </cell>
          <cell r="E108" t="str">
            <v>STEBAS</v>
          </cell>
          <cell r="G108">
            <v>0</v>
          </cell>
          <cell r="H108">
            <v>118704.76</v>
          </cell>
          <cell r="I108">
            <v>0</v>
          </cell>
          <cell r="J108">
            <v>-118704.76</v>
          </cell>
          <cell r="K108">
            <v>0</v>
          </cell>
        </row>
        <row r="109">
          <cell r="B109">
            <v>450000313</v>
          </cell>
          <cell r="C109" t="str">
            <v>JF&amp;P Dev Wakerley Stage 44</v>
          </cell>
          <cell r="D109" t="str">
            <v>DOM_CR</v>
          </cell>
          <cell r="E109" t="str">
            <v>STEBAS</v>
          </cell>
          <cell r="G109">
            <v>0</v>
          </cell>
          <cell r="H109">
            <v>962.77</v>
          </cell>
          <cell r="I109">
            <v>13738.73</v>
          </cell>
          <cell r="J109">
            <v>-14701.5</v>
          </cell>
          <cell r="K109">
            <v>0</v>
          </cell>
        </row>
        <row r="110">
          <cell r="B110">
            <v>450000314</v>
          </cell>
          <cell r="C110" t="str">
            <v>JF&amp;P Dev Wakerley Stage 44 - Hwks - New Clev Rd</v>
          </cell>
          <cell r="D110" t="str">
            <v>DOM_CR</v>
          </cell>
          <cell r="E110" t="str">
            <v>STEBAS</v>
          </cell>
          <cell r="G110">
            <v>0</v>
          </cell>
          <cell r="H110">
            <v>0</v>
          </cell>
          <cell r="I110">
            <v>2761.52</v>
          </cell>
          <cell r="J110">
            <v>-2761.52</v>
          </cell>
          <cell r="K110">
            <v>0</v>
          </cell>
        </row>
        <row r="111">
          <cell r="B111">
            <v>450000316</v>
          </cell>
          <cell r="C111" t="str">
            <v>Sunland Group - The Parc Stage 1A</v>
          </cell>
          <cell r="D111" t="str">
            <v>DOM_CR</v>
          </cell>
          <cell r="E111" t="str">
            <v>CHRARM</v>
          </cell>
          <cell r="G111">
            <v>0</v>
          </cell>
          <cell r="H111">
            <v>3559.98</v>
          </cell>
          <cell r="I111">
            <v>13862.64</v>
          </cell>
          <cell r="J111">
            <v>-17422.62</v>
          </cell>
          <cell r="K111">
            <v>0</v>
          </cell>
        </row>
        <row r="112">
          <cell r="B112">
            <v>450000317</v>
          </cell>
          <cell r="C112" t="str">
            <v>Sunland Group - The Parc Headworks</v>
          </cell>
          <cell r="D112" t="str">
            <v>DOM_CR</v>
          </cell>
          <cell r="E112" t="str">
            <v>CHRARM</v>
          </cell>
          <cell r="G112">
            <v>0</v>
          </cell>
          <cell r="H112">
            <v>96126.23</v>
          </cell>
          <cell r="I112">
            <v>857.02</v>
          </cell>
          <cell r="J112">
            <v>-96983.25</v>
          </cell>
          <cell r="K112">
            <v>0</v>
          </cell>
        </row>
        <row r="113">
          <cell r="B113">
            <v>450000318</v>
          </cell>
          <cell r="C113" t="str">
            <v>Brookwater Development Stage 8A</v>
          </cell>
          <cell r="D113" t="str">
            <v>DOM_CR</v>
          </cell>
          <cell r="E113" t="str">
            <v>PHIBOU</v>
          </cell>
          <cell r="G113">
            <v>0</v>
          </cell>
          <cell r="H113">
            <v>3992.7</v>
          </cell>
          <cell r="I113">
            <v>0</v>
          </cell>
          <cell r="J113">
            <v>-3992.7</v>
          </cell>
          <cell r="K113">
            <v>0</v>
          </cell>
        </row>
        <row r="114">
          <cell r="B114">
            <v>450000326</v>
          </cell>
          <cell r="C114" t="str">
            <v>Headworks, Victor St, Tingalpa</v>
          </cell>
          <cell r="D114" t="str">
            <v>DOM_CR</v>
          </cell>
          <cell r="E114" t="str">
            <v>STEBAS</v>
          </cell>
          <cell r="G114">
            <v>0</v>
          </cell>
          <cell r="H114">
            <v>64675.02</v>
          </cell>
          <cell r="I114">
            <v>0</v>
          </cell>
          <cell r="J114">
            <v>-64675.02</v>
          </cell>
          <cell r="K114">
            <v>0</v>
          </cell>
        </row>
        <row r="115">
          <cell r="B115">
            <v>450000331</v>
          </cell>
          <cell r="C115" t="str">
            <v>Coomera Waters Estate Stage 23</v>
          </cell>
          <cell r="D115" t="str">
            <v>DOM_CR</v>
          </cell>
          <cell r="E115" t="str">
            <v>CHRARM</v>
          </cell>
          <cell r="G115">
            <v>0</v>
          </cell>
          <cell r="H115">
            <v>2189.88</v>
          </cell>
          <cell r="I115">
            <v>24411.74</v>
          </cell>
          <cell r="J115">
            <v>-26601.62</v>
          </cell>
          <cell r="K115">
            <v>0</v>
          </cell>
        </row>
        <row r="116">
          <cell r="B116">
            <v>450000333</v>
          </cell>
          <cell r="C116" t="str">
            <v>Peter Beaconsfield, Foxwell Road, Coomera</v>
          </cell>
          <cell r="D116" t="str">
            <v>DOM_CR</v>
          </cell>
          <cell r="E116" t="str">
            <v>CHRARM</v>
          </cell>
          <cell r="G116">
            <v>0</v>
          </cell>
          <cell r="H116">
            <v>3993.39</v>
          </cell>
          <cell r="I116">
            <v>0</v>
          </cell>
          <cell r="J116">
            <v>-3993.39</v>
          </cell>
          <cell r="K116">
            <v>0</v>
          </cell>
        </row>
        <row r="117">
          <cell r="B117">
            <v>450000337</v>
          </cell>
          <cell r="C117" t="str">
            <v>Big Sky Coomera Stage 1</v>
          </cell>
          <cell r="D117" t="str">
            <v>DOM_CR</v>
          </cell>
          <cell r="E117" t="str">
            <v>CHRARM</v>
          </cell>
          <cell r="G117">
            <v>0</v>
          </cell>
          <cell r="H117">
            <v>34820.120000000003</v>
          </cell>
          <cell r="I117">
            <v>3800.1</v>
          </cell>
          <cell r="J117">
            <v>-38620.22</v>
          </cell>
          <cell r="K117">
            <v>0</v>
          </cell>
        </row>
        <row r="118">
          <cell r="B118">
            <v>450000338</v>
          </cell>
          <cell r="C118" t="str">
            <v>Big Sky Coomera Stage 2</v>
          </cell>
          <cell r="D118" t="str">
            <v>DOM_CR</v>
          </cell>
          <cell r="E118" t="str">
            <v>CHRARM</v>
          </cell>
          <cell r="G118">
            <v>0</v>
          </cell>
          <cell r="H118">
            <v>3187.54</v>
          </cell>
          <cell r="I118">
            <v>15671.04</v>
          </cell>
          <cell r="J118">
            <v>-18858.580000000002</v>
          </cell>
          <cell r="K118">
            <v>0</v>
          </cell>
        </row>
        <row r="119">
          <cell r="B119">
            <v>450000339</v>
          </cell>
          <cell r="C119" t="str">
            <v>Jensen's Bower, Jacob Cres Ormeau</v>
          </cell>
          <cell r="D119" t="str">
            <v>DOM_CR</v>
          </cell>
          <cell r="E119" t="str">
            <v>STEBAS</v>
          </cell>
          <cell r="G119">
            <v>0</v>
          </cell>
          <cell r="H119">
            <v>13070.01</v>
          </cell>
          <cell r="I119">
            <v>0</v>
          </cell>
          <cell r="J119">
            <v>-13070.01</v>
          </cell>
          <cell r="K119">
            <v>0</v>
          </cell>
        </row>
        <row r="120">
          <cell r="B120">
            <v>450000340</v>
          </cell>
          <cell r="C120" t="str">
            <v>Woodlands Village &amp; Waterford Stages 14 &amp; 15</v>
          </cell>
          <cell r="D120" t="str">
            <v>DOM_CR</v>
          </cell>
          <cell r="E120" t="str">
            <v>STEBAS</v>
          </cell>
          <cell r="G120">
            <v>0</v>
          </cell>
          <cell r="H120">
            <v>9056.42</v>
          </cell>
          <cell r="I120">
            <v>1628.64</v>
          </cell>
          <cell r="J120">
            <v>-10685.06</v>
          </cell>
          <cell r="K120">
            <v>0</v>
          </cell>
        </row>
        <row r="121">
          <cell r="B121">
            <v>450000341</v>
          </cell>
          <cell r="C121" t="str">
            <v>Woodlands Village &amp; Waterford Stages 13 &amp; 16</v>
          </cell>
          <cell r="D121" t="str">
            <v>DOM_CR</v>
          </cell>
          <cell r="E121" t="str">
            <v>STEBAS</v>
          </cell>
          <cell r="G121">
            <v>0</v>
          </cell>
          <cell r="H121">
            <v>0</v>
          </cell>
          <cell r="I121">
            <v>6022.76</v>
          </cell>
          <cell r="J121">
            <v>-6022.76</v>
          </cell>
          <cell r="K121">
            <v>0</v>
          </cell>
        </row>
        <row r="122">
          <cell r="B122">
            <v>450000342</v>
          </cell>
          <cell r="C122" t="str">
            <v>Delfin, The Promeneade Stage 7 &amp; 8 , Waterside Drive</v>
          </cell>
          <cell r="D122" t="str">
            <v>DOM_CR</v>
          </cell>
          <cell r="E122" t="str">
            <v>PHIBOU</v>
          </cell>
          <cell r="G122">
            <v>0</v>
          </cell>
          <cell r="H122">
            <v>3657.9</v>
          </cell>
          <cell r="I122">
            <v>9296.02</v>
          </cell>
          <cell r="J122">
            <v>-12953.92</v>
          </cell>
          <cell r="K122">
            <v>0</v>
          </cell>
        </row>
        <row r="123">
          <cell r="B123">
            <v>450000343</v>
          </cell>
          <cell r="C123" t="str">
            <v>Mirvac, Melaleuca Drive, Brookwater - Stage 1</v>
          </cell>
          <cell r="D123" t="str">
            <v>DOM_CR</v>
          </cell>
          <cell r="E123" t="str">
            <v>PHIBOU</v>
          </cell>
          <cell r="G123">
            <v>0</v>
          </cell>
          <cell r="H123">
            <v>11406.17</v>
          </cell>
          <cell r="I123">
            <v>4213.07</v>
          </cell>
          <cell r="J123">
            <v>0</v>
          </cell>
          <cell r="K123">
            <v>15619.24</v>
          </cell>
        </row>
        <row r="124">
          <cell r="B124">
            <v>450000344</v>
          </cell>
          <cell r="C124" t="str">
            <v>Delfin Lend Lease, Park Edge Stage 5-8,</v>
          </cell>
          <cell r="D124" t="str">
            <v>DOM_CR</v>
          </cell>
          <cell r="E124" t="str">
            <v>PHIBOU</v>
          </cell>
          <cell r="G124">
            <v>0</v>
          </cell>
          <cell r="H124">
            <v>11592.94</v>
          </cell>
          <cell r="I124">
            <v>22775.55</v>
          </cell>
          <cell r="J124">
            <v>-34368.49</v>
          </cell>
          <cell r="K124">
            <v>0</v>
          </cell>
        </row>
        <row r="125">
          <cell r="B125">
            <v>450000351</v>
          </cell>
          <cell r="C125" t="str">
            <v>Delfin, The Promenade Stage 9, Waterside Drive</v>
          </cell>
          <cell r="D125" t="str">
            <v>DOM_CR</v>
          </cell>
          <cell r="E125" t="str">
            <v>PHIBOU</v>
          </cell>
          <cell r="G125">
            <v>0</v>
          </cell>
          <cell r="H125">
            <v>7204.74</v>
          </cell>
          <cell r="I125">
            <v>73</v>
          </cell>
          <cell r="J125">
            <v>-7277.74</v>
          </cell>
          <cell r="K125">
            <v>0</v>
          </cell>
        </row>
        <row r="126">
          <cell r="B126">
            <v>450000353</v>
          </cell>
          <cell r="C126" t="str">
            <v>The Summit, Stage 20 &amp; 21, Ridge Top Terrace</v>
          </cell>
          <cell r="D126" t="str">
            <v>DOM_CR</v>
          </cell>
          <cell r="E126" t="str">
            <v>PHIBOU</v>
          </cell>
          <cell r="G126">
            <v>0</v>
          </cell>
          <cell r="H126">
            <v>11148.09</v>
          </cell>
          <cell r="I126">
            <v>146</v>
          </cell>
          <cell r="J126">
            <v>-11294.09</v>
          </cell>
          <cell r="K126">
            <v>0</v>
          </cell>
        </row>
        <row r="127">
          <cell r="B127">
            <v>450000359</v>
          </cell>
          <cell r="C127" t="str">
            <v>Coomera Resort, Edwardson Drive, Coomera</v>
          </cell>
          <cell r="D127" t="str">
            <v>DOM_CR</v>
          </cell>
          <cell r="E127" t="str">
            <v>CHRARM</v>
          </cell>
          <cell r="G127">
            <v>0</v>
          </cell>
          <cell r="H127">
            <v>0</v>
          </cell>
          <cell r="I127">
            <v>350</v>
          </cell>
          <cell r="J127">
            <v>0</v>
          </cell>
          <cell r="K127">
            <v>350</v>
          </cell>
        </row>
        <row r="128">
          <cell r="B128">
            <v>450000360</v>
          </cell>
          <cell r="C128" t="str">
            <v>Tamborine Oxenford, Tamborine Oxenford Rd</v>
          </cell>
          <cell r="D128" t="str">
            <v>DOM_CR</v>
          </cell>
          <cell r="E128" t="str">
            <v>CHRARM</v>
          </cell>
          <cell r="G128">
            <v>0</v>
          </cell>
          <cell r="H128">
            <v>0</v>
          </cell>
          <cell r="I128">
            <v>22920.36</v>
          </cell>
          <cell r="J128">
            <v>0</v>
          </cell>
          <cell r="K128">
            <v>22920.36</v>
          </cell>
        </row>
        <row r="129">
          <cell r="B129">
            <v>450000361</v>
          </cell>
          <cell r="C129" t="str">
            <v>Seachange development 299 Napper Rd Arundell - Headworks</v>
          </cell>
          <cell r="D129" t="str">
            <v>DOM_CR</v>
          </cell>
          <cell r="E129" t="str">
            <v>ANDFUR</v>
          </cell>
          <cell r="G129">
            <v>0</v>
          </cell>
          <cell r="H129">
            <v>25469.58</v>
          </cell>
          <cell r="I129">
            <v>207434.3</v>
          </cell>
          <cell r="J129">
            <v>-232903.88</v>
          </cell>
          <cell r="K129">
            <v>0</v>
          </cell>
        </row>
        <row r="130">
          <cell r="B130">
            <v>450000362</v>
          </cell>
          <cell r="C130" t="str">
            <v>Seachange development 299 Napper Rd Arundell - Regulator ins</v>
          </cell>
          <cell r="D130" t="str">
            <v>DOM_CR</v>
          </cell>
          <cell r="E130" t="str">
            <v>ANDFUR</v>
          </cell>
          <cell r="G130">
            <v>0</v>
          </cell>
          <cell r="H130">
            <v>42998.09</v>
          </cell>
          <cell r="I130">
            <v>46529.23</v>
          </cell>
          <cell r="J130">
            <v>-89527.32</v>
          </cell>
          <cell r="K130">
            <v>0</v>
          </cell>
        </row>
        <row r="131">
          <cell r="B131">
            <v>450000368</v>
          </cell>
          <cell r="C131" t="str">
            <v>Woodlands Village Stage 2, Outlook Drive</v>
          </cell>
          <cell r="D131" t="str">
            <v>DOM_CR</v>
          </cell>
          <cell r="E131" t="str">
            <v>STEBAS</v>
          </cell>
          <cell r="G131">
            <v>0</v>
          </cell>
          <cell r="H131">
            <v>0</v>
          </cell>
          <cell r="I131">
            <v>4216.47</v>
          </cell>
          <cell r="J131">
            <v>-4216.47</v>
          </cell>
          <cell r="K131">
            <v>0</v>
          </cell>
        </row>
        <row r="132">
          <cell r="B132">
            <v>450000369</v>
          </cell>
          <cell r="C132" t="str">
            <v>Seaforth At Manly, 57 Moss St, Wakerly</v>
          </cell>
          <cell r="D132" t="str">
            <v>DOM_CR</v>
          </cell>
          <cell r="E132" t="str">
            <v>STEBAS</v>
          </cell>
          <cell r="G132">
            <v>0</v>
          </cell>
          <cell r="H132">
            <v>5161.5600000000004</v>
          </cell>
          <cell r="I132">
            <v>8957.52</v>
          </cell>
          <cell r="J132">
            <v>-14119.08</v>
          </cell>
          <cell r="K132">
            <v>0</v>
          </cell>
        </row>
        <row r="133">
          <cell r="B133">
            <v>450000371</v>
          </cell>
          <cell r="C133" t="str">
            <v>Currumbin Park Estate Stage 23 - retic</v>
          </cell>
          <cell r="D133" t="str">
            <v>DOM_CR</v>
          </cell>
          <cell r="E133" t="str">
            <v>CHRARM</v>
          </cell>
          <cell r="G133">
            <v>0</v>
          </cell>
          <cell r="H133">
            <v>31310.36</v>
          </cell>
          <cell r="I133">
            <v>1065.78</v>
          </cell>
          <cell r="J133">
            <v>-32376.14</v>
          </cell>
          <cell r="K133">
            <v>0</v>
          </cell>
        </row>
        <row r="134">
          <cell r="B134">
            <v>450000372</v>
          </cell>
          <cell r="C134" t="str">
            <v>Currumbin Park Estate Stage 23 - Headworks</v>
          </cell>
          <cell r="D134" t="str">
            <v>DOM_CR</v>
          </cell>
          <cell r="E134" t="str">
            <v>CHRARM</v>
          </cell>
          <cell r="G134">
            <v>0</v>
          </cell>
          <cell r="H134">
            <v>24497.42</v>
          </cell>
          <cell r="I134">
            <v>268819.90000000002</v>
          </cell>
          <cell r="J134">
            <v>-293317.32</v>
          </cell>
          <cell r="K134">
            <v>0</v>
          </cell>
        </row>
        <row r="135">
          <cell r="B135">
            <v>450000373</v>
          </cell>
          <cell r="C135" t="str">
            <v>Parkwood Estate, Stage 7, Gardenia Crt,</v>
          </cell>
          <cell r="D135" t="str">
            <v>DOM_CR</v>
          </cell>
          <cell r="E135" t="str">
            <v>PHIBOU</v>
          </cell>
          <cell r="G135">
            <v>0</v>
          </cell>
          <cell r="H135">
            <v>1129.3900000000001</v>
          </cell>
          <cell r="I135">
            <v>3050.4</v>
          </cell>
          <cell r="J135">
            <v>0</v>
          </cell>
          <cell r="K135">
            <v>4179.79</v>
          </cell>
        </row>
        <row r="136">
          <cell r="B136">
            <v>450000374</v>
          </cell>
          <cell r="C136" t="str">
            <v>Parkwood Estate Stage 8, Boxwood Close,</v>
          </cell>
          <cell r="D136" t="str">
            <v>DOM_CR</v>
          </cell>
          <cell r="E136" t="str">
            <v>PHIBOU</v>
          </cell>
          <cell r="G136">
            <v>0</v>
          </cell>
          <cell r="H136">
            <v>5636.94</v>
          </cell>
          <cell r="I136">
            <v>0</v>
          </cell>
          <cell r="J136">
            <v>-5636.94</v>
          </cell>
          <cell r="K136">
            <v>0</v>
          </cell>
        </row>
        <row r="137">
          <cell r="B137">
            <v>450000375</v>
          </cell>
          <cell r="C137" t="str">
            <v>Augustine Heights, Stage 10B, Trinity Crt</v>
          </cell>
          <cell r="D137" t="str">
            <v>DOM_CR</v>
          </cell>
          <cell r="E137" t="str">
            <v>PHIBOU</v>
          </cell>
          <cell r="G137">
            <v>0</v>
          </cell>
          <cell r="H137">
            <v>5860.08</v>
          </cell>
          <cell r="I137">
            <v>9347.83</v>
          </cell>
          <cell r="J137">
            <v>-15207.91</v>
          </cell>
          <cell r="K137">
            <v>0</v>
          </cell>
        </row>
        <row r="138">
          <cell r="B138">
            <v>450000376</v>
          </cell>
          <cell r="C138" t="str">
            <v>Augustine Heights, Stage 11, Trinity Crt</v>
          </cell>
          <cell r="D138" t="str">
            <v>DOM_CR</v>
          </cell>
          <cell r="E138" t="str">
            <v>PHIBOU</v>
          </cell>
          <cell r="G138">
            <v>0</v>
          </cell>
          <cell r="H138">
            <v>256.08999999999997</v>
          </cell>
          <cell r="I138">
            <v>11240.26</v>
          </cell>
          <cell r="J138">
            <v>-11496.35</v>
          </cell>
          <cell r="K138">
            <v>0</v>
          </cell>
        </row>
        <row r="139">
          <cell r="B139">
            <v>450000377</v>
          </cell>
          <cell r="C139" t="str">
            <v>Seagreen Estate Stage 3, Seashell Avenue</v>
          </cell>
          <cell r="D139" t="str">
            <v>DOM_CR</v>
          </cell>
          <cell r="E139" t="str">
            <v>CHRARM</v>
          </cell>
          <cell r="G139">
            <v>0</v>
          </cell>
          <cell r="H139">
            <v>20761.38</v>
          </cell>
          <cell r="I139">
            <v>0</v>
          </cell>
          <cell r="J139">
            <v>-20761.38</v>
          </cell>
          <cell r="K139">
            <v>0</v>
          </cell>
        </row>
        <row r="140">
          <cell r="B140">
            <v>450000379</v>
          </cell>
          <cell r="C140" t="str">
            <v>Viking Home Gordon Ave Toowoomba</v>
          </cell>
          <cell r="D140" t="str">
            <v>DOM_CR</v>
          </cell>
          <cell r="E140" t="str">
            <v>PETYOU</v>
          </cell>
          <cell r="G140">
            <v>0</v>
          </cell>
          <cell r="H140">
            <v>7455.08</v>
          </cell>
          <cell r="I140">
            <v>1342.24</v>
          </cell>
          <cell r="J140">
            <v>-8797.32</v>
          </cell>
          <cell r="K140">
            <v>0</v>
          </cell>
        </row>
        <row r="141">
          <cell r="B141">
            <v>450000381</v>
          </cell>
          <cell r="C141" t="str">
            <v>Mulpha Sanctuary Cove - Internal Reticulation</v>
          </cell>
          <cell r="D141" t="str">
            <v>DOM_CR</v>
          </cell>
          <cell r="E141" t="str">
            <v>PAUALE</v>
          </cell>
          <cell r="G141">
            <v>0</v>
          </cell>
          <cell r="H141">
            <v>8896.7099999999991</v>
          </cell>
          <cell r="I141">
            <v>2565.33</v>
          </cell>
          <cell r="J141">
            <v>-8896.7099999999991</v>
          </cell>
          <cell r="K141">
            <v>2565.33</v>
          </cell>
        </row>
        <row r="142">
          <cell r="B142">
            <v>450000383</v>
          </cell>
          <cell r="C142" t="str">
            <v>Brisbane Housing Company</v>
          </cell>
          <cell r="D142" t="str">
            <v>DOM_CR</v>
          </cell>
          <cell r="E142" t="str">
            <v>PHIBOU</v>
          </cell>
          <cell r="G142">
            <v>0</v>
          </cell>
          <cell r="H142">
            <v>6777.4</v>
          </cell>
          <cell r="I142">
            <v>16141.54</v>
          </cell>
          <cell r="J142">
            <v>0</v>
          </cell>
          <cell r="K142">
            <v>22918.94</v>
          </cell>
        </row>
        <row r="143">
          <cell r="B143">
            <v>450000384</v>
          </cell>
          <cell r="C143" t="str">
            <v>Emerald Lakes Town Centre Development</v>
          </cell>
          <cell r="D143" t="str">
            <v>DOM_CR</v>
          </cell>
          <cell r="E143" t="str">
            <v>CHRARM</v>
          </cell>
          <cell r="G143">
            <v>0</v>
          </cell>
          <cell r="H143">
            <v>6198.24</v>
          </cell>
          <cell r="I143">
            <v>3913</v>
          </cell>
          <cell r="J143">
            <v>-10111.24</v>
          </cell>
          <cell r="K143">
            <v>0</v>
          </cell>
        </row>
        <row r="144">
          <cell r="B144">
            <v>450000385</v>
          </cell>
          <cell r="C144" t="str">
            <v>Rockfield Rd Estate 58-72 Rockfield Rd Doolandella</v>
          </cell>
          <cell r="D144" t="str">
            <v>DOM_CR</v>
          </cell>
          <cell r="E144" t="str">
            <v>PHIBOU</v>
          </cell>
          <cell r="G144">
            <v>0</v>
          </cell>
          <cell r="H144">
            <v>7353.32</v>
          </cell>
          <cell r="I144">
            <v>3120.5</v>
          </cell>
          <cell r="J144">
            <v>-10473.82</v>
          </cell>
          <cell r="K144">
            <v>0</v>
          </cell>
        </row>
        <row r="145">
          <cell r="B145">
            <v>450000387</v>
          </cell>
          <cell r="C145" t="str">
            <v>PRA Development Stage 14 Doolandella</v>
          </cell>
          <cell r="D145" t="str">
            <v>DOM_CR</v>
          </cell>
          <cell r="E145" t="str">
            <v>PHIBOU</v>
          </cell>
          <cell r="G145">
            <v>0</v>
          </cell>
          <cell r="H145">
            <v>9946.1200000000008</v>
          </cell>
          <cell r="I145">
            <v>1960.6</v>
          </cell>
          <cell r="J145">
            <v>-11906.72</v>
          </cell>
          <cell r="K145">
            <v>0</v>
          </cell>
        </row>
        <row r="146">
          <cell r="B146">
            <v>450000388</v>
          </cell>
          <cell r="C146" t="str">
            <v>Hogg Street 2 Toowoomba</v>
          </cell>
          <cell r="D146" t="str">
            <v>DOM_CR</v>
          </cell>
          <cell r="E146" t="str">
            <v>CHRARM</v>
          </cell>
          <cell r="G146">
            <v>0</v>
          </cell>
          <cell r="H146">
            <v>4090.84</v>
          </cell>
          <cell r="I146">
            <v>8666.34</v>
          </cell>
          <cell r="J146">
            <v>0</v>
          </cell>
          <cell r="K146">
            <v>12757.18</v>
          </cell>
        </row>
        <row r="147">
          <cell r="B147">
            <v>450000390</v>
          </cell>
          <cell r="C147" t="str">
            <v>PRA Development Stage 10, 14 and 1-4 Doolandella</v>
          </cell>
          <cell r="D147" t="str">
            <v>DOM_CR</v>
          </cell>
          <cell r="E147" t="str">
            <v>PHIBOU</v>
          </cell>
          <cell r="G147">
            <v>0</v>
          </cell>
          <cell r="H147">
            <v>12498.21</v>
          </cell>
          <cell r="I147">
            <v>117251.73</v>
          </cell>
          <cell r="J147">
            <v>-129749.94</v>
          </cell>
          <cell r="K147">
            <v>0</v>
          </cell>
        </row>
        <row r="148">
          <cell r="B148">
            <v>450000392</v>
          </cell>
          <cell r="C148" t="str">
            <v>PRA Development Stage 1-4 Doolandella</v>
          </cell>
          <cell r="D148" t="str">
            <v>DOM_CR</v>
          </cell>
          <cell r="E148" t="str">
            <v>PHIBOU</v>
          </cell>
          <cell r="G148">
            <v>0</v>
          </cell>
          <cell r="H148">
            <v>0</v>
          </cell>
          <cell r="I148">
            <v>9950.86</v>
          </cell>
          <cell r="J148">
            <v>0</v>
          </cell>
          <cell r="K148">
            <v>9950.86</v>
          </cell>
        </row>
        <row r="149">
          <cell r="B149">
            <v>450000394</v>
          </cell>
          <cell r="C149" t="str">
            <v>Mira Mar Devt - Alpine Drive /Tor St Toowoomba</v>
          </cell>
          <cell r="D149" t="str">
            <v>DOM_CR</v>
          </cell>
          <cell r="E149" t="str">
            <v>CHRARM</v>
          </cell>
          <cell r="G149">
            <v>0</v>
          </cell>
          <cell r="H149">
            <v>9116.48</v>
          </cell>
          <cell r="I149">
            <v>4216.03</v>
          </cell>
          <cell r="J149">
            <v>-13332.51</v>
          </cell>
          <cell r="K149">
            <v>0</v>
          </cell>
        </row>
        <row r="150">
          <cell r="B150">
            <v>450000395</v>
          </cell>
          <cell r="C150" t="str">
            <v>Mira Mar Devt - Alpine Drive /Tor St Toowoomba</v>
          </cell>
          <cell r="D150" t="str">
            <v>DOM_CR</v>
          </cell>
          <cell r="E150" t="str">
            <v>CHRARM</v>
          </cell>
          <cell r="G150">
            <v>0</v>
          </cell>
          <cell r="H150">
            <v>2237.02</v>
          </cell>
          <cell r="I150">
            <v>0</v>
          </cell>
          <cell r="J150">
            <v>-2237.02</v>
          </cell>
          <cell r="K150">
            <v>0</v>
          </cell>
        </row>
        <row r="151">
          <cell r="B151">
            <v>450000396</v>
          </cell>
          <cell r="C151" t="str">
            <v>CHH Partnership Pty 41-43 Dixon St, Coolangatta</v>
          </cell>
          <cell r="D151" t="str">
            <v>DOM_CR</v>
          </cell>
          <cell r="E151" t="str">
            <v>COLMOR</v>
          </cell>
          <cell r="G151">
            <v>0</v>
          </cell>
          <cell r="H151">
            <v>1681.11</v>
          </cell>
          <cell r="I151">
            <v>405.01</v>
          </cell>
          <cell r="J151">
            <v>0</v>
          </cell>
          <cell r="K151">
            <v>2086.12</v>
          </cell>
        </row>
        <row r="152">
          <cell r="B152">
            <v>450000397</v>
          </cell>
          <cell r="C152" t="str">
            <v>Parkwood Estate Stages 9-15 Wadeville St</v>
          </cell>
          <cell r="D152" t="str">
            <v>DOM_CR</v>
          </cell>
          <cell r="E152" t="str">
            <v>PHIBOU</v>
          </cell>
          <cell r="G152">
            <v>0</v>
          </cell>
          <cell r="H152">
            <v>266.36</v>
          </cell>
          <cell r="I152">
            <v>0</v>
          </cell>
          <cell r="J152">
            <v>0</v>
          </cell>
          <cell r="K152">
            <v>266.36</v>
          </cell>
        </row>
        <row r="153">
          <cell r="B153">
            <v>450000398</v>
          </cell>
          <cell r="C153" t="str">
            <v>Parkwood Estate Stages 9-15 Wadeville St</v>
          </cell>
          <cell r="D153" t="str">
            <v>DOM_CR</v>
          </cell>
          <cell r="E153" t="str">
            <v>PHIBOU</v>
          </cell>
          <cell r="G153">
            <v>0</v>
          </cell>
          <cell r="H153">
            <v>266.36</v>
          </cell>
          <cell r="I153">
            <v>0</v>
          </cell>
          <cell r="J153">
            <v>0</v>
          </cell>
          <cell r="K153">
            <v>266.36</v>
          </cell>
        </row>
        <row r="154">
          <cell r="B154">
            <v>450000399</v>
          </cell>
          <cell r="C154" t="str">
            <v>Parkwood Estate Stages 9-15 Wadeville St</v>
          </cell>
          <cell r="D154" t="str">
            <v>DOM_CR</v>
          </cell>
          <cell r="E154" t="str">
            <v>PHIBOU</v>
          </cell>
          <cell r="G154">
            <v>0</v>
          </cell>
          <cell r="H154">
            <v>266.36</v>
          </cell>
          <cell r="I154">
            <v>0</v>
          </cell>
          <cell r="J154">
            <v>0</v>
          </cell>
          <cell r="K154">
            <v>266.36</v>
          </cell>
        </row>
        <row r="155">
          <cell r="B155">
            <v>450000400</v>
          </cell>
          <cell r="C155" t="str">
            <v>Parkwood Estate Stages 9-15 Wadeville St</v>
          </cell>
          <cell r="D155" t="str">
            <v>DOM_CR</v>
          </cell>
          <cell r="E155" t="str">
            <v>PHIBOU</v>
          </cell>
          <cell r="G155">
            <v>0</v>
          </cell>
          <cell r="H155">
            <v>266.36</v>
          </cell>
          <cell r="I155">
            <v>0</v>
          </cell>
          <cell r="J155">
            <v>0</v>
          </cell>
          <cell r="K155">
            <v>266.36</v>
          </cell>
        </row>
        <row r="156">
          <cell r="B156">
            <v>450000401</v>
          </cell>
          <cell r="C156" t="str">
            <v>Parkwood Estate Stages 9-15 Wadeville St</v>
          </cell>
          <cell r="D156" t="str">
            <v>DOM_CR</v>
          </cell>
          <cell r="E156" t="str">
            <v>PHIBOU</v>
          </cell>
          <cell r="G156">
            <v>0</v>
          </cell>
          <cell r="H156">
            <v>133.18</v>
          </cell>
          <cell r="I156">
            <v>474.5</v>
          </cell>
          <cell r="J156">
            <v>0</v>
          </cell>
          <cell r="K156">
            <v>607.67999999999995</v>
          </cell>
        </row>
        <row r="157">
          <cell r="B157">
            <v>450000402</v>
          </cell>
          <cell r="C157" t="str">
            <v>Parkwood Estate Stages 9-15 Wadeville St</v>
          </cell>
          <cell r="D157" t="str">
            <v>DOM_CR</v>
          </cell>
          <cell r="E157" t="str">
            <v>PHIBOU</v>
          </cell>
          <cell r="G157">
            <v>0</v>
          </cell>
          <cell r="H157">
            <v>133.18</v>
          </cell>
          <cell r="I157">
            <v>0</v>
          </cell>
          <cell r="J157">
            <v>0</v>
          </cell>
          <cell r="K157">
            <v>133.18</v>
          </cell>
        </row>
        <row r="158">
          <cell r="B158">
            <v>450000403</v>
          </cell>
          <cell r="C158" t="str">
            <v>Parkwood Estate Stages 9-15 Wadeville St</v>
          </cell>
          <cell r="D158" t="str">
            <v>DOM_CR</v>
          </cell>
          <cell r="E158" t="str">
            <v>PHIBOU</v>
          </cell>
          <cell r="G158">
            <v>0</v>
          </cell>
          <cell r="H158">
            <v>266.36</v>
          </cell>
          <cell r="I158">
            <v>0</v>
          </cell>
          <cell r="J158">
            <v>0</v>
          </cell>
          <cell r="K158">
            <v>266.36</v>
          </cell>
        </row>
        <row r="159">
          <cell r="B159">
            <v>450000404</v>
          </cell>
          <cell r="C159" t="str">
            <v>Lend Lease Residential 50 Coriander Place, Forest Lake</v>
          </cell>
          <cell r="D159" t="str">
            <v>DOM_CR</v>
          </cell>
          <cell r="E159" t="str">
            <v>PHIBOU</v>
          </cell>
          <cell r="G159">
            <v>0</v>
          </cell>
          <cell r="H159">
            <v>919.56</v>
          </cell>
          <cell r="I159">
            <v>22105.02</v>
          </cell>
          <cell r="J159">
            <v>-23024.58</v>
          </cell>
          <cell r="K159">
            <v>0</v>
          </cell>
        </row>
        <row r="160">
          <cell r="B160">
            <v>450000405</v>
          </cell>
          <cell r="C160" t="str">
            <v>Allissee Developments Stage 2, Bayview Tce, Hollywell</v>
          </cell>
          <cell r="D160" t="str">
            <v>DOM_CR</v>
          </cell>
          <cell r="E160" t="str">
            <v>CHRARM</v>
          </cell>
          <cell r="G160">
            <v>0</v>
          </cell>
          <cell r="H160">
            <v>11003.5</v>
          </cell>
          <cell r="I160">
            <v>1215.82</v>
          </cell>
          <cell r="J160">
            <v>0</v>
          </cell>
          <cell r="K160">
            <v>12219.32</v>
          </cell>
        </row>
        <row r="161">
          <cell r="B161">
            <v>450000407</v>
          </cell>
          <cell r="C161" t="str">
            <v>Waterville Properties P/L 115 Government Rd, Richlands</v>
          </cell>
          <cell r="D161" t="str">
            <v>DOM_CR</v>
          </cell>
          <cell r="E161" t="str">
            <v>PHIBOU</v>
          </cell>
          <cell r="G161">
            <v>0</v>
          </cell>
          <cell r="H161">
            <v>532.72</v>
          </cell>
          <cell r="I161">
            <v>0</v>
          </cell>
          <cell r="J161">
            <v>0</v>
          </cell>
          <cell r="K161">
            <v>532.72</v>
          </cell>
        </row>
        <row r="162">
          <cell r="B162">
            <v>450000408</v>
          </cell>
          <cell r="C162" t="str">
            <v>Genesis Stage 3 - Community centre, Amity Rd, Coomera</v>
          </cell>
          <cell r="D162" t="str">
            <v>DOM_CR</v>
          </cell>
          <cell r="E162" t="str">
            <v>CHRARM</v>
          </cell>
          <cell r="G162">
            <v>0</v>
          </cell>
          <cell r="H162">
            <v>4383.55</v>
          </cell>
          <cell r="I162">
            <v>0</v>
          </cell>
          <cell r="J162">
            <v>-4383.55</v>
          </cell>
          <cell r="K162">
            <v>0</v>
          </cell>
        </row>
        <row r="163">
          <cell r="B163">
            <v>450000409</v>
          </cell>
          <cell r="C163" t="str">
            <v>Sherwood Parklands (Headworks)</v>
          </cell>
          <cell r="D163" t="str">
            <v>DOM_CR</v>
          </cell>
          <cell r="E163" t="str">
            <v>STEBAS</v>
          </cell>
          <cell r="G163">
            <v>0</v>
          </cell>
          <cell r="H163">
            <v>651.62</v>
          </cell>
          <cell r="I163">
            <v>20989.17</v>
          </cell>
          <cell r="J163">
            <v>-21640.79</v>
          </cell>
          <cell r="K163">
            <v>0</v>
          </cell>
        </row>
        <row r="164">
          <cell r="B164">
            <v>450000410</v>
          </cell>
          <cell r="C164" t="str">
            <v>Sherwood Parklands (Internal reticulation)</v>
          </cell>
          <cell r="D164" t="str">
            <v>DOM_CR</v>
          </cell>
          <cell r="E164" t="str">
            <v>STEBAS</v>
          </cell>
          <cell r="G164">
            <v>0</v>
          </cell>
          <cell r="H164">
            <v>2200.2399999999998</v>
          </cell>
          <cell r="I164">
            <v>12483.45</v>
          </cell>
          <cell r="J164">
            <v>0</v>
          </cell>
          <cell r="K164">
            <v>14683.69</v>
          </cell>
        </row>
        <row r="165">
          <cell r="B165">
            <v>450000413</v>
          </cell>
          <cell r="C165" t="str">
            <v>Park Edge Estate, stage 10-13, Grand Canyon Dr, Springfield</v>
          </cell>
          <cell r="D165" t="str">
            <v>DOM_CR</v>
          </cell>
          <cell r="E165" t="str">
            <v>PHIBOU</v>
          </cell>
          <cell r="G165">
            <v>0</v>
          </cell>
          <cell r="H165">
            <v>1076.7</v>
          </cell>
          <cell r="I165">
            <v>28204.91</v>
          </cell>
          <cell r="J165">
            <v>-29281.61</v>
          </cell>
          <cell r="K165">
            <v>0</v>
          </cell>
        </row>
        <row r="166">
          <cell r="B166">
            <v>450000415</v>
          </cell>
          <cell r="C166" t="str">
            <v>Hogg Street Retirement Village, Toowoomba</v>
          </cell>
          <cell r="D166" t="str">
            <v>DOM_CR</v>
          </cell>
          <cell r="E166" t="str">
            <v>CHRARM</v>
          </cell>
          <cell r="G166">
            <v>0</v>
          </cell>
          <cell r="H166">
            <v>0</v>
          </cell>
          <cell r="I166">
            <v>73</v>
          </cell>
          <cell r="J166">
            <v>0</v>
          </cell>
          <cell r="K166">
            <v>73</v>
          </cell>
        </row>
        <row r="167">
          <cell r="B167">
            <v>450000416</v>
          </cell>
          <cell r="C167" t="str">
            <v>Genesis Stage 3 - Internal, Amity Rd Coomera</v>
          </cell>
          <cell r="D167" t="str">
            <v>DOM_CR</v>
          </cell>
          <cell r="E167" t="str">
            <v>CHRARM</v>
          </cell>
          <cell r="G167">
            <v>0</v>
          </cell>
          <cell r="H167">
            <v>7086.74</v>
          </cell>
          <cell r="I167">
            <v>9059.14</v>
          </cell>
          <cell r="J167">
            <v>0</v>
          </cell>
          <cell r="K167">
            <v>16145.88</v>
          </cell>
        </row>
        <row r="168">
          <cell r="B168">
            <v>450000417</v>
          </cell>
          <cell r="C168" t="str">
            <v>Romanza Properties (Strawberry Fields), Attenborough Bvd, Pi</v>
          </cell>
          <cell r="D168" t="str">
            <v>DOM_CR</v>
          </cell>
          <cell r="E168" t="str">
            <v>CHRARM</v>
          </cell>
          <cell r="G168">
            <v>0</v>
          </cell>
          <cell r="H168">
            <v>325.64</v>
          </cell>
          <cell r="I168">
            <v>24983.22</v>
          </cell>
          <cell r="J168">
            <v>-25308.86</v>
          </cell>
          <cell r="K168">
            <v>0</v>
          </cell>
        </row>
        <row r="169">
          <cell r="B169">
            <v>450000419</v>
          </cell>
          <cell r="C169" t="str">
            <v>Pimpama Headworks, Yawalpah Rd, Pimpama</v>
          </cell>
          <cell r="D169" t="str">
            <v>DOM_CR</v>
          </cell>
          <cell r="E169" t="str">
            <v>STEBAS</v>
          </cell>
          <cell r="G169">
            <v>0</v>
          </cell>
          <cell r="H169">
            <v>753.43</v>
          </cell>
          <cell r="I169">
            <v>702289.8</v>
          </cell>
          <cell r="J169">
            <v>0</v>
          </cell>
          <cell r="K169">
            <v>703043.23</v>
          </cell>
        </row>
        <row r="170">
          <cell r="B170">
            <v>450000420</v>
          </cell>
          <cell r="C170" t="str">
            <v>Eastern Manor Estate Stage 26, Dianthus St, Wakerley</v>
          </cell>
          <cell r="D170" t="str">
            <v>DOM_CR</v>
          </cell>
          <cell r="E170" t="str">
            <v>STEBAS</v>
          </cell>
          <cell r="G170">
            <v>0</v>
          </cell>
          <cell r="H170">
            <v>120.47</v>
          </cell>
          <cell r="I170">
            <v>17668.62</v>
          </cell>
          <cell r="J170">
            <v>-17789.09</v>
          </cell>
          <cell r="K170">
            <v>0</v>
          </cell>
        </row>
        <row r="171">
          <cell r="B171">
            <v>450000421</v>
          </cell>
          <cell r="C171" t="str">
            <v>Boggo Road Gaol, Annerley Rd, Annerley</v>
          </cell>
          <cell r="D171" t="str">
            <v>DOM_CR</v>
          </cell>
          <cell r="E171" t="str">
            <v>STEBAS</v>
          </cell>
          <cell r="G171">
            <v>0</v>
          </cell>
          <cell r="H171">
            <v>0</v>
          </cell>
          <cell r="I171">
            <v>22765.9</v>
          </cell>
          <cell r="J171">
            <v>0</v>
          </cell>
          <cell r="K171">
            <v>22765.9</v>
          </cell>
        </row>
        <row r="172">
          <cell r="B172">
            <v>450000423</v>
          </cell>
          <cell r="C172" t="str">
            <v>Bridge St Stage 5, 530 Bridge St, Toowoomba</v>
          </cell>
          <cell r="D172" t="str">
            <v>DOM_CR</v>
          </cell>
          <cell r="E172" t="str">
            <v>CHRARM</v>
          </cell>
          <cell r="G172">
            <v>0</v>
          </cell>
          <cell r="H172">
            <v>1763.85</v>
          </cell>
          <cell r="I172">
            <v>152.68</v>
          </cell>
          <cell r="J172">
            <v>0</v>
          </cell>
          <cell r="K172">
            <v>1916.53</v>
          </cell>
        </row>
        <row r="173">
          <cell r="B173">
            <v>450000424</v>
          </cell>
          <cell r="C173" t="str">
            <v>Greenhampton Estate, Bellara Drive, Toowoomba</v>
          </cell>
          <cell r="D173" t="str">
            <v>DOM_CR</v>
          </cell>
          <cell r="E173" t="str">
            <v>CHRARM</v>
          </cell>
          <cell r="G173">
            <v>0</v>
          </cell>
          <cell r="H173">
            <v>2630.25</v>
          </cell>
          <cell r="I173">
            <v>7183.03</v>
          </cell>
          <cell r="J173">
            <v>-9813.2800000000007</v>
          </cell>
          <cell r="K173">
            <v>0</v>
          </cell>
        </row>
        <row r="174">
          <cell r="B174">
            <v>450000426</v>
          </cell>
          <cell r="C174" t="str">
            <v>Mossvale on Manly Stage 9, Tilley Rd, Wakerley</v>
          </cell>
          <cell r="D174" t="str">
            <v>DOM_CR</v>
          </cell>
          <cell r="E174" t="str">
            <v>STEBAS</v>
          </cell>
          <cell r="G174">
            <v>0</v>
          </cell>
          <cell r="H174">
            <v>0</v>
          </cell>
          <cell r="I174">
            <v>6998.97</v>
          </cell>
          <cell r="J174">
            <v>0</v>
          </cell>
          <cell r="K174">
            <v>6998.97</v>
          </cell>
        </row>
        <row r="175">
          <cell r="B175">
            <v>450000429</v>
          </cell>
          <cell r="C175" t="str">
            <v>New Domestic Meter Set</v>
          </cell>
          <cell r="D175" t="str">
            <v>DOM_CR</v>
          </cell>
          <cell r="E175" t="str">
            <v>MARHOL</v>
          </cell>
          <cell r="G175">
            <v>0</v>
          </cell>
          <cell r="H175">
            <v>0</v>
          </cell>
          <cell r="I175">
            <v>79278.37</v>
          </cell>
          <cell r="J175">
            <v>-21599.85</v>
          </cell>
          <cell r="K175">
            <v>57678.52</v>
          </cell>
        </row>
        <row r="176">
          <cell r="B176">
            <v>450000430</v>
          </cell>
          <cell r="C176" t="str">
            <v>New Domestic Service - Estate</v>
          </cell>
          <cell r="D176" t="str">
            <v>DOM_CR</v>
          </cell>
          <cell r="E176" t="str">
            <v>MARHOL</v>
          </cell>
          <cell r="G176">
            <v>0</v>
          </cell>
          <cell r="H176">
            <v>0</v>
          </cell>
          <cell r="I176">
            <v>89178.52</v>
          </cell>
          <cell r="J176">
            <v>-11562</v>
          </cell>
          <cell r="K176">
            <v>77616.52</v>
          </cell>
        </row>
        <row r="177">
          <cell r="B177">
            <v>450000431</v>
          </cell>
          <cell r="C177" t="str">
            <v>New Domestic Service - Existing Domestic</v>
          </cell>
          <cell r="D177" t="str">
            <v>DOM_CR</v>
          </cell>
          <cell r="E177" t="str">
            <v>MARHOL</v>
          </cell>
          <cell r="G177">
            <v>0</v>
          </cell>
          <cell r="H177">
            <v>0</v>
          </cell>
          <cell r="I177">
            <v>57366.400000000001</v>
          </cell>
          <cell r="J177">
            <v>0</v>
          </cell>
          <cell r="K177">
            <v>57366.400000000001</v>
          </cell>
        </row>
        <row r="178">
          <cell r="B178">
            <v>450000433</v>
          </cell>
          <cell r="C178" t="str">
            <v>New Main - Existing Domestic</v>
          </cell>
          <cell r="D178" t="str">
            <v>DOM_CR</v>
          </cell>
          <cell r="E178" t="str">
            <v>MARHOL</v>
          </cell>
          <cell r="G178">
            <v>0</v>
          </cell>
          <cell r="H178">
            <v>0</v>
          </cell>
          <cell r="I178">
            <v>1880.5</v>
          </cell>
          <cell r="J178">
            <v>-1771</v>
          </cell>
          <cell r="K178">
            <v>109.5</v>
          </cell>
        </row>
        <row r="179">
          <cell r="B179">
            <v>450000444</v>
          </cell>
          <cell r="C179" t="str">
            <v>Currumbin Ridge, Mitchell St, Currumbin Valley</v>
          </cell>
          <cell r="D179" t="str">
            <v>DOM_CR</v>
          </cell>
          <cell r="E179" t="str">
            <v>CHRARM</v>
          </cell>
          <cell r="G179">
            <v>0</v>
          </cell>
          <cell r="H179">
            <v>0</v>
          </cell>
          <cell r="I179">
            <v>7435.63</v>
          </cell>
          <cell r="J179">
            <v>0</v>
          </cell>
          <cell r="K179">
            <v>7435.63</v>
          </cell>
        </row>
        <row r="180">
          <cell r="B180">
            <v>450000445</v>
          </cell>
          <cell r="C180" t="str">
            <v>Brookwater stage 11C, Brookwater Drive, Brookwater</v>
          </cell>
          <cell r="D180" t="str">
            <v>DOM_CR</v>
          </cell>
          <cell r="E180" t="str">
            <v>PHIBOU</v>
          </cell>
          <cell r="G180">
            <v>0</v>
          </cell>
          <cell r="H180">
            <v>0</v>
          </cell>
          <cell r="I180">
            <v>401.5</v>
          </cell>
          <cell r="J180">
            <v>0</v>
          </cell>
          <cell r="K180">
            <v>401.5</v>
          </cell>
        </row>
        <row r="181">
          <cell r="B181">
            <v>450000459</v>
          </cell>
          <cell r="C181" t="str">
            <v>Cova stage 1, Pendraat Parade, Hope Island</v>
          </cell>
          <cell r="D181" t="str">
            <v>DOM_CR</v>
          </cell>
          <cell r="E181" t="str">
            <v>CHRARM</v>
          </cell>
          <cell r="G181">
            <v>0</v>
          </cell>
          <cell r="H181">
            <v>0</v>
          </cell>
          <cell r="I181">
            <v>3411.98</v>
          </cell>
          <cell r="J181">
            <v>-3411.98</v>
          </cell>
          <cell r="K181">
            <v>0</v>
          </cell>
        </row>
        <row r="182">
          <cell r="B182">
            <v>450000460</v>
          </cell>
          <cell r="C182" t="str">
            <v>Hope Island Harbour Village, Glengallon Way, Hope Island</v>
          </cell>
          <cell r="D182" t="str">
            <v>DOM_CR</v>
          </cell>
          <cell r="E182" t="str">
            <v>CHRARM</v>
          </cell>
          <cell r="G182">
            <v>0</v>
          </cell>
          <cell r="H182">
            <v>0</v>
          </cell>
          <cell r="I182">
            <v>3625.65</v>
          </cell>
          <cell r="J182">
            <v>0</v>
          </cell>
          <cell r="K182">
            <v>3625.65</v>
          </cell>
        </row>
        <row r="183">
          <cell r="B183">
            <v>450000461</v>
          </cell>
          <cell r="C183" t="str">
            <v>Brisbane land developers, 79-91 Green Camp Rd, Wakerley</v>
          </cell>
          <cell r="D183" t="str">
            <v>DOM_CR</v>
          </cell>
          <cell r="E183" t="str">
            <v>STEBAS</v>
          </cell>
          <cell r="G183">
            <v>0</v>
          </cell>
          <cell r="H183">
            <v>0</v>
          </cell>
          <cell r="I183">
            <v>736</v>
          </cell>
          <cell r="J183">
            <v>0</v>
          </cell>
          <cell r="K183">
            <v>736</v>
          </cell>
        </row>
        <row r="184">
          <cell r="B184">
            <v>450000463</v>
          </cell>
          <cell r="C184" t="str">
            <v>Gainsbourough Greens Estate,Yawalpha Rd, Pimpana</v>
          </cell>
          <cell r="D184" t="str">
            <v>DOM_CR</v>
          </cell>
          <cell r="E184" t="str">
            <v>CHRARM</v>
          </cell>
          <cell r="G184">
            <v>0</v>
          </cell>
          <cell r="H184">
            <v>0</v>
          </cell>
          <cell r="I184">
            <v>36722.400000000001</v>
          </cell>
          <cell r="J184">
            <v>0</v>
          </cell>
          <cell r="K184">
            <v>36722.400000000001</v>
          </cell>
        </row>
        <row r="185">
          <cell r="B185">
            <v>450000464</v>
          </cell>
          <cell r="C185" t="str">
            <v>Ormeau Hills Stage 7, Sir Charles Holm Drive, Ormeau Hills</v>
          </cell>
          <cell r="D185" t="str">
            <v>DOM_CR</v>
          </cell>
          <cell r="E185" t="str">
            <v>STEBAS</v>
          </cell>
          <cell r="G185">
            <v>0</v>
          </cell>
          <cell r="H185">
            <v>0</v>
          </cell>
          <cell r="I185">
            <v>1507</v>
          </cell>
          <cell r="J185">
            <v>0</v>
          </cell>
          <cell r="K185">
            <v>1507</v>
          </cell>
        </row>
        <row r="186">
          <cell r="B186">
            <v>450000465</v>
          </cell>
          <cell r="C186" t="str">
            <v>Stocklands Development,197 Eggersdorf Rd, Ormeau</v>
          </cell>
          <cell r="D186" t="str">
            <v>DOM_CR</v>
          </cell>
          <cell r="E186" t="str">
            <v>STEBAS</v>
          </cell>
          <cell r="G186">
            <v>0</v>
          </cell>
          <cell r="H186">
            <v>0</v>
          </cell>
          <cell r="I186">
            <v>2710.91</v>
          </cell>
          <cell r="J186">
            <v>0</v>
          </cell>
          <cell r="K186">
            <v>2710.91</v>
          </cell>
        </row>
        <row r="187">
          <cell r="B187">
            <v>450000466</v>
          </cell>
          <cell r="C187" t="str">
            <v>Jacobs Ridge Stage 24, Maidenwell Rd, Ormeau</v>
          </cell>
          <cell r="D187" t="str">
            <v>DOM_CR</v>
          </cell>
          <cell r="E187" t="str">
            <v>STEBAS</v>
          </cell>
          <cell r="G187">
            <v>0</v>
          </cell>
          <cell r="H187">
            <v>0</v>
          </cell>
          <cell r="I187">
            <v>9363.67</v>
          </cell>
          <cell r="J187">
            <v>0</v>
          </cell>
          <cell r="K187">
            <v>9363.67</v>
          </cell>
        </row>
        <row r="188">
          <cell r="B188">
            <v>450000468</v>
          </cell>
          <cell r="C188" t="str">
            <v>Moss Rd Development, Cnr Moss and Manly roads, Wakerley</v>
          </cell>
          <cell r="D188" t="str">
            <v>DOM_CR</v>
          </cell>
          <cell r="E188" t="str">
            <v>STEBAS</v>
          </cell>
          <cell r="G188">
            <v>0</v>
          </cell>
          <cell r="H188">
            <v>0</v>
          </cell>
          <cell r="I188">
            <v>276</v>
          </cell>
          <cell r="J188">
            <v>0</v>
          </cell>
          <cell r="K188">
            <v>276</v>
          </cell>
        </row>
        <row r="189">
          <cell r="B189">
            <v>450000470</v>
          </cell>
          <cell r="C189" t="str">
            <v>Currumbin Ridge, (Headworks) Mitchell St, Currumbin Valley</v>
          </cell>
          <cell r="D189" t="str">
            <v>DOM_CR</v>
          </cell>
          <cell r="E189" t="str">
            <v>CHRARM</v>
          </cell>
          <cell r="G189">
            <v>0</v>
          </cell>
          <cell r="H189">
            <v>0</v>
          </cell>
          <cell r="I189">
            <v>32168.22</v>
          </cell>
          <cell r="J189">
            <v>0</v>
          </cell>
          <cell r="K189">
            <v>32168.22</v>
          </cell>
        </row>
        <row r="190">
          <cell r="B190">
            <v>450000475</v>
          </cell>
          <cell r="C190" t="str">
            <v>Jacobs Ridge St 22, Lynbrook Ave, Ormeau</v>
          </cell>
          <cell r="D190" t="str">
            <v>DOM_CR</v>
          </cell>
          <cell r="E190" t="str">
            <v>STEBAS</v>
          </cell>
          <cell r="G190">
            <v>0</v>
          </cell>
          <cell r="H190">
            <v>0</v>
          </cell>
          <cell r="I190">
            <v>7637.19</v>
          </cell>
          <cell r="J190">
            <v>0</v>
          </cell>
          <cell r="K190">
            <v>7637.19</v>
          </cell>
        </row>
        <row r="191">
          <cell r="B191">
            <v>450000476</v>
          </cell>
          <cell r="C191" t="str">
            <v>Jacobs Ridge St 23, Carrington St, Ormeau</v>
          </cell>
          <cell r="D191" t="str">
            <v>DOM_CR</v>
          </cell>
          <cell r="E191" t="str">
            <v>STEBAS</v>
          </cell>
          <cell r="G191">
            <v>0</v>
          </cell>
          <cell r="H191">
            <v>0</v>
          </cell>
          <cell r="I191">
            <v>15279.28</v>
          </cell>
          <cell r="J191">
            <v>0</v>
          </cell>
          <cell r="K191">
            <v>15279.28</v>
          </cell>
        </row>
        <row r="192">
          <cell r="B192">
            <v>450000478</v>
          </cell>
          <cell r="C192" t="str">
            <v>Ormeau Hills Stage 8, Ormeau Ridge Rd, Ormeau Hills</v>
          </cell>
          <cell r="D192" t="str">
            <v>DOM_CR</v>
          </cell>
          <cell r="E192" t="str">
            <v>STEBAS</v>
          </cell>
          <cell r="G192">
            <v>0</v>
          </cell>
          <cell r="H192">
            <v>0</v>
          </cell>
          <cell r="I192">
            <v>184</v>
          </cell>
          <cell r="J192">
            <v>0</v>
          </cell>
          <cell r="K192">
            <v>184</v>
          </cell>
        </row>
        <row r="193">
          <cell r="B193">
            <v>450000479</v>
          </cell>
          <cell r="C193" t="str">
            <v>Woodlands Village 1, Stage 4, Outlook Dr, Waterford</v>
          </cell>
          <cell r="D193" t="str">
            <v>DOM_CR</v>
          </cell>
          <cell r="E193" t="str">
            <v>STEBAS</v>
          </cell>
          <cell r="G193">
            <v>0</v>
          </cell>
          <cell r="H193">
            <v>0</v>
          </cell>
          <cell r="I193">
            <v>1894.53</v>
          </cell>
          <cell r="J193">
            <v>-1894.53</v>
          </cell>
          <cell r="K193">
            <v>0</v>
          </cell>
        </row>
        <row r="194">
          <cell r="B194">
            <v>450000480</v>
          </cell>
          <cell r="C194" t="str">
            <v>Woodlands Village 1, Stage 5, Outlook Dr, Waterford</v>
          </cell>
          <cell r="D194" t="str">
            <v>DOM_CR</v>
          </cell>
          <cell r="E194" t="str">
            <v>STEBAS</v>
          </cell>
          <cell r="G194">
            <v>0</v>
          </cell>
          <cell r="H194">
            <v>0</v>
          </cell>
          <cell r="I194">
            <v>2511.83</v>
          </cell>
          <cell r="J194">
            <v>-2511.83</v>
          </cell>
          <cell r="K194">
            <v>0</v>
          </cell>
        </row>
        <row r="195">
          <cell r="B195">
            <v>450000481</v>
          </cell>
          <cell r="C195" t="str">
            <v>Woodlands Village 1, Stage 6, Outlook Dr, Waterford</v>
          </cell>
          <cell r="D195" t="str">
            <v>DOM_CR</v>
          </cell>
          <cell r="E195" t="str">
            <v>STEBAS</v>
          </cell>
          <cell r="G195">
            <v>0</v>
          </cell>
          <cell r="H195">
            <v>0</v>
          </cell>
          <cell r="I195">
            <v>4988.87</v>
          </cell>
          <cell r="J195">
            <v>0</v>
          </cell>
          <cell r="K195">
            <v>4988.87</v>
          </cell>
        </row>
        <row r="196">
          <cell r="B196">
            <v>450000482</v>
          </cell>
          <cell r="C196" t="str">
            <v>FKP Development, (Headworks) Gardner Road, Rochedale</v>
          </cell>
          <cell r="D196" t="str">
            <v>DOM_CR</v>
          </cell>
          <cell r="E196" t="str">
            <v>STEBAS</v>
          </cell>
          <cell r="G196">
            <v>0</v>
          </cell>
          <cell r="H196">
            <v>0</v>
          </cell>
          <cell r="I196">
            <v>15012</v>
          </cell>
          <cell r="J196">
            <v>0</v>
          </cell>
          <cell r="K196">
            <v>15012</v>
          </cell>
        </row>
        <row r="197">
          <cell r="B197">
            <v>450000483</v>
          </cell>
          <cell r="C197" t="str">
            <v>Mulpha Group - Tristania Way, Sanctuary Cove, Hope Island</v>
          </cell>
          <cell r="D197" t="str">
            <v>DOM_CR</v>
          </cell>
          <cell r="E197" t="str">
            <v>CHRARM</v>
          </cell>
          <cell r="G197">
            <v>0</v>
          </cell>
          <cell r="H197">
            <v>0</v>
          </cell>
          <cell r="I197">
            <v>6458.15</v>
          </cell>
          <cell r="J197">
            <v>0</v>
          </cell>
          <cell r="K197">
            <v>6458.15</v>
          </cell>
        </row>
        <row r="198">
          <cell r="B198">
            <v>450000484</v>
          </cell>
          <cell r="C198" t="str">
            <v>Mulpha Group - Hillcrest Place, Sanctuary Cove, Hope Island</v>
          </cell>
          <cell r="D198" t="str">
            <v>DOM_CR</v>
          </cell>
          <cell r="E198" t="str">
            <v>CHRARM</v>
          </cell>
          <cell r="G198">
            <v>0</v>
          </cell>
          <cell r="H198">
            <v>0</v>
          </cell>
          <cell r="I198">
            <v>17715.23</v>
          </cell>
          <cell r="J198">
            <v>0</v>
          </cell>
          <cell r="K198">
            <v>17715.23</v>
          </cell>
        </row>
        <row r="199">
          <cell r="B199">
            <v>450000487</v>
          </cell>
          <cell r="C199" t="str">
            <v>Hope Island Harbour Village (Headworks), Glengallon Way, Hop</v>
          </cell>
          <cell r="D199" t="str">
            <v>DOM_CR</v>
          </cell>
          <cell r="E199" t="str">
            <v>CHRARM</v>
          </cell>
          <cell r="G199">
            <v>0</v>
          </cell>
          <cell r="H199">
            <v>0</v>
          </cell>
          <cell r="I199">
            <v>368</v>
          </cell>
          <cell r="J199">
            <v>0</v>
          </cell>
          <cell r="K199">
            <v>368</v>
          </cell>
        </row>
        <row r="200">
          <cell r="B200">
            <v>450000490</v>
          </cell>
          <cell r="C200" t="str">
            <v>Big Sky Coomera Stage 5</v>
          </cell>
          <cell r="D200" t="str">
            <v>DOM_CR</v>
          </cell>
          <cell r="E200" t="str">
            <v>CHRARM</v>
          </cell>
          <cell r="G200">
            <v>0</v>
          </cell>
          <cell r="H200">
            <v>0</v>
          </cell>
          <cell r="I200">
            <v>1102.5</v>
          </cell>
          <cell r="J200">
            <v>0</v>
          </cell>
          <cell r="K200">
            <v>1102.5</v>
          </cell>
        </row>
        <row r="201">
          <cell r="B201">
            <v>450000492</v>
          </cell>
          <cell r="C201" t="str">
            <v>Hillcroft at Belmont, Lot 15 Dairy Swamp Rd, Belmont</v>
          </cell>
          <cell r="D201" t="str">
            <v>DOM_CR</v>
          </cell>
          <cell r="E201" t="str">
            <v>STEBAS</v>
          </cell>
          <cell r="G201">
            <v>0</v>
          </cell>
          <cell r="H201">
            <v>0</v>
          </cell>
          <cell r="I201">
            <v>5580.22</v>
          </cell>
          <cell r="J201">
            <v>-5580.22</v>
          </cell>
          <cell r="K201">
            <v>0</v>
          </cell>
        </row>
        <row r="202">
          <cell r="B202">
            <v>450000493</v>
          </cell>
          <cell r="C202" t="str">
            <v>Village 6, Stages 5 &amp; 6 Woodlands, Conondale Way, Waterford</v>
          </cell>
          <cell r="D202" t="str">
            <v>DOM_CR</v>
          </cell>
          <cell r="E202" t="str">
            <v>STEBAS</v>
          </cell>
          <cell r="G202">
            <v>0</v>
          </cell>
          <cell r="H202">
            <v>0</v>
          </cell>
          <cell r="I202">
            <v>328.5</v>
          </cell>
          <cell r="J202">
            <v>0</v>
          </cell>
          <cell r="K202">
            <v>328.5</v>
          </cell>
        </row>
        <row r="203">
          <cell r="B203">
            <v>450000501</v>
          </cell>
          <cell r="C203" t="str">
            <v>Stage 45A &amp; 45B, 259 Green Camp Rd, Wakerley</v>
          </cell>
          <cell r="D203" t="str">
            <v>DOM_CR</v>
          </cell>
          <cell r="E203" t="str">
            <v>STEBAS</v>
          </cell>
          <cell r="G203">
            <v>0</v>
          </cell>
          <cell r="H203">
            <v>0</v>
          </cell>
          <cell r="I203">
            <v>806</v>
          </cell>
          <cell r="J203">
            <v>0</v>
          </cell>
          <cell r="K203">
            <v>806</v>
          </cell>
        </row>
        <row r="204">
          <cell r="B204">
            <v>450000502</v>
          </cell>
          <cell r="C204" t="str">
            <v>Woodlands Village 6, Stages 7,8,9, Grand Terrace, Waterford</v>
          </cell>
          <cell r="D204" t="str">
            <v>DOM_CR</v>
          </cell>
          <cell r="E204" t="str">
            <v>STEBAS</v>
          </cell>
          <cell r="G204">
            <v>0</v>
          </cell>
          <cell r="H204">
            <v>0</v>
          </cell>
          <cell r="I204">
            <v>622</v>
          </cell>
          <cell r="J204">
            <v>0</v>
          </cell>
          <cell r="K204">
            <v>622</v>
          </cell>
        </row>
        <row r="205">
          <cell r="B205">
            <v>450000503</v>
          </cell>
          <cell r="C205" t="str">
            <v>Woodlands Village 5, Stages 3,9,10, Grand Terrace Waterford</v>
          </cell>
          <cell r="D205" t="str">
            <v>DOM_CR</v>
          </cell>
          <cell r="E205" t="str">
            <v>STEBAS</v>
          </cell>
          <cell r="G205">
            <v>0</v>
          </cell>
          <cell r="H205">
            <v>0</v>
          </cell>
          <cell r="I205">
            <v>804.5</v>
          </cell>
          <cell r="J205">
            <v>0</v>
          </cell>
          <cell r="K205">
            <v>804.5</v>
          </cell>
        </row>
        <row r="206">
          <cell r="B206">
            <v>450000504</v>
          </cell>
          <cell r="C206" t="str">
            <v>Park Edge Stage 14-16, Park Edge Drive, Springfield Lake</v>
          </cell>
          <cell r="D206" t="str">
            <v>DOM_CR</v>
          </cell>
          <cell r="E206" t="str">
            <v>PHIBOU</v>
          </cell>
          <cell r="G206">
            <v>0</v>
          </cell>
          <cell r="H206">
            <v>0</v>
          </cell>
          <cell r="I206">
            <v>7096.48</v>
          </cell>
          <cell r="J206">
            <v>0</v>
          </cell>
          <cell r="K206">
            <v>7096.48</v>
          </cell>
        </row>
        <row r="207">
          <cell r="B207">
            <v>450000512</v>
          </cell>
          <cell r="C207" t="str">
            <v>Big Sky Coomera Stage 6</v>
          </cell>
          <cell r="D207" t="str">
            <v>DOM_CR</v>
          </cell>
          <cell r="E207" t="str">
            <v>CHRARM</v>
          </cell>
          <cell r="G207">
            <v>0</v>
          </cell>
          <cell r="H207">
            <v>0</v>
          </cell>
          <cell r="I207">
            <v>1174</v>
          </cell>
          <cell r="J207">
            <v>0</v>
          </cell>
          <cell r="K207">
            <v>1174</v>
          </cell>
        </row>
        <row r="208">
          <cell r="B208">
            <v>450000514</v>
          </cell>
          <cell r="C208" t="str">
            <v>PRA Developers, 784 Blunder Rd, Doolandella</v>
          </cell>
          <cell r="D208" t="str">
            <v>DOM_CR</v>
          </cell>
          <cell r="E208" t="str">
            <v>PHIBOU</v>
          </cell>
          <cell r="G208">
            <v>0</v>
          </cell>
          <cell r="H208">
            <v>0</v>
          </cell>
          <cell r="I208">
            <v>8516.91</v>
          </cell>
          <cell r="J208">
            <v>0</v>
          </cell>
          <cell r="K208">
            <v>8516.91</v>
          </cell>
        </row>
        <row r="209">
          <cell r="B209">
            <v>450000515</v>
          </cell>
          <cell r="C209" t="str">
            <v>Tarlington Estate, Lot 1-3 Ramsay St, Toowoomba</v>
          </cell>
          <cell r="D209" t="str">
            <v>DOM_CR</v>
          </cell>
          <cell r="E209" t="str">
            <v>CHRARM</v>
          </cell>
          <cell r="G209">
            <v>0</v>
          </cell>
          <cell r="H209">
            <v>0</v>
          </cell>
          <cell r="I209">
            <v>19693.32</v>
          </cell>
          <cell r="J209">
            <v>0</v>
          </cell>
          <cell r="K209">
            <v>19693.32</v>
          </cell>
        </row>
        <row r="210">
          <cell r="B210">
            <v>450000519</v>
          </cell>
          <cell r="C210" t="str">
            <v>Devine Yawalapha, Lot 8-11 Yawalapha Rd, Pimpama</v>
          </cell>
          <cell r="D210" t="str">
            <v>DOM_CR</v>
          </cell>
          <cell r="E210" t="str">
            <v>CHRARM</v>
          </cell>
          <cell r="G210">
            <v>0</v>
          </cell>
          <cell r="H210">
            <v>0</v>
          </cell>
          <cell r="I210">
            <v>657</v>
          </cell>
          <cell r="J210">
            <v>0</v>
          </cell>
          <cell r="K210">
            <v>657</v>
          </cell>
        </row>
        <row r="211">
          <cell r="B211">
            <v>450000542</v>
          </cell>
          <cell r="C211" t="str">
            <v>Development Mgt Solutions, 462 Manly Rd, Wakerley</v>
          </cell>
          <cell r="D211" t="str">
            <v>DOM_CR</v>
          </cell>
          <cell r="E211" t="str">
            <v>STEBAS</v>
          </cell>
          <cell r="G211">
            <v>11453</v>
          </cell>
          <cell r="H211">
            <v>0</v>
          </cell>
          <cell r="I211">
            <v>2978.58</v>
          </cell>
          <cell r="J211">
            <v>-2978.58</v>
          </cell>
          <cell r="K211">
            <v>0</v>
          </cell>
        </row>
        <row r="212">
          <cell r="B212">
            <v>450000549</v>
          </cell>
          <cell r="C212" t="str">
            <v>Hope Island Villas - John Lund Dr  Hope Island</v>
          </cell>
          <cell r="D212" t="str">
            <v>DOM_CR</v>
          </cell>
          <cell r="E212" t="str">
            <v>CHRARM</v>
          </cell>
          <cell r="G212">
            <v>19687</v>
          </cell>
          <cell r="H212">
            <v>0</v>
          </cell>
          <cell r="I212">
            <v>615</v>
          </cell>
          <cell r="J212">
            <v>0</v>
          </cell>
          <cell r="K212">
            <v>615</v>
          </cell>
        </row>
        <row r="213">
          <cell r="B213">
            <v>450000556</v>
          </cell>
          <cell r="C213" t="str">
            <v>Sanctuary Cove Block 6</v>
          </cell>
          <cell r="D213" t="str">
            <v>DOM_CR</v>
          </cell>
          <cell r="E213" t="str">
            <v>CHRARM</v>
          </cell>
          <cell r="G213">
            <v>32625</v>
          </cell>
          <cell r="H213">
            <v>0</v>
          </cell>
          <cell r="I213">
            <v>5201.76</v>
          </cell>
          <cell r="J213">
            <v>0</v>
          </cell>
          <cell r="K213">
            <v>5201.76</v>
          </cell>
        </row>
        <row r="214">
          <cell r="B214">
            <v>450000557</v>
          </cell>
          <cell r="C214" t="str">
            <v>Sequana Retirement Village St 4</v>
          </cell>
          <cell r="D214" t="str">
            <v>DOM_CR</v>
          </cell>
          <cell r="E214" t="str">
            <v>CHRARM</v>
          </cell>
          <cell r="G214">
            <v>4083</v>
          </cell>
          <cell r="H214">
            <v>0</v>
          </cell>
          <cell r="I214">
            <v>986</v>
          </cell>
          <cell r="J214">
            <v>0</v>
          </cell>
          <cell r="K214">
            <v>986</v>
          </cell>
        </row>
        <row r="215">
          <cell r="B215">
            <v>450000558</v>
          </cell>
          <cell r="C215" t="str">
            <v>Delfin - Woodlands Village 5 stage 8</v>
          </cell>
          <cell r="D215" t="str">
            <v>DOM_CR</v>
          </cell>
          <cell r="E215" t="str">
            <v>STEBAS</v>
          </cell>
          <cell r="G215">
            <v>10646</v>
          </cell>
          <cell r="H215">
            <v>0</v>
          </cell>
          <cell r="I215">
            <v>134</v>
          </cell>
          <cell r="J215">
            <v>0</v>
          </cell>
          <cell r="K215">
            <v>134</v>
          </cell>
        </row>
        <row r="216">
          <cell r="B216">
            <v>450000559</v>
          </cell>
          <cell r="C216" t="str">
            <v>Delfin - Woodlands Village 5 stage 12</v>
          </cell>
          <cell r="D216" t="str">
            <v>DOM_CR</v>
          </cell>
          <cell r="E216" t="str">
            <v>STEBAS</v>
          </cell>
          <cell r="G216">
            <v>10646</v>
          </cell>
          <cell r="H216">
            <v>0</v>
          </cell>
          <cell r="I216">
            <v>134</v>
          </cell>
          <cell r="J216">
            <v>0</v>
          </cell>
          <cell r="K216">
            <v>134</v>
          </cell>
        </row>
        <row r="217">
          <cell r="B217">
            <v>450000560</v>
          </cell>
          <cell r="C217" t="str">
            <v>Delfin - Woodlands Village 5 stage 13</v>
          </cell>
          <cell r="D217" t="str">
            <v>DOM_CR</v>
          </cell>
          <cell r="E217" t="str">
            <v>STEBAS</v>
          </cell>
          <cell r="G217">
            <v>10646</v>
          </cell>
          <cell r="H217">
            <v>0</v>
          </cell>
          <cell r="I217">
            <v>134</v>
          </cell>
          <cell r="J217">
            <v>0</v>
          </cell>
          <cell r="K217">
            <v>134</v>
          </cell>
        </row>
        <row r="218">
          <cell r="B218">
            <v>450000561</v>
          </cell>
          <cell r="C218" t="str">
            <v>QM Properties 152-164 Pascoe St Ormeau</v>
          </cell>
          <cell r="D218" t="str">
            <v>DOM_CR</v>
          </cell>
          <cell r="E218" t="str">
            <v>STEBAS</v>
          </cell>
          <cell r="G218">
            <v>15568</v>
          </cell>
          <cell r="H218">
            <v>0</v>
          </cell>
          <cell r="I218">
            <v>134</v>
          </cell>
          <cell r="J218">
            <v>0</v>
          </cell>
          <cell r="K218">
            <v>134</v>
          </cell>
        </row>
        <row r="219">
          <cell r="B219">
            <v>450000562</v>
          </cell>
          <cell r="C219" t="str">
            <v>Delfin - Woodlands Village 4 stage 1</v>
          </cell>
          <cell r="D219" t="str">
            <v>DOM_CR</v>
          </cell>
          <cell r="E219" t="str">
            <v>STEBAS</v>
          </cell>
          <cell r="G219">
            <v>17064</v>
          </cell>
          <cell r="H219">
            <v>0</v>
          </cell>
          <cell r="I219">
            <v>134</v>
          </cell>
          <cell r="J219">
            <v>0</v>
          </cell>
          <cell r="K219">
            <v>134</v>
          </cell>
        </row>
        <row r="220">
          <cell r="B220">
            <v>450000569</v>
          </cell>
          <cell r="C220" t="str">
            <v>Northview  Parade Benowa</v>
          </cell>
          <cell r="D220" t="str">
            <v>DOM_CR</v>
          </cell>
          <cell r="E220" t="str">
            <v>CHRARM</v>
          </cell>
          <cell r="G220">
            <v>6275</v>
          </cell>
          <cell r="H220">
            <v>0</v>
          </cell>
          <cell r="I220">
            <v>347</v>
          </cell>
          <cell r="J220">
            <v>0</v>
          </cell>
          <cell r="K220">
            <v>347</v>
          </cell>
        </row>
        <row r="221">
          <cell r="B221">
            <v>450000574</v>
          </cell>
          <cell r="C221" t="str">
            <v>Sanctuary Cove   Block 3</v>
          </cell>
          <cell r="D221" t="str">
            <v>DOM_CR</v>
          </cell>
          <cell r="E221" t="str">
            <v>CHRARM</v>
          </cell>
          <cell r="G221">
            <v>4708</v>
          </cell>
          <cell r="H221">
            <v>0</v>
          </cell>
          <cell r="I221">
            <v>134</v>
          </cell>
          <cell r="J221">
            <v>0</v>
          </cell>
          <cell r="K221">
            <v>134</v>
          </cell>
        </row>
        <row r="222">
          <cell r="B222">
            <v>450000576</v>
          </cell>
          <cell r="C222" t="str">
            <v>Chevron Apartments Illawong St Chevron Island</v>
          </cell>
          <cell r="D222" t="str">
            <v>DOM_CR</v>
          </cell>
          <cell r="E222" t="str">
            <v>CHRARM</v>
          </cell>
          <cell r="G222">
            <v>19687</v>
          </cell>
          <cell r="H222">
            <v>0</v>
          </cell>
          <cell r="I222">
            <v>804</v>
          </cell>
          <cell r="J222">
            <v>0</v>
          </cell>
          <cell r="K222">
            <v>804</v>
          </cell>
        </row>
        <row r="223">
          <cell r="D223" t="str">
            <v>DOM_CR Total</v>
          </cell>
          <cell r="H223">
            <v>1408279.1000000006</v>
          </cell>
          <cell r="I223">
            <v>4795949.9200000027</v>
          </cell>
          <cell r="J223">
            <v>-4748351.7500000019</v>
          </cell>
          <cell r="K223">
            <v>1455877.2699999993</v>
          </cell>
        </row>
        <row r="224">
          <cell r="B224">
            <v>450000526</v>
          </cell>
          <cell r="C224" t="str">
            <v>Highland Reserve, Stage 6b, Reserve Rd, Upper Coomera</v>
          </cell>
          <cell r="D224" t="str">
            <v>GRDMNEST</v>
          </cell>
          <cell r="E224" t="str">
            <v>STEBAS</v>
          </cell>
          <cell r="G224">
            <v>0</v>
          </cell>
          <cell r="H224">
            <v>0</v>
          </cell>
          <cell r="I224">
            <v>11518.28</v>
          </cell>
          <cell r="J224">
            <v>0</v>
          </cell>
          <cell r="K224">
            <v>11518.28</v>
          </cell>
        </row>
        <row r="225">
          <cell r="B225">
            <v>450000527</v>
          </cell>
          <cell r="C225" t="str">
            <v>Woodlands Village 5, Stage 7, Frankland St, Waterford</v>
          </cell>
          <cell r="D225" t="str">
            <v>GRDMNEST</v>
          </cell>
          <cell r="E225" t="str">
            <v>STEBAS</v>
          </cell>
          <cell r="G225">
            <v>0</v>
          </cell>
          <cell r="H225">
            <v>0</v>
          </cell>
          <cell r="I225">
            <v>182.5</v>
          </cell>
          <cell r="J225">
            <v>0</v>
          </cell>
          <cell r="K225">
            <v>182.5</v>
          </cell>
        </row>
        <row r="226">
          <cell r="B226">
            <v>450000528</v>
          </cell>
          <cell r="C226" t="str">
            <v>Woodlands Village 5, Stage 11, Frankland St, Waterford</v>
          </cell>
          <cell r="D226" t="str">
            <v>GRDMNEST</v>
          </cell>
          <cell r="E226" t="str">
            <v>STEBAS</v>
          </cell>
          <cell r="G226">
            <v>0</v>
          </cell>
          <cell r="H226">
            <v>0</v>
          </cell>
          <cell r="I226">
            <v>280</v>
          </cell>
          <cell r="J226">
            <v>0</v>
          </cell>
          <cell r="K226">
            <v>280</v>
          </cell>
        </row>
        <row r="227">
          <cell r="B227">
            <v>450000529</v>
          </cell>
          <cell r="C227" t="str">
            <v>Woodlands Village 5, Stage 14, Frankland St, Waterford</v>
          </cell>
          <cell r="D227" t="str">
            <v>GRDMNEST</v>
          </cell>
          <cell r="E227" t="str">
            <v>STEBAS</v>
          </cell>
          <cell r="G227">
            <v>0</v>
          </cell>
          <cell r="H227">
            <v>0</v>
          </cell>
          <cell r="I227">
            <v>280</v>
          </cell>
          <cell r="J227">
            <v>0</v>
          </cell>
          <cell r="K227">
            <v>280</v>
          </cell>
        </row>
        <row r="228">
          <cell r="B228">
            <v>450000530</v>
          </cell>
          <cell r="C228" t="str">
            <v>Woodlands Village 5, Stage 15, Frankland St, Waterford</v>
          </cell>
          <cell r="D228" t="str">
            <v>GRDMNEST</v>
          </cell>
          <cell r="E228" t="str">
            <v>STEBAS</v>
          </cell>
          <cell r="G228">
            <v>0</v>
          </cell>
          <cell r="H228">
            <v>0</v>
          </cell>
          <cell r="I228">
            <v>280</v>
          </cell>
          <cell r="J228">
            <v>0</v>
          </cell>
          <cell r="K228">
            <v>280</v>
          </cell>
        </row>
        <row r="229">
          <cell r="B229">
            <v>450000537</v>
          </cell>
          <cell r="C229" t="str">
            <v>Woodlands Village 5, Stage 4, Frankland St, Waterford</v>
          </cell>
          <cell r="D229" t="str">
            <v>GRDMNEST</v>
          </cell>
          <cell r="E229" t="str">
            <v>STEBAS</v>
          </cell>
          <cell r="G229">
            <v>0</v>
          </cell>
          <cell r="H229">
            <v>0</v>
          </cell>
          <cell r="I229">
            <v>182.5</v>
          </cell>
          <cell r="J229">
            <v>0</v>
          </cell>
          <cell r="K229">
            <v>182.5</v>
          </cell>
        </row>
        <row r="230">
          <cell r="B230">
            <v>450000555</v>
          </cell>
          <cell r="C230" t="str">
            <v>Highland Reserve Stage 6c, Heatherdale Dr Upp Coomera</v>
          </cell>
          <cell r="D230" t="str">
            <v>GRDMNEST</v>
          </cell>
          <cell r="E230" t="str">
            <v>CHRARM</v>
          </cell>
          <cell r="G230">
            <v>11175</v>
          </cell>
          <cell r="H230">
            <v>0</v>
          </cell>
          <cell r="I230">
            <v>5106.01</v>
          </cell>
          <cell r="J230">
            <v>0</v>
          </cell>
          <cell r="K230">
            <v>5106.01</v>
          </cell>
        </row>
        <row r="231">
          <cell r="D231" t="str">
            <v>GRDMNEST Total</v>
          </cell>
          <cell r="H231">
            <v>0</v>
          </cell>
          <cell r="I231">
            <v>17829.29</v>
          </cell>
          <cell r="J231">
            <v>0</v>
          </cell>
          <cell r="K231">
            <v>17829.29</v>
          </cell>
        </row>
        <row r="232">
          <cell r="B232">
            <v>450000552</v>
          </cell>
          <cell r="C232" t="str">
            <v>Dolandella Headwork, Gooderham Rd,Camden Rd,Willawong</v>
          </cell>
          <cell r="D232" t="str">
            <v>GRDMNEXI</v>
          </cell>
          <cell r="E232" t="str">
            <v>EVAWHI</v>
          </cell>
          <cell r="G232">
            <v>291460.65999999997</v>
          </cell>
          <cell r="H232">
            <v>0</v>
          </cell>
          <cell r="I232">
            <v>208516.52</v>
          </cell>
          <cell r="J232">
            <v>0</v>
          </cell>
          <cell r="K232">
            <v>208516.52</v>
          </cell>
        </row>
        <row r="233">
          <cell r="B233">
            <v>450000553</v>
          </cell>
          <cell r="C233" t="str">
            <v>Doolandella Headwork,Anala Avenue, King Avenue, Blunder Rd,</v>
          </cell>
          <cell r="D233" t="str">
            <v>GRDMNEXI</v>
          </cell>
          <cell r="E233" t="str">
            <v>PHIBOU</v>
          </cell>
          <cell r="G233">
            <v>513408</v>
          </cell>
          <cell r="H233">
            <v>0</v>
          </cell>
          <cell r="I233">
            <v>42838.91</v>
          </cell>
          <cell r="J233">
            <v>0</v>
          </cell>
          <cell r="K233">
            <v>42838.91</v>
          </cell>
        </row>
        <row r="234">
          <cell r="B234">
            <v>450000554</v>
          </cell>
          <cell r="C234" t="str">
            <v>Head works for Amity Rd and Kerkin Rd South  Pimpama</v>
          </cell>
          <cell r="D234" t="str">
            <v>GRDMNEXI</v>
          </cell>
          <cell r="E234" t="str">
            <v>CHRARM</v>
          </cell>
          <cell r="G234">
            <v>95977</v>
          </cell>
          <cell r="H234">
            <v>0</v>
          </cell>
          <cell r="I234">
            <v>152280.32000000001</v>
          </cell>
          <cell r="J234">
            <v>0</v>
          </cell>
          <cell r="K234">
            <v>152280.32000000001</v>
          </cell>
        </row>
        <row r="235">
          <cell r="D235" t="str">
            <v>GRDMNEXI Total</v>
          </cell>
          <cell r="H235">
            <v>0</v>
          </cell>
          <cell r="I235">
            <v>403635.75</v>
          </cell>
          <cell r="J235">
            <v>0</v>
          </cell>
          <cell r="K235">
            <v>403635.75</v>
          </cell>
        </row>
        <row r="236">
          <cell r="B236">
            <v>450000311</v>
          </cell>
          <cell r="C236" t="str">
            <v>Delfin Springfield Estate - Wild flower</v>
          </cell>
          <cell r="D236" t="str">
            <v>MNS_CR</v>
          </cell>
          <cell r="E236" t="str">
            <v>PHIBOU</v>
          </cell>
          <cell r="G236">
            <v>0</v>
          </cell>
          <cell r="H236">
            <v>21143.55</v>
          </cell>
          <cell r="I236">
            <v>19802.400000000001</v>
          </cell>
          <cell r="J236">
            <v>0</v>
          </cell>
          <cell r="K236">
            <v>40945.949999999997</v>
          </cell>
        </row>
        <row r="237">
          <cell r="B237">
            <v>450000312</v>
          </cell>
          <cell r="C237" t="str">
            <v>Delfin Springfield Estate - Park Edge</v>
          </cell>
          <cell r="D237" t="str">
            <v>MNS_CR</v>
          </cell>
          <cell r="E237" t="str">
            <v>PHIBOU</v>
          </cell>
          <cell r="G237">
            <v>0</v>
          </cell>
          <cell r="H237">
            <v>30559.32</v>
          </cell>
          <cell r="I237">
            <v>1705.6</v>
          </cell>
          <cell r="J237">
            <v>-32264.92</v>
          </cell>
          <cell r="K237">
            <v>0</v>
          </cell>
        </row>
        <row r="238">
          <cell r="B238">
            <v>450000320</v>
          </cell>
          <cell r="C238" t="str">
            <v>Delfin Springfield Estate - Headworks</v>
          </cell>
          <cell r="D238" t="str">
            <v>MNS_CR</v>
          </cell>
          <cell r="E238" t="str">
            <v>PHIBOU</v>
          </cell>
          <cell r="G238">
            <v>0</v>
          </cell>
          <cell r="H238">
            <v>150277.23000000001</v>
          </cell>
          <cell r="I238">
            <v>39892.17</v>
          </cell>
          <cell r="J238">
            <v>-190169.4</v>
          </cell>
          <cell r="K238">
            <v>0</v>
          </cell>
        </row>
        <row r="239">
          <cell r="B239">
            <v>450000322</v>
          </cell>
          <cell r="C239" t="str">
            <v>Headworks, Eggersdorf Rd, Riverside Sanctuary</v>
          </cell>
          <cell r="D239" t="str">
            <v>MNS_CR</v>
          </cell>
          <cell r="E239" t="str">
            <v>STEBAS</v>
          </cell>
          <cell r="G239">
            <v>0</v>
          </cell>
          <cell r="H239">
            <v>43845.45</v>
          </cell>
          <cell r="I239">
            <v>0</v>
          </cell>
          <cell r="J239">
            <v>-43845.45</v>
          </cell>
          <cell r="K239">
            <v>0</v>
          </cell>
        </row>
        <row r="240">
          <cell r="B240">
            <v>450000323</v>
          </cell>
          <cell r="C240" t="str">
            <v>Eggersdorf Rd, Riverside Sanctuary</v>
          </cell>
          <cell r="D240" t="str">
            <v>MNS_CR</v>
          </cell>
          <cell r="E240" t="str">
            <v>STEBAS</v>
          </cell>
          <cell r="G240">
            <v>0</v>
          </cell>
          <cell r="H240">
            <v>21082.15</v>
          </cell>
          <cell r="I240">
            <v>2209.69</v>
          </cell>
          <cell r="J240">
            <v>-23291.84</v>
          </cell>
          <cell r="K240">
            <v>0</v>
          </cell>
        </row>
        <row r="241">
          <cell r="B241">
            <v>450000324</v>
          </cell>
          <cell r="C241" t="str">
            <v>Headworks, Village 5, Jarvis Rd, Waterford</v>
          </cell>
          <cell r="D241" t="str">
            <v>MNS_CR</v>
          </cell>
          <cell r="E241" t="str">
            <v>STEBAS</v>
          </cell>
          <cell r="G241">
            <v>0</v>
          </cell>
          <cell r="H241">
            <v>1761.55</v>
          </cell>
          <cell r="I241">
            <v>344.56</v>
          </cell>
          <cell r="J241">
            <v>-2106.11</v>
          </cell>
          <cell r="K241">
            <v>0</v>
          </cell>
        </row>
        <row r="242">
          <cell r="B242">
            <v>450000325</v>
          </cell>
          <cell r="C242" t="str">
            <v>Village 5, Jarvis Rd, Waterford</v>
          </cell>
          <cell r="D242" t="str">
            <v>MNS_CR</v>
          </cell>
          <cell r="E242" t="str">
            <v>STEBAS</v>
          </cell>
          <cell r="G242">
            <v>0</v>
          </cell>
          <cell r="H242">
            <v>8744.1299999999992</v>
          </cell>
          <cell r="I242">
            <v>15443.56</v>
          </cell>
          <cell r="J242">
            <v>-24187.69</v>
          </cell>
          <cell r="K242">
            <v>0</v>
          </cell>
        </row>
        <row r="243">
          <cell r="D243" t="str">
            <v>MNS_CR Total</v>
          </cell>
          <cell r="H243">
            <v>277413.38</v>
          </cell>
          <cell r="I243">
            <v>79397.98</v>
          </cell>
          <cell r="J243">
            <v>-315865.41000000003</v>
          </cell>
          <cell r="K243">
            <v>40945.949999999997</v>
          </cell>
        </row>
        <row r="244">
          <cell r="B244">
            <v>450000406</v>
          </cell>
          <cell r="C244" t="str">
            <v>Ipswich Motorway Upgrade Item 6 (SAFElink Alliance), Centena</v>
          </cell>
          <cell r="D244" t="str">
            <v>RECOV</v>
          </cell>
          <cell r="E244" t="str">
            <v>EVAWHI</v>
          </cell>
          <cell r="G244">
            <v>0</v>
          </cell>
          <cell r="H244">
            <v>222.63</v>
          </cell>
          <cell r="I244">
            <v>-222.63</v>
          </cell>
          <cell r="J244">
            <v>0</v>
          </cell>
          <cell r="K244">
            <v>0</v>
          </cell>
        </row>
        <row r="245">
          <cell r="D245" t="str">
            <v>RECOV Total</v>
          </cell>
          <cell r="H245">
            <v>222.63</v>
          </cell>
          <cell r="I245">
            <v>-222.63</v>
          </cell>
          <cell r="J245">
            <v>0</v>
          </cell>
          <cell r="K245">
            <v>0</v>
          </cell>
        </row>
        <row r="246">
          <cell r="B246">
            <v>450000154</v>
          </cell>
          <cell r="C246" t="str">
            <v>Pimpama River Tie Ins</v>
          </cell>
          <cell r="D246" t="str">
            <v>RENEWAL</v>
          </cell>
          <cell r="E246" t="str">
            <v>COLMOR</v>
          </cell>
          <cell r="G246">
            <v>0</v>
          </cell>
          <cell r="H246">
            <v>97699.64</v>
          </cell>
          <cell r="I246">
            <v>28117.55</v>
          </cell>
          <cell r="J246">
            <v>-125817.19</v>
          </cell>
          <cell r="K246">
            <v>0</v>
          </cell>
        </row>
        <row r="247">
          <cell r="B247">
            <v>450000187</v>
          </cell>
          <cell r="C247" t="str">
            <v>Gas Renewal &lt;$50k</v>
          </cell>
          <cell r="D247" t="str">
            <v>RENEWAL</v>
          </cell>
          <cell r="E247" t="str">
            <v>KENDUN</v>
          </cell>
          <cell r="G247">
            <v>0</v>
          </cell>
          <cell r="H247">
            <v>26086.529999999701</v>
          </cell>
          <cell r="I247">
            <v>123599.64</v>
          </cell>
          <cell r="J247">
            <v>-149686.17000000001</v>
          </cell>
          <cell r="K247">
            <v>-3E-10</v>
          </cell>
        </row>
        <row r="248">
          <cell r="B248">
            <v>450000189</v>
          </cell>
          <cell r="C248" t="str">
            <v>TWBA Gas network renewal 06-07</v>
          </cell>
          <cell r="D248" t="str">
            <v>RENEWAL</v>
          </cell>
          <cell r="E248" t="str">
            <v>KENDUN</v>
          </cell>
          <cell r="G248">
            <v>0</v>
          </cell>
          <cell r="H248">
            <v>12520.49</v>
          </cell>
          <cell r="I248">
            <v>106207.31</v>
          </cell>
          <cell r="J248">
            <v>-118727.8</v>
          </cell>
          <cell r="K248">
            <v>0</v>
          </cell>
        </row>
        <row r="249">
          <cell r="B249">
            <v>450000190</v>
          </cell>
          <cell r="C249" t="str">
            <v>TenYearTest</v>
          </cell>
          <cell r="D249" t="str">
            <v>RENEWAL</v>
          </cell>
          <cell r="E249" t="str">
            <v>GREBAI</v>
          </cell>
          <cell r="G249">
            <v>0</v>
          </cell>
          <cell r="H249">
            <v>145.449999999976</v>
          </cell>
          <cell r="I249">
            <v>229128.06</v>
          </cell>
          <cell r="J249">
            <v>-229273.51</v>
          </cell>
          <cell r="K249">
            <v>-2.4000000000000001E-11</v>
          </cell>
        </row>
        <row r="250">
          <cell r="B250">
            <v>450000378</v>
          </cell>
          <cell r="C250" t="str">
            <v>Heathwood Gas Main Relocation</v>
          </cell>
          <cell r="D250" t="str">
            <v>RENEWAL</v>
          </cell>
          <cell r="E250" t="str">
            <v>COLMOR</v>
          </cell>
          <cell r="G250">
            <v>0</v>
          </cell>
          <cell r="H250">
            <v>15310.94</v>
          </cell>
          <cell r="I250">
            <v>19250.3</v>
          </cell>
          <cell r="J250">
            <v>-34561.24</v>
          </cell>
          <cell r="K250">
            <v>0</v>
          </cell>
        </row>
        <row r="251">
          <cell r="B251">
            <v>450000438</v>
          </cell>
          <cell r="C251" t="str">
            <v>Meter Change - Meters Domestic</v>
          </cell>
          <cell r="D251" t="str">
            <v>RENEWAL</v>
          </cell>
          <cell r="E251" t="str">
            <v>MARHOL</v>
          </cell>
          <cell r="G251">
            <v>0</v>
          </cell>
          <cell r="H251">
            <v>0</v>
          </cell>
          <cell r="I251">
            <v>403524.62</v>
          </cell>
          <cell r="J251">
            <v>-304673.83</v>
          </cell>
          <cell r="K251">
            <v>98850.79</v>
          </cell>
        </row>
        <row r="252">
          <cell r="B252">
            <v>450000439</v>
          </cell>
          <cell r="C252" t="str">
            <v>Meter Change - Meters Industrial and Commercial &lt; 10TJ/annum</v>
          </cell>
          <cell r="D252" t="str">
            <v>RENEWAL</v>
          </cell>
          <cell r="E252" t="str">
            <v>MARHOL</v>
          </cell>
          <cell r="G252">
            <v>0</v>
          </cell>
          <cell r="H252">
            <v>0</v>
          </cell>
          <cell r="I252">
            <v>115261.34</v>
          </cell>
          <cell r="J252">
            <v>-51564.04</v>
          </cell>
          <cell r="K252">
            <v>63697.3</v>
          </cell>
        </row>
        <row r="253">
          <cell r="B253">
            <v>450000440</v>
          </cell>
          <cell r="C253" t="str">
            <v>Meter Change - Meters Industrial and Commercial &gt; 10TJ/annum</v>
          </cell>
          <cell r="D253" t="str">
            <v>RENEWAL</v>
          </cell>
          <cell r="E253" t="str">
            <v>MARHOL</v>
          </cell>
          <cell r="G253">
            <v>0</v>
          </cell>
          <cell r="H253">
            <v>0</v>
          </cell>
          <cell r="I253">
            <v>37850.51</v>
          </cell>
          <cell r="J253">
            <v>-30887.52</v>
          </cell>
          <cell r="K253">
            <v>6962.99</v>
          </cell>
        </row>
        <row r="254">
          <cell r="B254">
            <v>450000442</v>
          </cell>
          <cell r="C254" t="str">
            <v>Mains Renewal - Piece</v>
          </cell>
          <cell r="D254" t="str">
            <v>RENEWAL</v>
          </cell>
          <cell r="E254" t="str">
            <v>DUNCRA</v>
          </cell>
          <cell r="G254">
            <v>0</v>
          </cell>
          <cell r="H254">
            <v>0</v>
          </cell>
          <cell r="I254">
            <v>74167.44</v>
          </cell>
          <cell r="J254">
            <v>-67357.89</v>
          </cell>
          <cell r="K254">
            <v>6809.55</v>
          </cell>
        </row>
        <row r="255">
          <cell r="B255">
            <v>450000443</v>
          </cell>
          <cell r="C255" t="str">
            <v>Service Renewal</v>
          </cell>
          <cell r="D255" t="str">
            <v>RENEWAL</v>
          </cell>
          <cell r="E255" t="str">
            <v>DUNCRA</v>
          </cell>
          <cell r="G255">
            <v>0</v>
          </cell>
          <cell r="H255">
            <v>0</v>
          </cell>
          <cell r="I255">
            <v>123475.06</v>
          </cell>
          <cell r="J255">
            <v>-37634.93</v>
          </cell>
          <cell r="K255">
            <v>85840.13</v>
          </cell>
        </row>
        <row r="256">
          <cell r="B256">
            <v>450000498</v>
          </cell>
          <cell r="C256" t="str">
            <v>Gold Coast Main Encroachment, Yatala</v>
          </cell>
          <cell r="D256" t="str">
            <v>RENEWAL</v>
          </cell>
          <cell r="E256" t="str">
            <v>PETLAT</v>
          </cell>
          <cell r="G256">
            <v>0</v>
          </cell>
          <cell r="H256">
            <v>0</v>
          </cell>
          <cell r="I256">
            <v>8242.68</v>
          </cell>
          <cell r="J256">
            <v>0</v>
          </cell>
          <cell r="K256">
            <v>8242.68</v>
          </cell>
        </row>
        <row r="257">
          <cell r="B257">
            <v>450000523</v>
          </cell>
          <cell r="C257" t="str">
            <v>Highgate Hill and Norman Park - Mains replacement</v>
          </cell>
          <cell r="D257" t="str">
            <v>RENEWAL</v>
          </cell>
          <cell r="E257" t="str">
            <v>DANMOR</v>
          </cell>
          <cell r="G257">
            <v>0</v>
          </cell>
          <cell r="H257">
            <v>0</v>
          </cell>
          <cell r="I257">
            <v>3122733.15</v>
          </cell>
          <cell r="J257">
            <v>-2616355.56</v>
          </cell>
          <cell r="K257">
            <v>506377.59</v>
          </cell>
        </row>
        <row r="258">
          <cell r="B258">
            <v>450000524</v>
          </cell>
          <cell r="C258" t="str">
            <v>Relocate DN 100 steel gas, Old Goombungee Rd, Harlaxton</v>
          </cell>
          <cell r="D258" t="str">
            <v>RENEWAL</v>
          </cell>
          <cell r="E258" t="str">
            <v>COLMOR</v>
          </cell>
          <cell r="G258">
            <v>0</v>
          </cell>
          <cell r="H258">
            <v>0</v>
          </cell>
          <cell r="I258">
            <v>64588.46</v>
          </cell>
          <cell r="J258">
            <v>0</v>
          </cell>
          <cell r="K258">
            <v>64588.46</v>
          </cell>
        </row>
        <row r="259">
          <cell r="B259">
            <v>450000572</v>
          </cell>
          <cell r="C259" t="str">
            <v>Robina Hospital Baulderstone</v>
          </cell>
          <cell r="D259" t="str">
            <v>RENEWAL</v>
          </cell>
          <cell r="E259" t="str">
            <v>ANDFUR</v>
          </cell>
          <cell r="G259">
            <v>46819</v>
          </cell>
          <cell r="H259">
            <v>0</v>
          </cell>
          <cell r="I259">
            <v>32072.71</v>
          </cell>
          <cell r="J259">
            <v>0</v>
          </cell>
          <cell r="K259">
            <v>32072.71</v>
          </cell>
        </row>
        <row r="260">
          <cell r="B260">
            <v>450000575</v>
          </cell>
          <cell r="C260" t="str">
            <v>Ruffles Rd Willow vale (Hotham creek x-ing)Lay new DN 150 (6</v>
          </cell>
          <cell r="D260" t="str">
            <v>RENEWAL</v>
          </cell>
          <cell r="E260" t="str">
            <v>COLMOR</v>
          </cell>
          <cell r="G260">
            <v>390000</v>
          </cell>
          <cell r="H260">
            <v>0</v>
          </cell>
          <cell r="I260">
            <v>57098.5</v>
          </cell>
          <cell r="J260">
            <v>0</v>
          </cell>
          <cell r="K260">
            <v>57098.5</v>
          </cell>
        </row>
        <row r="261">
          <cell r="D261" t="str">
            <v>RENEWAL Total</v>
          </cell>
          <cell r="H261">
            <v>151763.04999999967</v>
          </cell>
          <cell r="I261">
            <v>4545317.33</v>
          </cell>
          <cell r="J261">
            <v>-3766539.6799999997</v>
          </cell>
          <cell r="K261">
            <v>930540.6999999996</v>
          </cell>
        </row>
        <row r="262">
          <cell r="B262">
            <v>451000142</v>
          </cell>
          <cell r="C262" t="str">
            <v>QNP Moura - Metering Upgrade</v>
          </cell>
          <cell r="D262" t="str">
            <v>UNC_NW</v>
          </cell>
          <cell r="E262" t="str">
            <v>MARHOL</v>
          </cell>
          <cell r="G262">
            <v>0</v>
          </cell>
          <cell r="H262">
            <v>128266.83</v>
          </cell>
          <cell r="I262">
            <v>0</v>
          </cell>
          <cell r="J262">
            <v>-128266.83</v>
          </cell>
          <cell r="K262">
            <v>0</v>
          </cell>
        </row>
        <row r="263">
          <cell r="B263">
            <v>451000143</v>
          </cell>
          <cell r="C263" t="str">
            <v>Gatton to Gympie Pipeline</v>
          </cell>
          <cell r="D263" t="str">
            <v>UNC_NW</v>
          </cell>
          <cell r="E263" t="str">
            <v>PAUALE</v>
          </cell>
          <cell r="G263">
            <v>0</v>
          </cell>
          <cell r="H263">
            <v>72645.75</v>
          </cell>
          <cell r="I263">
            <v>-72645.75</v>
          </cell>
          <cell r="J263">
            <v>0</v>
          </cell>
          <cell r="K263">
            <v>0</v>
          </cell>
        </row>
        <row r="264">
          <cell r="D264" t="str">
            <v>UNC_NW Total</v>
          </cell>
          <cell r="H264">
            <v>200912.58000000002</v>
          </cell>
          <cell r="I264">
            <v>-72645.75</v>
          </cell>
          <cell r="J264">
            <v>-128266.83</v>
          </cell>
          <cell r="K264">
            <v>0</v>
          </cell>
        </row>
        <row r="265">
          <cell r="D265" t="str">
            <v>Grand Total</v>
          </cell>
          <cell r="H265">
            <v>3649588.2100000014</v>
          </cell>
          <cell r="I265">
            <v>19835110.270000003</v>
          </cell>
          <cell r="J265">
            <v>-18266267.569999993</v>
          </cell>
          <cell r="K265">
            <v>5218430.9099999992</v>
          </cell>
        </row>
      </sheetData>
      <sheetData sheetId="4"/>
      <sheetData sheetId="5"/>
      <sheetData sheetId="6" refreshError="1">
        <row r="8">
          <cell r="B8">
            <v>450000145</v>
          </cell>
          <cell r="C8" t="str">
            <v>Moorooka  Augment. Project Stg 2 - MAP:2</v>
          </cell>
          <cell r="D8" t="str">
            <v>AUGMENT</v>
          </cell>
          <cell r="E8" t="str">
            <v>ANDFUR</v>
          </cell>
          <cell r="G8">
            <v>0</v>
          </cell>
          <cell r="H8">
            <v>142496.76</v>
          </cell>
          <cell r="I8">
            <v>0</v>
          </cell>
          <cell r="J8">
            <v>-12562.7</v>
          </cell>
        </row>
        <row r="9">
          <cell r="B9">
            <v>450000150</v>
          </cell>
          <cell r="C9" t="str">
            <v>Dom Network Augmentation - Upper Coomera</v>
          </cell>
          <cell r="D9" t="str">
            <v>AUGMENT</v>
          </cell>
          <cell r="E9" t="str">
            <v>PETLAT</v>
          </cell>
          <cell r="G9">
            <v>0</v>
          </cell>
          <cell r="H9">
            <v>1758.2</v>
          </cell>
          <cell r="I9">
            <v>0</v>
          </cell>
          <cell r="J9">
            <v>0</v>
          </cell>
        </row>
        <row r="10">
          <cell r="B10">
            <v>450000194</v>
          </cell>
          <cell r="C10" t="str">
            <v>North Coast Pipeline</v>
          </cell>
          <cell r="D10" t="str">
            <v>AUGMENT</v>
          </cell>
          <cell r="E10" t="str">
            <v>RODJOH</v>
          </cell>
          <cell r="G10">
            <v>0</v>
          </cell>
          <cell r="H10">
            <v>19492.62</v>
          </cell>
          <cell r="I10">
            <v>4445</v>
          </cell>
          <cell r="J10">
            <v>59859.43</v>
          </cell>
        </row>
        <row r="11">
          <cell r="B11">
            <v>450000201</v>
          </cell>
          <cell r="C11" t="str">
            <v>South Coast Supply Project, Stg1- SCSP:1</v>
          </cell>
          <cell r="D11" t="str">
            <v>AUGMENT</v>
          </cell>
          <cell r="E11" t="str">
            <v>EVAWHI</v>
          </cell>
          <cell r="G11">
            <v>0</v>
          </cell>
          <cell r="H11">
            <v>4961.6300000008896</v>
          </cell>
          <cell r="I11">
            <v>0</v>
          </cell>
          <cell r="J11">
            <v>5054</v>
          </cell>
        </row>
        <row r="12">
          <cell r="B12">
            <v>450000238</v>
          </cell>
          <cell r="C12" t="str">
            <v>Augmentation &lt;$50K</v>
          </cell>
          <cell r="D12" t="str">
            <v>AUGMENT</v>
          </cell>
          <cell r="E12" t="str">
            <v>KENDUN</v>
          </cell>
          <cell r="G12">
            <v>0</v>
          </cell>
          <cell r="H12">
            <v>19294.46</v>
          </cell>
          <cell r="I12">
            <v>0</v>
          </cell>
          <cell r="J12">
            <v>2576</v>
          </cell>
        </row>
        <row r="13">
          <cell r="B13">
            <v>450000258</v>
          </cell>
          <cell r="C13" t="str">
            <v>MP Network Feed Cnr Reis St &amp; Ipswich Rd W/gabba</v>
          </cell>
          <cell r="D13" t="str">
            <v>AUGMENT</v>
          </cell>
          <cell r="E13" t="str">
            <v>PAUALE</v>
          </cell>
          <cell r="G13">
            <v>0</v>
          </cell>
          <cell r="H13">
            <v>68564.87</v>
          </cell>
          <cell r="I13">
            <v>0</v>
          </cell>
          <cell r="J13">
            <v>0</v>
          </cell>
        </row>
        <row r="14">
          <cell r="B14">
            <v>450000263</v>
          </cell>
          <cell r="C14" t="str">
            <v>32-42 Crown St Toowoomba</v>
          </cell>
          <cell r="D14" t="str">
            <v>AUGMENT</v>
          </cell>
          <cell r="E14" t="str">
            <v>PAUALE</v>
          </cell>
          <cell r="G14">
            <v>0</v>
          </cell>
          <cell r="H14">
            <v>3027.3</v>
          </cell>
          <cell r="I14">
            <v>0</v>
          </cell>
          <cell r="J14">
            <v>0</v>
          </cell>
        </row>
        <row r="15">
          <cell r="B15">
            <v>450000414</v>
          </cell>
          <cell r="C15" t="str">
            <v>Abandon Pit Regulator, Activity Crescent, Molendinar</v>
          </cell>
          <cell r="D15" t="str">
            <v>AUGMENT</v>
          </cell>
          <cell r="E15" t="str">
            <v>PHIBOU</v>
          </cell>
          <cell r="G15">
            <v>0</v>
          </cell>
          <cell r="H15">
            <v>1709.66</v>
          </cell>
          <cell r="I15">
            <v>0</v>
          </cell>
          <cell r="J15">
            <v>26079.39</v>
          </cell>
        </row>
        <row r="16">
          <cell r="B16">
            <v>450000437</v>
          </cell>
          <cell r="C16" t="str">
            <v>Minor Network Augmentation</v>
          </cell>
          <cell r="D16" t="str">
            <v>AUGMENT</v>
          </cell>
          <cell r="E16" t="str">
            <v>MARHOL</v>
          </cell>
          <cell r="G16">
            <v>0</v>
          </cell>
          <cell r="H16">
            <v>0</v>
          </cell>
          <cell r="I16">
            <v>2820</v>
          </cell>
          <cell r="J16">
            <v>36660</v>
          </cell>
        </row>
        <row r="17">
          <cell r="B17">
            <v>450000539</v>
          </cell>
          <cell r="C17" t="str">
            <v>Wynnum Augmentation, Sibley Rd, Wynnum</v>
          </cell>
          <cell r="D17" t="str">
            <v>AUGMENT</v>
          </cell>
          <cell r="E17" t="str">
            <v>STEBAS</v>
          </cell>
          <cell r="G17">
            <v>702383</v>
          </cell>
          <cell r="H17">
            <v>0</v>
          </cell>
          <cell r="I17">
            <v>7516.72</v>
          </cell>
          <cell r="J17">
            <v>15393.22</v>
          </cell>
        </row>
        <row r="18">
          <cell r="D18" t="str">
            <v>AUGMENT Total</v>
          </cell>
          <cell r="I18">
            <v>14781.72</v>
          </cell>
          <cell r="J18">
            <v>133059.34</v>
          </cell>
        </row>
        <row r="19">
          <cell r="B19">
            <v>450000185</v>
          </cell>
          <cell r="C19" t="str">
            <v>Gas Commercial &amp; Industrial Under $50k</v>
          </cell>
          <cell r="D19" t="str">
            <v>C&amp;I_CR</v>
          </cell>
          <cell r="E19" t="str">
            <v>KENDUN</v>
          </cell>
          <cell r="G19">
            <v>0</v>
          </cell>
          <cell r="H19">
            <v>116495.73</v>
          </cell>
          <cell r="I19">
            <v>6190.25</v>
          </cell>
          <cell r="J19">
            <v>1864152.36</v>
          </cell>
        </row>
        <row r="20">
          <cell r="B20">
            <v>450000232</v>
          </cell>
          <cell r="C20" t="str">
            <v>Highland Reserve Rose Valley Dr Upper Coomera</v>
          </cell>
          <cell r="D20" t="str">
            <v>C&amp;I_CR</v>
          </cell>
          <cell r="E20" t="str">
            <v>PAUALE</v>
          </cell>
          <cell r="G20">
            <v>0</v>
          </cell>
          <cell r="H20">
            <v>46725.57</v>
          </cell>
          <cell r="I20">
            <v>0</v>
          </cell>
          <cell r="J20">
            <v>13496.29</v>
          </cell>
        </row>
        <row r="21">
          <cell r="B21">
            <v>450000244</v>
          </cell>
          <cell r="C21" t="str">
            <v>Cocoon Reg - Gold coast hwy &amp; Hooker Blvde</v>
          </cell>
          <cell r="D21" t="str">
            <v>C&amp;I_CR</v>
          </cell>
          <cell r="E21" t="str">
            <v>ANDFUR</v>
          </cell>
          <cell r="G21">
            <v>0</v>
          </cell>
          <cell r="H21">
            <v>49930.71</v>
          </cell>
          <cell r="I21">
            <v>0</v>
          </cell>
          <cell r="J21">
            <v>0</v>
          </cell>
        </row>
        <row r="22">
          <cell r="B22">
            <v>450000274</v>
          </cell>
          <cell r="C22" t="str">
            <v>Gold Coast Stadium - Replace 45195</v>
          </cell>
          <cell r="D22" t="str">
            <v>C&amp;I_CR</v>
          </cell>
          <cell r="E22" t="str">
            <v>PAUALE</v>
          </cell>
          <cell r="G22">
            <v>0</v>
          </cell>
          <cell r="H22">
            <v>39105.47</v>
          </cell>
          <cell r="I22">
            <v>0</v>
          </cell>
          <cell r="J22">
            <v>0</v>
          </cell>
        </row>
        <row r="23">
          <cell r="B23">
            <v>450000315</v>
          </cell>
          <cell r="C23" t="str">
            <v>State Tennis Centre Tennyson Memorial Ave, Yeerongpilly</v>
          </cell>
          <cell r="D23" t="str">
            <v>C&amp;I_CR</v>
          </cell>
          <cell r="E23" t="str">
            <v>STEBAS</v>
          </cell>
          <cell r="G23">
            <v>0</v>
          </cell>
          <cell r="H23">
            <v>24831.26</v>
          </cell>
          <cell r="I23">
            <v>0</v>
          </cell>
          <cell r="J23">
            <v>13805.86</v>
          </cell>
        </row>
        <row r="24">
          <cell r="B24">
            <v>450000321</v>
          </cell>
          <cell r="C24" t="str">
            <v>FRH Astec, Burnside Rd Ormeau</v>
          </cell>
          <cell r="D24" t="str">
            <v>C&amp;I_CR</v>
          </cell>
          <cell r="E24" t="str">
            <v>EVAWHI</v>
          </cell>
          <cell r="G24">
            <v>0</v>
          </cell>
          <cell r="H24">
            <v>485326.73</v>
          </cell>
          <cell r="I24">
            <v>0</v>
          </cell>
          <cell r="J24">
            <v>9173.66</v>
          </cell>
        </row>
        <row r="25">
          <cell r="B25">
            <v>450000329</v>
          </cell>
          <cell r="C25" t="str">
            <v>Tennyson State Tennis Centre, Hwks, Fairfield Rd</v>
          </cell>
          <cell r="D25" t="str">
            <v>C&amp;I_CR</v>
          </cell>
          <cell r="E25" t="str">
            <v>STEBAS</v>
          </cell>
          <cell r="G25">
            <v>0</v>
          </cell>
          <cell r="H25">
            <v>15647.78</v>
          </cell>
          <cell r="I25">
            <v>268</v>
          </cell>
          <cell r="J25">
            <v>3375.1</v>
          </cell>
        </row>
        <row r="26">
          <cell r="B26">
            <v>450000330</v>
          </cell>
          <cell r="C26" t="str">
            <v>5 Christensen Rd, Yatala</v>
          </cell>
          <cell r="D26" t="str">
            <v>C&amp;I_CR</v>
          </cell>
          <cell r="E26" t="str">
            <v>CHRARM</v>
          </cell>
          <cell r="G26">
            <v>0</v>
          </cell>
          <cell r="H26">
            <v>72730.929999999993</v>
          </cell>
          <cell r="I26">
            <v>0</v>
          </cell>
          <cell r="J26">
            <v>22355.75</v>
          </cell>
        </row>
        <row r="27">
          <cell r="B27">
            <v>450000334</v>
          </cell>
          <cell r="C27" t="str">
            <v>Southlink Business Park</v>
          </cell>
          <cell r="D27" t="str">
            <v>C&amp;I_CR</v>
          </cell>
          <cell r="E27" t="str">
            <v>PHIBOU</v>
          </cell>
          <cell r="G27">
            <v>0</v>
          </cell>
          <cell r="H27">
            <v>46313.96</v>
          </cell>
          <cell r="I27">
            <v>0</v>
          </cell>
          <cell r="J27">
            <v>137434.85999999999</v>
          </cell>
        </row>
        <row r="28">
          <cell r="B28">
            <v>450000336</v>
          </cell>
          <cell r="C28" t="str">
            <v>Hope Island Resort East, Peter Senior Drive</v>
          </cell>
          <cell r="D28" t="str">
            <v>C&amp;I_CR</v>
          </cell>
          <cell r="E28" t="str">
            <v>ANDFUR</v>
          </cell>
          <cell r="G28">
            <v>0</v>
          </cell>
          <cell r="H28">
            <v>6786.31</v>
          </cell>
          <cell r="I28">
            <v>0</v>
          </cell>
          <cell r="J28">
            <v>25324.080000000002</v>
          </cell>
        </row>
        <row r="29">
          <cell r="B29">
            <v>450000350</v>
          </cell>
          <cell r="C29" t="str">
            <v>P &amp; J Powser Coating, 39 Container St, Tingalpa</v>
          </cell>
          <cell r="D29" t="str">
            <v>C&amp;I_CR</v>
          </cell>
          <cell r="E29" t="str">
            <v>ANDFUR</v>
          </cell>
          <cell r="G29">
            <v>0</v>
          </cell>
          <cell r="H29">
            <v>33873.800000000003</v>
          </cell>
          <cell r="I29">
            <v>0</v>
          </cell>
          <cell r="J29">
            <v>3107.96</v>
          </cell>
        </row>
        <row r="30">
          <cell r="B30">
            <v>450000352</v>
          </cell>
          <cell r="C30" t="str">
            <v>20 Airy St, Wacol. Wagners Dowstress P/L</v>
          </cell>
          <cell r="D30" t="str">
            <v>C&amp;I_CR</v>
          </cell>
          <cell r="E30" t="str">
            <v>ANDFUR</v>
          </cell>
          <cell r="G30">
            <v>0</v>
          </cell>
          <cell r="H30">
            <v>25990.11</v>
          </cell>
          <cell r="I30">
            <v>0</v>
          </cell>
          <cell r="J30">
            <v>612</v>
          </cell>
        </row>
        <row r="31">
          <cell r="B31">
            <v>450000354</v>
          </cell>
          <cell r="C31" t="str">
            <v>Tweed Heads Memorial Gardens - H/works</v>
          </cell>
          <cell r="D31" t="str">
            <v>C&amp;I_CR</v>
          </cell>
          <cell r="E31" t="str">
            <v>STEBAS</v>
          </cell>
          <cell r="G31">
            <v>0</v>
          </cell>
          <cell r="H31">
            <v>77154.490000000005</v>
          </cell>
          <cell r="I31">
            <v>0</v>
          </cell>
          <cell r="J31">
            <v>0</v>
          </cell>
        </row>
        <row r="32">
          <cell r="B32">
            <v>450000355</v>
          </cell>
          <cell r="C32" t="str">
            <v>Tweed Heads Memorial Gardens - Service</v>
          </cell>
          <cell r="D32" t="str">
            <v>C&amp;I_CR</v>
          </cell>
          <cell r="E32" t="str">
            <v>STEBAS</v>
          </cell>
          <cell r="G32">
            <v>0</v>
          </cell>
          <cell r="H32">
            <v>10316.69</v>
          </cell>
          <cell r="I32">
            <v>0</v>
          </cell>
          <cell r="J32">
            <v>0</v>
          </cell>
        </row>
        <row r="33">
          <cell r="B33">
            <v>450000356</v>
          </cell>
          <cell r="C33" t="str">
            <v>Tweed Heads Memorial Gardens - Meter Set</v>
          </cell>
          <cell r="D33" t="str">
            <v>C&amp;I_CR</v>
          </cell>
          <cell r="E33" t="str">
            <v>STEBAS</v>
          </cell>
          <cell r="G33">
            <v>0</v>
          </cell>
          <cell r="H33">
            <v>6236.77</v>
          </cell>
          <cell r="I33">
            <v>0</v>
          </cell>
          <cell r="J33">
            <v>0</v>
          </cell>
        </row>
        <row r="34">
          <cell r="B34">
            <v>450000370</v>
          </cell>
          <cell r="C34" t="str">
            <v>BCC Willawong Bus Depot</v>
          </cell>
          <cell r="D34" t="str">
            <v>C&amp;I_CR</v>
          </cell>
          <cell r="E34" t="str">
            <v>EVAWHI</v>
          </cell>
          <cell r="G34">
            <v>0</v>
          </cell>
          <cell r="H34">
            <v>14816.12</v>
          </cell>
          <cell r="I34">
            <v>3320.2</v>
          </cell>
          <cell r="J34">
            <v>1252931.71</v>
          </cell>
        </row>
        <row r="35">
          <cell r="B35">
            <v>450000389</v>
          </cell>
          <cell r="C35" t="str">
            <v>Telford Building Supplies Yatala</v>
          </cell>
          <cell r="D35" t="str">
            <v>C&amp;I_CR</v>
          </cell>
          <cell r="E35" t="str">
            <v>PHIBOU</v>
          </cell>
          <cell r="G35">
            <v>0</v>
          </cell>
          <cell r="H35">
            <v>105023.39</v>
          </cell>
          <cell r="I35">
            <v>0</v>
          </cell>
          <cell r="J35">
            <v>2005</v>
          </cell>
        </row>
        <row r="36">
          <cell r="B36">
            <v>450000393</v>
          </cell>
          <cell r="C36" t="str">
            <v>Springfield Land Corporation Site</v>
          </cell>
          <cell r="D36" t="str">
            <v>C&amp;I_CR</v>
          </cell>
          <cell r="E36" t="str">
            <v>PHIBOU</v>
          </cell>
          <cell r="G36">
            <v>0</v>
          </cell>
          <cell r="H36">
            <v>10423.51</v>
          </cell>
          <cell r="I36">
            <v>0</v>
          </cell>
          <cell r="J36">
            <v>711.46</v>
          </cell>
        </row>
        <row r="37">
          <cell r="B37">
            <v>450000422</v>
          </cell>
          <cell r="C37" t="str">
            <v>Drake Trailers, 19 Formation St, Wacol</v>
          </cell>
          <cell r="D37" t="str">
            <v>C&amp;I_CR</v>
          </cell>
          <cell r="E37" t="str">
            <v>COLMOR</v>
          </cell>
          <cell r="G37">
            <v>0</v>
          </cell>
          <cell r="H37">
            <v>391.27</v>
          </cell>
          <cell r="I37">
            <v>0</v>
          </cell>
          <cell r="J37">
            <v>25480.18</v>
          </cell>
        </row>
        <row r="38">
          <cell r="B38">
            <v>450000425</v>
          </cell>
          <cell r="C38" t="str">
            <v>Nuplex Industries, 7A Industrial Ave, Wacol</v>
          </cell>
          <cell r="D38" t="str">
            <v>C&amp;I_CR</v>
          </cell>
          <cell r="E38" t="str">
            <v>COLMOR</v>
          </cell>
          <cell r="G38">
            <v>0</v>
          </cell>
          <cell r="H38">
            <v>0</v>
          </cell>
          <cell r="I38">
            <v>0</v>
          </cell>
          <cell r="J38">
            <v>150266.41</v>
          </cell>
        </row>
        <row r="39">
          <cell r="B39">
            <v>450000427</v>
          </cell>
          <cell r="C39" t="str">
            <v>Palm Beach Swimming Pool Thrower Dr Palm Beach</v>
          </cell>
          <cell r="D39" t="str">
            <v>C&amp;I_CR</v>
          </cell>
          <cell r="E39" t="str">
            <v>PAUALE</v>
          </cell>
          <cell r="G39">
            <v>0</v>
          </cell>
          <cell r="H39">
            <v>76800.67</v>
          </cell>
          <cell r="I39">
            <v>0</v>
          </cell>
          <cell r="J39">
            <v>0</v>
          </cell>
        </row>
        <row r="40">
          <cell r="B40">
            <v>450000434</v>
          </cell>
          <cell r="C40" t="str">
            <v>Industrial and Commercial Meter Station &lt; 10TJ/Annum</v>
          </cell>
          <cell r="D40" t="str">
            <v>C&amp;I_CR</v>
          </cell>
          <cell r="E40" t="str">
            <v>MARHOL</v>
          </cell>
          <cell r="G40">
            <v>0</v>
          </cell>
          <cell r="H40">
            <v>0</v>
          </cell>
          <cell r="I40">
            <v>65473.34</v>
          </cell>
          <cell r="J40">
            <v>557658.1</v>
          </cell>
        </row>
        <row r="41">
          <cell r="B41">
            <v>450000435</v>
          </cell>
          <cell r="C41" t="str">
            <v>New Industrial and Commercial Service &lt; 10TJ/Annum</v>
          </cell>
          <cell r="D41" t="str">
            <v>C&amp;I_CR</v>
          </cell>
          <cell r="E41" t="str">
            <v>MARHOL</v>
          </cell>
          <cell r="G41">
            <v>0</v>
          </cell>
          <cell r="H41">
            <v>0</v>
          </cell>
          <cell r="I41">
            <v>29618.1</v>
          </cell>
          <cell r="J41">
            <v>126624.55</v>
          </cell>
        </row>
        <row r="42">
          <cell r="B42">
            <v>450000436</v>
          </cell>
          <cell r="C42" t="str">
            <v>New Main - Industrial and Commercial &lt;10TJ/annum</v>
          </cell>
          <cell r="D42" t="str">
            <v>C&amp;I_CR</v>
          </cell>
          <cell r="E42" t="str">
            <v>MARHOL</v>
          </cell>
          <cell r="G42">
            <v>0</v>
          </cell>
          <cell r="H42">
            <v>0</v>
          </cell>
          <cell r="I42">
            <v>0</v>
          </cell>
          <cell r="J42">
            <v>12351.5</v>
          </cell>
        </row>
        <row r="43">
          <cell r="B43">
            <v>450000462</v>
          </cell>
          <cell r="C43" t="str">
            <v>Gold Cob Smallgoods, 625 Progress Rd, Wacol</v>
          </cell>
          <cell r="D43" t="str">
            <v>C&amp;I_CR</v>
          </cell>
          <cell r="E43" t="str">
            <v>ANDFUR</v>
          </cell>
          <cell r="G43">
            <v>0</v>
          </cell>
          <cell r="H43">
            <v>0</v>
          </cell>
          <cell r="I43">
            <v>0</v>
          </cell>
          <cell r="J43">
            <v>86239.02</v>
          </cell>
        </row>
        <row r="44">
          <cell r="B44">
            <v>450000469</v>
          </cell>
          <cell r="C44" t="str">
            <v>Michael Ossipow, 20 Cornwall St, Woollongabba</v>
          </cell>
          <cell r="D44" t="str">
            <v>C&amp;I_CR</v>
          </cell>
          <cell r="E44" t="str">
            <v>STEBAS</v>
          </cell>
          <cell r="G44">
            <v>0</v>
          </cell>
          <cell r="H44">
            <v>0</v>
          </cell>
          <cell r="I44">
            <v>67963.92</v>
          </cell>
          <cell r="J44">
            <v>73588.399999999994</v>
          </cell>
        </row>
        <row r="45">
          <cell r="B45">
            <v>450000491</v>
          </cell>
          <cell r="C45" t="str">
            <v>Willawong Gate Station, BCC Willawong Extension</v>
          </cell>
          <cell r="D45" t="str">
            <v>C&amp;I_CR</v>
          </cell>
          <cell r="E45" t="str">
            <v>MARHOL</v>
          </cell>
          <cell r="G45">
            <v>0</v>
          </cell>
          <cell r="H45">
            <v>0</v>
          </cell>
          <cell r="I45">
            <v>75254.83</v>
          </cell>
          <cell r="J45">
            <v>896870.44</v>
          </cell>
        </row>
        <row r="46">
          <cell r="B46">
            <v>450000494</v>
          </cell>
          <cell r="C46" t="str">
            <v>Australia Post, 38 Pearson Road, Yatala</v>
          </cell>
          <cell r="D46" t="str">
            <v>C&amp;I_CR</v>
          </cell>
          <cell r="E46" t="str">
            <v>STEBAS</v>
          </cell>
          <cell r="G46">
            <v>0</v>
          </cell>
          <cell r="H46">
            <v>0</v>
          </cell>
          <cell r="I46">
            <v>0</v>
          </cell>
          <cell r="J46">
            <v>28562.94</v>
          </cell>
        </row>
        <row r="47">
          <cell r="B47">
            <v>450000495</v>
          </cell>
          <cell r="C47" t="str">
            <v>Steve Paul &amp; Partners, 1112 Gold Coast Highway, Palm Beach</v>
          </cell>
          <cell r="D47" t="str">
            <v>C&amp;I_CR</v>
          </cell>
          <cell r="E47" t="str">
            <v>CHRARM</v>
          </cell>
          <cell r="G47">
            <v>0</v>
          </cell>
          <cell r="H47">
            <v>0</v>
          </cell>
          <cell r="I47">
            <v>0</v>
          </cell>
          <cell r="J47">
            <v>38644.620000000003</v>
          </cell>
        </row>
        <row r="48">
          <cell r="B48">
            <v>450000496</v>
          </cell>
          <cell r="C48" t="str">
            <v>FKP, Commerce Rd, Browns Plains</v>
          </cell>
          <cell r="D48" t="str">
            <v>C&amp;I_CR</v>
          </cell>
          <cell r="E48" t="str">
            <v>STEBAS</v>
          </cell>
          <cell r="G48">
            <v>0</v>
          </cell>
          <cell r="H48">
            <v>0</v>
          </cell>
          <cell r="I48">
            <v>4362.1499999999996</v>
          </cell>
          <cell r="J48">
            <v>40652.769999999997</v>
          </cell>
        </row>
        <row r="49">
          <cell r="B49">
            <v>450000497</v>
          </cell>
          <cell r="C49" t="str">
            <v>Garden City Powdercoating, 503 Boundary Rd, Toowoomba</v>
          </cell>
          <cell r="D49" t="str">
            <v>C&amp;I_CR</v>
          </cell>
          <cell r="E49" t="str">
            <v>ANDFUR</v>
          </cell>
          <cell r="G49">
            <v>0</v>
          </cell>
          <cell r="H49">
            <v>0</v>
          </cell>
          <cell r="I49">
            <v>0</v>
          </cell>
          <cell r="J49">
            <v>57404.07</v>
          </cell>
        </row>
        <row r="50">
          <cell r="B50">
            <v>450000499</v>
          </cell>
          <cell r="C50" t="str">
            <v>Superior Care Group, 50 MacAdle Way, Merrimac</v>
          </cell>
          <cell r="D50" t="str">
            <v>C&amp;I_CR</v>
          </cell>
          <cell r="E50" t="str">
            <v>CHRARM</v>
          </cell>
          <cell r="G50">
            <v>0</v>
          </cell>
          <cell r="H50">
            <v>0</v>
          </cell>
          <cell r="I50">
            <v>0</v>
          </cell>
          <cell r="J50">
            <v>58292.12</v>
          </cell>
        </row>
        <row r="51">
          <cell r="B51">
            <v>450000500</v>
          </cell>
          <cell r="C51" t="str">
            <v>BCC Willawong, Richie Rd, RBP Connection</v>
          </cell>
          <cell r="D51" t="str">
            <v>C&amp;I_CR</v>
          </cell>
          <cell r="E51" t="str">
            <v>ALAHER</v>
          </cell>
          <cell r="G51">
            <v>0</v>
          </cell>
          <cell r="H51">
            <v>0</v>
          </cell>
          <cell r="I51">
            <v>-3571.04</v>
          </cell>
          <cell r="J51">
            <v>24168.99</v>
          </cell>
        </row>
        <row r="52">
          <cell r="B52">
            <v>450000518</v>
          </cell>
          <cell r="C52" t="str">
            <v>1541 Creek Road, Carina</v>
          </cell>
          <cell r="D52" t="str">
            <v>C&amp;I_CR</v>
          </cell>
          <cell r="E52" t="str">
            <v>EVAWHI</v>
          </cell>
          <cell r="G52">
            <v>0</v>
          </cell>
          <cell r="H52">
            <v>0</v>
          </cell>
          <cell r="I52">
            <v>0</v>
          </cell>
          <cell r="J52">
            <v>12060.95</v>
          </cell>
        </row>
        <row r="53">
          <cell r="B53">
            <v>450000525</v>
          </cell>
          <cell r="C53" t="str">
            <v>Pro Coast (Bldg 2), Lot 2 Johnson Rd, Heathwood</v>
          </cell>
          <cell r="D53" t="str">
            <v>C&amp;I_CR</v>
          </cell>
          <cell r="E53" t="str">
            <v>COLMOR</v>
          </cell>
          <cell r="G53">
            <v>0</v>
          </cell>
          <cell r="H53">
            <v>0</v>
          </cell>
          <cell r="I53">
            <v>72143.03</v>
          </cell>
          <cell r="J53">
            <v>105461.04</v>
          </cell>
        </row>
        <row r="54">
          <cell r="B54">
            <v>450000548</v>
          </cell>
          <cell r="C54" t="str">
            <v>Nirvana on Kirra, Cnr Musgrave &amp; Douglas Sts</v>
          </cell>
          <cell r="D54" t="str">
            <v>C&amp;I_CR</v>
          </cell>
          <cell r="E54" t="str">
            <v>CHRARM</v>
          </cell>
          <cell r="G54">
            <v>62696</v>
          </cell>
          <cell r="H54">
            <v>0</v>
          </cell>
          <cell r="I54">
            <v>536</v>
          </cell>
          <cell r="J54">
            <v>1059.5</v>
          </cell>
        </row>
        <row r="55">
          <cell r="B55">
            <v>450000550</v>
          </cell>
          <cell r="C55" t="str">
            <v>Little Beach Paradise (Headworks) Killowill Ave Paradise poi</v>
          </cell>
          <cell r="D55" t="str">
            <v>C&amp;I_CR</v>
          </cell>
          <cell r="E55" t="str">
            <v>STEBAS</v>
          </cell>
          <cell r="G55">
            <v>146000</v>
          </cell>
          <cell r="H55">
            <v>0</v>
          </cell>
          <cell r="I55">
            <v>536</v>
          </cell>
          <cell r="J55">
            <v>1047.5</v>
          </cell>
        </row>
        <row r="56">
          <cell r="B56">
            <v>450000551</v>
          </cell>
          <cell r="C56" t="str">
            <v>Little Beach Paradise (Common Trench) Killowill Ave Paradise</v>
          </cell>
          <cell r="D56" t="str">
            <v>C&amp;I_CR</v>
          </cell>
          <cell r="E56" t="str">
            <v>STEBAS</v>
          </cell>
          <cell r="G56">
            <v>48258</v>
          </cell>
          <cell r="H56">
            <v>0</v>
          </cell>
          <cell r="I56">
            <v>755</v>
          </cell>
          <cell r="J56">
            <v>864.5</v>
          </cell>
        </row>
        <row r="57">
          <cell r="B57">
            <v>450000570</v>
          </cell>
          <cell r="C57" t="str">
            <v>Ludowici Pty Ltd, 18 Antiminy St, Carole Park</v>
          </cell>
          <cell r="D57" t="str">
            <v>C&amp;I_CR</v>
          </cell>
          <cell r="E57" t="str">
            <v>PHIBOU</v>
          </cell>
          <cell r="G57">
            <v>56936</v>
          </cell>
          <cell r="H57">
            <v>0</v>
          </cell>
          <cell r="I57">
            <v>1999.63</v>
          </cell>
          <cell r="J57">
            <v>1999.63</v>
          </cell>
        </row>
        <row r="58">
          <cell r="B58">
            <v>450000571</v>
          </cell>
          <cell r="C58" t="str">
            <v>OZ Care 100 Usher Av Labradore.</v>
          </cell>
          <cell r="D58" t="str">
            <v>C&amp;I_CR</v>
          </cell>
          <cell r="E58" t="str">
            <v>CHRARM</v>
          </cell>
          <cell r="G58">
            <v>55858</v>
          </cell>
          <cell r="H58">
            <v>0</v>
          </cell>
          <cell r="I58">
            <v>1236</v>
          </cell>
          <cell r="J58">
            <v>1236</v>
          </cell>
        </row>
        <row r="59">
          <cell r="D59" t="str">
            <v>C&amp;I_CR Total</v>
          </cell>
          <cell r="I59">
            <v>326085.40999999997</v>
          </cell>
          <cell r="J59">
            <v>5649019.3200000022</v>
          </cell>
        </row>
        <row r="60">
          <cell r="B60">
            <v>450000100</v>
          </cell>
          <cell r="C60" t="str">
            <v>Allgas (Reg)</v>
          </cell>
          <cell r="D60" t="str">
            <v>CAPEX</v>
          </cell>
          <cell r="E60" t="str">
            <v>NA</v>
          </cell>
          <cell r="G60">
            <v>0</v>
          </cell>
          <cell r="H60">
            <v>0</v>
          </cell>
          <cell r="I60">
            <v>127441.58</v>
          </cell>
          <cell r="J60">
            <v>351450.71</v>
          </cell>
        </row>
        <row r="61">
          <cell r="B61">
            <v>450000115</v>
          </cell>
          <cell r="C61" t="str">
            <v>Allgas (Reg)</v>
          </cell>
          <cell r="D61" t="str">
            <v>CAPEX</v>
          </cell>
          <cell r="E61" t="str">
            <v>NA</v>
          </cell>
          <cell r="G61">
            <v>0</v>
          </cell>
          <cell r="H61">
            <v>0</v>
          </cell>
          <cell r="I61">
            <v>0</v>
          </cell>
          <cell r="J61">
            <v>15120</v>
          </cell>
        </row>
        <row r="62">
          <cell r="B62">
            <v>450000159</v>
          </cell>
          <cell r="C62" t="str">
            <v>Allgas FRC - System</v>
          </cell>
          <cell r="D62" t="str">
            <v>CAPEX</v>
          </cell>
          <cell r="E62" t="str">
            <v>NA</v>
          </cell>
          <cell r="G62">
            <v>0</v>
          </cell>
          <cell r="H62">
            <v>2970.0000000001201</v>
          </cell>
          <cell r="I62">
            <v>0</v>
          </cell>
          <cell r="J62">
            <v>0</v>
          </cell>
        </row>
        <row r="63">
          <cell r="B63">
            <v>450000357</v>
          </cell>
          <cell r="C63" t="str">
            <v>Allgas Maximo Development</v>
          </cell>
          <cell r="D63" t="str">
            <v>CAPEX</v>
          </cell>
          <cell r="E63" t="str">
            <v>KERMAL</v>
          </cell>
          <cell r="G63">
            <v>0</v>
          </cell>
          <cell r="H63">
            <v>23062.55</v>
          </cell>
          <cell r="I63">
            <v>0</v>
          </cell>
          <cell r="J63">
            <v>-23062.55</v>
          </cell>
        </row>
        <row r="64">
          <cell r="B64">
            <v>450000467</v>
          </cell>
          <cell r="C64" t="str">
            <v>FRC Interval Metering</v>
          </cell>
          <cell r="D64" t="str">
            <v>CAPEX</v>
          </cell>
          <cell r="E64" t="str">
            <v>DAVLUN</v>
          </cell>
          <cell r="G64">
            <v>0</v>
          </cell>
          <cell r="H64">
            <v>0</v>
          </cell>
          <cell r="I64">
            <v>80696.88</v>
          </cell>
          <cell r="J64">
            <v>556956.14</v>
          </cell>
        </row>
        <row r="65">
          <cell r="B65">
            <v>450000471</v>
          </cell>
          <cell r="C65" t="str">
            <v>Replace stations with no over pressure protection devices -</v>
          </cell>
          <cell r="D65" t="str">
            <v>CAPEX</v>
          </cell>
          <cell r="E65" t="str">
            <v>MARHOL</v>
          </cell>
          <cell r="G65">
            <v>0</v>
          </cell>
          <cell r="H65">
            <v>0</v>
          </cell>
          <cell r="I65">
            <v>16293.99</v>
          </cell>
          <cell r="J65">
            <v>175550.03</v>
          </cell>
        </row>
        <row r="66">
          <cell r="B66">
            <v>450000472</v>
          </cell>
          <cell r="C66" t="str">
            <v>Replace non compliant service regulators - Brisbane</v>
          </cell>
          <cell r="D66" t="str">
            <v>CAPEX</v>
          </cell>
          <cell r="E66" t="str">
            <v>MARHOL</v>
          </cell>
          <cell r="G66">
            <v>0</v>
          </cell>
          <cell r="H66">
            <v>0</v>
          </cell>
          <cell r="I66">
            <v>13394.38</v>
          </cell>
          <cell r="J66">
            <v>13394.38</v>
          </cell>
        </row>
        <row r="67">
          <cell r="B67">
            <v>450000473</v>
          </cell>
          <cell r="C67" t="str">
            <v>Replace two district regulator Stations, Toowoomba</v>
          </cell>
          <cell r="D67" t="str">
            <v>CAPEX</v>
          </cell>
          <cell r="E67" t="str">
            <v>MARHOL</v>
          </cell>
          <cell r="G67">
            <v>0</v>
          </cell>
          <cell r="H67">
            <v>0</v>
          </cell>
          <cell r="I67">
            <v>713.88</v>
          </cell>
          <cell r="J67">
            <v>9356</v>
          </cell>
        </row>
        <row r="68">
          <cell r="B68">
            <v>450000505</v>
          </cell>
          <cell r="C68" t="str">
            <v>Analog Monita Integration, 463 Tuffnell Rd, Banyo</v>
          </cell>
          <cell r="D68" t="str">
            <v>CAPEX</v>
          </cell>
          <cell r="E68" t="str">
            <v>MARHOL</v>
          </cell>
          <cell r="G68">
            <v>0</v>
          </cell>
          <cell r="H68">
            <v>0</v>
          </cell>
          <cell r="I68">
            <v>3237.13</v>
          </cell>
          <cell r="J68">
            <v>4203.13</v>
          </cell>
        </row>
        <row r="69">
          <cell r="B69">
            <v>450000506</v>
          </cell>
          <cell r="C69" t="str">
            <v>Elster Datalogger Integration, 463 Tuffnell Rd, Banyo</v>
          </cell>
          <cell r="D69" t="str">
            <v>CAPEX</v>
          </cell>
          <cell r="E69" t="str">
            <v>MARHOL</v>
          </cell>
          <cell r="G69">
            <v>0</v>
          </cell>
          <cell r="H69">
            <v>0</v>
          </cell>
          <cell r="I69">
            <v>4508.21</v>
          </cell>
          <cell r="J69">
            <v>9868.2099999999991</v>
          </cell>
        </row>
        <row r="70">
          <cell r="B70">
            <v>450000507</v>
          </cell>
          <cell r="C70" t="str">
            <v>Elster Flow Computer Integration, 463 Tuffnell Rd, Banyo</v>
          </cell>
          <cell r="D70" t="str">
            <v>CAPEX</v>
          </cell>
          <cell r="E70" t="str">
            <v>MARHOL</v>
          </cell>
          <cell r="G70">
            <v>0</v>
          </cell>
          <cell r="H70">
            <v>0</v>
          </cell>
          <cell r="I70">
            <v>59114.76</v>
          </cell>
          <cell r="J70">
            <v>59114.76</v>
          </cell>
        </row>
        <row r="71">
          <cell r="B71">
            <v>450000508</v>
          </cell>
          <cell r="C71" t="str">
            <v>Odourant Plant Update, 463 Tuffnell Rd, Banyo</v>
          </cell>
          <cell r="D71" t="str">
            <v>CAPEX</v>
          </cell>
          <cell r="E71" t="str">
            <v>MARHOL</v>
          </cell>
          <cell r="G71">
            <v>0</v>
          </cell>
          <cell r="H71">
            <v>0</v>
          </cell>
          <cell r="I71">
            <v>16412.849999999999</v>
          </cell>
          <cell r="J71">
            <v>16412.849999999999</v>
          </cell>
        </row>
        <row r="72">
          <cell r="B72">
            <v>450000509</v>
          </cell>
          <cell r="C72" t="str">
            <v>APA Networks SCADA system, Historian relocation</v>
          </cell>
          <cell r="D72" t="str">
            <v>CAPEX</v>
          </cell>
          <cell r="E72" t="str">
            <v>MARHOL</v>
          </cell>
          <cell r="G72">
            <v>0</v>
          </cell>
          <cell r="H72">
            <v>0</v>
          </cell>
          <cell r="I72">
            <v>11029.23</v>
          </cell>
          <cell r="J72">
            <v>11029.23</v>
          </cell>
        </row>
        <row r="73">
          <cell r="B73">
            <v>450000510</v>
          </cell>
          <cell r="C73" t="str">
            <v>Upgrade of Runcorn Gate Station</v>
          </cell>
          <cell r="D73" t="str">
            <v>CAPEX</v>
          </cell>
          <cell r="E73" t="str">
            <v>MARHOL</v>
          </cell>
          <cell r="G73">
            <v>0</v>
          </cell>
          <cell r="H73">
            <v>0</v>
          </cell>
          <cell r="I73">
            <v>20318.34</v>
          </cell>
          <cell r="J73">
            <v>326667.12</v>
          </cell>
        </row>
        <row r="74">
          <cell r="B74">
            <v>450000511</v>
          </cell>
          <cell r="C74" t="str">
            <v>Mercury service regulators - replacement</v>
          </cell>
          <cell r="D74" t="str">
            <v>CAPEX</v>
          </cell>
          <cell r="E74" t="str">
            <v>MARHOL</v>
          </cell>
          <cell r="G74">
            <v>0</v>
          </cell>
          <cell r="H74">
            <v>0</v>
          </cell>
          <cell r="I74">
            <v>68885.899999999994</v>
          </cell>
          <cell r="J74">
            <v>202402.11</v>
          </cell>
        </row>
        <row r="75">
          <cell r="B75">
            <v>450000516</v>
          </cell>
          <cell r="C75" t="str">
            <v>District Regulator Stations x 25</v>
          </cell>
          <cell r="D75" t="str">
            <v>CAPEX</v>
          </cell>
          <cell r="E75" t="str">
            <v>MARHOL</v>
          </cell>
          <cell r="G75">
            <v>0</v>
          </cell>
          <cell r="H75">
            <v>0</v>
          </cell>
          <cell r="I75">
            <v>356518.93</v>
          </cell>
          <cell r="J75">
            <v>396350.19</v>
          </cell>
        </row>
        <row r="76">
          <cell r="B76">
            <v>450000538</v>
          </cell>
          <cell r="C76" t="str">
            <v>Mansfield Office Air Conditioning System</v>
          </cell>
          <cell r="D76" t="str">
            <v>CAPEX</v>
          </cell>
          <cell r="E76" t="str">
            <v>MICCIN</v>
          </cell>
          <cell r="G76">
            <v>83171</v>
          </cell>
          <cell r="H76">
            <v>0</v>
          </cell>
          <cell r="I76">
            <v>0</v>
          </cell>
          <cell r="J76">
            <v>3772.73</v>
          </cell>
        </row>
        <row r="77">
          <cell r="B77">
            <v>451000115</v>
          </cell>
          <cell r="C77" t="str">
            <v>Allgas (UnReg)</v>
          </cell>
          <cell r="D77" t="str">
            <v>CAPEX</v>
          </cell>
          <cell r="E77" t="str">
            <v>ANTCRO</v>
          </cell>
          <cell r="G77">
            <v>0</v>
          </cell>
          <cell r="H77">
            <v>876</v>
          </cell>
          <cell r="I77">
            <v>0</v>
          </cell>
          <cell r="J77">
            <v>0</v>
          </cell>
        </row>
        <row r="78">
          <cell r="B78">
            <v>451000144</v>
          </cell>
          <cell r="C78" t="str">
            <v>Gatton Lateral &amp; Meter Station - Prefeasibility study</v>
          </cell>
          <cell r="D78" t="str">
            <v>CAPEX</v>
          </cell>
          <cell r="E78" t="str">
            <v>RODJOH</v>
          </cell>
          <cell r="G78">
            <v>0</v>
          </cell>
          <cell r="H78">
            <v>111.05</v>
          </cell>
          <cell r="I78">
            <v>0</v>
          </cell>
          <cell r="J78">
            <v>0</v>
          </cell>
        </row>
        <row r="79">
          <cell r="D79" t="str">
            <v>CAPEX Total</v>
          </cell>
          <cell r="I79">
            <v>778566.06</v>
          </cell>
          <cell r="J79">
            <v>2128585.0399999996</v>
          </cell>
        </row>
        <row r="80">
          <cell r="B80">
            <v>450000345</v>
          </cell>
          <cell r="C80" t="str">
            <v>Finegan Way - Coomera Properties Stage 1</v>
          </cell>
          <cell r="D80" t="str">
            <v>CUST_SER</v>
          </cell>
          <cell r="E80" t="str">
            <v>CHRARM</v>
          </cell>
          <cell r="G80">
            <v>0</v>
          </cell>
          <cell r="H80">
            <v>14171.04</v>
          </cell>
          <cell r="I80">
            <v>0</v>
          </cell>
          <cell r="J80">
            <v>146</v>
          </cell>
        </row>
        <row r="81">
          <cell r="B81">
            <v>450000348</v>
          </cell>
          <cell r="C81" t="str">
            <v>Finegan Way - Coomera Properties Head Works</v>
          </cell>
          <cell r="D81" t="str">
            <v>CUST_SER</v>
          </cell>
          <cell r="E81" t="str">
            <v>CHRARM</v>
          </cell>
          <cell r="G81">
            <v>0</v>
          </cell>
          <cell r="H81">
            <v>37863.25</v>
          </cell>
          <cell r="I81">
            <v>0</v>
          </cell>
          <cell r="J81">
            <v>36547.870000000003</v>
          </cell>
        </row>
        <row r="82">
          <cell r="B82">
            <v>450000349</v>
          </cell>
          <cell r="C82" t="str">
            <v>Sequana Retirment Village, Upper Coomera</v>
          </cell>
          <cell r="D82" t="str">
            <v>CUST_SER</v>
          </cell>
          <cell r="E82" t="str">
            <v>CHRARM</v>
          </cell>
          <cell r="G82">
            <v>0</v>
          </cell>
          <cell r="H82">
            <v>5045.1099999999997</v>
          </cell>
          <cell r="I82">
            <v>0</v>
          </cell>
          <cell r="J82">
            <v>3916.22</v>
          </cell>
        </row>
        <row r="83">
          <cell r="B83">
            <v>450000365</v>
          </cell>
          <cell r="C83" t="str">
            <v>Woodlands Village - Stage 1, Outlook Drive, Waterford</v>
          </cell>
          <cell r="D83" t="str">
            <v>CUST_SER</v>
          </cell>
          <cell r="E83" t="str">
            <v>STEBAS</v>
          </cell>
          <cell r="G83">
            <v>0</v>
          </cell>
          <cell r="H83">
            <v>671.7</v>
          </cell>
          <cell r="I83">
            <v>0</v>
          </cell>
          <cell r="J83">
            <v>9353.17</v>
          </cell>
        </row>
        <row r="84">
          <cell r="B84">
            <v>450000366</v>
          </cell>
          <cell r="C84" t="str">
            <v>Woodlands Village - Stage 3, Outlook Drive, Waterford</v>
          </cell>
          <cell r="D84" t="str">
            <v>CUST_SER</v>
          </cell>
          <cell r="E84" t="str">
            <v>STEBAS</v>
          </cell>
          <cell r="G84">
            <v>0</v>
          </cell>
          <cell r="H84">
            <v>0</v>
          </cell>
          <cell r="I84">
            <v>0</v>
          </cell>
          <cell r="J84">
            <v>5676.96</v>
          </cell>
        </row>
        <row r="85">
          <cell r="D85" t="str">
            <v>CUST_SER Total</v>
          </cell>
          <cell r="I85">
            <v>0</v>
          </cell>
          <cell r="J85">
            <v>55640.22</v>
          </cell>
        </row>
        <row r="86">
          <cell r="B86">
            <v>450000173</v>
          </cell>
          <cell r="C86" t="str">
            <v>Fish Developments - 185 Sickle</v>
          </cell>
          <cell r="D86" t="str">
            <v>DOM_CR</v>
          </cell>
          <cell r="E86" t="str">
            <v>PETLAT</v>
          </cell>
          <cell r="G86">
            <v>0</v>
          </cell>
          <cell r="H86">
            <v>68445.09</v>
          </cell>
          <cell r="I86">
            <v>0</v>
          </cell>
          <cell r="J86">
            <v>7922.56</v>
          </cell>
        </row>
        <row r="87">
          <cell r="B87">
            <v>450000184</v>
          </cell>
          <cell r="C87" t="str">
            <v>Gas Domestic Connections</v>
          </cell>
          <cell r="D87" t="str">
            <v>DOM_CR</v>
          </cell>
          <cell r="E87" t="str">
            <v>ANDVOG</v>
          </cell>
          <cell r="G87">
            <v>0</v>
          </cell>
          <cell r="H87">
            <v>166700.69</v>
          </cell>
          <cell r="I87">
            <v>202723.94</v>
          </cell>
          <cell r="J87">
            <v>2022884.42</v>
          </cell>
        </row>
        <row r="88">
          <cell r="B88">
            <v>450000186</v>
          </cell>
          <cell r="C88" t="str">
            <v>Gas Cap Dom Internal Reticulation &lt;$50k</v>
          </cell>
          <cell r="D88" t="str">
            <v>DOM_CR</v>
          </cell>
          <cell r="E88" t="str">
            <v>KENDUN</v>
          </cell>
          <cell r="G88">
            <v>0</v>
          </cell>
          <cell r="H88">
            <v>63021.919999999896</v>
          </cell>
          <cell r="I88">
            <v>5087.96</v>
          </cell>
          <cell r="J88">
            <v>128470.3</v>
          </cell>
        </row>
        <row r="89">
          <cell r="B89">
            <v>450000204</v>
          </cell>
          <cell r="C89" t="str">
            <v>Springfield Estate Stage 2 Headworks</v>
          </cell>
          <cell r="D89" t="str">
            <v>DOM_CR</v>
          </cell>
          <cell r="E89" t="str">
            <v>PHIBOU</v>
          </cell>
          <cell r="G89">
            <v>0</v>
          </cell>
          <cell r="H89">
            <v>114293.08</v>
          </cell>
          <cell r="I89">
            <v>0</v>
          </cell>
          <cell r="J89">
            <v>0</v>
          </cell>
        </row>
        <row r="90">
          <cell r="B90">
            <v>450000205</v>
          </cell>
          <cell r="C90" t="str">
            <v>Springfield Looping Project - SLP</v>
          </cell>
          <cell r="D90" t="str">
            <v>DOM_CR</v>
          </cell>
          <cell r="E90" t="str">
            <v>ALAHER</v>
          </cell>
          <cell r="G90">
            <v>0</v>
          </cell>
          <cell r="H90">
            <v>31389.48</v>
          </cell>
          <cell r="I90">
            <v>0</v>
          </cell>
          <cell r="J90">
            <v>0</v>
          </cell>
        </row>
        <row r="91">
          <cell r="B91">
            <v>450000213</v>
          </cell>
          <cell r="C91" t="str">
            <v>Stocklands Heathwood Headworks</v>
          </cell>
          <cell r="D91" t="str">
            <v>DOM_CR</v>
          </cell>
          <cell r="E91" t="str">
            <v>PHIBOU</v>
          </cell>
          <cell r="G91">
            <v>0</v>
          </cell>
          <cell r="H91">
            <v>322.94000000001103</v>
          </cell>
          <cell r="I91">
            <v>0</v>
          </cell>
          <cell r="J91">
            <v>164.2</v>
          </cell>
        </row>
        <row r="92">
          <cell r="B92">
            <v>450000214</v>
          </cell>
          <cell r="C92" t="str">
            <v>Internal reticulation Eraland Brookwater</v>
          </cell>
          <cell r="D92" t="str">
            <v>DOM_CR</v>
          </cell>
          <cell r="E92" t="str">
            <v>PHIBOU</v>
          </cell>
          <cell r="G92">
            <v>0</v>
          </cell>
          <cell r="H92">
            <v>34848.68</v>
          </cell>
          <cell r="I92">
            <v>0</v>
          </cell>
          <cell r="J92">
            <v>0</v>
          </cell>
        </row>
        <row r="93">
          <cell r="B93">
            <v>450000225</v>
          </cell>
          <cell r="C93" t="str">
            <v>Woodlands Internal Reticulation</v>
          </cell>
          <cell r="D93" t="str">
            <v>DOM_CR</v>
          </cell>
          <cell r="E93" t="str">
            <v>PETLAT</v>
          </cell>
          <cell r="G93">
            <v>0</v>
          </cell>
          <cell r="H93">
            <v>626.91999999999496</v>
          </cell>
          <cell r="I93">
            <v>0</v>
          </cell>
          <cell r="J93">
            <v>-626.91999999999996</v>
          </cell>
        </row>
        <row r="94">
          <cell r="B94">
            <v>450000233</v>
          </cell>
          <cell r="C94" t="str">
            <v>Internal reticulation ST2 - Dom (Major)</v>
          </cell>
          <cell r="D94" t="str">
            <v>DOM_CR</v>
          </cell>
          <cell r="E94" t="str">
            <v>PETLAT</v>
          </cell>
          <cell r="G94">
            <v>0</v>
          </cell>
          <cell r="H94">
            <v>25977.02</v>
          </cell>
          <cell r="I94">
            <v>0</v>
          </cell>
          <cell r="J94">
            <v>0</v>
          </cell>
        </row>
        <row r="95">
          <cell r="B95">
            <v>450000249</v>
          </cell>
          <cell r="C95" t="str">
            <v>Riverlinks Estate Stage7 PE mains O/ford S/port Rd</v>
          </cell>
          <cell r="D95" t="str">
            <v>DOM_CR</v>
          </cell>
          <cell r="E95" t="str">
            <v>PAUALE</v>
          </cell>
          <cell r="G95">
            <v>0</v>
          </cell>
          <cell r="H95">
            <v>50848.62</v>
          </cell>
          <cell r="I95">
            <v>0</v>
          </cell>
          <cell r="J95">
            <v>7893.43</v>
          </cell>
        </row>
        <row r="96">
          <cell r="B96">
            <v>450000250</v>
          </cell>
          <cell r="C96" t="str">
            <v>Jacobs Ridge Stage 2 internal reticulation</v>
          </cell>
          <cell r="D96" t="str">
            <v>DOM_CR</v>
          </cell>
          <cell r="E96" t="str">
            <v>STEBAS</v>
          </cell>
          <cell r="G96">
            <v>0</v>
          </cell>
          <cell r="H96">
            <v>3442.25</v>
          </cell>
          <cell r="I96">
            <v>0</v>
          </cell>
          <cell r="J96">
            <v>0</v>
          </cell>
        </row>
        <row r="97">
          <cell r="B97">
            <v>450000251</v>
          </cell>
          <cell r="C97" t="str">
            <v>Stockland Development - Maudsland - stage 1 IR</v>
          </cell>
          <cell r="D97" t="str">
            <v>DOM_CR</v>
          </cell>
          <cell r="E97" t="str">
            <v>PAUALE</v>
          </cell>
          <cell r="G97">
            <v>0</v>
          </cell>
          <cell r="H97">
            <v>121470.66</v>
          </cell>
          <cell r="I97">
            <v>0</v>
          </cell>
          <cell r="J97">
            <v>14830.63</v>
          </cell>
        </row>
        <row r="98">
          <cell r="B98">
            <v>450000257</v>
          </cell>
          <cell r="C98" t="str">
            <v>Halcyon Waters Stage 3 Helensvale Rd Hope Island</v>
          </cell>
          <cell r="D98" t="str">
            <v>DOM_CR</v>
          </cell>
          <cell r="E98" t="str">
            <v>PAUALE</v>
          </cell>
          <cell r="G98">
            <v>0</v>
          </cell>
          <cell r="H98">
            <v>4538.33</v>
          </cell>
          <cell r="I98">
            <v>0</v>
          </cell>
          <cell r="J98">
            <v>0</v>
          </cell>
        </row>
        <row r="99">
          <cell r="B99">
            <v>450000261</v>
          </cell>
          <cell r="C99" t="str">
            <v>Australand Surbiton Crt Carina - Stage 3</v>
          </cell>
          <cell r="D99" t="str">
            <v>DOM_CR</v>
          </cell>
          <cell r="E99" t="str">
            <v>PAUALE</v>
          </cell>
          <cell r="G99">
            <v>0</v>
          </cell>
          <cell r="H99">
            <v>2045</v>
          </cell>
          <cell r="I99">
            <v>0</v>
          </cell>
          <cell r="J99">
            <v>0</v>
          </cell>
        </row>
        <row r="100">
          <cell r="B100">
            <v>450000268</v>
          </cell>
          <cell r="C100" t="str">
            <v>Seachange development 299 Napper Rd Arundell</v>
          </cell>
          <cell r="D100" t="str">
            <v>DOM_CR</v>
          </cell>
          <cell r="E100" t="str">
            <v>ANDFUR</v>
          </cell>
          <cell r="G100">
            <v>0</v>
          </cell>
          <cell r="H100">
            <v>22790.23</v>
          </cell>
          <cell r="I100">
            <v>1742</v>
          </cell>
          <cell r="J100">
            <v>6322.12</v>
          </cell>
        </row>
        <row r="101">
          <cell r="B101">
            <v>450000270</v>
          </cell>
          <cell r="C101" t="str">
            <v>Riverwood Estate Coomera</v>
          </cell>
          <cell r="D101" t="str">
            <v>DOM_CR</v>
          </cell>
          <cell r="E101" t="str">
            <v>PAUALE</v>
          </cell>
          <cell r="G101">
            <v>0</v>
          </cell>
          <cell r="H101">
            <v>0</v>
          </cell>
          <cell r="I101">
            <v>0</v>
          </cell>
          <cell r="J101">
            <v>7235.21</v>
          </cell>
        </row>
        <row r="102">
          <cell r="B102">
            <v>450000280</v>
          </cell>
          <cell r="C102" t="str">
            <v>Cova Australand-Prendraat Pd Hope Is. Stg 1a,2a/b/c</v>
          </cell>
          <cell r="D102" t="str">
            <v>DOM_CR</v>
          </cell>
          <cell r="E102" t="str">
            <v>PAUALE</v>
          </cell>
          <cell r="G102">
            <v>0</v>
          </cell>
          <cell r="H102">
            <v>13445.16</v>
          </cell>
          <cell r="I102">
            <v>0</v>
          </cell>
          <cell r="J102">
            <v>12561.13</v>
          </cell>
        </row>
        <row r="103">
          <cell r="B103">
            <v>450000286</v>
          </cell>
          <cell r="C103" t="str">
            <v>Marina Quays Precinct 1 - Sickle Ave Hope Island</v>
          </cell>
          <cell r="D103" t="str">
            <v>DOM_CR</v>
          </cell>
          <cell r="E103" t="str">
            <v>ANDFUR</v>
          </cell>
          <cell r="G103">
            <v>0</v>
          </cell>
          <cell r="H103">
            <v>157.13999999999999</v>
          </cell>
          <cell r="I103">
            <v>0</v>
          </cell>
          <cell r="J103">
            <v>-157.13999999999999</v>
          </cell>
        </row>
        <row r="104">
          <cell r="B104">
            <v>450000307</v>
          </cell>
          <cell r="C104" t="str">
            <v>Alberi Park Stage 2 - 40PE Int Reticulation</v>
          </cell>
          <cell r="D104" t="str">
            <v>DOM_CR</v>
          </cell>
          <cell r="E104" t="str">
            <v>STEBAS</v>
          </cell>
          <cell r="G104">
            <v>0</v>
          </cell>
          <cell r="H104">
            <v>1252.54</v>
          </cell>
          <cell r="I104">
            <v>0</v>
          </cell>
          <cell r="J104">
            <v>7210.4</v>
          </cell>
        </row>
        <row r="105">
          <cell r="B105">
            <v>450000308</v>
          </cell>
          <cell r="C105" t="str">
            <v>Alberi Park Stage 3 - 40PE Int Reticulation</v>
          </cell>
          <cell r="D105" t="str">
            <v>DOM_CR</v>
          </cell>
          <cell r="E105" t="str">
            <v>STEBAS</v>
          </cell>
          <cell r="G105">
            <v>0</v>
          </cell>
          <cell r="H105">
            <v>8936.84</v>
          </cell>
          <cell r="I105">
            <v>0</v>
          </cell>
          <cell r="J105">
            <v>0</v>
          </cell>
        </row>
        <row r="106">
          <cell r="B106">
            <v>450000309</v>
          </cell>
          <cell r="C106" t="str">
            <v>Alberi Park Stage 4 - 40PE Int Reticulation</v>
          </cell>
          <cell r="D106" t="str">
            <v>DOM_CR</v>
          </cell>
          <cell r="E106" t="str">
            <v>STEBAS</v>
          </cell>
          <cell r="G106">
            <v>0</v>
          </cell>
          <cell r="H106">
            <v>0</v>
          </cell>
          <cell r="I106">
            <v>0</v>
          </cell>
          <cell r="J106">
            <v>511</v>
          </cell>
        </row>
        <row r="107">
          <cell r="B107">
            <v>450000310</v>
          </cell>
          <cell r="C107" t="str">
            <v>Alberi Park - Open lay 110PE Teys Rd</v>
          </cell>
          <cell r="D107" t="str">
            <v>DOM_CR</v>
          </cell>
          <cell r="E107" t="str">
            <v>STEBAS</v>
          </cell>
          <cell r="G107">
            <v>0</v>
          </cell>
          <cell r="H107">
            <v>118704.76</v>
          </cell>
          <cell r="I107">
            <v>0</v>
          </cell>
          <cell r="J107">
            <v>0</v>
          </cell>
        </row>
        <row r="108">
          <cell r="B108">
            <v>450000313</v>
          </cell>
          <cell r="C108" t="str">
            <v>JF&amp;P Dev Wakerley Stage 44</v>
          </cell>
          <cell r="D108" t="str">
            <v>DOM_CR</v>
          </cell>
          <cell r="E108" t="str">
            <v>STEBAS</v>
          </cell>
          <cell r="G108">
            <v>0</v>
          </cell>
          <cell r="H108">
            <v>962.77</v>
          </cell>
          <cell r="I108">
            <v>0</v>
          </cell>
          <cell r="J108">
            <v>13738.73</v>
          </cell>
        </row>
        <row r="109">
          <cell r="B109">
            <v>450000314</v>
          </cell>
          <cell r="C109" t="str">
            <v>JF&amp;P Dev Wakerley Stage 44 - Hwks - New Clev Rd</v>
          </cell>
          <cell r="D109" t="str">
            <v>DOM_CR</v>
          </cell>
          <cell r="E109" t="str">
            <v>STEBAS</v>
          </cell>
          <cell r="G109">
            <v>0</v>
          </cell>
          <cell r="H109">
            <v>0</v>
          </cell>
          <cell r="I109">
            <v>0</v>
          </cell>
          <cell r="J109">
            <v>2761.52</v>
          </cell>
        </row>
        <row r="110">
          <cell r="B110">
            <v>450000316</v>
          </cell>
          <cell r="C110" t="str">
            <v>Sunland Group - The Parc Stage 1A</v>
          </cell>
          <cell r="D110" t="str">
            <v>DOM_CR</v>
          </cell>
          <cell r="E110" t="str">
            <v>CHRARM</v>
          </cell>
          <cell r="G110">
            <v>0</v>
          </cell>
          <cell r="H110">
            <v>3559.98</v>
          </cell>
          <cell r="I110">
            <v>0</v>
          </cell>
          <cell r="J110">
            <v>13862.64</v>
          </cell>
        </row>
        <row r="111">
          <cell r="B111">
            <v>450000317</v>
          </cell>
          <cell r="C111" t="str">
            <v>Sunland Group - The Parc Headworks</v>
          </cell>
          <cell r="D111" t="str">
            <v>DOM_CR</v>
          </cell>
          <cell r="E111" t="str">
            <v>CHRARM</v>
          </cell>
          <cell r="G111">
            <v>0</v>
          </cell>
          <cell r="H111">
            <v>96126.23</v>
          </cell>
          <cell r="I111">
            <v>0</v>
          </cell>
          <cell r="J111">
            <v>857.02</v>
          </cell>
        </row>
        <row r="112">
          <cell r="B112">
            <v>450000318</v>
          </cell>
          <cell r="C112" t="str">
            <v>Brookwater Development Stage 8A</v>
          </cell>
          <cell r="D112" t="str">
            <v>DOM_CR</v>
          </cell>
          <cell r="E112" t="str">
            <v>PHIBOU</v>
          </cell>
          <cell r="G112">
            <v>0</v>
          </cell>
          <cell r="H112">
            <v>3992.7</v>
          </cell>
          <cell r="I112">
            <v>0</v>
          </cell>
          <cell r="J112">
            <v>0</v>
          </cell>
        </row>
        <row r="113">
          <cell r="B113">
            <v>450000326</v>
          </cell>
          <cell r="C113" t="str">
            <v>Headworks, Victor St, Tingalpa</v>
          </cell>
          <cell r="D113" t="str">
            <v>DOM_CR</v>
          </cell>
          <cell r="E113" t="str">
            <v>STEBAS</v>
          </cell>
          <cell r="G113">
            <v>0</v>
          </cell>
          <cell r="H113">
            <v>64675.02</v>
          </cell>
          <cell r="I113">
            <v>0</v>
          </cell>
          <cell r="J113">
            <v>0</v>
          </cell>
        </row>
        <row r="114">
          <cell r="B114">
            <v>450000331</v>
          </cell>
          <cell r="C114" t="str">
            <v>Coomera Waters Estate Stage 23</v>
          </cell>
          <cell r="D114" t="str">
            <v>DOM_CR</v>
          </cell>
          <cell r="E114" t="str">
            <v>CHRARM</v>
          </cell>
          <cell r="G114">
            <v>0</v>
          </cell>
          <cell r="H114">
            <v>2189.88</v>
          </cell>
          <cell r="I114">
            <v>0</v>
          </cell>
          <cell r="J114">
            <v>24411.74</v>
          </cell>
        </row>
        <row r="115">
          <cell r="B115">
            <v>450000333</v>
          </cell>
          <cell r="C115" t="str">
            <v>Peter Beaconsfield, Foxwell Road, Coomera</v>
          </cell>
          <cell r="D115" t="str">
            <v>DOM_CR</v>
          </cell>
          <cell r="E115" t="str">
            <v>CHRARM</v>
          </cell>
          <cell r="G115">
            <v>0</v>
          </cell>
          <cell r="H115">
            <v>3993.39</v>
          </cell>
          <cell r="I115">
            <v>0</v>
          </cell>
          <cell r="J115">
            <v>0</v>
          </cell>
        </row>
        <row r="116">
          <cell r="B116">
            <v>450000337</v>
          </cell>
          <cell r="C116" t="str">
            <v>Big Sky Coomera Stage 1</v>
          </cell>
          <cell r="D116" t="str">
            <v>DOM_CR</v>
          </cell>
          <cell r="E116" t="str">
            <v>CHRARM</v>
          </cell>
          <cell r="G116">
            <v>0</v>
          </cell>
          <cell r="H116">
            <v>34820.120000000003</v>
          </cell>
          <cell r="I116">
            <v>0</v>
          </cell>
          <cell r="J116">
            <v>3800.1</v>
          </cell>
        </row>
        <row r="117">
          <cell r="B117">
            <v>450000338</v>
          </cell>
          <cell r="C117" t="str">
            <v>Big Sky Coomera Stage 2</v>
          </cell>
          <cell r="D117" t="str">
            <v>DOM_CR</v>
          </cell>
          <cell r="E117" t="str">
            <v>CHRARM</v>
          </cell>
          <cell r="G117">
            <v>0</v>
          </cell>
          <cell r="H117">
            <v>3187.54</v>
          </cell>
          <cell r="I117">
            <v>0</v>
          </cell>
          <cell r="J117">
            <v>15671.04</v>
          </cell>
        </row>
        <row r="118">
          <cell r="B118">
            <v>450000339</v>
          </cell>
          <cell r="C118" t="str">
            <v>Jensen's Bower, Jacob Cres Ormeau</v>
          </cell>
          <cell r="D118" t="str">
            <v>DOM_CR</v>
          </cell>
          <cell r="E118" t="str">
            <v>STEBAS</v>
          </cell>
          <cell r="G118">
            <v>0</v>
          </cell>
          <cell r="H118">
            <v>13070.01</v>
          </cell>
          <cell r="I118">
            <v>0</v>
          </cell>
          <cell r="J118">
            <v>0</v>
          </cell>
        </row>
        <row r="119">
          <cell r="B119">
            <v>450000340</v>
          </cell>
          <cell r="C119" t="str">
            <v>Woodlands Village &amp; Waterford Stages 14 &amp; 15</v>
          </cell>
          <cell r="D119" t="str">
            <v>DOM_CR</v>
          </cell>
          <cell r="E119" t="str">
            <v>STEBAS</v>
          </cell>
          <cell r="G119">
            <v>0</v>
          </cell>
          <cell r="H119">
            <v>9056.42</v>
          </cell>
          <cell r="I119">
            <v>0</v>
          </cell>
          <cell r="J119">
            <v>1628.64</v>
          </cell>
        </row>
        <row r="120">
          <cell r="B120">
            <v>450000341</v>
          </cell>
          <cell r="C120" t="str">
            <v>Woodlands Village &amp; Waterford Stages 13 &amp; 16</v>
          </cell>
          <cell r="D120" t="str">
            <v>DOM_CR</v>
          </cell>
          <cell r="E120" t="str">
            <v>STEBAS</v>
          </cell>
          <cell r="G120">
            <v>0</v>
          </cell>
          <cell r="H120">
            <v>0</v>
          </cell>
          <cell r="I120">
            <v>0</v>
          </cell>
          <cell r="J120">
            <v>6022.76</v>
          </cell>
        </row>
        <row r="121">
          <cell r="B121">
            <v>450000342</v>
          </cell>
          <cell r="C121" t="str">
            <v>Delfin, The Promeneade Stage 7 &amp; 8 , Waterside Drive</v>
          </cell>
          <cell r="D121" t="str">
            <v>DOM_CR</v>
          </cell>
          <cell r="E121" t="str">
            <v>PHIBOU</v>
          </cell>
          <cell r="G121">
            <v>0</v>
          </cell>
          <cell r="H121">
            <v>3657.9</v>
          </cell>
          <cell r="I121">
            <v>0</v>
          </cell>
          <cell r="J121">
            <v>9296.02</v>
          </cell>
        </row>
        <row r="122">
          <cell r="B122">
            <v>450000343</v>
          </cell>
          <cell r="C122" t="str">
            <v>Mirvac, Melaleuca Drive, Brookwater - Stage 1</v>
          </cell>
          <cell r="D122" t="str">
            <v>DOM_CR</v>
          </cell>
          <cell r="E122" t="str">
            <v>PHIBOU</v>
          </cell>
          <cell r="G122">
            <v>0</v>
          </cell>
          <cell r="H122">
            <v>11406.17</v>
          </cell>
          <cell r="I122">
            <v>0</v>
          </cell>
          <cell r="J122">
            <v>4213.07</v>
          </cell>
        </row>
        <row r="123">
          <cell r="B123">
            <v>450000344</v>
          </cell>
          <cell r="C123" t="str">
            <v>Delfin Lend Lease, Park Edge Stage 5-8,</v>
          </cell>
          <cell r="D123" t="str">
            <v>DOM_CR</v>
          </cell>
          <cell r="E123" t="str">
            <v>PHIBOU</v>
          </cell>
          <cell r="G123">
            <v>0</v>
          </cell>
          <cell r="H123">
            <v>11592.94</v>
          </cell>
          <cell r="I123">
            <v>0</v>
          </cell>
          <cell r="J123">
            <v>22775.55</v>
          </cell>
        </row>
        <row r="124">
          <cell r="B124">
            <v>450000351</v>
          </cell>
          <cell r="C124" t="str">
            <v>Delfin, The Promenade Stage 9, Waterside Drive</v>
          </cell>
          <cell r="D124" t="str">
            <v>DOM_CR</v>
          </cell>
          <cell r="E124" t="str">
            <v>PHIBOU</v>
          </cell>
          <cell r="G124">
            <v>0</v>
          </cell>
          <cell r="H124">
            <v>7204.74</v>
          </cell>
          <cell r="I124">
            <v>0</v>
          </cell>
          <cell r="J124">
            <v>73</v>
          </cell>
        </row>
        <row r="125">
          <cell r="B125">
            <v>450000353</v>
          </cell>
          <cell r="C125" t="str">
            <v>The Summit, Stage 20 &amp; 21, Ridge Top Terrace</v>
          </cell>
          <cell r="D125" t="str">
            <v>DOM_CR</v>
          </cell>
          <cell r="E125" t="str">
            <v>PHIBOU</v>
          </cell>
          <cell r="G125">
            <v>0</v>
          </cell>
          <cell r="H125">
            <v>11148.09</v>
          </cell>
          <cell r="I125">
            <v>0</v>
          </cell>
          <cell r="J125">
            <v>146</v>
          </cell>
        </row>
        <row r="126">
          <cell r="B126">
            <v>450000358</v>
          </cell>
          <cell r="C126" t="str">
            <v>The Glades, Highfield Drive,Robina</v>
          </cell>
          <cell r="D126" t="str">
            <v>DOM_CR</v>
          </cell>
          <cell r="E126" t="str">
            <v>CHRARM</v>
          </cell>
          <cell r="G126">
            <v>0</v>
          </cell>
          <cell r="H126">
            <v>0</v>
          </cell>
          <cell r="I126">
            <v>0</v>
          </cell>
          <cell r="J126">
            <v>491.58</v>
          </cell>
        </row>
        <row r="127">
          <cell r="B127">
            <v>450000359</v>
          </cell>
          <cell r="C127" t="str">
            <v>Coomera Resort, Edwardson Drive, Coomera</v>
          </cell>
          <cell r="D127" t="str">
            <v>DOM_CR</v>
          </cell>
          <cell r="E127" t="str">
            <v>CHRARM</v>
          </cell>
          <cell r="G127">
            <v>0</v>
          </cell>
          <cell r="H127">
            <v>0</v>
          </cell>
          <cell r="I127">
            <v>0</v>
          </cell>
          <cell r="J127">
            <v>350</v>
          </cell>
        </row>
        <row r="128">
          <cell r="B128">
            <v>450000360</v>
          </cell>
          <cell r="C128" t="str">
            <v>Tamborine Oxenford, Tamborine Oxenford Rd</v>
          </cell>
          <cell r="D128" t="str">
            <v>DOM_CR</v>
          </cell>
          <cell r="E128" t="str">
            <v>CHRARM</v>
          </cell>
          <cell r="G128">
            <v>0</v>
          </cell>
          <cell r="H128">
            <v>0</v>
          </cell>
          <cell r="I128">
            <v>0</v>
          </cell>
          <cell r="J128">
            <v>22190.959999999999</v>
          </cell>
        </row>
        <row r="129">
          <cell r="B129">
            <v>450000361</v>
          </cell>
          <cell r="C129" t="str">
            <v>Seachange development 299 Napper Rd Arundell - Headworks</v>
          </cell>
          <cell r="D129" t="str">
            <v>DOM_CR</v>
          </cell>
          <cell r="E129" t="str">
            <v>ANDFUR</v>
          </cell>
          <cell r="G129">
            <v>0</v>
          </cell>
          <cell r="H129">
            <v>25469.58</v>
          </cell>
          <cell r="I129">
            <v>0</v>
          </cell>
          <cell r="J129">
            <v>207434.3</v>
          </cell>
        </row>
        <row r="130">
          <cell r="B130">
            <v>450000362</v>
          </cell>
          <cell r="C130" t="str">
            <v>Seachange development 299 Napper Rd Arundell - Regulator ins</v>
          </cell>
          <cell r="D130" t="str">
            <v>DOM_CR</v>
          </cell>
          <cell r="E130" t="str">
            <v>ANDFUR</v>
          </cell>
          <cell r="G130">
            <v>0</v>
          </cell>
          <cell r="H130">
            <v>42998.09</v>
          </cell>
          <cell r="I130">
            <v>0</v>
          </cell>
          <cell r="J130">
            <v>46055.23</v>
          </cell>
        </row>
        <row r="131">
          <cell r="B131">
            <v>450000368</v>
          </cell>
          <cell r="C131" t="str">
            <v>Woodlands Village Stage 2, Outlook Drive</v>
          </cell>
          <cell r="D131" t="str">
            <v>DOM_CR</v>
          </cell>
          <cell r="E131" t="str">
            <v>STEBAS</v>
          </cell>
          <cell r="G131">
            <v>0</v>
          </cell>
          <cell r="H131">
            <v>0</v>
          </cell>
          <cell r="I131">
            <v>0</v>
          </cell>
          <cell r="J131">
            <v>4642.87</v>
          </cell>
        </row>
        <row r="132">
          <cell r="B132">
            <v>450000369</v>
          </cell>
          <cell r="C132" t="str">
            <v>Seaforth At Manly, 57 Moss St, Wakerly</v>
          </cell>
          <cell r="D132" t="str">
            <v>DOM_CR</v>
          </cell>
          <cell r="E132" t="str">
            <v>STEBAS</v>
          </cell>
          <cell r="G132">
            <v>0</v>
          </cell>
          <cell r="H132">
            <v>5161.5600000000004</v>
          </cell>
          <cell r="I132">
            <v>0</v>
          </cell>
          <cell r="J132">
            <v>9436.1200000000008</v>
          </cell>
        </row>
        <row r="133">
          <cell r="B133">
            <v>450000371</v>
          </cell>
          <cell r="C133" t="str">
            <v>Currumbin Park Estate Stage 23 - retic</v>
          </cell>
          <cell r="D133" t="str">
            <v>DOM_CR</v>
          </cell>
          <cell r="E133" t="str">
            <v>CHRARM</v>
          </cell>
          <cell r="G133">
            <v>0</v>
          </cell>
          <cell r="H133">
            <v>31310.36</v>
          </cell>
          <cell r="I133">
            <v>0</v>
          </cell>
          <cell r="J133">
            <v>1065.78</v>
          </cell>
        </row>
        <row r="134">
          <cell r="B134">
            <v>450000372</v>
          </cell>
          <cell r="C134" t="str">
            <v>Currumbin Park Estate Stage 23 - Headworks</v>
          </cell>
          <cell r="D134" t="str">
            <v>DOM_CR</v>
          </cell>
          <cell r="E134" t="str">
            <v>CHRARM</v>
          </cell>
          <cell r="G134">
            <v>0</v>
          </cell>
          <cell r="H134">
            <v>24497.42</v>
          </cell>
          <cell r="I134">
            <v>0</v>
          </cell>
          <cell r="J134">
            <v>268819.90000000002</v>
          </cell>
        </row>
        <row r="135">
          <cell r="B135">
            <v>450000373</v>
          </cell>
          <cell r="C135" t="str">
            <v>Parkwood Estate, Stage 7, Gardenia Crt,</v>
          </cell>
          <cell r="D135" t="str">
            <v>DOM_CR</v>
          </cell>
          <cell r="E135" t="str">
            <v>PHIBOU</v>
          </cell>
          <cell r="G135">
            <v>0</v>
          </cell>
          <cell r="H135">
            <v>1129.3900000000001</v>
          </cell>
          <cell r="I135">
            <v>0</v>
          </cell>
          <cell r="J135">
            <v>1440.2</v>
          </cell>
        </row>
        <row r="136">
          <cell r="B136">
            <v>450000374</v>
          </cell>
          <cell r="C136" t="str">
            <v>Parkwood Estate Stage 8, Boxwood Close,</v>
          </cell>
          <cell r="D136" t="str">
            <v>DOM_CR</v>
          </cell>
          <cell r="E136" t="str">
            <v>PHIBOU</v>
          </cell>
          <cell r="G136">
            <v>0</v>
          </cell>
          <cell r="H136">
            <v>5636.94</v>
          </cell>
          <cell r="I136">
            <v>0</v>
          </cell>
          <cell r="J136">
            <v>0</v>
          </cell>
        </row>
        <row r="137">
          <cell r="B137">
            <v>450000375</v>
          </cell>
          <cell r="C137" t="str">
            <v>Augustine Heights, Stage 10B, Trinity Crt</v>
          </cell>
          <cell r="D137" t="str">
            <v>DOM_CR</v>
          </cell>
          <cell r="E137" t="str">
            <v>PHIBOU</v>
          </cell>
          <cell r="G137">
            <v>0</v>
          </cell>
          <cell r="H137">
            <v>5860.08</v>
          </cell>
          <cell r="I137">
            <v>0</v>
          </cell>
          <cell r="J137">
            <v>9347.83</v>
          </cell>
        </row>
        <row r="138">
          <cell r="B138">
            <v>450000376</v>
          </cell>
          <cell r="C138" t="str">
            <v>Augustine Heights, Stage 11, Trinity Crt</v>
          </cell>
          <cell r="D138" t="str">
            <v>DOM_CR</v>
          </cell>
          <cell r="E138" t="str">
            <v>PHIBOU</v>
          </cell>
          <cell r="G138">
            <v>0</v>
          </cell>
          <cell r="H138">
            <v>256.08999999999997</v>
          </cell>
          <cell r="I138">
            <v>0</v>
          </cell>
          <cell r="J138">
            <v>11240.26</v>
          </cell>
        </row>
        <row r="139">
          <cell r="B139">
            <v>450000377</v>
          </cell>
          <cell r="C139" t="str">
            <v>Seagreen Estate Stage 3, Seashell Avenue</v>
          </cell>
          <cell r="D139" t="str">
            <v>DOM_CR</v>
          </cell>
          <cell r="E139" t="str">
            <v>CHRARM</v>
          </cell>
          <cell r="G139">
            <v>0</v>
          </cell>
          <cell r="H139">
            <v>20761.38</v>
          </cell>
          <cell r="I139">
            <v>0</v>
          </cell>
          <cell r="J139">
            <v>0</v>
          </cell>
        </row>
        <row r="140">
          <cell r="B140">
            <v>450000379</v>
          </cell>
          <cell r="C140" t="str">
            <v>Viking Home Gordon Ave Toowoomba</v>
          </cell>
          <cell r="D140" t="str">
            <v>DOM_CR</v>
          </cell>
          <cell r="E140" t="str">
            <v>PETYOU</v>
          </cell>
          <cell r="G140">
            <v>0</v>
          </cell>
          <cell r="H140">
            <v>7455.08</v>
          </cell>
          <cell r="I140">
            <v>0</v>
          </cell>
          <cell r="J140">
            <v>1342.24</v>
          </cell>
        </row>
        <row r="141">
          <cell r="B141">
            <v>450000381</v>
          </cell>
          <cell r="C141" t="str">
            <v>Mulpha Sanctuary Cove - Internal Reticulation</v>
          </cell>
          <cell r="D141" t="str">
            <v>DOM_CR</v>
          </cell>
          <cell r="E141" t="str">
            <v>PAUALE</v>
          </cell>
          <cell r="G141">
            <v>0</v>
          </cell>
          <cell r="H141">
            <v>8896.7099999999991</v>
          </cell>
          <cell r="I141">
            <v>73</v>
          </cell>
          <cell r="J141">
            <v>625.09</v>
          </cell>
        </row>
        <row r="142">
          <cell r="B142">
            <v>450000383</v>
          </cell>
          <cell r="C142" t="str">
            <v>Brisbane Housing Company</v>
          </cell>
          <cell r="D142" t="str">
            <v>DOM_CR</v>
          </cell>
          <cell r="E142" t="str">
            <v>PHIBOU</v>
          </cell>
          <cell r="G142">
            <v>0</v>
          </cell>
          <cell r="H142">
            <v>6777.4</v>
          </cell>
          <cell r="I142">
            <v>1457.04</v>
          </cell>
          <cell r="J142">
            <v>16141.54</v>
          </cell>
        </row>
        <row r="143">
          <cell r="B143">
            <v>450000384</v>
          </cell>
          <cell r="C143" t="str">
            <v>Emerald Lakes Town Centre Development</v>
          </cell>
          <cell r="D143" t="str">
            <v>DOM_CR</v>
          </cell>
          <cell r="E143" t="str">
            <v>CHRARM</v>
          </cell>
          <cell r="G143">
            <v>0</v>
          </cell>
          <cell r="H143">
            <v>6198.24</v>
          </cell>
          <cell r="I143">
            <v>0</v>
          </cell>
          <cell r="J143">
            <v>3913</v>
          </cell>
        </row>
        <row r="144">
          <cell r="B144">
            <v>450000385</v>
          </cell>
          <cell r="C144" t="str">
            <v>Rockfield Rd Estate 58-72 Rockfield Rd Doolandella</v>
          </cell>
          <cell r="D144" t="str">
            <v>DOM_CR</v>
          </cell>
          <cell r="E144" t="str">
            <v>PHIBOU</v>
          </cell>
          <cell r="G144">
            <v>0</v>
          </cell>
          <cell r="H144">
            <v>7353.32</v>
          </cell>
          <cell r="I144">
            <v>0</v>
          </cell>
          <cell r="J144">
            <v>3120.5</v>
          </cell>
        </row>
        <row r="145">
          <cell r="B145">
            <v>450000387</v>
          </cell>
          <cell r="C145" t="str">
            <v>PRA Development Stage 14 Doolandella</v>
          </cell>
          <cell r="D145" t="str">
            <v>DOM_CR</v>
          </cell>
          <cell r="E145" t="str">
            <v>PHIBOU</v>
          </cell>
          <cell r="G145">
            <v>0</v>
          </cell>
          <cell r="H145">
            <v>9946.1200000000008</v>
          </cell>
          <cell r="I145">
            <v>0</v>
          </cell>
          <cell r="J145">
            <v>2231</v>
          </cell>
        </row>
        <row r="146">
          <cell r="B146">
            <v>450000388</v>
          </cell>
          <cell r="C146" t="str">
            <v>Hogg Street 2 Toowoomba</v>
          </cell>
          <cell r="D146" t="str">
            <v>DOM_CR</v>
          </cell>
          <cell r="E146" t="str">
            <v>CHRARM</v>
          </cell>
          <cell r="G146">
            <v>0</v>
          </cell>
          <cell r="H146">
            <v>4090.84</v>
          </cell>
          <cell r="I146">
            <v>0</v>
          </cell>
          <cell r="J146">
            <v>8666.34</v>
          </cell>
        </row>
        <row r="147">
          <cell r="B147">
            <v>450000390</v>
          </cell>
          <cell r="C147" t="str">
            <v>PRA Development Stage 10, 14 and 1-4 Doolandella</v>
          </cell>
          <cell r="D147" t="str">
            <v>DOM_CR</v>
          </cell>
          <cell r="E147" t="str">
            <v>PHIBOU</v>
          </cell>
          <cell r="G147">
            <v>0</v>
          </cell>
          <cell r="H147">
            <v>12498.21</v>
          </cell>
          <cell r="I147">
            <v>0</v>
          </cell>
          <cell r="J147">
            <v>117251.73</v>
          </cell>
        </row>
        <row r="148">
          <cell r="B148">
            <v>450000392</v>
          </cell>
          <cell r="C148" t="str">
            <v>PRA Development Stage 1-4 Doolandella</v>
          </cell>
          <cell r="D148" t="str">
            <v>DOM_CR</v>
          </cell>
          <cell r="E148" t="str">
            <v>PHIBOU</v>
          </cell>
          <cell r="G148">
            <v>0</v>
          </cell>
          <cell r="H148">
            <v>0</v>
          </cell>
          <cell r="I148">
            <v>5977.92</v>
          </cell>
          <cell r="J148">
            <v>9950.86</v>
          </cell>
        </row>
        <row r="149">
          <cell r="B149">
            <v>450000394</v>
          </cell>
          <cell r="C149" t="str">
            <v>Mira Mar Devt - Alpine Drive /Tor St Toowoomba</v>
          </cell>
          <cell r="D149" t="str">
            <v>DOM_CR</v>
          </cell>
          <cell r="E149" t="str">
            <v>CHRARM</v>
          </cell>
          <cell r="G149">
            <v>0</v>
          </cell>
          <cell r="H149">
            <v>9116.48</v>
          </cell>
          <cell r="I149">
            <v>0</v>
          </cell>
          <cell r="J149">
            <v>4216.03</v>
          </cell>
        </row>
        <row r="150">
          <cell r="B150">
            <v>450000395</v>
          </cell>
          <cell r="C150" t="str">
            <v>Mira Mar Devt - Alpine Drive /Tor St Toowoomba</v>
          </cell>
          <cell r="D150" t="str">
            <v>DOM_CR</v>
          </cell>
          <cell r="E150" t="str">
            <v>CHRARM</v>
          </cell>
          <cell r="G150">
            <v>0</v>
          </cell>
          <cell r="H150">
            <v>2237.02</v>
          </cell>
          <cell r="I150">
            <v>0</v>
          </cell>
          <cell r="J150">
            <v>0</v>
          </cell>
        </row>
        <row r="151">
          <cell r="B151">
            <v>450000396</v>
          </cell>
          <cell r="C151" t="str">
            <v>CHH Partnership Pty 41-43 Dixon St, Coolangatta</v>
          </cell>
          <cell r="D151" t="str">
            <v>DOM_CR</v>
          </cell>
          <cell r="E151" t="str">
            <v>COLMOR</v>
          </cell>
          <cell r="G151">
            <v>0</v>
          </cell>
          <cell r="H151">
            <v>1681.11</v>
          </cell>
          <cell r="I151">
            <v>0</v>
          </cell>
          <cell r="J151">
            <v>405.01</v>
          </cell>
        </row>
        <row r="152">
          <cell r="B152">
            <v>450000397</v>
          </cell>
          <cell r="C152" t="str">
            <v>Parkwood Estate Stages 9-15 Wadeville St</v>
          </cell>
          <cell r="D152" t="str">
            <v>DOM_CR</v>
          </cell>
          <cell r="E152" t="str">
            <v>PHIBOU</v>
          </cell>
          <cell r="G152">
            <v>0</v>
          </cell>
          <cell r="H152">
            <v>266.36</v>
          </cell>
          <cell r="I152">
            <v>0</v>
          </cell>
          <cell r="J152">
            <v>0</v>
          </cell>
        </row>
        <row r="153">
          <cell r="B153">
            <v>450000398</v>
          </cell>
          <cell r="C153" t="str">
            <v>Parkwood Estate Stages 9-15 Wadeville St</v>
          </cell>
          <cell r="D153" t="str">
            <v>DOM_CR</v>
          </cell>
          <cell r="E153" t="str">
            <v>PHIBOU</v>
          </cell>
          <cell r="G153">
            <v>0</v>
          </cell>
          <cell r="H153">
            <v>266.36</v>
          </cell>
          <cell r="I153">
            <v>0</v>
          </cell>
          <cell r="J153">
            <v>0</v>
          </cell>
        </row>
        <row r="154">
          <cell r="B154">
            <v>450000399</v>
          </cell>
          <cell r="C154" t="str">
            <v>Parkwood Estate Stages 9-15 Wadeville St</v>
          </cell>
          <cell r="D154" t="str">
            <v>DOM_CR</v>
          </cell>
          <cell r="E154" t="str">
            <v>PHIBOU</v>
          </cell>
          <cell r="G154">
            <v>0</v>
          </cell>
          <cell r="H154">
            <v>266.36</v>
          </cell>
          <cell r="I154">
            <v>0</v>
          </cell>
          <cell r="J154">
            <v>0</v>
          </cell>
        </row>
        <row r="155">
          <cell r="B155">
            <v>450000400</v>
          </cell>
          <cell r="C155" t="str">
            <v>Parkwood Estate Stages 9-15 Wadeville St</v>
          </cell>
          <cell r="D155" t="str">
            <v>DOM_CR</v>
          </cell>
          <cell r="E155" t="str">
            <v>PHIBOU</v>
          </cell>
          <cell r="G155">
            <v>0</v>
          </cell>
          <cell r="H155">
            <v>266.36</v>
          </cell>
          <cell r="I155">
            <v>0</v>
          </cell>
          <cell r="J155">
            <v>0</v>
          </cell>
        </row>
        <row r="156">
          <cell r="B156">
            <v>450000401</v>
          </cell>
          <cell r="C156" t="str">
            <v>Parkwood Estate Stages 9-15 Wadeville St</v>
          </cell>
          <cell r="D156" t="str">
            <v>DOM_CR</v>
          </cell>
          <cell r="E156" t="str">
            <v>PHIBOU</v>
          </cell>
          <cell r="G156">
            <v>0</v>
          </cell>
          <cell r="H156">
            <v>133.18</v>
          </cell>
          <cell r="I156">
            <v>292</v>
          </cell>
          <cell r="J156">
            <v>474.5</v>
          </cell>
        </row>
        <row r="157">
          <cell r="B157">
            <v>450000402</v>
          </cell>
          <cell r="C157" t="str">
            <v>Parkwood Estate Stages 9-15 Wadeville St</v>
          </cell>
          <cell r="D157" t="str">
            <v>DOM_CR</v>
          </cell>
          <cell r="E157" t="str">
            <v>PHIBOU</v>
          </cell>
          <cell r="G157">
            <v>0</v>
          </cell>
          <cell r="H157">
            <v>133.18</v>
          </cell>
          <cell r="I157">
            <v>0</v>
          </cell>
          <cell r="J157">
            <v>0</v>
          </cell>
        </row>
        <row r="158">
          <cell r="B158">
            <v>450000403</v>
          </cell>
          <cell r="C158" t="str">
            <v>Parkwood Estate Stages 9-15 Wadeville St</v>
          </cell>
          <cell r="D158" t="str">
            <v>DOM_CR</v>
          </cell>
          <cell r="E158" t="str">
            <v>PHIBOU</v>
          </cell>
          <cell r="G158">
            <v>0</v>
          </cell>
          <cell r="H158">
            <v>266.36</v>
          </cell>
          <cell r="I158">
            <v>0</v>
          </cell>
          <cell r="J158">
            <v>0</v>
          </cell>
        </row>
        <row r="159">
          <cell r="B159">
            <v>450000404</v>
          </cell>
          <cell r="C159" t="str">
            <v>Lend Lease Residential 50 Coriander Place, Forest Lake</v>
          </cell>
          <cell r="D159" t="str">
            <v>DOM_CR</v>
          </cell>
          <cell r="E159" t="str">
            <v>PHIBOU</v>
          </cell>
          <cell r="G159">
            <v>0</v>
          </cell>
          <cell r="H159">
            <v>919.56</v>
          </cell>
          <cell r="I159">
            <v>0</v>
          </cell>
          <cell r="J159">
            <v>22105.02</v>
          </cell>
        </row>
        <row r="160">
          <cell r="B160">
            <v>450000405</v>
          </cell>
          <cell r="C160" t="str">
            <v>Allissee Developments Stage 2, Bayview Tce, Hollywell</v>
          </cell>
          <cell r="D160" t="str">
            <v>DOM_CR</v>
          </cell>
          <cell r="E160" t="str">
            <v>CHRARM</v>
          </cell>
          <cell r="G160">
            <v>0</v>
          </cell>
          <cell r="H160">
            <v>11003.5</v>
          </cell>
          <cell r="I160">
            <v>0</v>
          </cell>
          <cell r="J160">
            <v>1215.82</v>
          </cell>
        </row>
        <row r="161">
          <cell r="B161">
            <v>450000407</v>
          </cell>
          <cell r="C161" t="str">
            <v>Waterville Properties P/L 115 Government Rd, Richlands</v>
          </cell>
          <cell r="D161" t="str">
            <v>DOM_CR</v>
          </cell>
          <cell r="E161" t="str">
            <v>PHIBOU</v>
          </cell>
          <cell r="G161">
            <v>0</v>
          </cell>
          <cell r="H161">
            <v>532.72</v>
          </cell>
          <cell r="I161">
            <v>0</v>
          </cell>
          <cell r="J161">
            <v>0</v>
          </cell>
        </row>
        <row r="162">
          <cell r="B162">
            <v>450000408</v>
          </cell>
          <cell r="C162" t="str">
            <v>Genesis Stage 3 - Community centre, Amity Rd, Coomera</v>
          </cell>
          <cell r="D162" t="str">
            <v>DOM_CR</v>
          </cell>
          <cell r="E162" t="str">
            <v>CHRARM</v>
          </cell>
          <cell r="G162">
            <v>0</v>
          </cell>
          <cell r="H162">
            <v>4383.55</v>
          </cell>
          <cell r="I162">
            <v>0</v>
          </cell>
          <cell r="J162">
            <v>0</v>
          </cell>
        </row>
        <row r="163">
          <cell r="B163">
            <v>450000409</v>
          </cell>
          <cell r="C163" t="str">
            <v>Sherwood Parklands (Headworks)</v>
          </cell>
          <cell r="D163" t="str">
            <v>DOM_CR</v>
          </cell>
          <cell r="E163" t="str">
            <v>STEBAS</v>
          </cell>
          <cell r="G163">
            <v>0</v>
          </cell>
          <cell r="H163">
            <v>651.62</v>
          </cell>
          <cell r="I163">
            <v>0</v>
          </cell>
          <cell r="J163">
            <v>20989.17</v>
          </cell>
        </row>
        <row r="164">
          <cell r="B164">
            <v>450000410</v>
          </cell>
          <cell r="C164" t="str">
            <v>Sherwood Parklands (Internal reticulation)</v>
          </cell>
          <cell r="D164" t="str">
            <v>DOM_CR</v>
          </cell>
          <cell r="E164" t="str">
            <v>STEBAS</v>
          </cell>
          <cell r="G164">
            <v>0</v>
          </cell>
          <cell r="H164">
            <v>2200.2399999999998</v>
          </cell>
          <cell r="I164">
            <v>0</v>
          </cell>
          <cell r="J164">
            <v>12483.45</v>
          </cell>
        </row>
        <row r="165">
          <cell r="B165">
            <v>450000413</v>
          </cell>
          <cell r="C165" t="str">
            <v>Park Edge Estate, stage 10-13, Grand Canyon Dr, Springfield</v>
          </cell>
          <cell r="D165" t="str">
            <v>DOM_CR</v>
          </cell>
          <cell r="E165" t="str">
            <v>PHIBOU</v>
          </cell>
          <cell r="G165">
            <v>0</v>
          </cell>
          <cell r="H165">
            <v>1076.7</v>
          </cell>
          <cell r="I165">
            <v>0</v>
          </cell>
          <cell r="J165">
            <v>28204.91</v>
          </cell>
        </row>
        <row r="166">
          <cell r="B166">
            <v>450000416</v>
          </cell>
          <cell r="C166" t="str">
            <v>Genesis Stage 3 - Internal, Amity Rd Coomera</v>
          </cell>
          <cell r="D166" t="str">
            <v>DOM_CR</v>
          </cell>
          <cell r="E166" t="str">
            <v>CHRARM</v>
          </cell>
          <cell r="G166">
            <v>0</v>
          </cell>
          <cell r="H166">
            <v>7086.74</v>
          </cell>
          <cell r="I166">
            <v>2130.17</v>
          </cell>
          <cell r="J166">
            <v>3267.56</v>
          </cell>
        </row>
        <row r="167">
          <cell r="B167">
            <v>450000417</v>
          </cell>
          <cell r="C167" t="str">
            <v>Romanza Properties (Strawberry Fields), Attenborough Bvd, Pi</v>
          </cell>
          <cell r="D167" t="str">
            <v>DOM_CR</v>
          </cell>
          <cell r="E167" t="str">
            <v>CHRARM</v>
          </cell>
          <cell r="G167">
            <v>0</v>
          </cell>
          <cell r="H167">
            <v>325.64</v>
          </cell>
          <cell r="I167">
            <v>0</v>
          </cell>
          <cell r="J167">
            <v>24983.22</v>
          </cell>
        </row>
        <row r="168">
          <cell r="B168">
            <v>450000419</v>
          </cell>
          <cell r="C168" t="str">
            <v>Pimpama Headworks, Yawalpah Rd, Pimpama</v>
          </cell>
          <cell r="D168" t="str">
            <v>DOM_CR</v>
          </cell>
          <cell r="E168" t="str">
            <v>STEBAS</v>
          </cell>
          <cell r="G168">
            <v>0</v>
          </cell>
          <cell r="H168">
            <v>753.43</v>
          </cell>
          <cell r="I168">
            <v>4267.87</v>
          </cell>
          <cell r="J168">
            <v>498904.91</v>
          </cell>
        </row>
        <row r="169">
          <cell r="B169">
            <v>450000420</v>
          </cell>
          <cell r="C169" t="str">
            <v>Eastern Manor Estate Stage 26, Dianthus St, Wakerley</v>
          </cell>
          <cell r="D169" t="str">
            <v>DOM_CR</v>
          </cell>
          <cell r="E169" t="str">
            <v>STEBAS</v>
          </cell>
          <cell r="G169">
            <v>0</v>
          </cell>
          <cell r="H169">
            <v>120.47</v>
          </cell>
          <cell r="I169">
            <v>36</v>
          </cell>
          <cell r="J169">
            <v>17668.62</v>
          </cell>
        </row>
        <row r="170">
          <cell r="B170">
            <v>450000421</v>
          </cell>
          <cell r="C170" t="str">
            <v>Boggo Road Gaol, Annerley Rd, Annerley</v>
          </cell>
          <cell r="D170" t="str">
            <v>DOM_CR</v>
          </cell>
          <cell r="E170" t="str">
            <v>STEBAS</v>
          </cell>
          <cell r="G170">
            <v>0</v>
          </cell>
          <cell r="H170">
            <v>0</v>
          </cell>
          <cell r="I170">
            <v>0</v>
          </cell>
          <cell r="J170">
            <v>22765.9</v>
          </cell>
        </row>
        <row r="171">
          <cell r="B171">
            <v>450000423</v>
          </cell>
          <cell r="C171" t="str">
            <v>Bridge St Stage 5, 530 Bridge St, Toowoomba</v>
          </cell>
          <cell r="D171" t="str">
            <v>DOM_CR</v>
          </cell>
          <cell r="E171" t="str">
            <v>CHRARM</v>
          </cell>
          <cell r="G171">
            <v>0</v>
          </cell>
          <cell r="H171">
            <v>1763.85</v>
          </cell>
          <cell r="I171">
            <v>0</v>
          </cell>
          <cell r="J171">
            <v>152.68</v>
          </cell>
        </row>
        <row r="172">
          <cell r="B172">
            <v>450000424</v>
          </cell>
          <cell r="C172" t="str">
            <v>Greenhampton Estate, Bellara Drive, Toowoomba</v>
          </cell>
          <cell r="D172" t="str">
            <v>DOM_CR</v>
          </cell>
          <cell r="E172" t="str">
            <v>CHRARM</v>
          </cell>
          <cell r="G172">
            <v>0</v>
          </cell>
          <cell r="H172">
            <v>2630.25</v>
          </cell>
          <cell r="I172">
            <v>0</v>
          </cell>
          <cell r="J172">
            <v>7183.03</v>
          </cell>
        </row>
        <row r="173">
          <cell r="B173">
            <v>450000426</v>
          </cell>
          <cell r="C173" t="str">
            <v>Mossvale on Manly Stage 9, Tilley Rd, Wakerley</v>
          </cell>
          <cell r="D173" t="str">
            <v>DOM_CR</v>
          </cell>
          <cell r="E173" t="str">
            <v>STEBAS</v>
          </cell>
          <cell r="G173">
            <v>0</v>
          </cell>
          <cell r="H173">
            <v>0</v>
          </cell>
          <cell r="I173">
            <v>2293.7399999999998</v>
          </cell>
          <cell r="J173">
            <v>4314.57</v>
          </cell>
        </row>
        <row r="174">
          <cell r="B174">
            <v>450000429</v>
          </cell>
          <cell r="C174" t="str">
            <v>New Domestic Meter Set</v>
          </cell>
          <cell r="D174" t="str">
            <v>DOM_CR</v>
          </cell>
          <cell r="E174" t="str">
            <v>MARHOL</v>
          </cell>
          <cell r="G174">
            <v>0</v>
          </cell>
          <cell r="H174">
            <v>0</v>
          </cell>
          <cell r="I174">
            <v>4477.6000000000004</v>
          </cell>
          <cell r="J174">
            <v>21599.85</v>
          </cell>
        </row>
        <row r="175">
          <cell r="B175">
            <v>450000430</v>
          </cell>
          <cell r="C175" t="str">
            <v>New Domestic Service - Estate</v>
          </cell>
          <cell r="D175" t="str">
            <v>DOM_CR</v>
          </cell>
          <cell r="E175" t="str">
            <v>MARHOL</v>
          </cell>
          <cell r="G175">
            <v>0</v>
          </cell>
          <cell r="H175">
            <v>0</v>
          </cell>
          <cell r="I175">
            <v>1128</v>
          </cell>
          <cell r="J175">
            <v>11562</v>
          </cell>
        </row>
        <row r="176">
          <cell r="B176">
            <v>450000433</v>
          </cell>
          <cell r="C176" t="str">
            <v>New Main - Existing Domestic</v>
          </cell>
          <cell r="D176" t="str">
            <v>DOM_CR</v>
          </cell>
          <cell r="E176" t="str">
            <v>MARHOL</v>
          </cell>
          <cell r="G176">
            <v>0</v>
          </cell>
          <cell r="H176">
            <v>0</v>
          </cell>
          <cell r="I176">
            <v>0</v>
          </cell>
          <cell r="J176">
            <v>1771</v>
          </cell>
        </row>
        <row r="177">
          <cell r="B177">
            <v>450000444</v>
          </cell>
          <cell r="C177" t="str">
            <v>30/12/2009</v>
          </cell>
          <cell r="D177" t="str">
            <v>DOM_CR</v>
          </cell>
          <cell r="E177" t="str">
            <v>CHRARM</v>
          </cell>
          <cell r="G177">
            <v>0</v>
          </cell>
          <cell r="H177">
            <v>0</v>
          </cell>
          <cell r="I177">
            <v>134</v>
          </cell>
          <cell r="J177">
            <v>4673.6499999999996</v>
          </cell>
        </row>
        <row r="178">
          <cell r="B178">
            <v>450000445</v>
          </cell>
          <cell r="C178" t="str">
            <v>Brookwater stage 11C, Brookwater Drive, Brookwater</v>
          </cell>
          <cell r="D178" t="str">
            <v>DOM_CR</v>
          </cell>
          <cell r="E178" t="str">
            <v>PHIBOU</v>
          </cell>
          <cell r="G178">
            <v>0</v>
          </cell>
          <cell r="H178">
            <v>0</v>
          </cell>
          <cell r="I178">
            <v>0</v>
          </cell>
          <cell r="J178">
            <v>401.5</v>
          </cell>
        </row>
        <row r="179">
          <cell r="B179">
            <v>450000459</v>
          </cell>
          <cell r="C179" t="str">
            <v>Cova stage 1, Pendraat Parade, Hope Island</v>
          </cell>
          <cell r="D179" t="str">
            <v>DOM_CR</v>
          </cell>
          <cell r="E179" t="str">
            <v>CHRARM</v>
          </cell>
          <cell r="G179">
            <v>0</v>
          </cell>
          <cell r="H179">
            <v>0</v>
          </cell>
          <cell r="I179">
            <v>0</v>
          </cell>
          <cell r="J179">
            <v>3411.98</v>
          </cell>
        </row>
        <row r="180">
          <cell r="B180">
            <v>450000460</v>
          </cell>
          <cell r="C180" t="str">
            <v>Hope Island Harbour Village, Glengallon Way, Hope Island</v>
          </cell>
          <cell r="D180" t="str">
            <v>DOM_CR</v>
          </cell>
          <cell r="E180" t="str">
            <v>CHRARM</v>
          </cell>
          <cell r="G180">
            <v>0</v>
          </cell>
          <cell r="H180">
            <v>0</v>
          </cell>
          <cell r="I180">
            <v>0</v>
          </cell>
          <cell r="J180">
            <v>3625.65</v>
          </cell>
        </row>
        <row r="181">
          <cell r="B181">
            <v>450000461</v>
          </cell>
          <cell r="C181" t="str">
            <v>Brisbane land developers, 79-91 Green Camp Rd, Wakerley</v>
          </cell>
          <cell r="D181" t="str">
            <v>DOM_CR</v>
          </cell>
          <cell r="E181" t="str">
            <v>STEBAS</v>
          </cell>
          <cell r="G181">
            <v>0</v>
          </cell>
          <cell r="H181">
            <v>0</v>
          </cell>
          <cell r="I181">
            <v>0</v>
          </cell>
          <cell r="J181">
            <v>736</v>
          </cell>
        </row>
        <row r="182">
          <cell r="B182">
            <v>450000463</v>
          </cell>
          <cell r="C182" t="str">
            <v>Gainsbourough Greens Estate,Yawalpha Rd, Pimpana</v>
          </cell>
          <cell r="D182" t="str">
            <v>DOM_CR</v>
          </cell>
          <cell r="E182" t="str">
            <v>CHRARM</v>
          </cell>
          <cell r="G182">
            <v>0</v>
          </cell>
          <cell r="H182">
            <v>0</v>
          </cell>
          <cell r="I182">
            <v>2648.26</v>
          </cell>
          <cell r="J182">
            <v>36655.4</v>
          </cell>
        </row>
        <row r="183">
          <cell r="B183">
            <v>450000464</v>
          </cell>
          <cell r="C183" t="str">
            <v>Ormeau Hills Stage 7, Sir Charles Holm Drive, Ormeau Hills</v>
          </cell>
          <cell r="D183" t="str">
            <v>DOM_CR</v>
          </cell>
          <cell r="E183" t="str">
            <v>STEBAS</v>
          </cell>
          <cell r="G183">
            <v>0</v>
          </cell>
          <cell r="H183">
            <v>0</v>
          </cell>
          <cell r="I183">
            <v>0</v>
          </cell>
          <cell r="J183">
            <v>1507</v>
          </cell>
        </row>
        <row r="184">
          <cell r="B184">
            <v>450000465</v>
          </cell>
          <cell r="C184" t="str">
            <v>Stocklands Development,197 Eggersdorf Rd, Ormeau</v>
          </cell>
          <cell r="D184" t="str">
            <v>DOM_CR</v>
          </cell>
          <cell r="E184" t="str">
            <v>STEBAS</v>
          </cell>
          <cell r="G184">
            <v>0</v>
          </cell>
          <cell r="H184">
            <v>0</v>
          </cell>
          <cell r="I184">
            <v>1007.75</v>
          </cell>
          <cell r="J184">
            <v>2710.91</v>
          </cell>
        </row>
        <row r="185">
          <cell r="B185">
            <v>450000466</v>
          </cell>
          <cell r="C185" t="str">
            <v>Jacobs Ridge Stage 24, Maidenwell Rd, Ormeau</v>
          </cell>
          <cell r="D185" t="str">
            <v>DOM_CR</v>
          </cell>
          <cell r="E185" t="str">
            <v>STEBAS</v>
          </cell>
          <cell r="G185">
            <v>0</v>
          </cell>
          <cell r="H185">
            <v>0</v>
          </cell>
          <cell r="I185">
            <v>6293.16</v>
          </cell>
          <cell r="J185">
            <v>7754.01</v>
          </cell>
        </row>
        <row r="186">
          <cell r="B186">
            <v>450000468</v>
          </cell>
          <cell r="C186" t="str">
            <v>Moss Rd Development, Cnr Moss and Manly roads, Wakerley</v>
          </cell>
          <cell r="D186" t="str">
            <v>DOM_CR</v>
          </cell>
          <cell r="E186" t="str">
            <v>STEBAS</v>
          </cell>
          <cell r="G186">
            <v>0</v>
          </cell>
          <cell r="H186">
            <v>0</v>
          </cell>
          <cell r="I186">
            <v>0</v>
          </cell>
          <cell r="J186">
            <v>276</v>
          </cell>
        </row>
        <row r="187">
          <cell r="B187">
            <v>450000470</v>
          </cell>
          <cell r="C187" t="str">
            <v>Currumbin Ridge, (Headworks) Mitchell St, Currumbin Valley</v>
          </cell>
          <cell r="D187" t="str">
            <v>DOM_CR</v>
          </cell>
          <cell r="E187" t="str">
            <v>CHRARM</v>
          </cell>
          <cell r="G187">
            <v>0</v>
          </cell>
          <cell r="H187">
            <v>0</v>
          </cell>
          <cell r="I187">
            <v>2395.9899999999998</v>
          </cell>
          <cell r="J187">
            <v>4295.49</v>
          </cell>
        </row>
        <row r="188">
          <cell r="B188">
            <v>450000475</v>
          </cell>
          <cell r="C188" t="str">
            <v>Jacobs Ridge St 22, Lynbrook Ave, Ormeau</v>
          </cell>
          <cell r="D188" t="str">
            <v>DOM_CR</v>
          </cell>
          <cell r="E188" t="str">
            <v>STEBAS</v>
          </cell>
          <cell r="G188">
            <v>0</v>
          </cell>
          <cell r="H188">
            <v>0</v>
          </cell>
          <cell r="I188">
            <v>0</v>
          </cell>
          <cell r="J188">
            <v>7637.19</v>
          </cell>
        </row>
        <row r="189">
          <cell r="B189">
            <v>450000476</v>
          </cell>
          <cell r="C189" t="str">
            <v>Jacobs Ridge St 23, Carrington St, Ormeau</v>
          </cell>
          <cell r="D189" t="str">
            <v>DOM_CR</v>
          </cell>
          <cell r="E189" t="str">
            <v>STEBAS</v>
          </cell>
          <cell r="G189">
            <v>0</v>
          </cell>
          <cell r="H189">
            <v>0</v>
          </cell>
          <cell r="I189">
            <v>0</v>
          </cell>
          <cell r="J189">
            <v>15279.28</v>
          </cell>
        </row>
        <row r="190">
          <cell r="B190">
            <v>450000478</v>
          </cell>
          <cell r="C190" t="str">
            <v>Ormeau Hills Stage 8, Ormeau Ridge Rd, Ormeau Hills</v>
          </cell>
          <cell r="D190" t="str">
            <v>DOM_CR</v>
          </cell>
          <cell r="E190" t="str">
            <v>STEBAS</v>
          </cell>
          <cell r="G190">
            <v>0</v>
          </cell>
          <cell r="H190">
            <v>0</v>
          </cell>
          <cell r="I190">
            <v>0</v>
          </cell>
          <cell r="J190">
            <v>184</v>
          </cell>
        </row>
        <row r="191">
          <cell r="B191">
            <v>450000479</v>
          </cell>
          <cell r="C191" t="str">
            <v>Woodlands Village 1, Stage 4, Outlook Dr, Waterford</v>
          </cell>
          <cell r="D191" t="str">
            <v>DOM_CR</v>
          </cell>
          <cell r="E191" t="str">
            <v>STEBAS</v>
          </cell>
          <cell r="G191">
            <v>0</v>
          </cell>
          <cell r="H191">
            <v>0</v>
          </cell>
          <cell r="I191">
            <v>0</v>
          </cell>
          <cell r="J191">
            <v>1894.53</v>
          </cell>
        </row>
        <row r="192">
          <cell r="B192">
            <v>450000480</v>
          </cell>
          <cell r="C192" t="str">
            <v>Woodlands Village 1, Stage 5, Outlook Dr, Waterford</v>
          </cell>
          <cell r="D192" t="str">
            <v>DOM_CR</v>
          </cell>
          <cell r="E192" t="str">
            <v>STEBAS</v>
          </cell>
          <cell r="G192">
            <v>0</v>
          </cell>
          <cell r="H192">
            <v>0</v>
          </cell>
          <cell r="I192">
            <v>0</v>
          </cell>
          <cell r="J192">
            <v>2511.83</v>
          </cell>
        </row>
        <row r="193">
          <cell r="B193">
            <v>450000481</v>
          </cell>
          <cell r="C193" t="str">
            <v>Woodlands Village 1, Stage 6, Outlook Dr, Waterford</v>
          </cell>
          <cell r="D193" t="str">
            <v>DOM_CR</v>
          </cell>
          <cell r="E193" t="str">
            <v>STEBAS</v>
          </cell>
          <cell r="G193">
            <v>0</v>
          </cell>
          <cell r="H193">
            <v>0</v>
          </cell>
          <cell r="I193">
            <v>0</v>
          </cell>
          <cell r="J193">
            <v>2334.59</v>
          </cell>
        </row>
        <row r="194">
          <cell r="B194">
            <v>450000482</v>
          </cell>
          <cell r="C194" t="str">
            <v>FKP Development, (Headworks) Gardner Road, Rochedale</v>
          </cell>
          <cell r="D194" t="str">
            <v>DOM_CR</v>
          </cell>
          <cell r="E194" t="str">
            <v>STEBAS</v>
          </cell>
          <cell r="G194">
            <v>0</v>
          </cell>
          <cell r="H194">
            <v>0</v>
          </cell>
          <cell r="I194">
            <v>0</v>
          </cell>
          <cell r="J194">
            <v>15012</v>
          </cell>
        </row>
        <row r="195">
          <cell r="B195">
            <v>450000483</v>
          </cell>
          <cell r="C195" t="str">
            <v>Mulpha Group - Tristania Way, Sanctuary Cove, Hope Island</v>
          </cell>
          <cell r="D195" t="str">
            <v>DOM_CR</v>
          </cell>
          <cell r="E195" t="str">
            <v>CHRARM</v>
          </cell>
          <cell r="G195">
            <v>0</v>
          </cell>
          <cell r="H195">
            <v>0</v>
          </cell>
          <cell r="I195">
            <v>0</v>
          </cell>
          <cell r="J195">
            <v>6458.15</v>
          </cell>
        </row>
        <row r="196">
          <cell r="B196">
            <v>450000484</v>
          </cell>
          <cell r="C196" t="str">
            <v>Mulpha Group - Hillcrest Place, Sanctuary Cove, Hope Island</v>
          </cell>
          <cell r="D196" t="str">
            <v>DOM_CR</v>
          </cell>
          <cell r="E196" t="str">
            <v>CHRARM</v>
          </cell>
          <cell r="G196">
            <v>0</v>
          </cell>
          <cell r="H196">
            <v>0</v>
          </cell>
          <cell r="I196">
            <v>0</v>
          </cell>
          <cell r="J196">
            <v>17715.23</v>
          </cell>
        </row>
        <row r="197">
          <cell r="B197">
            <v>450000487</v>
          </cell>
          <cell r="C197" t="str">
            <v>Hope Island Harbour Village (Headworks), Glengallon Way, Hop</v>
          </cell>
          <cell r="D197" t="str">
            <v>DOM_CR</v>
          </cell>
          <cell r="E197" t="str">
            <v>CHRARM</v>
          </cell>
          <cell r="G197">
            <v>0</v>
          </cell>
          <cell r="H197">
            <v>0</v>
          </cell>
          <cell r="I197">
            <v>0</v>
          </cell>
          <cell r="J197">
            <v>368</v>
          </cell>
        </row>
        <row r="198">
          <cell r="B198">
            <v>450000490</v>
          </cell>
          <cell r="C198" t="str">
            <v>Big Sky Coomera Stage 5</v>
          </cell>
          <cell r="D198" t="str">
            <v>DOM_CR</v>
          </cell>
          <cell r="E198" t="str">
            <v>CHRARM</v>
          </cell>
          <cell r="G198">
            <v>0</v>
          </cell>
          <cell r="H198">
            <v>0</v>
          </cell>
          <cell r="I198">
            <v>0</v>
          </cell>
          <cell r="J198">
            <v>1102.5</v>
          </cell>
        </row>
        <row r="199">
          <cell r="B199">
            <v>450000492</v>
          </cell>
          <cell r="C199" t="str">
            <v>Hillcroft at Belmont, Lot 15 Dairy Swamp Rd, Belmont</v>
          </cell>
          <cell r="D199" t="str">
            <v>DOM_CR</v>
          </cell>
          <cell r="E199" t="str">
            <v>STEBAS</v>
          </cell>
          <cell r="G199">
            <v>0</v>
          </cell>
          <cell r="H199">
            <v>0</v>
          </cell>
          <cell r="I199">
            <v>0</v>
          </cell>
          <cell r="J199">
            <v>5580.22</v>
          </cell>
        </row>
        <row r="200">
          <cell r="B200">
            <v>450000493</v>
          </cell>
          <cell r="C200" t="str">
            <v>Village 6, Stages 5 &amp; 6 Woodlands, Conondale Way, Waterford</v>
          </cell>
          <cell r="D200" t="str">
            <v>DOM_CR</v>
          </cell>
          <cell r="E200" t="str">
            <v>STEBAS</v>
          </cell>
          <cell r="G200">
            <v>0</v>
          </cell>
          <cell r="H200">
            <v>0</v>
          </cell>
          <cell r="I200">
            <v>0</v>
          </cell>
          <cell r="J200">
            <v>328.5</v>
          </cell>
        </row>
        <row r="201">
          <cell r="B201">
            <v>450000501</v>
          </cell>
          <cell r="C201" t="str">
            <v>Stage 45A &amp; 45B, 259 Green Camp Rd, Wakerley</v>
          </cell>
          <cell r="D201" t="str">
            <v>DOM_CR</v>
          </cell>
          <cell r="E201" t="str">
            <v>STEBAS</v>
          </cell>
          <cell r="G201">
            <v>0</v>
          </cell>
          <cell r="H201">
            <v>0</v>
          </cell>
          <cell r="I201">
            <v>0</v>
          </cell>
          <cell r="J201">
            <v>368</v>
          </cell>
        </row>
        <row r="202">
          <cell r="B202">
            <v>450000502</v>
          </cell>
          <cell r="C202" t="str">
            <v>Woodlands Village 6, Stages 7,8,9, Grand Terrace, Waterford</v>
          </cell>
          <cell r="D202" t="str">
            <v>DOM_CR</v>
          </cell>
          <cell r="E202" t="str">
            <v>STEBAS</v>
          </cell>
          <cell r="G202">
            <v>0</v>
          </cell>
          <cell r="H202">
            <v>0</v>
          </cell>
          <cell r="I202">
            <v>0</v>
          </cell>
          <cell r="J202">
            <v>622</v>
          </cell>
        </row>
        <row r="203">
          <cell r="B203">
            <v>450000503</v>
          </cell>
          <cell r="C203" t="str">
            <v>Woodlands Village 5, Stages 3,9,10, Grand Terrace Waterford</v>
          </cell>
          <cell r="D203" t="str">
            <v>DOM_CR</v>
          </cell>
          <cell r="E203" t="str">
            <v>STEBAS</v>
          </cell>
          <cell r="G203">
            <v>0</v>
          </cell>
          <cell r="H203">
            <v>0</v>
          </cell>
          <cell r="I203">
            <v>0</v>
          </cell>
          <cell r="J203">
            <v>804.5</v>
          </cell>
        </row>
        <row r="204">
          <cell r="B204">
            <v>450000504</v>
          </cell>
          <cell r="C204" t="str">
            <v>Park Edge Stage 14-16, Park Edge Drive, Springfield Lake</v>
          </cell>
          <cell r="D204" t="str">
            <v>DOM_CR</v>
          </cell>
          <cell r="E204" t="str">
            <v>PHIBOU</v>
          </cell>
          <cell r="G204">
            <v>0</v>
          </cell>
          <cell r="H204">
            <v>0</v>
          </cell>
          <cell r="I204">
            <v>1029.22</v>
          </cell>
          <cell r="J204">
            <v>7051.88</v>
          </cell>
        </row>
        <row r="205">
          <cell r="B205">
            <v>450000512</v>
          </cell>
          <cell r="C205" t="str">
            <v>Big Sky Coomera Stage 6</v>
          </cell>
          <cell r="D205" t="str">
            <v>DOM_CR</v>
          </cell>
          <cell r="E205" t="str">
            <v>CHRARM</v>
          </cell>
          <cell r="G205">
            <v>0</v>
          </cell>
          <cell r="H205">
            <v>0</v>
          </cell>
          <cell r="I205">
            <v>0</v>
          </cell>
          <cell r="J205">
            <v>1174</v>
          </cell>
        </row>
        <row r="206">
          <cell r="B206">
            <v>450000514</v>
          </cell>
          <cell r="C206" t="str">
            <v>PRA Developers, 784 Blunder Rd, Doolandella</v>
          </cell>
          <cell r="D206" t="str">
            <v>DOM_CR</v>
          </cell>
          <cell r="E206" t="str">
            <v>PHIBOU</v>
          </cell>
          <cell r="G206">
            <v>0</v>
          </cell>
          <cell r="H206">
            <v>0</v>
          </cell>
          <cell r="I206">
            <v>0</v>
          </cell>
          <cell r="J206">
            <v>8048.41</v>
          </cell>
        </row>
        <row r="207">
          <cell r="B207">
            <v>450000515</v>
          </cell>
          <cell r="C207" t="str">
            <v>Tarlington Estate, Lot 1-3 Ramsay St, Toowoomba</v>
          </cell>
          <cell r="D207" t="str">
            <v>DOM_CR</v>
          </cell>
          <cell r="E207" t="str">
            <v>CHRARM</v>
          </cell>
          <cell r="G207">
            <v>0</v>
          </cell>
          <cell r="H207">
            <v>0</v>
          </cell>
          <cell r="I207">
            <v>2074.4899999999998</v>
          </cell>
          <cell r="J207">
            <v>19693.32</v>
          </cell>
        </row>
        <row r="208">
          <cell r="B208">
            <v>450000519</v>
          </cell>
          <cell r="C208" t="str">
            <v>Devine Yawalapha, Lot 8-11 Yawalapha Rd, Pimpama</v>
          </cell>
          <cell r="D208" t="str">
            <v>DOM_CR</v>
          </cell>
          <cell r="E208" t="str">
            <v>CHRARM</v>
          </cell>
          <cell r="G208">
            <v>0</v>
          </cell>
          <cell r="H208">
            <v>0</v>
          </cell>
          <cell r="I208">
            <v>474.5</v>
          </cell>
          <cell r="J208">
            <v>474.5</v>
          </cell>
        </row>
        <row r="209">
          <cell r="B209">
            <v>450000542</v>
          </cell>
          <cell r="C209" t="str">
            <v>Development Mgt Solutions, 462 Manly Rd, Wakerley</v>
          </cell>
          <cell r="D209" t="str">
            <v>DOM_CR</v>
          </cell>
          <cell r="E209" t="str">
            <v>STEBAS</v>
          </cell>
          <cell r="G209">
            <v>11453</v>
          </cell>
          <cell r="H209">
            <v>0</v>
          </cell>
          <cell r="I209">
            <v>0</v>
          </cell>
          <cell r="J209">
            <v>2978.58</v>
          </cell>
        </row>
        <row r="210">
          <cell r="B210">
            <v>450000549</v>
          </cell>
          <cell r="C210" t="str">
            <v>Hope Island Villas - John Lund Dr  Hope Island</v>
          </cell>
          <cell r="D210" t="str">
            <v>DOM_CR</v>
          </cell>
          <cell r="E210" t="str">
            <v>CHRARM</v>
          </cell>
          <cell r="G210">
            <v>19687</v>
          </cell>
          <cell r="H210">
            <v>0</v>
          </cell>
          <cell r="I210">
            <v>0</v>
          </cell>
          <cell r="J210">
            <v>615</v>
          </cell>
        </row>
        <row r="211">
          <cell r="B211">
            <v>450000556</v>
          </cell>
          <cell r="C211" t="str">
            <v>Sanctuary Cove Block 6</v>
          </cell>
          <cell r="D211" t="str">
            <v>DOM_CR</v>
          </cell>
          <cell r="E211" t="str">
            <v>CHRARM</v>
          </cell>
          <cell r="G211">
            <v>32625</v>
          </cell>
          <cell r="H211">
            <v>0</v>
          </cell>
          <cell r="I211">
            <v>5201.76</v>
          </cell>
          <cell r="J211">
            <v>5201.76</v>
          </cell>
        </row>
        <row r="212">
          <cell r="B212">
            <v>450000557</v>
          </cell>
          <cell r="C212" t="str">
            <v>Sequana Retirement Village St 4</v>
          </cell>
          <cell r="D212" t="str">
            <v>DOM_CR</v>
          </cell>
          <cell r="E212" t="str">
            <v>CHRARM</v>
          </cell>
          <cell r="G212">
            <v>4083</v>
          </cell>
          <cell r="H212">
            <v>0</v>
          </cell>
          <cell r="I212">
            <v>292</v>
          </cell>
          <cell r="J212">
            <v>986</v>
          </cell>
        </row>
        <row r="213">
          <cell r="B213">
            <v>450000558</v>
          </cell>
          <cell r="C213" t="str">
            <v>Delfin - Woodlands Village 5 stage 8</v>
          </cell>
          <cell r="D213" t="str">
            <v>DOM_CR</v>
          </cell>
          <cell r="E213" t="str">
            <v>STEBAS</v>
          </cell>
          <cell r="G213">
            <v>10646</v>
          </cell>
          <cell r="H213">
            <v>0</v>
          </cell>
          <cell r="I213">
            <v>134</v>
          </cell>
          <cell r="J213">
            <v>134</v>
          </cell>
        </row>
        <row r="214">
          <cell r="B214">
            <v>450000559</v>
          </cell>
          <cell r="C214" t="str">
            <v>Delfin - Woodlands Village 5 stage 12</v>
          </cell>
          <cell r="D214" t="str">
            <v>DOM_CR</v>
          </cell>
          <cell r="E214" t="str">
            <v>STEBAS</v>
          </cell>
          <cell r="G214">
            <v>10646</v>
          </cell>
          <cell r="H214">
            <v>0</v>
          </cell>
          <cell r="I214">
            <v>134</v>
          </cell>
          <cell r="J214">
            <v>134</v>
          </cell>
        </row>
        <row r="215">
          <cell r="B215">
            <v>450000560</v>
          </cell>
          <cell r="C215" t="str">
            <v>Delfin - Woodlands Village 5 stage 13</v>
          </cell>
          <cell r="D215" t="str">
            <v>DOM_CR</v>
          </cell>
          <cell r="E215" t="str">
            <v>STEBAS</v>
          </cell>
          <cell r="G215">
            <v>10646</v>
          </cell>
          <cell r="H215">
            <v>0</v>
          </cell>
          <cell r="I215">
            <v>134</v>
          </cell>
          <cell r="J215">
            <v>134</v>
          </cell>
        </row>
        <row r="216">
          <cell r="B216">
            <v>450000561</v>
          </cell>
          <cell r="C216" t="str">
            <v>QM Properties 152-164 Pascoe St Ormeau</v>
          </cell>
          <cell r="D216" t="str">
            <v>DOM_CR</v>
          </cell>
          <cell r="E216" t="str">
            <v>STEBAS</v>
          </cell>
          <cell r="G216">
            <v>15568</v>
          </cell>
          <cell r="H216">
            <v>0</v>
          </cell>
          <cell r="I216">
            <v>134</v>
          </cell>
          <cell r="J216">
            <v>134</v>
          </cell>
        </row>
        <row r="217">
          <cell r="B217">
            <v>450000562</v>
          </cell>
          <cell r="C217" t="str">
            <v>Delfin - Woodlands Village 4 stage 1</v>
          </cell>
          <cell r="D217" t="str">
            <v>DOM_CR</v>
          </cell>
          <cell r="E217" t="str">
            <v>STEBAS</v>
          </cell>
          <cell r="G217">
            <v>17064</v>
          </cell>
          <cell r="H217">
            <v>0</v>
          </cell>
          <cell r="I217">
            <v>134</v>
          </cell>
          <cell r="J217">
            <v>134</v>
          </cell>
        </row>
        <row r="218">
          <cell r="B218">
            <v>450000569</v>
          </cell>
          <cell r="C218" t="str">
            <v>Northview  Parade Benowa</v>
          </cell>
          <cell r="D218" t="str">
            <v>DOM_CR</v>
          </cell>
          <cell r="E218" t="str">
            <v>CHRARM</v>
          </cell>
          <cell r="G218">
            <v>6275</v>
          </cell>
          <cell r="H218">
            <v>0</v>
          </cell>
          <cell r="I218">
            <v>347</v>
          </cell>
          <cell r="J218">
            <v>347</v>
          </cell>
        </row>
        <row r="219">
          <cell r="D219" t="str">
            <v>DOM_CR Total</v>
          </cell>
          <cell r="I219">
            <v>254255.37</v>
          </cell>
          <cell r="J219">
            <v>3975992.3099999987</v>
          </cell>
        </row>
        <row r="220">
          <cell r="B220">
            <v>450000526</v>
          </cell>
          <cell r="C220" t="str">
            <v>Highland Reserve, Stage 6b, Reserve Rd, Upper Coomera</v>
          </cell>
          <cell r="D220" t="str">
            <v>GRDMNEST</v>
          </cell>
          <cell r="E220" t="str">
            <v>STEBAS</v>
          </cell>
          <cell r="G220">
            <v>0</v>
          </cell>
          <cell r="H220">
            <v>0</v>
          </cell>
          <cell r="I220">
            <v>5303.2</v>
          </cell>
          <cell r="J220">
            <v>16821.48</v>
          </cell>
        </row>
        <row r="221">
          <cell r="B221">
            <v>450000527</v>
          </cell>
          <cell r="C221" t="str">
            <v>Woodlands Village 5, Stage 7, Frankland St, Waterford</v>
          </cell>
          <cell r="D221" t="str">
            <v>GRDMNEST</v>
          </cell>
          <cell r="E221" t="str">
            <v>STEBAS</v>
          </cell>
          <cell r="G221">
            <v>0</v>
          </cell>
          <cell r="H221">
            <v>0</v>
          </cell>
          <cell r="I221">
            <v>0</v>
          </cell>
          <cell r="J221">
            <v>182.5</v>
          </cell>
        </row>
        <row r="222">
          <cell r="B222">
            <v>450000528</v>
          </cell>
          <cell r="C222" t="str">
            <v>Woodlands Village 5, Stage 11, Frankland St, Waterford</v>
          </cell>
          <cell r="D222" t="str">
            <v>GRDMNEST</v>
          </cell>
          <cell r="E222" t="str">
            <v>STEBAS</v>
          </cell>
          <cell r="G222">
            <v>0</v>
          </cell>
          <cell r="H222">
            <v>0</v>
          </cell>
          <cell r="I222">
            <v>134</v>
          </cell>
          <cell r="J222">
            <v>280</v>
          </cell>
        </row>
        <row r="223">
          <cell r="B223">
            <v>450000529</v>
          </cell>
          <cell r="C223" t="str">
            <v>Woodlands Village 5, Stage 14, Frankland St, Waterford</v>
          </cell>
          <cell r="D223" t="str">
            <v>GRDMNEST</v>
          </cell>
          <cell r="E223" t="str">
            <v>STEBAS</v>
          </cell>
          <cell r="G223">
            <v>0</v>
          </cell>
          <cell r="H223">
            <v>0</v>
          </cell>
          <cell r="I223">
            <v>134</v>
          </cell>
          <cell r="J223">
            <v>280</v>
          </cell>
        </row>
        <row r="224">
          <cell r="B224">
            <v>450000530</v>
          </cell>
          <cell r="C224" t="str">
            <v>Woodlands Village 5, Stage 15, Frankland St, Waterford</v>
          </cell>
          <cell r="D224" t="str">
            <v>GRDMNEST</v>
          </cell>
          <cell r="E224" t="str">
            <v>STEBAS</v>
          </cell>
          <cell r="G224">
            <v>0</v>
          </cell>
          <cell r="H224">
            <v>0</v>
          </cell>
          <cell r="I224">
            <v>134</v>
          </cell>
          <cell r="J224">
            <v>280</v>
          </cell>
        </row>
        <row r="225">
          <cell r="B225">
            <v>450000537</v>
          </cell>
          <cell r="C225" t="str">
            <v>Woodlands Village 5, Stage 4, Frankland St, Waterford</v>
          </cell>
          <cell r="D225" t="str">
            <v>GRDMNEST</v>
          </cell>
          <cell r="E225" t="str">
            <v>STEBAS</v>
          </cell>
          <cell r="G225">
            <v>0</v>
          </cell>
          <cell r="H225">
            <v>0</v>
          </cell>
          <cell r="I225">
            <v>0</v>
          </cell>
          <cell r="J225">
            <v>182.5</v>
          </cell>
        </row>
        <row r="226">
          <cell r="B226">
            <v>450000555</v>
          </cell>
          <cell r="C226" t="str">
            <v>Highland Reserve Stage 6c, Heatherdale Dr Upp Coomera</v>
          </cell>
          <cell r="D226" t="str">
            <v>GRDMNEST</v>
          </cell>
          <cell r="E226" t="str">
            <v>CHRARM</v>
          </cell>
          <cell r="G226">
            <v>11175</v>
          </cell>
          <cell r="H226">
            <v>0</v>
          </cell>
          <cell r="I226">
            <v>310.45</v>
          </cell>
          <cell r="J226">
            <v>1180.95</v>
          </cell>
        </row>
        <row r="227">
          <cell r="D227" t="str">
            <v>GRDMNEST Total</v>
          </cell>
          <cell r="I227">
            <v>6015.65</v>
          </cell>
          <cell r="J227">
            <v>19207.43</v>
          </cell>
        </row>
        <row r="228">
          <cell r="B228">
            <v>450000552</v>
          </cell>
          <cell r="C228" t="str">
            <v>Dolandella Headwork, Gooderham Rd,Camden Rd,Willawong</v>
          </cell>
          <cell r="D228" t="str">
            <v>GRDMNEXI</v>
          </cell>
          <cell r="E228" t="str">
            <v>EVAWHI</v>
          </cell>
          <cell r="G228">
            <v>291460.65999999997</v>
          </cell>
          <cell r="H228">
            <v>0</v>
          </cell>
          <cell r="I228">
            <v>0</v>
          </cell>
          <cell r="J228">
            <v>208516.52</v>
          </cell>
        </row>
        <row r="229">
          <cell r="B229">
            <v>450000553</v>
          </cell>
          <cell r="C229" t="str">
            <v>Doolandella Headwork,Anala Avenue, King Avenue, Blunder Rd,</v>
          </cell>
          <cell r="D229" t="str">
            <v>GRDMNEXI</v>
          </cell>
          <cell r="E229" t="str">
            <v>PHIBOU</v>
          </cell>
          <cell r="G229">
            <v>513408</v>
          </cell>
          <cell r="H229">
            <v>0</v>
          </cell>
          <cell r="I229">
            <v>5780</v>
          </cell>
          <cell r="J229">
            <v>14259.61</v>
          </cell>
        </row>
        <row r="230">
          <cell r="B230">
            <v>450000554</v>
          </cell>
          <cell r="C230" t="str">
            <v>Head works for Amity Rd and Kerkin Rd South  Pimpama</v>
          </cell>
          <cell r="D230" t="str">
            <v>GRDMNEXI</v>
          </cell>
          <cell r="E230" t="str">
            <v>CHRARM</v>
          </cell>
          <cell r="G230">
            <v>95977</v>
          </cell>
          <cell r="H230">
            <v>0</v>
          </cell>
          <cell r="I230">
            <v>78808.52</v>
          </cell>
          <cell r="J230">
            <v>109401.4</v>
          </cell>
        </row>
        <row r="231">
          <cell r="D231" t="str">
            <v>GRDMNEXI Total</v>
          </cell>
          <cell r="I231">
            <v>84588.52</v>
          </cell>
          <cell r="J231">
            <v>332177.53000000003</v>
          </cell>
        </row>
        <row r="232">
          <cell r="B232">
            <v>450000311</v>
          </cell>
          <cell r="C232" t="str">
            <v>Delfin Springfield Estate - Wild flower</v>
          </cell>
          <cell r="D232" t="str">
            <v>MNS_CR</v>
          </cell>
          <cell r="E232" t="str">
            <v>PHIBOU</v>
          </cell>
          <cell r="G232">
            <v>0</v>
          </cell>
          <cell r="H232">
            <v>21143.55</v>
          </cell>
          <cell r="I232">
            <v>0</v>
          </cell>
          <cell r="J232">
            <v>19802.400000000001</v>
          </cell>
        </row>
        <row r="233">
          <cell r="B233">
            <v>450000312</v>
          </cell>
          <cell r="C233" t="str">
            <v>Delfin Springfield Estate - Park Edge</v>
          </cell>
          <cell r="D233" t="str">
            <v>MNS_CR</v>
          </cell>
          <cell r="E233" t="str">
            <v>PHIBOU</v>
          </cell>
          <cell r="G233">
            <v>0</v>
          </cell>
          <cell r="H233">
            <v>30559.32</v>
          </cell>
          <cell r="I233">
            <v>0</v>
          </cell>
          <cell r="J233">
            <v>1705.6</v>
          </cell>
        </row>
        <row r="234">
          <cell r="B234">
            <v>450000320</v>
          </cell>
          <cell r="C234" t="str">
            <v>Delfin Springfield Estate - Headworks</v>
          </cell>
          <cell r="D234" t="str">
            <v>MNS_CR</v>
          </cell>
          <cell r="E234" t="str">
            <v>PHIBOU</v>
          </cell>
          <cell r="G234">
            <v>0</v>
          </cell>
          <cell r="H234">
            <v>150277.23000000001</v>
          </cell>
          <cell r="I234">
            <v>0</v>
          </cell>
          <cell r="J234">
            <v>39892.17</v>
          </cell>
        </row>
        <row r="235">
          <cell r="B235">
            <v>450000322</v>
          </cell>
          <cell r="C235" t="str">
            <v>Headworks, Eggersdorf Rd, Riverside Sanctuary</v>
          </cell>
          <cell r="D235" t="str">
            <v>MNS_CR</v>
          </cell>
          <cell r="E235" t="str">
            <v>STEBAS</v>
          </cell>
          <cell r="G235">
            <v>0</v>
          </cell>
          <cell r="H235">
            <v>43845.45</v>
          </cell>
          <cell r="I235">
            <v>0</v>
          </cell>
          <cell r="J235">
            <v>0</v>
          </cell>
        </row>
        <row r="236">
          <cell r="B236">
            <v>450000323</v>
          </cell>
          <cell r="C236" t="str">
            <v>Eggersdorf Rd, Riverside Sanctuary</v>
          </cell>
          <cell r="D236" t="str">
            <v>MNS_CR</v>
          </cell>
          <cell r="E236" t="str">
            <v>STEBAS</v>
          </cell>
          <cell r="G236">
            <v>0</v>
          </cell>
          <cell r="H236">
            <v>21082.15</v>
          </cell>
          <cell r="I236">
            <v>0</v>
          </cell>
          <cell r="J236">
            <v>2209.69</v>
          </cell>
        </row>
        <row r="237">
          <cell r="B237">
            <v>450000324</v>
          </cell>
          <cell r="C237" t="str">
            <v>Headworks, Village 5, Jarvis Rd, Waterford</v>
          </cell>
          <cell r="D237" t="str">
            <v>MNS_CR</v>
          </cell>
          <cell r="E237" t="str">
            <v>STEBAS</v>
          </cell>
          <cell r="G237">
            <v>0</v>
          </cell>
          <cell r="H237">
            <v>1761.55</v>
          </cell>
          <cell r="I237">
            <v>0</v>
          </cell>
          <cell r="J237">
            <v>344.56</v>
          </cell>
        </row>
        <row r="238">
          <cell r="B238">
            <v>450000325</v>
          </cell>
          <cell r="C238" t="str">
            <v>Village 5, Jarvis Rd, Waterford</v>
          </cell>
          <cell r="D238" t="str">
            <v>MNS_CR</v>
          </cell>
          <cell r="E238" t="str">
            <v>STEBAS</v>
          </cell>
          <cell r="G238">
            <v>0</v>
          </cell>
          <cell r="H238">
            <v>8744.1299999999992</v>
          </cell>
          <cell r="I238">
            <v>0</v>
          </cell>
          <cell r="J238">
            <v>15443.56</v>
          </cell>
        </row>
        <row r="239">
          <cell r="D239" t="str">
            <v>MNS_CR Total</v>
          </cell>
          <cell r="I239">
            <v>0</v>
          </cell>
          <cell r="J239">
            <v>79397.98</v>
          </cell>
        </row>
        <row r="240">
          <cell r="B240">
            <v>451000100</v>
          </cell>
          <cell r="C240" t="str">
            <v>Allgas (UnReg)</v>
          </cell>
          <cell r="D240" t="str">
            <v>NA</v>
          </cell>
          <cell r="E240" t="str">
            <v>ANTCRO</v>
          </cell>
          <cell r="G240">
            <v>0</v>
          </cell>
          <cell r="H240">
            <v>0</v>
          </cell>
          <cell r="I240">
            <v>0</v>
          </cell>
          <cell r="J240">
            <v>5844.1</v>
          </cell>
        </row>
        <row r="241">
          <cell r="D241" t="str">
            <v>NA Total</v>
          </cell>
          <cell r="I241">
            <v>0</v>
          </cell>
          <cell r="J241">
            <v>5844.1</v>
          </cell>
        </row>
        <row r="242">
          <cell r="B242">
            <v>450000406</v>
          </cell>
          <cell r="C242" t="str">
            <v>Ipswich Motorway Upgrade Item 6 (SAFElink Alliance), Centena</v>
          </cell>
          <cell r="D242" t="str">
            <v>RECOV</v>
          </cell>
          <cell r="E242" t="str">
            <v>EVAWHI</v>
          </cell>
          <cell r="G242">
            <v>0</v>
          </cell>
          <cell r="H242">
            <v>222.63</v>
          </cell>
          <cell r="I242">
            <v>0</v>
          </cell>
          <cell r="J242">
            <v>-222.63</v>
          </cell>
        </row>
        <row r="243">
          <cell r="D243" t="str">
            <v>RECOV Total</v>
          </cell>
          <cell r="I243">
            <v>0</v>
          </cell>
          <cell r="J243">
            <v>-222.63</v>
          </cell>
        </row>
        <row r="244">
          <cell r="B244">
            <v>450000154</v>
          </cell>
          <cell r="C244" t="str">
            <v>Pimpama River Tie Ins</v>
          </cell>
          <cell r="D244" t="str">
            <v>RENEWAL</v>
          </cell>
          <cell r="E244" t="str">
            <v>COLMOR</v>
          </cell>
          <cell r="G244">
            <v>0</v>
          </cell>
          <cell r="H244">
            <v>97699.64</v>
          </cell>
          <cell r="I244">
            <v>0</v>
          </cell>
          <cell r="J244">
            <v>28117.55</v>
          </cell>
        </row>
        <row r="245">
          <cell r="B245">
            <v>450000187</v>
          </cell>
          <cell r="C245" t="str">
            <v>Gas Renewal &lt;$50k</v>
          </cell>
          <cell r="D245" t="str">
            <v>RENEWAL</v>
          </cell>
          <cell r="E245" t="str">
            <v>KENDUN</v>
          </cell>
          <cell r="G245">
            <v>0</v>
          </cell>
          <cell r="H245">
            <v>26086.529999999701</v>
          </cell>
          <cell r="I245">
            <v>4459.96</v>
          </cell>
          <cell r="J245">
            <v>123599.64</v>
          </cell>
        </row>
        <row r="246">
          <cell r="B246">
            <v>450000189</v>
          </cell>
          <cell r="C246" t="str">
            <v>TWBA Gas network renewal 06-07</v>
          </cell>
          <cell r="D246" t="str">
            <v>RENEWAL</v>
          </cell>
          <cell r="E246" t="str">
            <v>KENDUN</v>
          </cell>
          <cell r="G246">
            <v>0</v>
          </cell>
          <cell r="H246">
            <v>12520.49</v>
          </cell>
          <cell r="I246">
            <v>0</v>
          </cell>
          <cell r="J246">
            <v>106207.31</v>
          </cell>
        </row>
        <row r="247">
          <cell r="B247">
            <v>450000190</v>
          </cell>
          <cell r="C247" t="str">
            <v>TenYearTest</v>
          </cell>
          <cell r="D247" t="str">
            <v>RENEWAL</v>
          </cell>
          <cell r="E247" t="str">
            <v>GREBAI</v>
          </cell>
          <cell r="G247">
            <v>0</v>
          </cell>
          <cell r="H247">
            <v>145.449999999976</v>
          </cell>
          <cell r="I247">
            <v>0</v>
          </cell>
          <cell r="J247">
            <v>229128.06</v>
          </cell>
        </row>
        <row r="248">
          <cell r="B248">
            <v>450000196</v>
          </cell>
          <cell r="C248" t="str">
            <v>Runcorn 1 GS</v>
          </cell>
          <cell r="D248" t="str">
            <v>RENEWAL</v>
          </cell>
          <cell r="E248" t="str">
            <v>ALAHER</v>
          </cell>
          <cell r="G248">
            <v>0</v>
          </cell>
          <cell r="H248">
            <v>0</v>
          </cell>
          <cell r="I248">
            <v>0</v>
          </cell>
          <cell r="J248">
            <v>3796</v>
          </cell>
        </row>
        <row r="249">
          <cell r="B249">
            <v>450000228</v>
          </cell>
          <cell r="C249" t="str">
            <v>Highgate Hill Renewal Project 1 (HHRP:1)</v>
          </cell>
          <cell r="D249" t="str">
            <v>RENEWAL</v>
          </cell>
          <cell r="E249" t="str">
            <v>EVAWHI</v>
          </cell>
          <cell r="G249">
            <v>0</v>
          </cell>
          <cell r="H249">
            <v>0</v>
          </cell>
          <cell r="I249">
            <v>1047.6600000000001</v>
          </cell>
          <cell r="J249">
            <v>75361.66</v>
          </cell>
        </row>
        <row r="250">
          <cell r="B250">
            <v>450000378</v>
          </cell>
          <cell r="C250" t="str">
            <v>Heathwood Gas Main Relocation</v>
          </cell>
          <cell r="D250" t="str">
            <v>RENEWAL</v>
          </cell>
          <cell r="E250" t="str">
            <v>COLMOR</v>
          </cell>
          <cell r="G250">
            <v>0</v>
          </cell>
          <cell r="H250">
            <v>15310.94</v>
          </cell>
          <cell r="I250">
            <v>0</v>
          </cell>
          <cell r="J250">
            <v>19250.3</v>
          </cell>
        </row>
        <row r="251">
          <cell r="B251">
            <v>450000438</v>
          </cell>
          <cell r="C251" t="str">
            <v>Meter Change - Meters Domestic</v>
          </cell>
          <cell r="D251" t="str">
            <v>RENEWAL</v>
          </cell>
          <cell r="E251" t="str">
            <v>MARHOL</v>
          </cell>
          <cell r="G251">
            <v>0</v>
          </cell>
          <cell r="H251">
            <v>0</v>
          </cell>
          <cell r="I251">
            <v>41509.21</v>
          </cell>
          <cell r="J251">
            <v>304673.83</v>
          </cell>
        </row>
        <row r="252">
          <cell r="B252">
            <v>450000439</v>
          </cell>
          <cell r="C252" t="str">
            <v>Meter Change - Meters Industrial and Commercial &lt; 10TJ/annum</v>
          </cell>
          <cell r="D252" t="str">
            <v>RENEWAL</v>
          </cell>
          <cell r="E252" t="str">
            <v>MARHOL</v>
          </cell>
          <cell r="G252">
            <v>0</v>
          </cell>
          <cell r="H252">
            <v>0</v>
          </cell>
          <cell r="I252">
            <v>2457.1999999999998</v>
          </cell>
          <cell r="J252">
            <v>51564.03</v>
          </cell>
        </row>
        <row r="253">
          <cell r="B253">
            <v>450000440</v>
          </cell>
          <cell r="C253" t="str">
            <v>Meter Change - Meters Industrial and Commercial &gt; 10TJ/annum</v>
          </cell>
          <cell r="D253" t="str">
            <v>RENEWAL</v>
          </cell>
          <cell r="E253" t="str">
            <v>MARHOL</v>
          </cell>
          <cell r="G253">
            <v>0</v>
          </cell>
          <cell r="H253">
            <v>0</v>
          </cell>
          <cell r="I253">
            <v>5359.2</v>
          </cell>
          <cell r="J253">
            <v>30887.51</v>
          </cell>
        </row>
        <row r="254">
          <cell r="B254">
            <v>450000441</v>
          </cell>
          <cell r="C254" t="str">
            <v>Mains Renewal - Block</v>
          </cell>
          <cell r="D254" t="str">
            <v>RENEWAL</v>
          </cell>
          <cell r="E254" t="str">
            <v>DUNCRA</v>
          </cell>
          <cell r="G254">
            <v>0</v>
          </cell>
          <cell r="H254">
            <v>0</v>
          </cell>
          <cell r="I254">
            <v>0</v>
          </cell>
          <cell r="J254">
            <v>5640</v>
          </cell>
        </row>
        <row r="255">
          <cell r="B255">
            <v>450000442</v>
          </cell>
          <cell r="C255" t="str">
            <v>Mains Renewal - Piece</v>
          </cell>
          <cell r="D255" t="str">
            <v>RENEWAL</v>
          </cell>
          <cell r="E255" t="str">
            <v>DUNCRA</v>
          </cell>
          <cell r="G255">
            <v>0</v>
          </cell>
          <cell r="H255">
            <v>0</v>
          </cell>
          <cell r="I255">
            <v>0</v>
          </cell>
          <cell r="J255">
            <v>67357.89</v>
          </cell>
        </row>
        <row r="256">
          <cell r="B256">
            <v>450000443</v>
          </cell>
          <cell r="C256" t="str">
            <v>Service Renewal</v>
          </cell>
          <cell r="D256" t="str">
            <v>RENEWAL</v>
          </cell>
          <cell r="E256" t="str">
            <v>DUNCRA</v>
          </cell>
          <cell r="G256">
            <v>0</v>
          </cell>
          <cell r="H256">
            <v>0</v>
          </cell>
          <cell r="I256">
            <v>6812.8</v>
          </cell>
          <cell r="J256">
            <v>37634.93</v>
          </cell>
        </row>
        <row r="257">
          <cell r="B257">
            <v>450000498</v>
          </cell>
          <cell r="C257" t="str">
            <v>Gold Coast Main Encroachment, Yatala</v>
          </cell>
          <cell r="D257" t="str">
            <v>RENEWAL</v>
          </cell>
          <cell r="E257" t="str">
            <v>PETLAT</v>
          </cell>
          <cell r="G257">
            <v>0</v>
          </cell>
          <cell r="H257">
            <v>0</v>
          </cell>
          <cell r="I257">
            <v>1768</v>
          </cell>
          <cell r="J257">
            <v>8242.68</v>
          </cell>
        </row>
        <row r="258">
          <cell r="B258">
            <v>450000523</v>
          </cell>
          <cell r="C258" t="str">
            <v>Highgate Hill and Norman Park - Mains replacement</v>
          </cell>
          <cell r="D258" t="str">
            <v>RENEWAL</v>
          </cell>
          <cell r="E258" t="str">
            <v>DANMOR</v>
          </cell>
          <cell r="G258">
            <v>0</v>
          </cell>
          <cell r="H258">
            <v>0</v>
          </cell>
          <cell r="I258">
            <v>886446.54</v>
          </cell>
          <cell r="J258">
            <v>1636573.15</v>
          </cell>
        </row>
        <row r="259">
          <cell r="B259">
            <v>450000524</v>
          </cell>
          <cell r="C259" t="str">
            <v>Relocate DN 100 steel gas, Old Goombungee Rd, Harlaxton</v>
          </cell>
          <cell r="D259" t="str">
            <v>RENEWAL</v>
          </cell>
          <cell r="E259" t="str">
            <v>COLMOR</v>
          </cell>
          <cell r="G259">
            <v>0</v>
          </cell>
          <cell r="H259">
            <v>0</v>
          </cell>
          <cell r="I259">
            <v>6131.8</v>
          </cell>
          <cell r="J259">
            <v>10606.32</v>
          </cell>
        </row>
        <row r="260">
          <cell r="B260">
            <v>450000572</v>
          </cell>
          <cell r="C260" t="str">
            <v>Robina Hospital Baulderstone</v>
          </cell>
          <cell r="D260" t="str">
            <v>RENEWAL</v>
          </cell>
          <cell r="E260" t="str">
            <v>ANDFUR</v>
          </cell>
          <cell r="G260">
            <v>46819</v>
          </cell>
          <cell r="H260">
            <v>0</v>
          </cell>
          <cell r="I260">
            <v>625.29999999999995</v>
          </cell>
          <cell r="J260">
            <v>625.29999999999995</v>
          </cell>
        </row>
        <row r="261">
          <cell r="D261" t="str">
            <v>RENEWAL Total</v>
          </cell>
          <cell r="I261">
            <v>956617.67</v>
          </cell>
          <cell r="J261">
            <v>2739266.1599999997</v>
          </cell>
        </row>
        <row r="262">
          <cell r="B262">
            <v>451000142</v>
          </cell>
          <cell r="C262" t="str">
            <v>QNP Moura - Metering Upgrade</v>
          </cell>
          <cell r="D262" t="str">
            <v>UNC_NW</v>
          </cell>
          <cell r="E262" t="str">
            <v>MARHOL</v>
          </cell>
          <cell r="G262">
            <v>0</v>
          </cell>
          <cell r="H262">
            <v>128266.83</v>
          </cell>
          <cell r="I262">
            <v>0</v>
          </cell>
          <cell r="J262">
            <v>0</v>
          </cell>
        </row>
        <row r="263">
          <cell r="B263">
            <v>451000143</v>
          </cell>
          <cell r="C263" t="str">
            <v>Gatton to Gympie Pipeline</v>
          </cell>
          <cell r="D263" t="str">
            <v>UNC_NW</v>
          </cell>
          <cell r="E263" t="str">
            <v>PAUALE</v>
          </cell>
          <cell r="G263">
            <v>0</v>
          </cell>
          <cell r="H263">
            <v>72645.75</v>
          </cell>
          <cell r="I263">
            <v>0</v>
          </cell>
          <cell r="J263">
            <v>21880</v>
          </cell>
        </row>
        <row r="264">
          <cell r="D264" t="str">
            <v>UNC_NW Total</v>
          </cell>
          <cell r="I264">
            <v>0</v>
          </cell>
          <cell r="J264">
            <v>21880</v>
          </cell>
        </row>
        <row r="265">
          <cell r="D265" t="str">
            <v>Grand Total</v>
          </cell>
          <cell r="I265">
            <v>2420910.4</v>
          </cell>
          <cell r="J265">
            <v>15139846.800000003</v>
          </cell>
        </row>
      </sheetData>
      <sheetData sheetId="7"/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nance 1 YTD"/>
      <sheetName val="Sheet2"/>
      <sheetName val="Final"/>
    </sheetNames>
    <sheetDataSet>
      <sheetData sheetId="0" refreshError="1"/>
      <sheetData sheetId="1" refreshError="1">
        <row r="5">
          <cell r="A5">
            <v>450000406</v>
          </cell>
          <cell r="B5" t="str">
            <v>450000406 - Ipswich Motorwa</v>
          </cell>
          <cell r="C5">
            <v>147.5</v>
          </cell>
          <cell r="D5">
            <v>0</v>
          </cell>
          <cell r="E5">
            <v>-147.5</v>
          </cell>
          <cell r="F5">
            <v>0</v>
          </cell>
          <cell r="G5">
            <v>222.63</v>
          </cell>
        </row>
        <row r="6">
          <cell r="A6">
            <v>450050153</v>
          </cell>
          <cell r="B6" t="str">
            <v>450050153 - RW - Recoverabl</v>
          </cell>
          <cell r="C6">
            <v>1840.41</v>
          </cell>
          <cell r="D6">
            <v>0</v>
          </cell>
          <cell r="E6">
            <v>-1840.41</v>
          </cell>
          <cell r="F6">
            <v>0</v>
          </cell>
          <cell r="G6">
            <v>1851.11</v>
          </cell>
        </row>
        <row r="7">
          <cell r="A7">
            <v>450050154</v>
          </cell>
          <cell r="B7" t="str">
            <v>450050154 - RW - Site Watch</v>
          </cell>
          <cell r="C7">
            <v>26330.17</v>
          </cell>
          <cell r="D7">
            <v>9304.4</v>
          </cell>
          <cell r="E7">
            <v>-17025.77</v>
          </cell>
          <cell r="F7">
            <v>-182.98622157258899</v>
          </cell>
          <cell r="G7">
            <v>182243.61</v>
          </cell>
        </row>
        <row r="8">
          <cell r="A8">
            <v>450050155</v>
          </cell>
          <cell r="B8" t="str">
            <v>450050155 - RW - Damage to</v>
          </cell>
          <cell r="C8">
            <v>9561.4</v>
          </cell>
          <cell r="D8">
            <v>0</v>
          </cell>
          <cell r="E8">
            <v>-9561.4</v>
          </cell>
          <cell r="F8">
            <v>0</v>
          </cell>
          <cell r="G8">
            <v>133624.31</v>
          </cell>
        </row>
        <row r="9">
          <cell r="A9">
            <v>450050162</v>
          </cell>
          <cell r="B9" t="str">
            <v>450050162 - R0078126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1592.5</v>
          </cell>
        </row>
        <row r="10">
          <cell r="A10">
            <v>450050164</v>
          </cell>
          <cell r="B10" t="str">
            <v>450050164 - R0082739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>
            <v>450050165</v>
          </cell>
          <cell r="B11" t="str">
            <v>450050165 - R0083708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10626.65</v>
          </cell>
        </row>
        <row r="12">
          <cell r="A12">
            <v>450050166</v>
          </cell>
          <cell r="B12" t="str">
            <v>450050166 - R0083937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9.0949470177292804E-13</v>
          </cell>
        </row>
        <row r="13">
          <cell r="A13">
            <v>450050168</v>
          </cell>
          <cell r="B13" t="str">
            <v>450050168 - R0085614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37436</v>
          </cell>
        </row>
        <row r="14">
          <cell r="A14">
            <v>450050169</v>
          </cell>
          <cell r="B14" t="str">
            <v>450050169 - R0087102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35052.449999999997</v>
          </cell>
        </row>
        <row r="15">
          <cell r="A15">
            <v>450050172</v>
          </cell>
          <cell r="B15" t="str">
            <v>450050172 - R0083225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83523.89</v>
          </cell>
        </row>
        <row r="16">
          <cell r="A16">
            <v>450050176</v>
          </cell>
          <cell r="B16" t="str">
            <v>450050176 - R0088001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517341.9</v>
          </cell>
        </row>
        <row r="17">
          <cell r="A17">
            <v>450050180</v>
          </cell>
          <cell r="B17" t="str">
            <v>450050180 - R0087299</v>
          </cell>
          <cell r="C17">
            <v>745</v>
          </cell>
          <cell r="D17">
            <v>0</v>
          </cell>
          <cell r="E17">
            <v>-745</v>
          </cell>
          <cell r="F17">
            <v>0</v>
          </cell>
          <cell r="G17">
            <v>298377.94</v>
          </cell>
        </row>
        <row r="18">
          <cell r="A18">
            <v>450050181</v>
          </cell>
          <cell r="B18" t="str">
            <v>450050181 - R0076784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68995.12</v>
          </cell>
        </row>
        <row r="19">
          <cell r="A19">
            <v>450050182</v>
          </cell>
          <cell r="B19" t="str">
            <v>450050182 - Waterford Rd</v>
          </cell>
          <cell r="C19">
            <v>75.13</v>
          </cell>
          <cell r="D19">
            <v>0</v>
          </cell>
          <cell r="E19">
            <v>-75.13</v>
          </cell>
          <cell r="F19">
            <v>0</v>
          </cell>
          <cell r="G19">
            <v>810001.81</v>
          </cell>
        </row>
        <row r="20">
          <cell r="A20">
            <v>450050183</v>
          </cell>
          <cell r="B20" t="str">
            <v>450050183 - LCC HP PE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6272.07</v>
          </cell>
        </row>
        <row r="21">
          <cell r="A21">
            <v>450050184</v>
          </cell>
          <cell r="B21" t="str">
            <v>450050184 - RC-CR-PA-001-01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82.5</v>
          </cell>
        </row>
        <row r="22">
          <cell r="A22">
            <v>450050185</v>
          </cell>
          <cell r="B22" t="str">
            <v>450050185 - RC-CR-PA-002-01</v>
          </cell>
          <cell r="C22">
            <v>86.5</v>
          </cell>
          <cell r="D22">
            <v>0</v>
          </cell>
          <cell r="E22">
            <v>-86.5</v>
          </cell>
          <cell r="F22">
            <v>0</v>
          </cell>
          <cell r="G22">
            <v>57432.9</v>
          </cell>
        </row>
        <row r="23">
          <cell r="A23">
            <v>450050186</v>
          </cell>
          <cell r="B23" t="str">
            <v>450050186 - RC-CR-PA-003-01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54205.16</v>
          </cell>
        </row>
        <row r="24">
          <cell r="A24">
            <v>450050187</v>
          </cell>
          <cell r="B24" t="str">
            <v>450050187 - RC-CR-PA-004-01</v>
          </cell>
          <cell r="C24">
            <v>3624.67</v>
          </cell>
          <cell r="D24">
            <v>0</v>
          </cell>
          <cell r="E24">
            <v>-3624.67</v>
          </cell>
          <cell r="F24">
            <v>0</v>
          </cell>
          <cell r="G24">
            <v>21635.33</v>
          </cell>
        </row>
        <row r="25">
          <cell r="A25">
            <v>450050188</v>
          </cell>
          <cell r="B25" t="str">
            <v>450050188 - RC-CR-PA-005-01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73882.7</v>
          </cell>
        </row>
        <row r="26">
          <cell r="A26">
            <v>450050190</v>
          </cell>
          <cell r="B26" t="str">
            <v>450050190 - RC-CR-PA-007-01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42432.01</v>
          </cell>
        </row>
        <row r="27">
          <cell r="A27">
            <v>450050191</v>
          </cell>
          <cell r="B27" t="str">
            <v>450050191 - RC-CR-PA-008-01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8353.09</v>
          </cell>
        </row>
        <row r="28">
          <cell r="A28">
            <v>450050192</v>
          </cell>
          <cell r="B28" t="str">
            <v>450050192 - Mt Isa Hot Tap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42745.83</v>
          </cell>
        </row>
        <row r="29">
          <cell r="A29">
            <v>450050193</v>
          </cell>
          <cell r="B29" t="str">
            <v>450050193 - Calam Rd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3181.93</v>
          </cell>
        </row>
        <row r="30">
          <cell r="A30">
            <v>450050194</v>
          </cell>
          <cell r="B30" t="str">
            <v>450050194 - RC-CO-PL-001-01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>
            <v>450050195</v>
          </cell>
          <cell r="B31" t="str">
            <v>450050195 - New England 001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322.87</v>
          </cell>
        </row>
        <row r="32">
          <cell r="A32">
            <v>450050197</v>
          </cell>
          <cell r="B32" t="str">
            <v>450050197 - Toohey Rd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1239.56</v>
          </cell>
        </row>
        <row r="33">
          <cell r="A33">
            <v>450050200</v>
          </cell>
          <cell r="B33" t="str">
            <v>450050200 - Merivale St Sth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-388.37000000000302</v>
          </cell>
        </row>
        <row r="34">
          <cell r="A34">
            <v>450050201</v>
          </cell>
          <cell r="B34" t="str">
            <v>450050201 - Runcom Railway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-806.02</v>
          </cell>
        </row>
        <row r="35">
          <cell r="A35">
            <v>450050202</v>
          </cell>
          <cell r="B35" t="str">
            <v>450050202 - Foxwell Rd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24001.7</v>
          </cell>
        </row>
        <row r="36">
          <cell r="A36">
            <v>450050204</v>
          </cell>
          <cell r="B36" t="str">
            <v>450050204 - Palm Beach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9432.15</v>
          </cell>
        </row>
        <row r="37">
          <cell r="A37">
            <v>450050205</v>
          </cell>
          <cell r="B37" t="str">
            <v>450050205 - Days Rd Coomera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-776.36</v>
          </cell>
        </row>
        <row r="38">
          <cell r="A38">
            <v>450050206</v>
          </cell>
          <cell r="B38" t="str">
            <v>450050206 - UCRP:2</v>
          </cell>
          <cell r="C38">
            <v>225.39</v>
          </cell>
          <cell r="D38">
            <v>0</v>
          </cell>
          <cell r="E38">
            <v>-225.39</v>
          </cell>
          <cell r="F38">
            <v>0</v>
          </cell>
          <cell r="G38">
            <v>2204.41</v>
          </cell>
        </row>
        <row r="39">
          <cell r="A39">
            <v>450050207</v>
          </cell>
          <cell r="B39" t="str">
            <v>450050207 - 45220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1022.26</v>
          </cell>
        </row>
        <row r="40">
          <cell r="A40">
            <v>450050208</v>
          </cell>
          <cell r="B40" t="str">
            <v>450050208 - 45221</v>
          </cell>
          <cell r="C40">
            <v>3494.53</v>
          </cell>
          <cell r="D40">
            <v>0</v>
          </cell>
          <cell r="E40">
            <v>-3494.53</v>
          </cell>
          <cell r="F40">
            <v>0</v>
          </cell>
          <cell r="G40">
            <v>269024.03999999998</v>
          </cell>
        </row>
        <row r="41">
          <cell r="A41">
            <v>450050209</v>
          </cell>
          <cell r="B41" t="str">
            <v>450050209 - 45225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44679.64</v>
          </cell>
        </row>
        <row r="42">
          <cell r="A42">
            <v>450050213</v>
          </cell>
          <cell r="B42" t="str">
            <v>450050213 - Springfield Tra</v>
          </cell>
          <cell r="C42">
            <v>19958.59</v>
          </cell>
          <cell r="D42">
            <v>0</v>
          </cell>
          <cell r="E42">
            <v>-19958.59</v>
          </cell>
          <cell r="F42">
            <v>0</v>
          </cell>
          <cell r="G42">
            <v>53118.59</v>
          </cell>
        </row>
        <row r="43">
          <cell r="A43">
            <v>450050214</v>
          </cell>
          <cell r="B43" t="str">
            <v>450050214 - 45237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10217.540000000001</v>
          </cell>
        </row>
        <row r="44">
          <cell r="A44">
            <v>450050215</v>
          </cell>
          <cell r="B44" t="str">
            <v>450050215 - 45238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450050216</v>
          </cell>
          <cell r="B45" t="str">
            <v>450050216 - StanboroughRd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4227.16</v>
          </cell>
        </row>
        <row r="46">
          <cell r="A46">
            <v>450050222</v>
          </cell>
          <cell r="B46" t="str">
            <v>450050222 - GCCC Stormwater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7788.13</v>
          </cell>
        </row>
        <row r="47">
          <cell r="A47">
            <v>450050223</v>
          </cell>
          <cell r="B47" t="str">
            <v>450050223 - PAHsptl-Buranda</v>
          </cell>
          <cell r="C47">
            <v>2510</v>
          </cell>
          <cell r="D47">
            <v>0</v>
          </cell>
          <cell r="E47">
            <v>-2510</v>
          </cell>
          <cell r="F47">
            <v>0</v>
          </cell>
          <cell r="G47">
            <v>21725.119999999999</v>
          </cell>
        </row>
        <row r="48">
          <cell r="A48">
            <v>450050224</v>
          </cell>
          <cell r="B48" t="str">
            <v>450050224 - Ipswich Motorwa</v>
          </cell>
          <cell r="C48">
            <v>901.55</v>
          </cell>
          <cell r="D48">
            <v>0</v>
          </cell>
          <cell r="E48">
            <v>-901.55</v>
          </cell>
          <cell r="F48">
            <v>0</v>
          </cell>
          <cell r="G48">
            <v>33344.49</v>
          </cell>
        </row>
        <row r="49">
          <cell r="A49">
            <v>450050225</v>
          </cell>
          <cell r="B49" t="str">
            <v>450050225 - 106AllinghamKur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2744.19</v>
          </cell>
        </row>
        <row r="50">
          <cell r="A50">
            <v>450050226</v>
          </cell>
          <cell r="B50" t="str">
            <v>450050226 - Item 1 Beaudese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240.86000000000101</v>
          </cell>
        </row>
        <row r="51">
          <cell r="A51">
            <v>450050227</v>
          </cell>
          <cell r="B51" t="str">
            <v>450050227 - Item 2 Beaudese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186548.74</v>
          </cell>
        </row>
        <row r="52">
          <cell r="A52">
            <v>450050228</v>
          </cell>
          <cell r="B52" t="str">
            <v>450050228 - Ispwich Mway It</v>
          </cell>
          <cell r="C52">
            <v>23674.03</v>
          </cell>
          <cell r="D52">
            <v>0</v>
          </cell>
          <cell r="E52">
            <v>-23674.03</v>
          </cell>
          <cell r="F52">
            <v>0</v>
          </cell>
          <cell r="G52">
            <v>303081.02</v>
          </cell>
        </row>
        <row r="53">
          <cell r="A53">
            <v>450050229</v>
          </cell>
          <cell r="B53" t="str">
            <v>450050229 - N/E Hgwy James</v>
          </cell>
          <cell r="C53">
            <v>2096.66</v>
          </cell>
          <cell r="D53">
            <v>0</v>
          </cell>
          <cell r="E53">
            <v>-2096.66</v>
          </cell>
          <cell r="F53">
            <v>0</v>
          </cell>
          <cell r="G53">
            <v>39463.75</v>
          </cell>
        </row>
        <row r="54">
          <cell r="A54">
            <v>450050231</v>
          </cell>
          <cell r="B54" t="str">
            <v>450050231 - Boggo Rd Busway</v>
          </cell>
          <cell r="C54">
            <v>2712.43</v>
          </cell>
          <cell r="D54">
            <v>0</v>
          </cell>
          <cell r="E54">
            <v>-2712.43</v>
          </cell>
          <cell r="F54">
            <v>0</v>
          </cell>
          <cell r="G54">
            <v>20321.61</v>
          </cell>
        </row>
        <row r="55">
          <cell r="A55">
            <v>450050232</v>
          </cell>
          <cell r="B55" t="str">
            <v>450050232 - Ipswh Mtr Itm 5</v>
          </cell>
          <cell r="C55">
            <v>15923.13</v>
          </cell>
          <cell r="D55">
            <v>0</v>
          </cell>
          <cell r="E55">
            <v>-15923.13</v>
          </cell>
          <cell r="F55">
            <v>0</v>
          </cell>
          <cell r="G55">
            <v>205646.75</v>
          </cell>
        </row>
        <row r="56">
          <cell r="A56">
            <v>450050233</v>
          </cell>
          <cell r="B56" t="str">
            <v>450050233 - Nerang Sth I/ch</v>
          </cell>
          <cell r="C56">
            <v>84018.85</v>
          </cell>
          <cell r="D56">
            <v>0</v>
          </cell>
          <cell r="E56">
            <v>-84018.85</v>
          </cell>
          <cell r="F56">
            <v>0</v>
          </cell>
          <cell r="G56">
            <v>302568.83</v>
          </cell>
        </row>
        <row r="57">
          <cell r="A57">
            <v>450050234</v>
          </cell>
          <cell r="B57" t="str">
            <v>450050234 - Bovis L/Lease,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6754.02</v>
          </cell>
        </row>
        <row r="58">
          <cell r="A58">
            <v>450050237</v>
          </cell>
          <cell r="B58" t="str">
            <v>450050237 - G/Way Upgrade</v>
          </cell>
          <cell r="C58">
            <v>1156.33</v>
          </cell>
          <cell r="D58">
            <v>0</v>
          </cell>
          <cell r="E58">
            <v>-1156.33</v>
          </cell>
          <cell r="F58">
            <v>0</v>
          </cell>
          <cell r="G58">
            <v>2023.58</v>
          </cell>
        </row>
        <row r="59">
          <cell r="A59">
            <v>450050238</v>
          </cell>
          <cell r="B59" t="str">
            <v>450050238 - BCC New Clevela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923.88</v>
          </cell>
        </row>
        <row r="60">
          <cell r="A60">
            <v>450050240</v>
          </cell>
          <cell r="B60" t="str">
            <v>450050240 - Ipswich Motorwa</v>
          </cell>
          <cell r="C60">
            <v>3513.19</v>
          </cell>
          <cell r="D60">
            <v>0</v>
          </cell>
          <cell r="E60">
            <v>-3513.19</v>
          </cell>
          <cell r="F60">
            <v>0</v>
          </cell>
          <cell r="G60">
            <v>3513.19</v>
          </cell>
        </row>
        <row r="61">
          <cell r="A61">
            <v>450050244</v>
          </cell>
          <cell r="B61" t="str">
            <v>Finucane Rd Relocation, Finucane Rd , Capalaba</v>
          </cell>
        </row>
        <row r="62">
          <cell r="A62">
            <v>450050245</v>
          </cell>
          <cell r="B62" t="str">
            <v>Grand View Hotel</v>
          </cell>
        </row>
        <row r="63">
          <cell r="A63">
            <v>450050246</v>
          </cell>
          <cell r="B63" t="str">
            <v>SRWP Alliance, Wet &amp; Wild, Molendinar</v>
          </cell>
        </row>
        <row r="64">
          <cell r="A64">
            <v>450050247</v>
          </cell>
          <cell r="B64" t="str">
            <v>Foxwell Road Widening Stage 3, Foxwell Rd Coomera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ausstats/abs%40.nsf/mf/6401.0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H268"/>
  <sheetViews>
    <sheetView tabSelected="1" zoomScale="70" zoomScaleNormal="70" workbookViewId="0">
      <selection activeCell="B3" sqref="B3"/>
    </sheetView>
  </sheetViews>
  <sheetFormatPr defaultRowHeight="12.75"/>
  <cols>
    <col min="1" max="1" width="2" customWidth="1"/>
    <col min="2" max="2" width="46.85546875" customWidth="1"/>
    <col min="3" max="3" width="15.5703125" customWidth="1"/>
    <col min="4" max="4" width="9.42578125" customWidth="1"/>
    <col min="5" max="5" width="10.85546875" customWidth="1"/>
    <col min="6" max="6" width="11.28515625" customWidth="1"/>
    <col min="7" max="7" width="11.5703125" customWidth="1"/>
    <col min="8" max="8" width="11.85546875" customWidth="1"/>
    <col min="9" max="9" width="11.28515625" style="1" customWidth="1"/>
    <col min="10" max="10" width="12.140625" customWidth="1"/>
    <col min="11" max="11" width="15.28515625" customWidth="1"/>
    <col min="12" max="12" width="14.28515625" customWidth="1"/>
    <col min="13" max="13" width="13.5703125" customWidth="1"/>
    <col min="14" max="14" width="3.85546875" customWidth="1"/>
    <col min="15" max="15" width="48.42578125" customWidth="1"/>
    <col min="16" max="16" width="15.85546875" customWidth="1"/>
    <col min="17" max="17" width="12.140625" customWidth="1"/>
    <col min="18" max="18" width="11" customWidth="1"/>
    <col min="19" max="19" width="13" customWidth="1"/>
    <col min="20" max="20" width="13.5703125" customWidth="1"/>
    <col min="21" max="21" width="12.140625" customWidth="1"/>
    <col min="22" max="22" width="13.42578125" customWidth="1"/>
    <col min="23" max="23" width="13.7109375" customWidth="1"/>
    <col min="24" max="24" width="11.28515625" customWidth="1"/>
    <col min="25" max="25" width="11.5703125" customWidth="1"/>
    <col min="26" max="26" width="17" customWidth="1"/>
    <col min="27" max="27" width="15.28515625" customWidth="1"/>
    <col min="28" max="28" width="15.7109375" customWidth="1"/>
    <col min="29" max="29" width="14.28515625" customWidth="1"/>
    <col min="31" max="31" width="45.7109375" customWidth="1"/>
    <col min="32" max="32" width="11.28515625" customWidth="1"/>
    <col min="33" max="33" width="11.85546875" customWidth="1"/>
    <col min="34" max="34" width="12.140625" customWidth="1"/>
    <col min="35" max="35" width="13.28515625" customWidth="1"/>
    <col min="36" max="36" width="11.85546875" customWidth="1"/>
    <col min="37" max="37" width="12.140625" customWidth="1"/>
    <col min="38" max="39" width="11.42578125" customWidth="1"/>
    <col min="40" max="40" width="11" customWidth="1"/>
    <col min="41" max="41" width="12.42578125" customWidth="1"/>
    <col min="42" max="42" width="14.85546875" customWidth="1"/>
    <col min="43" max="43" width="18.140625" customWidth="1"/>
    <col min="44" max="44" width="21" customWidth="1"/>
  </cols>
  <sheetData>
    <row r="2" spans="2:25">
      <c r="P2" s="197"/>
      <c r="Q2" s="197"/>
      <c r="R2" s="197"/>
      <c r="S2" s="197"/>
      <c r="T2" s="197"/>
      <c r="U2" s="197"/>
      <c r="V2" s="197"/>
      <c r="X2" s="197"/>
      <c r="Y2" s="260"/>
    </row>
    <row r="3" spans="2:25">
      <c r="P3" s="197"/>
      <c r="Q3" s="197"/>
      <c r="R3" s="197"/>
      <c r="S3" s="197"/>
      <c r="T3" s="197"/>
      <c r="U3" s="197"/>
      <c r="V3" s="197"/>
      <c r="X3" s="197"/>
      <c r="Y3" s="260"/>
    </row>
    <row r="4" spans="2:25">
      <c r="P4" s="197"/>
      <c r="Q4" s="197"/>
      <c r="R4" s="197"/>
      <c r="S4" s="197"/>
      <c r="T4" s="197"/>
      <c r="U4" s="197"/>
      <c r="V4" s="197"/>
      <c r="X4" s="197"/>
      <c r="Y4" s="260"/>
    </row>
    <row r="5" spans="2:25">
      <c r="P5" s="197"/>
      <c r="Q5" s="197"/>
      <c r="R5" s="197"/>
      <c r="S5" s="197"/>
      <c r="T5" s="197"/>
      <c r="U5" s="197"/>
      <c r="V5" s="197"/>
      <c r="X5" s="197"/>
      <c r="Y5" s="260"/>
    </row>
    <row r="6" spans="2:25">
      <c r="V6" s="197"/>
    </row>
    <row r="7" spans="2:25">
      <c r="B7" s="135"/>
      <c r="C7" s="118"/>
      <c r="D7" s="118"/>
      <c r="E7" s="118"/>
      <c r="F7" s="118"/>
      <c r="G7" s="118"/>
      <c r="H7" s="118"/>
      <c r="I7" s="136"/>
      <c r="P7" s="197"/>
      <c r="Q7" s="197"/>
      <c r="R7" s="197"/>
      <c r="S7" s="197"/>
      <c r="T7" s="197"/>
      <c r="U7" s="197"/>
      <c r="V7" s="197"/>
      <c r="W7" s="259"/>
    </row>
    <row r="8" spans="2:25" ht="38.25">
      <c r="B8" s="148" t="s">
        <v>147</v>
      </c>
      <c r="C8" s="141" t="s">
        <v>122</v>
      </c>
      <c r="D8" s="142"/>
      <c r="E8" s="138" t="s">
        <v>34</v>
      </c>
      <c r="F8" s="139" t="s">
        <v>33</v>
      </c>
      <c r="G8" s="207" t="s">
        <v>35</v>
      </c>
      <c r="H8" s="140" t="s">
        <v>145</v>
      </c>
      <c r="I8" s="136"/>
    </row>
    <row r="9" spans="2:25" ht="15.75">
      <c r="B9" s="135"/>
      <c r="C9" s="141"/>
      <c r="D9" s="142"/>
      <c r="E9" s="146"/>
      <c r="F9" s="146"/>
      <c r="G9" s="146"/>
      <c r="H9" s="147"/>
      <c r="I9" s="136"/>
    </row>
    <row r="10" spans="2:25">
      <c r="I10"/>
      <c r="Q10" s="258"/>
      <c r="R10" s="258"/>
      <c r="S10" s="258"/>
      <c r="T10" s="258"/>
      <c r="U10" s="258"/>
      <c r="V10" s="258"/>
    </row>
    <row r="11" spans="2:25">
      <c r="B11" s="1" t="s">
        <v>26</v>
      </c>
      <c r="I11"/>
      <c r="O11" s="1" t="s">
        <v>27</v>
      </c>
      <c r="V11" s="197"/>
      <c r="W11" s="259"/>
    </row>
    <row r="12" spans="2:25">
      <c r="B12" s="1"/>
      <c r="O12" s="1"/>
    </row>
    <row r="13" spans="2:25">
      <c r="B13" s="1" t="s">
        <v>130</v>
      </c>
      <c r="O13" s="1" t="s">
        <v>131</v>
      </c>
    </row>
    <row r="14" spans="2:25" ht="13.5" thickBot="1"/>
    <row r="15" spans="2:25">
      <c r="B15" s="6" t="s">
        <v>8</v>
      </c>
      <c r="C15" s="3" t="s">
        <v>0</v>
      </c>
      <c r="D15" s="4" t="s">
        <v>1</v>
      </c>
      <c r="E15" s="5" t="s">
        <v>2</v>
      </c>
      <c r="F15" s="5" t="s">
        <v>3</v>
      </c>
      <c r="G15" s="5" t="s">
        <v>4</v>
      </c>
      <c r="H15" s="7" t="s">
        <v>28</v>
      </c>
      <c r="I15" s="3" t="s">
        <v>7</v>
      </c>
      <c r="O15" s="6" t="s">
        <v>18</v>
      </c>
      <c r="P15" s="3" t="s">
        <v>0</v>
      </c>
      <c r="Q15" s="4" t="s">
        <v>1</v>
      </c>
      <c r="R15" s="5" t="s">
        <v>2</v>
      </c>
      <c r="S15" s="5" t="s">
        <v>3</v>
      </c>
      <c r="T15" s="5" t="s">
        <v>4</v>
      </c>
      <c r="U15" s="7" t="s">
        <v>199</v>
      </c>
      <c r="V15" s="3" t="s">
        <v>7</v>
      </c>
    </row>
    <row r="16" spans="2:25">
      <c r="B16" s="115" t="s">
        <v>9</v>
      </c>
      <c r="C16" s="116"/>
      <c r="D16" s="116"/>
      <c r="E16" s="116"/>
      <c r="F16" s="116"/>
      <c r="G16" s="116"/>
      <c r="H16" s="116"/>
      <c r="I16" s="108"/>
      <c r="O16" s="115" t="s">
        <v>9</v>
      </c>
      <c r="P16" s="116"/>
      <c r="Q16" s="116"/>
      <c r="R16" s="116"/>
      <c r="S16" s="116"/>
      <c r="T16" s="116"/>
      <c r="U16" s="116"/>
      <c r="V16" s="108"/>
    </row>
    <row r="17" spans="2:29">
      <c r="B17" s="119" t="s">
        <v>10</v>
      </c>
      <c r="C17" s="156">
        <f>'AER calc sheet'!B76*CPI!$D$41/CPI!$D$40</f>
        <v>1134.8977035490605</v>
      </c>
      <c r="D17" s="157">
        <f>'AER calc sheet'!C76*CPI!$D$42/CPI!$D$40</f>
        <v>0</v>
      </c>
      <c r="E17" s="157">
        <f>'AER calc sheet'!D76*CPI!$D$43/CPI!$D$40</f>
        <v>0</v>
      </c>
      <c r="F17" s="157">
        <f>'AER calc sheet'!E76*CPI!$D$44/CPI!$D$40</f>
        <v>0</v>
      </c>
      <c r="G17" s="157">
        <f>'AER calc sheet'!F76*CPI!$D$45/CPI!$D$40</f>
        <v>0</v>
      </c>
      <c r="H17" s="157">
        <f>'AER calc sheet'!G76*CPI!$D$46/CPI!$D$40</f>
        <v>0</v>
      </c>
      <c r="I17" s="153">
        <f>SUM(D17:H17)</f>
        <v>0</v>
      </c>
      <c r="O17" s="119" t="s">
        <v>10</v>
      </c>
      <c r="P17" s="243">
        <f>'AER calc sheet'!B76*CPI!$D$46/CPI!$D$40</f>
        <v>1261.2151356993738</v>
      </c>
      <c r="Q17" s="244">
        <f>'AER calc sheet'!C76*CPI!$D$46/CPI!$D$40</f>
        <v>0</v>
      </c>
      <c r="R17" s="244">
        <f>'AER calc sheet'!D76*CPI!$D$46/CPI!$D$40</f>
        <v>0</v>
      </c>
      <c r="S17" s="244">
        <f>'AER calc sheet'!E76*CPI!$D$46/CPI!$D$40</f>
        <v>0</v>
      </c>
      <c r="T17" s="244">
        <f>'AER calc sheet'!F76*CPI!$D$46/CPI!$D$40</f>
        <v>0</v>
      </c>
      <c r="U17" s="244">
        <f>'AER calc sheet'!G76*CPI!$D$46/CPI!$D$40</f>
        <v>0</v>
      </c>
      <c r="V17" s="245">
        <f>SUM(Q17:U17)</f>
        <v>0</v>
      </c>
    </row>
    <row r="18" spans="2:29">
      <c r="B18" s="119" t="s">
        <v>11</v>
      </c>
      <c r="C18" s="156">
        <f>'AER calc sheet'!B77*CPI!$D$41/CPI!$D$40</f>
        <v>4508.5260960334026</v>
      </c>
      <c r="D18" s="157">
        <f>'AER calc sheet'!C77*CPI!$D$42/CPI!$D$40</f>
        <v>15364.897481857985</v>
      </c>
      <c r="E18" s="157">
        <f>'AER calc sheet'!D77*CPI!$D$43/CPI!$D$40</f>
        <v>1468.5422691894162</v>
      </c>
      <c r="F18" s="157">
        <f>'AER calc sheet'!E77*CPI!$D$44/CPI!$D$40</f>
        <v>1213.8407879324368</v>
      </c>
      <c r="G18" s="157">
        <f>'AER calc sheet'!F77*CPI!$D$45/CPI!$D$40</f>
        <v>1205.5556448535365</v>
      </c>
      <c r="H18" s="157">
        <f>'AER calc sheet'!G77*CPI!$D$46/CPI!$D$40</f>
        <v>1220.8338549537232</v>
      </c>
      <c r="I18" s="153">
        <f>SUM(D18:H18)</f>
        <v>20473.670038787095</v>
      </c>
      <c r="O18" s="119" t="s">
        <v>11</v>
      </c>
      <c r="P18" s="243">
        <f>'AER calc sheet'!B77*CPI!$D$46/CPI!$D$40</f>
        <v>5010.3382306889353</v>
      </c>
      <c r="Q18" s="244">
        <f>'AER calc sheet'!C77*CPI!$D$46/CPI!$D$40</f>
        <v>16870.971160576461</v>
      </c>
      <c r="R18" s="244">
        <f>'AER calc sheet'!D77*CPI!$D$46/CPI!$D$40</f>
        <v>1574.8437298956981</v>
      </c>
      <c r="S18" s="244">
        <f>'AER calc sheet'!E77*CPI!$D$46/CPI!$D$40</f>
        <v>1263.6008098456728</v>
      </c>
      <c r="T18" s="244">
        <f>'AER calc sheet'!F77*CPI!$D$46/CPI!$D$40</f>
        <v>1236.2973137973017</v>
      </c>
      <c r="U18" s="244">
        <f>'AER calc sheet'!G77*CPI!$D$46/CPI!$D$40</f>
        <v>1220.8338549537232</v>
      </c>
      <c r="V18" s="245">
        <f t="shared" ref="V18" si="0">SUM(Q18:U18)</f>
        <v>22166.546869068858</v>
      </c>
    </row>
    <row r="19" spans="2:29">
      <c r="B19" s="119" t="s">
        <v>12</v>
      </c>
      <c r="C19" s="156">
        <f>'AER calc sheet'!B78*CPI!$D$41/CPI!$D$40</f>
        <v>84.910229645093949</v>
      </c>
      <c r="D19" s="157">
        <f>'AER calc sheet'!C78*CPI!$D$42/CPI!$D$40</f>
        <v>113.27502690477795</v>
      </c>
      <c r="E19" s="157">
        <f>'AER calc sheet'!D78*CPI!$D$43/CPI!$D$40</f>
        <v>114.41155014882672</v>
      </c>
      <c r="F19" s="157">
        <f>'AER calc sheet'!E78*CPI!$D$44/CPI!$D$40</f>
        <v>456.54226808508804</v>
      </c>
      <c r="G19" s="157">
        <f>'AER calc sheet'!F78*CPI!$D$45/CPI!$D$40</f>
        <v>120.15712573650042</v>
      </c>
      <c r="H19" s="157">
        <f>'AER calc sheet'!G78*CPI!$D$46/CPI!$D$40</f>
        <v>357.33827754427341</v>
      </c>
      <c r="I19" s="153">
        <f>SUM(D19:H19)</f>
        <v>1161.7242484194667</v>
      </c>
      <c r="O19" s="119" t="s">
        <v>12</v>
      </c>
      <c r="P19" s="243">
        <f>'AER calc sheet'!B78*CPI!$D$46/CPI!$D$40</f>
        <v>94.360986430062638</v>
      </c>
      <c r="Q19" s="244">
        <f>'AER calc sheet'!C78*CPI!$D$46/CPI!$D$40</f>
        <v>124.37829242795171</v>
      </c>
      <c r="R19" s="244">
        <f>'AER calc sheet'!D78*CPI!$D$46/CPI!$D$40</f>
        <v>122.69331033895277</v>
      </c>
      <c r="S19" s="244">
        <f>'AER calc sheet'!E78*CPI!$D$46/CPI!$D$40</f>
        <v>475.25769888135233</v>
      </c>
      <c r="T19" s="244">
        <f>'AER calc sheet'!F78*CPI!$D$46/CPI!$D$40</f>
        <v>123.22113244278117</v>
      </c>
      <c r="U19" s="244">
        <f>'AER calc sheet'!G78*CPI!$D$46/CPI!$D$40</f>
        <v>357.33827754427341</v>
      </c>
      <c r="V19" s="245">
        <f>SUM(Q19:U19)</f>
        <v>1202.8887116353112</v>
      </c>
    </row>
    <row r="20" spans="2:29" s="1" customFormat="1">
      <c r="B20" s="9" t="s">
        <v>13</v>
      </c>
      <c r="C20" s="155">
        <f>SUM(C17:C19)</f>
        <v>5728.334029227557</v>
      </c>
      <c r="D20" s="153">
        <f>SUM(D17:D19)</f>
        <v>15478.172508762762</v>
      </c>
      <c r="E20" s="153">
        <f t="shared" ref="E20:H20" si="1">SUM(E17:E19)</f>
        <v>1582.953819338243</v>
      </c>
      <c r="F20" s="153">
        <f t="shared" si="1"/>
        <v>1670.3830560175247</v>
      </c>
      <c r="G20" s="153">
        <f t="shared" si="1"/>
        <v>1325.7127705900368</v>
      </c>
      <c r="H20" s="153">
        <f t="shared" si="1"/>
        <v>1578.1721324979967</v>
      </c>
      <c r="I20" s="153">
        <f>SUM(D20:H20)</f>
        <v>21635.394287206564</v>
      </c>
      <c r="O20" s="9" t="s">
        <v>13</v>
      </c>
      <c r="P20" s="246">
        <f>SUM(P17:P19)</f>
        <v>6365.9143528183713</v>
      </c>
      <c r="Q20" s="247">
        <f t="shared" ref="Q20:T20" si="2">SUM(Q17:Q19)</f>
        <v>16995.349453004412</v>
      </c>
      <c r="R20" s="247">
        <f t="shared" si="2"/>
        <v>1697.5370402346509</v>
      </c>
      <c r="S20" s="247">
        <f t="shared" si="2"/>
        <v>1738.8585087270251</v>
      </c>
      <c r="T20" s="247">
        <f t="shared" si="2"/>
        <v>1359.518446240083</v>
      </c>
      <c r="U20" s="247">
        <f>SUM(U17:U19)</f>
        <v>1578.1721324979967</v>
      </c>
      <c r="V20" s="248">
        <f>SUM(V17:V19)</f>
        <v>23369.435580704168</v>
      </c>
      <c r="W20" s="1" t="str">
        <f>IF(SUM(Q20:U20)=V20,"ok","check")</f>
        <v>ok</v>
      </c>
      <c r="AA20" s="1" t="s">
        <v>92</v>
      </c>
    </row>
    <row r="21" spans="2:29">
      <c r="B21" s="115" t="s">
        <v>14</v>
      </c>
      <c r="C21" s="116"/>
      <c r="D21" s="116"/>
      <c r="E21" s="116"/>
      <c r="F21" s="116"/>
      <c r="G21" s="116"/>
      <c r="H21" s="116"/>
      <c r="I21" s="108"/>
      <c r="O21" s="115" t="s">
        <v>14</v>
      </c>
      <c r="P21" s="182"/>
      <c r="Q21" s="182"/>
      <c r="R21" s="182"/>
      <c r="S21" s="182"/>
      <c r="T21" s="182"/>
      <c r="U21" s="182"/>
      <c r="V21" s="183"/>
    </row>
    <row r="22" spans="2:29">
      <c r="B22" s="119" t="s">
        <v>10</v>
      </c>
      <c r="C22" s="151">
        <f>SUMIF($L$69:$L$115,$B$22,C$69:C$115)</f>
        <v>1123.575</v>
      </c>
      <c r="D22" s="158">
        <f t="shared" ref="D22:H22" si="3">SUMIF($L$69:$L$115,$B$22,D$69:D$115)</f>
        <v>0</v>
      </c>
      <c r="E22" s="158">
        <f t="shared" si="3"/>
        <v>715.26899000000003</v>
      </c>
      <c r="F22" s="158">
        <f t="shared" si="3"/>
        <v>535.83856000000003</v>
      </c>
      <c r="G22" s="158">
        <f t="shared" si="3"/>
        <v>54.572589999999998</v>
      </c>
      <c r="H22" s="158">
        <f t="shared" ca="1" si="3"/>
        <v>0</v>
      </c>
      <c r="I22" s="154">
        <f ca="1">SUM(D22:H22)</f>
        <v>1305.6801400000002</v>
      </c>
      <c r="O22" s="119" t="s">
        <v>10</v>
      </c>
      <c r="P22" s="243">
        <f>C22*CPI!$D$46/CPI!$D$41</f>
        <v>1248.6321821446572</v>
      </c>
      <c r="Q22" s="244">
        <f>D22*CPI!$D$46/CPI!$D$42</f>
        <v>0</v>
      </c>
      <c r="R22" s="244">
        <f>E22*CPI!$D$46/CPI!$D$43</f>
        <v>767.0442368077579</v>
      </c>
      <c r="S22" s="244">
        <f>F22*CPI!$D$46/CPI!$D$44</f>
        <v>557.80465205476867</v>
      </c>
      <c r="T22" s="244">
        <f>G22*CPI!$D$46/CPI!$D$45</f>
        <v>55.964191045</v>
      </c>
      <c r="U22" s="244">
        <f ca="1">H22*CPI!$D$46/CPI!$D$46</f>
        <v>0</v>
      </c>
      <c r="V22" s="245">
        <f ca="1">SUM(Q22:U22)</f>
        <v>1380.8130799075266</v>
      </c>
    </row>
    <row r="23" spans="2:29">
      <c r="B23" s="119" t="s">
        <v>11</v>
      </c>
      <c r="C23" s="151">
        <f>SUMIF($L$69:$L$115,B23,C$69:C$115)</f>
        <v>2566.9777882298854</v>
      </c>
      <c r="D23" s="158">
        <f>SUMIF($L$69:$L$115,$B$23,D$69:D$115)</f>
        <v>3942.8124841890744</v>
      </c>
      <c r="E23" s="158">
        <f>SUMIF($L$69:$L$115,$B$23,E$69:E$115)</f>
        <v>13614.952275279315</v>
      </c>
      <c r="F23" s="158">
        <f>SUMIF($L$69:$L$115,$B$23,F$69:F$115)</f>
        <v>2084.4047100000003</v>
      </c>
      <c r="G23" s="158">
        <f>SUMIF($L$69:$L$115,$B$23,G$69:G$115)</f>
        <v>2196.1802000000007</v>
      </c>
      <c r="H23" s="158">
        <f ca="1">SUMIF($L$69:$L$115,$B$23,H$69:H$115)</f>
        <v>5430.0005340258649</v>
      </c>
      <c r="I23" s="154">
        <f t="shared" ref="I23:I24" ca="1" si="4">SUM(D23:H23)</f>
        <v>27268.35020349425</v>
      </c>
      <c r="O23" s="119" t="s">
        <v>11</v>
      </c>
      <c r="P23" s="243">
        <f>C23*CPI!$D$46/CPI!$D$41</f>
        <v>2852.6899203296152</v>
      </c>
      <c r="Q23" s="244">
        <f>D23*CPI!$D$46/CPI!$D$42</f>
        <v>4329.2886132729964</v>
      </c>
      <c r="R23" s="244">
        <f>E23*CPI!$D$46/CPI!$D$43</f>
        <v>14600.480131489649</v>
      </c>
      <c r="S23" s="244">
        <f>F23*CPI!$D$46/CPI!$D$44</f>
        <v>2169.8525093133853</v>
      </c>
      <c r="T23" s="244">
        <f>G23*CPI!$D$46/CPI!$D$45</f>
        <v>2252.1827951000009</v>
      </c>
      <c r="U23" s="244">
        <f ca="1">H23*CPI!$D$46/CPI!$D$46</f>
        <v>5430.0005340258649</v>
      </c>
      <c r="V23" s="245">
        <f t="shared" ref="V23:V24" ca="1" si="5">SUM(Q23:U23)</f>
        <v>28781.804583201898</v>
      </c>
    </row>
    <row r="24" spans="2:29">
      <c r="B24" s="119" t="s">
        <v>12</v>
      </c>
      <c r="C24" s="151">
        <f>SUMIF($L$69:$L$115,B24,C$69:C$115)</f>
        <v>384.45812819900004</v>
      </c>
      <c r="D24" s="158">
        <f>SUMIF($L$69:$L$115,$B$24,D$69:D$115)</f>
        <v>173.33325906100004</v>
      </c>
      <c r="E24" s="159">
        <f>SUMIF($L$69:$L$115,$B$24,E$69:E$115)</f>
        <v>1500.8964086220001</v>
      </c>
      <c r="F24" s="159">
        <f>SUMIF($L$69:$L$115,$B$24,F$69:F$115)</f>
        <v>1495.0047671740003</v>
      </c>
      <c r="G24" s="159">
        <f>SUMIF($L$69:$L$115,$B$24,G$69:G$115)</f>
        <v>1851.850504238</v>
      </c>
      <c r="H24" s="159">
        <f ca="1">SUMIF($L$69:$L$115,$B$24,H$69:H$115)</f>
        <v>2390.0659268954996</v>
      </c>
      <c r="I24" s="154">
        <f t="shared" ca="1" si="4"/>
        <v>7411.1508659905003</v>
      </c>
      <c r="O24" s="119" t="s">
        <v>12</v>
      </c>
      <c r="P24" s="243">
        <f>C24*CPI!$D$46/CPI!$D$41</f>
        <v>427.24944178748001</v>
      </c>
      <c r="Q24" s="244">
        <f>D24*CPI!$D$46/CPI!$D$42</f>
        <v>190.32345762408838</v>
      </c>
      <c r="R24" s="244">
        <f>E24*CPI!$D$46/CPI!$D$43</f>
        <v>1609.5398463715962</v>
      </c>
      <c r="S24" s="244">
        <f>F24*CPI!$D$46/CPI!$D$44</f>
        <v>1556.2907864893368</v>
      </c>
      <c r="T24" s="244">
        <f>G24*CPI!$D$46/CPI!$D$45</f>
        <v>1899.072692096069</v>
      </c>
      <c r="U24" s="244">
        <f ca="1">H24*CPI!$D$46/CPI!$D$46</f>
        <v>2390.0659268954996</v>
      </c>
      <c r="V24" s="245">
        <f t="shared" ca="1" si="5"/>
        <v>7645.2927094765901</v>
      </c>
    </row>
    <row r="25" spans="2:29" s="1" customFormat="1">
      <c r="B25" s="9" t="s">
        <v>16</v>
      </c>
      <c r="C25" s="155">
        <f>SUM(C22:C24)</f>
        <v>4075.0109164288856</v>
      </c>
      <c r="D25" s="154">
        <f>SUM(D22:D24)</f>
        <v>4116.1457432500747</v>
      </c>
      <c r="E25" s="154">
        <f t="shared" ref="E25:H25" si="6">SUM(E22:E24)</f>
        <v>15831.117673901315</v>
      </c>
      <c r="F25" s="154">
        <f t="shared" si="6"/>
        <v>4115.2480371740003</v>
      </c>
      <c r="G25" s="154">
        <f t="shared" si="6"/>
        <v>4102.6032942380007</v>
      </c>
      <c r="H25" s="154">
        <f t="shared" ca="1" si="6"/>
        <v>7820.0664609213645</v>
      </c>
      <c r="I25" s="154">
        <f ca="1">SUM(D25:H25)</f>
        <v>35985.181209484756</v>
      </c>
      <c r="O25" s="9" t="s">
        <v>16</v>
      </c>
      <c r="P25" s="246">
        <f>SUM(P22:P24)</f>
        <v>4528.5715442617529</v>
      </c>
      <c r="Q25" s="247">
        <f t="shared" ref="Q25:T25" si="7">SUM(Q22:Q24)</f>
        <v>4519.6120708970848</v>
      </c>
      <c r="R25" s="247">
        <f t="shared" si="7"/>
        <v>16977.064214669004</v>
      </c>
      <c r="S25" s="247">
        <f t="shared" si="7"/>
        <v>4283.9479478574904</v>
      </c>
      <c r="T25" s="247">
        <f t="shared" si="7"/>
        <v>4207.2196782410701</v>
      </c>
      <c r="U25" s="247">
        <f ca="1">SUM(U22:U24)</f>
        <v>7820.0664609213645</v>
      </c>
      <c r="V25" s="247">
        <f ca="1">SUM(V22:V24)</f>
        <v>37807.910372586011</v>
      </c>
      <c r="W25" s="1" t="str">
        <f ca="1">IF(SUM(Q25:U25)=V25,"ok","check")</f>
        <v>ok</v>
      </c>
    </row>
    <row r="26" spans="2:29">
      <c r="B26" s="115" t="s">
        <v>15</v>
      </c>
      <c r="C26" s="116"/>
      <c r="D26" s="116"/>
      <c r="E26" s="116"/>
      <c r="F26" s="116"/>
      <c r="G26" s="116"/>
      <c r="H26" s="116"/>
      <c r="I26" s="108"/>
      <c r="O26" s="115" t="s">
        <v>15</v>
      </c>
      <c r="P26" s="182"/>
      <c r="Q26" s="182"/>
      <c r="R26" s="182"/>
      <c r="S26" s="182"/>
      <c r="T26" s="182"/>
      <c r="U26" s="182"/>
      <c r="V26" s="183"/>
    </row>
    <row r="27" spans="2:29">
      <c r="B27" s="119" t="s">
        <v>10</v>
      </c>
      <c r="C27" s="156">
        <f>C22-C17</f>
        <v>-11.322703549060407</v>
      </c>
      <c r="D27" s="157">
        <f>D22-D17</f>
        <v>0</v>
      </c>
      <c r="E27" s="157">
        <f t="shared" ref="E27:H30" si="8">E22-E17</f>
        <v>715.26899000000003</v>
      </c>
      <c r="F27" s="157">
        <f t="shared" si="8"/>
        <v>535.83856000000003</v>
      </c>
      <c r="G27" s="157">
        <f t="shared" si="8"/>
        <v>54.572589999999998</v>
      </c>
      <c r="H27" s="157">
        <f t="shared" ca="1" si="8"/>
        <v>0</v>
      </c>
      <c r="I27" s="157">
        <f ca="1">SUM(D27:H27)</f>
        <v>1305.6801400000002</v>
      </c>
      <c r="O27" s="119" t="s">
        <v>10</v>
      </c>
      <c r="P27" s="243">
        <f>P22-P17</f>
        <v>-12.582953554716596</v>
      </c>
      <c r="Q27" s="244">
        <f>Q22-Q17</f>
        <v>0</v>
      </c>
      <c r="R27" s="244">
        <f t="shared" ref="R27:U29" si="9">R22-R17</f>
        <v>767.0442368077579</v>
      </c>
      <c r="S27" s="244">
        <f t="shared" si="9"/>
        <v>557.80465205476867</v>
      </c>
      <c r="T27" s="244">
        <f t="shared" si="9"/>
        <v>55.964191045</v>
      </c>
      <c r="U27" s="244">
        <f t="shared" ca="1" si="9"/>
        <v>0</v>
      </c>
      <c r="V27" s="244">
        <f ca="1">SUM(Q27:U27)</f>
        <v>1380.8130799075266</v>
      </c>
    </row>
    <row r="28" spans="2:29">
      <c r="B28" s="119" t="s">
        <v>11</v>
      </c>
      <c r="C28" s="156">
        <f>C23-C18</f>
        <v>-1941.5483078035172</v>
      </c>
      <c r="D28" s="157">
        <f>D23-D18</f>
        <v>-11422.08499766891</v>
      </c>
      <c r="E28" s="157">
        <f t="shared" si="8"/>
        <v>12146.410006089898</v>
      </c>
      <c r="F28" s="157">
        <f t="shared" si="8"/>
        <v>870.56392206756345</v>
      </c>
      <c r="G28" s="157">
        <f t="shared" si="8"/>
        <v>990.62455514646422</v>
      </c>
      <c r="H28" s="157">
        <f t="shared" ca="1" si="8"/>
        <v>4209.166679072142</v>
      </c>
      <c r="I28" s="157">
        <f t="shared" ref="I28:I30" ca="1" si="10">SUM(D28:H28)</f>
        <v>6794.6801647071579</v>
      </c>
      <c r="O28" s="119" t="s">
        <v>11</v>
      </c>
      <c r="P28" s="243">
        <f>P23-P18</f>
        <v>-2157.64831035932</v>
      </c>
      <c r="Q28" s="244">
        <f>Q23-Q18</f>
        <v>-12541.682547303464</v>
      </c>
      <c r="R28" s="244">
        <f t="shared" si="9"/>
        <v>13025.636401593951</v>
      </c>
      <c r="S28" s="244">
        <f t="shared" si="9"/>
        <v>906.25169946771257</v>
      </c>
      <c r="T28" s="244">
        <f t="shared" si="9"/>
        <v>1015.8854813026992</v>
      </c>
      <c r="U28" s="244">
        <f t="shared" ca="1" si="9"/>
        <v>4209.166679072142</v>
      </c>
      <c r="V28" s="244">
        <f t="shared" ref="V28:V29" ca="1" si="11">SUM(Q28:U28)</f>
        <v>6615.2577141330403</v>
      </c>
    </row>
    <row r="29" spans="2:29">
      <c r="B29" s="119" t="s">
        <v>12</v>
      </c>
      <c r="C29" s="156">
        <f t="shared" ref="C29:D30" si="12">C24-C19</f>
        <v>299.54789855390607</v>
      </c>
      <c r="D29" s="157">
        <f>D24-D19</f>
        <v>60.05823215622209</v>
      </c>
      <c r="E29" s="157">
        <f t="shared" si="8"/>
        <v>1386.4848584731733</v>
      </c>
      <c r="F29" s="157">
        <f t="shared" si="8"/>
        <v>1038.4624990889124</v>
      </c>
      <c r="G29" s="157">
        <f t="shared" si="8"/>
        <v>1731.6933785014996</v>
      </c>
      <c r="H29" s="157">
        <f t="shared" ca="1" si="8"/>
        <v>2032.7276493512263</v>
      </c>
      <c r="I29" s="157">
        <f t="shared" ca="1" si="10"/>
        <v>6249.4266175710336</v>
      </c>
      <c r="O29" s="119" t="s">
        <v>12</v>
      </c>
      <c r="P29" s="243">
        <f t="shared" ref="P29:U30" si="13">P24-P19</f>
        <v>332.88845535741734</v>
      </c>
      <c r="Q29" s="244">
        <f>Q24-Q19</f>
        <v>65.945165196136671</v>
      </c>
      <c r="R29" s="244">
        <f t="shared" si="9"/>
        <v>1486.8465360326434</v>
      </c>
      <c r="S29" s="244">
        <f t="shared" si="9"/>
        <v>1081.0330876079845</v>
      </c>
      <c r="T29" s="244">
        <f t="shared" si="9"/>
        <v>1775.8515596532877</v>
      </c>
      <c r="U29" s="244">
        <f t="shared" ca="1" si="9"/>
        <v>2032.7276493512263</v>
      </c>
      <c r="V29" s="244">
        <f t="shared" ca="1" si="11"/>
        <v>6442.4039978412784</v>
      </c>
    </row>
    <row r="30" spans="2:29" s="1" customFormat="1">
      <c r="B30" s="9" t="s">
        <v>17</v>
      </c>
      <c r="C30" s="155">
        <f t="shared" si="12"/>
        <v>-1653.3231127986714</v>
      </c>
      <c r="D30" s="153">
        <f t="shared" si="12"/>
        <v>-11362.026765512688</v>
      </c>
      <c r="E30" s="153">
        <f t="shared" si="8"/>
        <v>14248.163854563072</v>
      </c>
      <c r="F30" s="153">
        <f t="shared" si="8"/>
        <v>2444.8649811564756</v>
      </c>
      <c r="G30" s="153">
        <f t="shared" si="8"/>
        <v>2776.8905236479641</v>
      </c>
      <c r="H30" s="153">
        <f t="shared" ca="1" si="8"/>
        <v>6241.8943284233683</v>
      </c>
      <c r="I30" s="153">
        <f t="shared" ca="1" si="10"/>
        <v>14349.786922278192</v>
      </c>
      <c r="O30" s="9" t="s">
        <v>17</v>
      </c>
      <c r="P30" s="246">
        <f t="shared" si="13"/>
        <v>-1837.3428085566184</v>
      </c>
      <c r="Q30" s="247">
        <f t="shared" si="13"/>
        <v>-12475.737382107327</v>
      </c>
      <c r="R30" s="247">
        <f t="shared" si="13"/>
        <v>15279.527174434354</v>
      </c>
      <c r="S30" s="247">
        <f t="shared" si="13"/>
        <v>2545.0894391304655</v>
      </c>
      <c r="T30" s="247">
        <f t="shared" si="13"/>
        <v>2847.7012320009871</v>
      </c>
      <c r="U30" s="247">
        <f t="shared" ca="1" si="13"/>
        <v>6241.8943284233683</v>
      </c>
      <c r="V30" s="247">
        <f ca="1">SUM(Q30:U30)</f>
        <v>14438.474791881847</v>
      </c>
      <c r="W30" s="1" t="str">
        <f ca="1">IF(SUM(Q30:U30)=V30,"ok","check")</f>
        <v>ok</v>
      </c>
    </row>
    <row r="31" spans="2:29" s="1" customFormat="1">
      <c r="B31" s="9"/>
      <c r="C31" s="2"/>
      <c r="D31" s="2"/>
      <c r="E31" s="2"/>
      <c r="F31" s="2"/>
      <c r="G31" s="2"/>
      <c r="H31" s="2"/>
      <c r="I31" s="2"/>
      <c r="J31" s="9"/>
      <c r="K31" s="9"/>
      <c r="L31" s="9"/>
      <c r="M31" s="9"/>
      <c r="N31" s="9"/>
      <c r="O31" s="9"/>
      <c r="P31" s="2"/>
      <c r="Q31" s="2"/>
      <c r="R31" s="2"/>
      <c r="S31" s="2"/>
      <c r="T31" s="2"/>
      <c r="U31" s="2"/>
      <c r="V31" s="2"/>
      <c r="W31"/>
      <c r="X31" s="9"/>
      <c r="Y31" s="9"/>
      <c r="Z31" s="9"/>
      <c r="AA31" s="9"/>
      <c r="AB31" s="9"/>
      <c r="AC31" s="9"/>
    </row>
    <row r="32" spans="2:29">
      <c r="P32" s="2"/>
      <c r="Q32" s="2"/>
      <c r="R32" s="2"/>
      <c r="S32" s="2"/>
      <c r="T32" s="2"/>
      <c r="U32" s="2"/>
      <c r="V32" s="2"/>
    </row>
    <row r="33" spans="2:24">
      <c r="B33" s="1" t="s">
        <v>129</v>
      </c>
      <c r="O33" s="1" t="s">
        <v>132</v>
      </c>
    </row>
    <row r="34" spans="2:24" ht="13.5" thickBot="1"/>
    <row r="35" spans="2:24">
      <c r="B35" s="6" t="s">
        <v>8</v>
      </c>
      <c r="C35" s="3" t="s">
        <v>0</v>
      </c>
      <c r="D35" s="4" t="s">
        <v>1</v>
      </c>
      <c r="E35" s="5" t="s">
        <v>2</v>
      </c>
      <c r="F35" s="5" t="s">
        <v>3</v>
      </c>
      <c r="G35" s="5" t="s">
        <v>4</v>
      </c>
      <c r="H35" s="7" t="s">
        <v>28</v>
      </c>
      <c r="I35" s="3" t="s">
        <v>7</v>
      </c>
      <c r="O35" s="6" t="s">
        <v>18</v>
      </c>
      <c r="P35" s="3" t="s">
        <v>0</v>
      </c>
      <c r="Q35" s="4" t="s">
        <v>1</v>
      </c>
      <c r="R35" s="5" t="s">
        <v>2</v>
      </c>
      <c r="S35" s="5" t="s">
        <v>3</v>
      </c>
      <c r="T35" s="5" t="s">
        <v>4</v>
      </c>
      <c r="U35" s="7" t="s">
        <v>6</v>
      </c>
      <c r="V35" s="3" t="s">
        <v>7</v>
      </c>
    </row>
    <row r="36" spans="2:24">
      <c r="B36" s="10" t="s">
        <v>19</v>
      </c>
      <c r="C36" s="252">
        <f t="shared" ref="C36:H42" si="14">SUMIF($K$69:$K$115,$B36,C$69:C$115)</f>
        <v>591.70096000000001</v>
      </c>
      <c r="D36" s="253">
        <f t="shared" si="14"/>
        <v>2321.7685900000001</v>
      </c>
      <c r="E36" s="253">
        <f t="shared" si="14"/>
        <v>13316.30603</v>
      </c>
      <c r="F36" s="253">
        <f t="shared" si="14"/>
        <v>1310.4954500000001</v>
      </c>
      <c r="G36" s="253">
        <f t="shared" si="14"/>
        <v>1121.3965499999999</v>
      </c>
      <c r="H36" s="253">
        <f t="shared" ca="1" si="14"/>
        <v>2755.6074565873</v>
      </c>
      <c r="I36" s="154">
        <f ca="1">SUM(D36:H36)</f>
        <v>20825.574076587298</v>
      </c>
      <c r="O36" s="128" t="s">
        <v>19</v>
      </c>
      <c r="P36" s="243">
        <f>C36*CPI!$D$46/CPI!$D$41</f>
        <v>657.55900661895168</v>
      </c>
      <c r="Q36" s="244">
        <f>D36*CPI!$D$46/CPI!$D$42</f>
        <v>2549.3493184495769</v>
      </c>
      <c r="R36" s="244">
        <f>E36*CPI!$D$46/CPI!$D$43</f>
        <v>14280.216168577213</v>
      </c>
      <c r="S36" s="244">
        <f>F36*CPI!$D$46/CPI!$D$44</f>
        <v>1364.2177198046509</v>
      </c>
      <c r="T36" s="244">
        <f>G36*CPI!$D$46/CPI!$D$45</f>
        <v>1149.992162025</v>
      </c>
      <c r="U36" s="244">
        <f ca="1">H36*CPI!$D$46/CPI!$D$46</f>
        <v>2755.6074565873</v>
      </c>
      <c r="V36" s="245">
        <f ca="1">SUM(Q36:U36)</f>
        <v>22099.382825443739</v>
      </c>
    </row>
    <row r="37" spans="2:24">
      <c r="B37" s="10" t="s">
        <v>20</v>
      </c>
      <c r="C37" s="252">
        <f t="shared" si="14"/>
        <v>0</v>
      </c>
      <c r="D37" s="253">
        <f t="shared" si="14"/>
        <v>0</v>
      </c>
      <c r="E37" s="253">
        <f t="shared" si="14"/>
        <v>0</v>
      </c>
      <c r="F37" s="253">
        <f t="shared" si="14"/>
        <v>0</v>
      </c>
      <c r="G37" s="253">
        <f t="shared" si="14"/>
        <v>0</v>
      </c>
      <c r="H37" s="253">
        <f t="shared" si="14"/>
        <v>0</v>
      </c>
      <c r="I37" s="154">
        <f t="shared" ref="I37:I43" si="15">SUM(D37:H37)</f>
        <v>0</v>
      </c>
      <c r="O37" s="128" t="s">
        <v>20</v>
      </c>
      <c r="P37" s="243">
        <f>C37*CPI!$D$46/CPI!$D$41</f>
        <v>0</v>
      </c>
      <c r="Q37" s="244">
        <f>D37*CPI!$D$46/CPI!$D$42</f>
        <v>0</v>
      </c>
      <c r="R37" s="244">
        <f>E37*CPI!$D$46/CPI!$D$43</f>
        <v>0</v>
      </c>
      <c r="S37" s="244">
        <f>F37*CPI!$D$46/CPI!$D$44</f>
        <v>0</v>
      </c>
      <c r="T37" s="244">
        <f>G37*CPI!$D$46/CPI!$D$45</f>
        <v>0</v>
      </c>
      <c r="U37" s="244">
        <f>H37*CPI!$D$46/CPI!$D$46</f>
        <v>0</v>
      </c>
      <c r="V37" s="245">
        <f t="shared" ref="V37:V42" si="16">SUM(Q37:U37)</f>
        <v>0</v>
      </c>
    </row>
    <row r="38" spans="2:24">
      <c r="B38" s="10" t="s">
        <v>21</v>
      </c>
      <c r="C38" s="252">
        <f t="shared" si="14"/>
        <v>2975.1448282298852</v>
      </c>
      <c r="D38" s="253">
        <f t="shared" si="14"/>
        <v>1425.1925041890747</v>
      </c>
      <c r="E38" s="253">
        <f t="shared" si="14"/>
        <v>747.86015527931511</v>
      </c>
      <c r="F38" s="253">
        <f t="shared" si="14"/>
        <v>813.48376000000007</v>
      </c>
      <c r="G38" s="253">
        <f t="shared" si="14"/>
        <v>754.61963000000003</v>
      </c>
      <c r="H38" s="253">
        <f t="shared" ca="1" si="14"/>
        <v>1621.7093859665652</v>
      </c>
      <c r="I38" s="154">
        <f t="shared" ca="1" si="15"/>
        <v>5362.8654354349546</v>
      </c>
      <c r="O38" s="128" t="s">
        <v>21</v>
      </c>
      <c r="P38" s="243">
        <f>C38*CPI!$D$46/CPI!$D$41</f>
        <v>3306.2871451118735</v>
      </c>
      <c r="Q38" s="244">
        <f>D38*CPI!$D$46/CPI!$D$42</f>
        <v>1564.8904696457553</v>
      </c>
      <c r="R38" s="244">
        <f>E38*CPI!$D$46/CPI!$D$43</f>
        <v>801.99453641231332</v>
      </c>
      <c r="S38" s="244">
        <f>F38*CPI!$D$46/CPI!$D$44</f>
        <v>846.83160110576023</v>
      </c>
      <c r="T38" s="244">
        <f>G38*CPI!$D$46/CPI!$D$45</f>
        <v>773.86243056500007</v>
      </c>
      <c r="U38" s="244">
        <f ca="1">H38*CPI!$D$46/CPI!$D$46</f>
        <v>1621.7093859665652</v>
      </c>
      <c r="V38" s="245">
        <f t="shared" ca="1" si="16"/>
        <v>5609.2884236953942</v>
      </c>
    </row>
    <row r="39" spans="2:24">
      <c r="B39" s="10" t="s">
        <v>22</v>
      </c>
      <c r="C39" s="252">
        <f t="shared" si="14"/>
        <v>0</v>
      </c>
      <c r="D39" s="253">
        <f t="shared" si="14"/>
        <v>0</v>
      </c>
      <c r="E39" s="253">
        <f t="shared" si="14"/>
        <v>0</v>
      </c>
      <c r="F39" s="253">
        <f t="shared" si="14"/>
        <v>176.86305999999999</v>
      </c>
      <c r="G39" s="253">
        <f t="shared" si="14"/>
        <v>176.01938000000001</v>
      </c>
      <c r="H39" s="253">
        <f ca="1">SUMIF($K$69:$K$115,$B39,H$69:H$115)</f>
        <v>2884.8776183675</v>
      </c>
      <c r="I39" s="154">
        <f t="shared" ca="1" si="15"/>
        <v>3237.7600583674998</v>
      </c>
      <c r="O39" s="128" t="s">
        <v>22</v>
      </c>
      <c r="P39" s="243">
        <f>C39*CPI!$D$46/CPI!$D$41</f>
        <v>0</v>
      </c>
      <c r="Q39" s="244">
        <f>D39*CPI!$D$46/CPI!$D$42</f>
        <v>0</v>
      </c>
      <c r="R39" s="244">
        <f>E39*CPI!$D$46/CPI!$D$43</f>
        <v>0</v>
      </c>
      <c r="S39" s="244">
        <f>F39*CPI!$D$46/CPI!$D$44</f>
        <v>184.11335989825307</v>
      </c>
      <c r="T39" s="244">
        <f>G39*CPI!$D$46/CPI!$D$45</f>
        <v>180.50787419000002</v>
      </c>
      <c r="U39" s="244">
        <f ca="1">H39*CPI!$D$46/CPI!$D$46</f>
        <v>2884.8776183675</v>
      </c>
      <c r="V39" s="245">
        <f t="shared" ca="1" si="16"/>
        <v>3249.498852455753</v>
      </c>
    </row>
    <row r="40" spans="2:24">
      <c r="B40" s="10" t="s">
        <v>23</v>
      </c>
      <c r="C40" s="252">
        <f t="shared" si="14"/>
        <v>508.16512819900004</v>
      </c>
      <c r="D40" s="253">
        <f t="shared" si="14"/>
        <v>369.18464906100002</v>
      </c>
      <c r="E40" s="253">
        <f t="shared" si="14"/>
        <v>1766.9514886219999</v>
      </c>
      <c r="F40" s="253">
        <f t="shared" si="14"/>
        <v>1814.4057671740002</v>
      </c>
      <c r="G40" s="253">
        <f t="shared" si="14"/>
        <v>2050.567734238</v>
      </c>
      <c r="H40" s="253">
        <f t="shared" ca="1" si="14"/>
        <v>557.87200000000007</v>
      </c>
      <c r="I40" s="154">
        <f t="shared" ca="1" si="15"/>
        <v>6558.9816390950009</v>
      </c>
      <c r="O40" s="128" t="s">
        <v>23</v>
      </c>
      <c r="P40" s="243">
        <f>C40*CPI!$D$46/CPI!$D$41</f>
        <v>564.72539253092759</v>
      </c>
      <c r="Q40" s="244">
        <f>D40*CPI!$D$46/CPI!$D$42</f>
        <v>405.3722828017527</v>
      </c>
      <c r="R40" s="244">
        <f>E40*CPI!$D$46/CPI!$D$43</f>
        <v>1894.8535096794753</v>
      </c>
      <c r="S40" s="244">
        <f>F40*CPI!$D$46/CPI!$D$44</f>
        <v>1888.7852670488267</v>
      </c>
      <c r="T40" s="244">
        <f>G40*CPI!$D$46/CPI!$D$45</f>
        <v>2102.8572114610688</v>
      </c>
      <c r="U40" s="244">
        <f ca="1">H40*CPI!$D$46/CPI!$D$46</f>
        <v>557.87200000000007</v>
      </c>
      <c r="V40" s="245">
        <f t="shared" ca="1" si="16"/>
        <v>6849.7402709911239</v>
      </c>
    </row>
    <row r="41" spans="2:24">
      <c r="B41" s="10" t="s">
        <v>24</v>
      </c>
      <c r="C41" s="252">
        <f t="shared" si="14"/>
        <v>0</v>
      </c>
      <c r="D41" s="253">
        <f t="shared" si="14"/>
        <v>0</v>
      </c>
      <c r="E41" s="253">
        <f t="shared" si="14"/>
        <v>0</v>
      </c>
      <c r="F41" s="253">
        <f t="shared" si="14"/>
        <v>0</v>
      </c>
      <c r="G41" s="253">
        <f t="shared" si="14"/>
        <v>0</v>
      </c>
      <c r="H41" s="253">
        <f t="shared" si="14"/>
        <v>0</v>
      </c>
      <c r="I41" s="154">
        <f t="shared" si="15"/>
        <v>0</v>
      </c>
      <c r="L41" s="160"/>
      <c r="M41" s="160"/>
      <c r="O41" s="128" t="s">
        <v>24</v>
      </c>
      <c r="P41" s="243">
        <f>C41*CPI!$D$46/CPI!$D$41</f>
        <v>0</v>
      </c>
      <c r="Q41" s="244">
        <f>D41*CPI!$D$46/CPI!$D$42</f>
        <v>0</v>
      </c>
      <c r="R41" s="244">
        <f>E41*CPI!$D$46/CPI!$D$43</f>
        <v>0</v>
      </c>
      <c r="S41" s="244">
        <f>F41*CPI!$D$46/CPI!$D$44</f>
        <v>0</v>
      </c>
      <c r="T41" s="244">
        <f>G41*CPI!$D$46/CPI!$D$45</f>
        <v>0</v>
      </c>
      <c r="U41" s="244">
        <f>H41*CPI!$D$46/CPI!$D$46</f>
        <v>0</v>
      </c>
      <c r="V41" s="245">
        <f t="shared" si="16"/>
        <v>0</v>
      </c>
    </row>
    <row r="42" spans="2:24">
      <c r="B42" s="10" t="s">
        <v>25</v>
      </c>
      <c r="C42" s="252">
        <f t="shared" si="14"/>
        <v>0</v>
      </c>
      <c r="D42" s="253">
        <f t="shared" si="14"/>
        <v>0</v>
      </c>
      <c r="E42" s="253">
        <f t="shared" si="14"/>
        <v>0</v>
      </c>
      <c r="F42" s="253">
        <f t="shared" si="14"/>
        <v>0</v>
      </c>
      <c r="G42" s="253">
        <f t="shared" si="14"/>
        <v>0</v>
      </c>
      <c r="H42" s="253">
        <f t="shared" si="14"/>
        <v>0</v>
      </c>
      <c r="I42" s="154">
        <f t="shared" si="15"/>
        <v>0</v>
      </c>
      <c r="O42" s="128" t="s">
        <v>25</v>
      </c>
      <c r="P42" s="243">
        <f>C42*CPI!$D$46/CPI!$D$41</f>
        <v>0</v>
      </c>
      <c r="Q42" s="244">
        <f>D42*CPI!$D$46/CPI!$D$42</f>
        <v>0</v>
      </c>
      <c r="R42" s="244">
        <f>E42*CPI!$D$46/CPI!$D$43</f>
        <v>0</v>
      </c>
      <c r="S42" s="244">
        <f>F42*CPI!$D$46/CPI!$D$44</f>
        <v>0</v>
      </c>
      <c r="T42" s="244">
        <f>G42*CPI!$D$46/CPI!$D$45</f>
        <v>0</v>
      </c>
      <c r="U42" s="244">
        <f>H42*CPI!$D$46/CPI!$D$46</f>
        <v>0</v>
      </c>
      <c r="V42" s="245">
        <f t="shared" si="16"/>
        <v>0</v>
      </c>
    </row>
    <row r="43" spans="2:24" s="1" customFormat="1">
      <c r="B43" s="11" t="s">
        <v>7</v>
      </c>
      <c r="C43" s="153">
        <f>SUM(C36:C42)</f>
        <v>4075.0109164288851</v>
      </c>
      <c r="D43" s="154">
        <f>SUM(D36:D42)</f>
        <v>4116.1457432500747</v>
      </c>
      <c r="E43" s="154">
        <f t="shared" ref="E43:H43" si="17">SUM(E36:E42)</f>
        <v>15831.117673901315</v>
      </c>
      <c r="F43" s="154">
        <f t="shared" si="17"/>
        <v>4115.2480371740003</v>
      </c>
      <c r="G43" s="154">
        <f t="shared" si="17"/>
        <v>4102.6032942380007</v>
      </c>
      <c r="H43" s="154">
        <f t="shared" ca="1" si="17"/>
        <v>7820.0664609213654</v>
      </c>
      <c r="I43" s="154">
        <f t="shared" ca="1" si="15"/>
        <v>35985.181209484756</v>
      </c>
      <c r="O43" s="129" t="s">
        <v>7</v>
      </c>
      <c r="P43" s="246">
        <f>SUM(P36:P42)</f>
        <v>4528.5715442617529</v>
      </c>
      <c r="Q43" s="247">
        <f t="shared" ref="Q43:U43" si="18">SUM(Q36:Q42)</f>
        <v>4519.6120708970848</v>
      </c>
      <c r="R43" s="247">
        <f t="shared" si="18"/>
        <v>16977.064214669004</v>
      </c>
      <c r="S43" s="247">
        <f t="shared" si="18"/>
        <v>4283.9479478574904</v>
      </c>
      <c r="T43" s="247">
        <f t="shared" si="18"/>
        <v>4207.2196782410683</v>
      </c>
      <c r="U43" s="247">
        <f t="shared" ca="1" si="18"/>
        <v>7820.0664609213654</v>
      </c>
      <c r="V43" s="248">
        <f ca="1">SUM(V36:V42)</f>
        <v>37807.910372586011</v>
      </c>
      <c r="W43" s="1" t="str">
        <f ca="1">IF(SUM(Q43:U43)=V43,"ok","check")</f>
        <v>ok</v>
      </c>
    </row>
    <row r="44" spans="2:24">
      <c r="B44" s="2"/>
      <c r="C44" s="198">
        <f>SUM(C22:C24)-(SUM(C36:C42))</f>
        <v>0</v>
      </c>
      <c r="D44" s="143" t="str">
        <f>IF(SUM(D22:D24)=(SUM(D36:D42)),"ok","check")</f>
        <v>ok</v>
      </c>
      <c r="E44" s="143" t="str">
        <f t="shared" ref="E44:H44" si="19">IF(SUM(E22:E24)=(SUM(E36:E42)),"ok","check")</f>
        <v>ok</v>
      </c>
      <c r="F44" s="143" t="str">
        <f t="shared" si="19"/>
        <v>ok</v>
      </c>
      <c r="G44" s="143" t="str">
        <f t="shared" si="19"/>
        <v>ok</v>
      </c>
      <c r="H44" s="143" t="str">
        <f t="shared" ca="1" si="19"/>
        <v>check</v>
      </c>
      <c r="I44" s="8"/>
      <c r="P44" s="144" t="str">
        <f>IF(SUM(P22:P24)=(SUM(P36:P42)),"ok","check")</f>
        <v>ok</v>
      </c>
      <c r="Q44" s="144" t="str">
        <f>IF(SUM(Q22:Q24)=(SUM(Q36:Q42)),"ok","check")</f>
        <v>ok</v>
      </c>
      <c r="R44" s="144" t="str">
        <f t="shared" ref="R44:U44" si="20">IF(SUM(R22:R24)=(SUM(R36:R42)),"ok","check")</f>
        <v>ok</v>
      </c>
      <c r="S44" s="144" t="str">
        <f t="shared" si="20"/>
        <v>ok</v>
      </c>
      <c r="T44" s="144" t="str">
        <f>IF(SUM(T22:T24)=(SUM(T36:T42)),"ok","check")</f>
        <v>ok</v>
      </c>
      <c r="U44" s="144" t="str">
        <f t="shared" ca="1" si="20"/>
        <v>check</v>
      </c>
      <c r="V44" s="144" t="str">
        <f ca="1">IF(SUM(V22:V24)=(SUM(V36:V42)),"ok","check")</f>
        <v>ok</v>
      </c>
    </row>
    <row r="45" spans="2:24">
      <c r="B45" s="2"/>
      <c r="C45" s="2"/>
      <c r="D45" s="2"/>
      <c r="E45" s="2"/>
      <c r="F45" s="2"/>
      <c r="G45" s="2"/>
      <c r="H45" s="2"/>
      <c r="I45" s="8"/>
    </row>
    <row r="46" spans="2:24">
      <c r="B46" s="8" t="s">
        <v>128</v>
      </c>
      <c r="C46" s="2"/>
      <c r="D46" s="2"/>
      <c r="E46" s="2"/>
      <c r="F46" s="2"/>
      <c r="G46" s="2"/>
      <c r="H46" s="2"/>
      <c r="I46" s="8"/>
      <c r="O46" s="8" t="s">
        <v>133</v>
      </c>
    </row>
    <row r="47" spans="2:24" ht="13.5" thickBot="1">
      <c r="B47" s="2"/>
      <c r="C47" s="2"/>
      <c r="D47" s="2"/>
      <c r="E47" s="2"/>
      <c r="F47" s="2"/>
      <c r="G47" s="2"/>
      <c r="H47" s="2"/>
      <c r="I47" s="8"/>
      <c r="X47" s="173"/>
    </row>
    <row r="48" spans="2:24">
      <c r="B48" s="6" t="s">
        <v>8</v>
      </c>
      <c r="C48" s="3" t="s">
        <v>0</v>
      </c>
      <c r="D48" s="4" t="s">
        <v>1</v>
      </c>
      <c r="E48" s="5" t="s">
        <v>2</v>
      </c>
      <c r="F48" s="5" t="s">
        <v>3</v>
      </c>
      <c r="G48" s="5" t="s">
        <v>4</v>
      </c>
      <c r="H48" s="7" t="s">
        <v>28</v>
      </c>
      <c r="I48" s="3" t="s">
        <v>7</v>
      </c>
      <c r="J48" s="12" t="s">
        <v>135</v>
      </c>
      <c r="K48" s="127"/>
      <c r="L48" s="127"/>
      <c r="O48" s="6" t="s">
        <v>18</v>
      </c>
      <c r="P48" s="3" t="s">
        <v>0</v>
      </c>
      <c r="Q48" s="4" t="s">
        <v>1</v>
      </c>
      <c r="R48" s="5" t="s">
        <v>2</v>
      </c>
      <c r="S48" s="5" t="s">
        <v>3</v>
      </c>
      <c r="T48" s="5" t="s">
        <v>4</v>
      </c>
      <c r="U48" s="7" t="s">
        <v>28</v>
      </c>
      <c r="V48" s="3" t="s">
        <v>7</v>
      </c>
      <c r="W48" s="12" t="s">
        <v>135</v>
      </c>
      <c r="X48" s="173"/>
    </row>
    <row r="49" spans="2:24">
      <c r="B49" s="115" t="s">
        <v>9</v>
      </c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N49" s="192"/>
      <c r="O49" s="115" t="s">
        <v>9</v>
      </c>
      <c r="P49" s="115"/>
      <c r="Q49" s="115"/>
      <c r="R49" s="115"/>
      <c r="S49" s="115"/>
      <c r="T49" s="115"/>
      <c r="U49" s="115"/>
      <c r="V49" s="115"/>
      <c r="W49" s="115"/>
      <c r="X49" s="173"/>
    </row>
    <row r="50" spans="2:24">
      <c r="B50" s="122" t="s">
        <v>71</v>
      </c>
      <c r="C50" s="109">
        <f>'AER calc sheet'!B55*CPI!$D$41/CPI!$D$40</f>
        <v>1134.8977035490605</v>
      </c>
      <c r="D50" s="111">
        <f>'AER calc sheet'!C55*CPI!$D$42/CPI!$D$40</f>
        <v>0</v>
      </c>
      <c r="E50" s="111">
        <f>'AER calc sheet'!D55*CPI!$D$43/CPI!$D$40</f>
        <v>0</v>
      </c>
      <c r="F50" s="111">
        <f>'AER calc sheet'!E55*CPI!$D$44/CPI!$D$40</f>
        <v>0</v>
      </c>
      <c r="G50" s="111">
        <f>'AER calc sheet'!F55*CPI!$D$45/CPI!$D$40</f>
        <v>0</v>
      </c>
      <c r="H50" s="111">
        <f>'AER calc sheet'!G55*CPI!$D$46/CPI!$D$40</f>
        <v>0</v>
      </c>
      <c r="I50" s="112">
        <f>SUM(D50:H50)</f>
        <v>0</v>
      </c>
      <c r="J50" s="106">
        <f>SUM(C50:H50)</f>
        <v>1134.8977035490605</v>
      </c>
      <c r="N50" s="192"/>
      <c r="O50" s="133" t="s">
        <v>71</v>
      </c>
      <c r="P50" s="156">
        <f>'AER calc sheet'!B55*CPI!$D$46/CPI!$D$40</f>
        <v>1261.2151356993738</v>
      </c>
      <c r="Q50" s="157">
        <f>'AER calc sheet'!C55*CPI!$D$46/CPI!$D$40</f>
        <v>0</v>
      </c>
      <c r="R50" s="157">
        <f>'AER calc sheet'!D55*CPI!$D$46/CPI!$D$40</f>
        <v>0</v>
      </c>
      <c r="S50" s="157">
        <f>'AER calc sheet'!E55*CPI!$D$46/CPI!$D$40</f>
        <v>0</v>
      </c>
      <c r="T50" s="157">
        <f>'AER calc sheet'!F55*CPI!$D$46/CPI!$D$40</f>
        <v>0</v>
      </c>
      <c r="U50" s="157">
        <f>'AER calc sheet'!G55*CPI!$D$46/CPI!$D$40</f>
        <v>0</v>
      </c>
      <c r="V50" s="157">
        <f>SUM(Q50:U50)</f>
        <v>0</v>
      </c>
      <c r="W50" s="163">
        <f>SUM(P50:U50)</f>
        <v>1261.2151356993738</v>
      </c>
      <c r="X50" s="173"/>
    </row>
    <row r="51" spans="2:24">
      <c r="B51" s="122" t="s">
        <v>70</v>
      </c>
      <c r="C51" s="109">
        <f>'AER calc sheet'!B56*CPI!$D$41/CPI!$D$40</f>
        <v>314.78914405010437</v>
      </c>
      <c r="D51" s="111">
        <f>'AER calc sheet'!C56*CPI!$D$42/CPI!$D$40</f>
        <v>-94.411082737285582</v>
      </c>
      <c r="E51" s="111">
        <f>'AER calc sheet'!D56*CPI!$D$43/CPI!$D$40</f>
        <v>0</v>
      </c>
      <c r="F51" s="111">
        <f>'AER calc sheet'!E56*CPI!$D$44/CPI!$D$40</f>
        <v>0</v>
      </c>
      <c r="G51" s="111">
        <f>'AER calc sheet'!F56*CPI!$D$45/CPI!$D$40</f>
        <v>0</v>
      </c>
      <c r="H51" s="111">
        <f>'AER calc sheet'!G56*CPI!$D$46/CPI!$D$40</f>
        <v>0</v>
      </c>
      <c r="I51" s="112">
        <f t="shared" ref="I51:I63" si="21">SUM(D51:H51)</f>
        <v>-94.411082737285582</v>
      </c>
      <c r="J51" s="106">
        <f t="shared" ref="J51:J64" si="22">SUM(C51:H51)</f>
        <v>220.37806131281877</v>
      </c>
      <c r="N51" s="192"/>
      <c r="O51" s="133" t="s">
        <v>70</v>
      </c>
      <c r="P51" s="156">
        <f>'AER calc sheet'!B56*CPI!$D$46/CPI!$D$40</f>
        <v>349.82609603340296</v>
      </c>
      <c r="Q51" s="157">
        <f>'AER calc sheet'!C56*CPI!$D$46/CPI!$D$40</f>
        <v>-103.66529656187035</v>
      </c>
      <c r="R51" s="157">
        <f>'AER calc sheet'!D56*CPI!$D$46/CPI!$D$40</f>
        <v>0</v>
      </c>
      <c r="S51" s="157">
        <f>'AER calc sheet'!E56*CPI!$D$46/CPI!$D$40</f>
        <v>0</v>
      </c>
      <c r="T51" s="157">
        <f>'AER calc sheet'!F56*CPI!$D$46/CPI!$D$40</f>
        <v>0</v>
      </c>
      <c r="U51" s="157">
        <f>'AER calc sheet'!G56*CPI!$D$46/CPI!$D$40</f>
        <v>0</v>
      </c>
      <c r="V51" s="157">
        <f t="shared" ref="V51:V64" si="23">SUM(Q51:U51)</f>
        <v>-103.66529656187035</v>
      </c>
      <c r="W51" s="163">
        <f t="shared" ref="W51:W64" si="24">SUM(P51:U51)</f>
        <v>246.16079947153261</v>
      </c>
      <c r="X51" s="173"/>
    </row>
    <row r="52" spans="2:24">
      <c r="B52" s="122" t="s">
        <v>69</v>
      </c>
      <c r="C52" s="109">
        <f>'AER calc sheet'!B57*CPI!$D$41/CPI!$D$40</f>
        <v>228.84342379958247</v>
      </c>
      <c r="D52" s="111">
        <f>'AER calc sheet'!C57*CPI!$D$42/CPI!$D$40</f>
        <v>48.25455339905708</v>
      </c>
      <c r="E52" s="111">
        <f>'AER calc sheet'!D57*CPI!$D$43/CPI!$D$40</f>
        <v>0</v>
      </c>
      <c r="F52" s="111">
        <f>'AER calc sheet'!E57*CPI!$D$44/CPI!$D$40</f>
        <v>0</v>
      </c>
      <c r="G52" s="111">
        <f>'AER calc sheet'!F57*CPI!$D$45/CPI!$D$40</f>
        <v>0</v>
      </c>
      <c r="H52" s="111">
        <f>'AER calc sheet'!G57*CPI!$D$46/CPI!$D$40</f>
        <v>0</v>
      </c>
      <c r="I52" s="112">
        <f>SUM(D52:H52)</f>
        <v>48.25455339905708</v>
      </c>
      <c r="J52" s="106">
        <f t="shared" si="22"/>
        <v>277.09797719863957</v>
      </c>
      <c r="N52" s="192"/>
      <c r="O52" s="133" t="s">
        <v>69</v>
      </c>
      <c r="P52" s="156">
        <f>'AER calc sheet'!B57*CPI!$D$46/CPI!$D$40</f>
        <v>254.31436586638836</v>
      </c>
      <c r="Q52" s="157">
        <f>'AER calc sheet'!C57*CPI!$D$46/CPI!$D$40</f>
        <v>52.984484909400408</v>
      </c>
      <c r="R52" s="157">
        <f>'AER calc sheet'!D57*CPI!$D$46/CPI!$D$40</f>
        <v>0</v>
      </c>
      <c r="S52" s="157">
        <f>'AER calc sheet'!E57*CPI!$D$46/CPI!$D$40</f>
        <v>0</v>
      </c>
      <c r="T52" s="157">
        <f>'AER calc sheet'!F57*CPI!$D$46/CPI!$D$40</f>
        <v>0</v>
      </c>
      <c r="U52" s="157">
        <f>'AER calc sheet'!G57*CPI!$D$46/CPI!$D$40</f>
        <v>0</v>
      </c>
      <c r="V52" s="157">
        <f t="shared" si="23"/>
        <v>52.984484909400408</v>
      </c>
      <c r="W52" s="163">
        <f t="shared" si="24"/>
        <v>307.29885077578876</v>
      </c>
      <c r="X52" s="173"/>
    </row>
    <row r="53" spans="2:24">
      <c r="B53" s="122" t="s">
        <v>68</v>
      </c>
      <c r="C53" s="109">
        <f>'AER calc sheet'!B58*CPI!$D$41/CPI!$D$40</f>
        <v>1349.2442588726515</v>
      </c>
      <c r="D53" s="111">
        <f>'AER calc sheet'!C58*CPI!$D$42/CPI!$D$40</f>
        <v>5435.9803416068207</v>
      </c>
      <c r="E53" s="111">
        <f>'AER calc sheet'!D58*CPI!$D$43/CPI!$D$40</f>
        <v>0</v>
      </c>
      <c r="F53" s="111">
        <f>'AER calc sheet'!E58*CPI!$D$44/CPI!$D$40</f>
        <v>0</v>
      </c>
      <c r="G53" s="111">
        <f>'AER calc sheet'!F58*CPI!$D$45/CPI!$D$40</f>
        <v>0</v>
      </c>
      <c r="H53" s="111">
        <f>'AER calc sheet'!G58*CPI!$D$46/CPI!$D$40</f>
        <v>0</v>
      </c>
      <c r="I53" s="112">
        <f t="shared" si="21"/>
        <v>5435.9803416068207</v>
      </c>
      <c r="J53" s="106">
        <f t="shared" si="22"/>
        <v>6785.2246004794724</v>
      </c>
      <c r="N53" s="192"/>
      <c r="O53" s="133" t="s">
        <v>68</v>
      </c>
      <c r="P53" s="156">
        <f>'AER calc sheet'!B58*CPI!$D$46/CPI!$D$40</f>
        <v>1499.4190892484344</v>
      </c>
      <c r="Q53" s="157">
        <f>'AER calc sheet'!C58*CPI!$D$46/CPI!$D$40</f>
        <v>5968.8174087068019</v>
      </c>
      <c r="R53" s="157">
        <f>'AER calc sheet'!D58*CPI!$D$46/CPI!$D$40</f>
        <v>0</v>
      </c>
      <c r="S53" s="157">
        <f>'AER calc sheet'!E58*CPI!$D$46/CPI!$D$40</f>
        <v>0</v>
      </c>
      <c r="T53" s="157">
        <f>'AER calc sheet'!F58*CPI!$D$46/CPI!$D$40</f>
        <v>0</v>
      </c>
      <c r="U53" s="157">
        <f>'AER calc sheet'!G58*CPI!$D$46/CPI!$D$40</f>
        <v>0</v>
      </c>
      <c r="V53" s="157">
        <f t="shared" si="23"/>
        <v>5968.8174087068019</v>
      </c>
      <c r="W53" s="163">
        <f t="shared" si="24"/>
        <v>7468.2364979552367</v>
      </c>
      <c r="X53" s="173"/>
    </row>
    <row r="54" spans="2:24">
      <c r="B54" s="122" t="s">
        <v>67</v>
      </c>
      <c r="C54" s="109">
        <f>'AER calc sheet'!B59*CPI!$D$41/CPI!$D$40</f>
        <v>30.029227557411275</v>
      </c>
      <c r="D54" s="111">
        <f>'AER calc sheet'!C59*CPI!$D$42/CPI!$D$40</f>
        <v>-30.421348882014239</v>
      </c>
      <c r="E54" s="111">
        <f>'AER calc sheet'!D59*CPI!$D$43/CPI!$D$40</f>
        <v>0</v>
      </c>
      <c r="F54" s="111">
        <f>'AER calc sheet'!E59*CPI!$D$44/CPI!$D$40</f>
        <v>0</v>
      </c>
      <c r="G54" s="111">
        <f>'AER calc sheet'!F59*CPI!$D$45/CPI!$D$40</f>
        <v>0</v>
      </c>
      <c r="H54" s="111">
        <f>'AER calc sheet'!G59*CPI!$D$46/CPI!$D$40</f>
        <v>0</v>
      </c>
      <c r="I54" s="112">
        <f t="shared" si="21"/>
        <v>-30.421348882014239</v>
      </c>
      <c r="J54" s="106">
        <f t="shared" si="22"/>
        <v>-0.39212132460296445</v>
      </c>
      <c r="N54" s="192"/>
      <c r="O54" s="133" t="s">
        <v>67</v>
      </c>
      <c r="P54" s="156">
        <f>'AER calc sheet'!B59*CPI!$D$46/CPI!$D$40</f>
        <v>33.371568371607516</v>
      </c>
      <c r="Q54" s="157">
        <f>'AER calc sheet'!C59*CPI!$D$46/CPI!$D$40</f>
        <v>-33.403262225491552</v>
      </c>
      <c r="R54" s="157">
        <f>'AER calc sheet'!D59*CPI!$D$46/CPI!$D$40</f>
        <v>0</v>
      </c>
      <c r="S54" s="157">
        <f>'AER calc sheet'!E59*CPI!$D$46/CPI!$D$40</f>
        <v>0</v>
      </c>
      <c r="T54" s="157">
        <f>'AER calc sheet'!F59*CPI!$D$46/CPI!$D$40</f>
        <v>0</v>
      </c>
      <c r="U54" s="157">
        <f>'AER calc sheet'!G59*CPI!$D$46/CPI!$D$40</f>
        <v>0</v>
      </c>
      <c r="V54" s="157">
        <f t="shared" si="23"/>
        <v>-33.403262225491552</v>
      </c>
      <c r="W54" s="163">
        <f t="shared" si="24"/>
        <v>-3.1693853884036116E-2</v>
      </c>
      <c r="X54" s="173"/>
    </row>
    <row r="55" spans="2:24">
      <c r="B55" s="122" t="s">
        <v>66</v>
      </c>
      <c r="C55" s="109">
        <f>'AER calc sheet'!B60*CPI!$D$41/CPI!$D$40</f>
        <v>40.384133611691027</v>
      </c>
      <c r="D55" s="111">
        <f>'AER calc sheet'!C60*CPI!$D$42/CPI!$D$40</f>
        <v>-40.911469186157078</v>
      </c>
      <c r="E55" s="111">
        <f>'AER calc sheet'!D60*CPI!$D$43/CPI!$D$40</f>
        <v>0</v>
      </c>
      <c r="F55" s="111">
        <f>'AER calc sheet'!E60*CPI!$D$44/CPI!$D$40</f>
        <v>0</v>
      </c>
      <c r="G55" s="111">
        <f>'AER calc sheet'!F60*CPI!$D$45/CPI!$D$40</f>
        <v>0</v>
      </c>
      <c r="H55" s="111">
        <f>'AER calc sheet'!G60*CPI!$D$46/CPI!$D$40</f>
        <v>0</v>
      </c>
      <c r="I55" s="112">
        <f t="shared" si="21"/>
        <v>-40.911469186157078</v>
      </c>
      <c r="J55" s="106">
        <f t="shared" si="22"/>
        <v>-0.52733557446605062</v>
      </c>
      <c r="N55" s="192"/>
      <c r="O55" s="133" t="s">
        <v>66</v>
      </c>
      <c r="P55" s="156">
        <f>'AER calc sheet'!B60*CPI!$D$46/CPI!$D$40</f>
        <v>44.879005741127358</v>
      </c>
      <c r="Q55" s="157">
        <f>'AER calc sheet'!C60*CPI!$D$46/CPI!$D$40</f>
        <v>-44.921628510143812</v>
      </c>
      <c r="R55" s="157">
        <f>'AER calc sheet'!D60*CPI!$D$46/CPI!$D$40</f>
        <v>0</v>
      </c>
      <c r="S55" s="157">
        <f>'AER calc sheet'!E60*CPI!$D$46/CPI!$D$40</f>
        <v>0</v>
      </c>
      <c r="T55" s="157">
        <f>'AER calc sheet'!F60*CPI!$D$46/CPI!$D$40</f>
        <v>0</v>
      </c>
      <c r="U55" s="157">
        <f>'AER calc sheet'!G60*CPI!$D$46/CPI!$D$40</f>
        <v>0</v>
      </c>
      <c r="V55" s="157">
        <f t="shared" si="23"/>
        <v>-44.921628510143812</v>
      </c>
      <c r="W55" s="163">
        <f t="shared" si="24"/>
        <v>-4.2622769016453788E-2</v>
      </c>
      <c r="X55" s="173"/>
    </row>
    <row r="56" spans="2:24">
      <c r="B56" s="122" t="s">
        <v>65</v>
      </c>
      <c r="C56" s="109">
        <f>'AER calc sheet'!B61*CPI!$D$41/CPI!$D$40</f>
        <v>100.44258872651356</v>
      </c>
      <c r="D56" s="111">
        <f>'AER calc sheet'!C61*CPI!$D$42/CPI!$D$40</f>
        <v>-101.75416695018556</v>
      </c>
      <c r="E56" s="111">
        <f>'AER calc sheet'!D61*CPI!$D$43/CPI!$D$40</f>
        <v>0</v>
      </c>
      <c r="F56" s="111">
        <f>'AER calc sheet'!E61*CPI!$D$44/CPI!$D$40</f>
        <v>0</v>
      </c>
      <c r="G56" s="111">
        <f>'AER calc sheet'!F61*CPI!$D$45/CPI!$D$40</f>
        <v>0</v>
      </c>
      <c r="H56" s="111">
        <f>'AER calc sheet'!G61*CPI!$D$46/CPI!$D$40</f>
        <v>0</v>
      </c>
      <c r="I56" s="112">
        <f t="shared" si="21"/>
        <v>-101.75416695018556</v>
      </c>
      <c r="J56" s="106">
        <f t="shared" si="22"/>
        <v>-1.3115782236720008</v>
      </c>
      <c r="N56" s="192"/>
      <c r="O56" s="133" t="s">
        <v>65</v>
      </c>
      <c r="P56" s="156">
        <f>'AER calc sheet'!B61*CPI!$D$46/CPI!$D$40</f>
        <v>111.62214248434239</v>
      </c>
      <c r="Q56" s="157">
        <f>'AER calc sheet'!C61*CPI!$D$46/CPI!$D$40</f>
        <v>-111.72815296112694</v>
      </c>
      <c r="R56" s="157">
        <f>'AER calc sheet'!D61*CPI!$D$46/CPI!$D$40</f>
        <v>0</v>
      </c>
      <c r="S56" s="157">
        <f>'AER calc sheet'!E61*CPI!$D$46/CPI!$D$40</f>
        <v>0</v>
      </c>
      <c r="T56" s="157">
        <f>'AER calc sheet'!F61*CPI!$D$46/CPI!$D$40</f>
        <v>0</v>
      </c>
      <c r="U56" s="157">
        <f>'AER calc sheet'!G61*CPI!$D$46/CPI!$D$40</f>
        <v>0</v>
      </c>
      <c r="V56" s="157">
        <f t="shared" si="23"/>
        <v>-111.72815296112694</v>
      </c>
      <c r="W56" s="163">
        <f t="shared" si="24"/>
        <v>-0.10601047678454734</v>
      </c>
      <c r="X56" s="173"/>
    </row>
    <row r="57" spans="2:24">
      <c r="B57" s="122" t="s">
        <v>63</v>
      </c>
      <c r="C57" s="109">
        <f>'AER calc sheet'!B62*CPI!$D$41/CPI!$D$40</f>
        <v>142.89770354906054</v>
      </c>
      <c r="D57" s="111">
        <f>'AER calc sheet'!C62*CPI!$D$42/CPI!$D$40</f>
        <v>-144.76366019717119</v>
      </c>
      <c r="E57" s="111">
        <f>'AER calc sheet'!D62*CPI!$D$43/CPI!$D$40</f>
        <v>0</v>
      </c>
      <c r="F57" s="111">
        <f>'AER calc sheet'!E62*CPI!$D$44/CPI!$D$40</f>
        <v>0</v>
      </c>
      <c r="G57" s="111">
        <f>'AER calc sheet'!F62*CPI!$D$45/CPI!$D$40</f>
        <v>0</v>
      </c>
      <c r="H57" s="111">
        <f>'AER calc sheet'!G62*CPI!$D$46/CPI!$D$40</f>
        <v>0</v>
      </c>
      <c r="I57" s="112">
        <f t="shared" si="21"/>
        <v>-144.76366019717119</v>
      </c>
      <c r="J57" s="106">
        <f t="shared" si="22"/>
        <v>-1.8659566481106538</v>
      </c>
      <c r="N57" s="192"/>
      <c r="O57" s="133" t="s">
        <v>63</v>
      </c>
      <c r="P57" s="156">
        <f>'AER calc sheet'!B62*CPI!$D$46/CPI!$D$40</f>
        <v>158.80263569937372</v>
      </c>
      <c r="Q57" s="157">
        <f>'AER calc sheet'!C62*CPI!$D$46/CPI!$D$40</f>
        <v>-158.95345472820119</v>
      </c>
      <c r="R57" s="157">
        <f>'AER calc sheet'!D62*CPI!$D$46/CPI!$D$40</f>
        <v>0</v>
      </c>
      <c r="S57" s="157">
        <f>'AER calc sheet'!E62*CPI!$D$46/CPI!$D$40</f>
        <v>0</v>
      </c>
      <c r="T57" s="157">
        <f>'AER calc sheet'!F62*CPI!$D$46/CPI!$D$40</f>
        <v>0</v>
      </c>
      <c r="U57" s="157">
        <f>'AER calc sheet'!G62*CPI!$D$46/CPI!$D$40</f>
        <v>0</v>
      </c>
      <c r="V57" s="157">
        <f t="shared" si="23"/>
        <v>-158.95345472820119</v>
      </c>
      <c r="W57" s="163">
        <f t="shared" si="24"/>
        <v>-0.15081902882747045</v>
      </c>
      <c r="X57" s="173"/>
    </row>
    <row r="58" spans="2:24">
      <c r="B58" s="122" t="s">
        <v>137</v>
      </c>
      <c r="C58" s="109">
        <f>'AER calc sheet'!B63*CPI!$D$41/CPI!$D$40</f>
        <v>288.90187891440502</v>
      </c>
      <c r="D58" s="111">
        <f>'AER calc sheet'!C63*CPI!$D$42/CPI!$D$40</f>
        <v>718.57324083378455</v>
      </c>
      <c r="E58" s="111">
        <f>'AER calc sheet'!D63*CPI!$D$43/CPI!$D$40</f>
        <v>0</v>
      </c>
      <c r="F58" s="111">
        <f>'AER calc sheet'!E63*CPI!$D$44/CPI!$D$40</f>
        <v>0</v>
      </c>
      <c r="G58" s="111">
        <f>'AER calc sheet'!F63*CPI!$D$45/CPI!$D$40</f>
        <v>0</v>
      </c>
      <c r="H58" s="111">
        <f>'AER calc sheet'!G63*CPI!$D$46/CPI!$D$40</f>
        <v>0</v>
      </c>
      <c r="I58" s="112">
        <f>SUM(D58:H58)</f>
        <v>718.57324083378455</v>
      </c>
      <c r="J58" s="106">
        <f t="shared" si="22"/>
        <v>1007.4751197481896</v>
      </c>
      <c r="N58" s="192"/>
      <c r="O58" s="133" t="s">
        <v>137</v>
      </c>
      <c r="P58" s="156">
        <f>'AER calc sheet'!B63*CPI!$D$46/CPI!$D$40</f>
        <v>321.05750260960338</v>
      </c>
      <c r="Q58" s="157">
        <f>'AER calc sheet'!C63*CPI!$D$46/CPI!$D$40</f>
        <v>789.00809049867985</v>
      </c>
      <c r="R58" s="157">
        <f>'AER calc sheet'!D63*CPI!$D$46/CPI!$D$40</f>
        <v>0</v>
      </c>
      <c r="S58" s="157">
        <f>'AER calc sheet'!E63*CPI!$D$46/CPI!$D$40</f>
        <v>0</v>
      </c>
      <c r="T58" s="157">
        <f>'AER calc sheet'!F63*CPI!$D$46/CPI!$D$40</f>
        <v>0</v>
      </c>
      <c r="U58" s="157">
        <f>'AER calc sheet'!G63*CPI!$D$46/CPI!$D$40</f>
        <v>0</v>
      </c>
      <c r="V58" s="157">
        <f t="shared" si="23"/>
        <v>789.00809049867985</v>
      </c>
      <c r="W58" s="163">
        <f t="shared" si="24"/>
        <v>1110.0655931082833</v>
      </c>
      <c r="X58" s="255"/>
    </row>
    <row r="59" spans="2:24">
      <c r="B59" s="122" t="s">
        <v>38</v>
      </c>
      <c r="C59" s="109">
        <f>'AER calc sheet'!B64*CPI!$D$41/CPI!$D$40</f>
        <v>400.73486430062633</v>
      </c>
      <c r="D59" s="111">
        <f>'AER calc sheet'!C64*CPI!$D$42/CPI!$D$40</f>
        <v>121.68539552805696</v>
      </c>
      <c r="E59" s="111">
        <f>'AER calc sheet'!D64*CPI!$D$43/CPI!$D$40</f>
        <v>0</v>
      </c>
      <c r="F59" s="111">
        <f>'AER calc sheet'!E64*CPI!$D$44/CPI!$D$40</f>
        <v>0</v>
      </c>
      <c r="G59" s="111">
        <f>'AER calc sheet'!F64*CPI!$D$45/CPI!$D$40</f>
        <v>0</v>
      </c>
      <c r="H59" s="111">
        <f>'AER calc sheet'!G64*CPI!$D$46/CPI!$D$40</f>
        <v>0</v>
      </c>
      <c r="I59" s="112">
        <f t="shared" si="21"/>
        <v>121.68539552805696</v>
      </c>
      <c r="J59" s="106">
        <f t="shared" si="22"/>
        <v>522.42025982868324</v>
      </c>
      <c r="N59" s="192"/>
      <c r="O59" s="133" t="s">
        <v>38</v>
      </c>
      <c r="P59" s="156">
        <f>'AER calc sheet'!B64*CPI!$D$46/CPI!$D$40</f>
        <v>445.33782620041757</v>
      </c>
      <c r="Q59" s="157">
        <f>'AER calc sheet'!C64*CPI!$D$46/CPI!$D$40</f>
        <v>133.61304890196621</v>
      </c>
      <c r="R59" s="157">
        <f>'AER calc sheet'!D64*CPI!$D$46/CPI!$D$40</f>
        <v>0</v>
      </c>
      <c r="S59" s="157">
        <f>'AER calc sheet'!E64*CPI!$D$46/CPI!$D$40</f>
        <v>0</v>
      </c>
      <c r="T59" s="157">
        <f>'AER calc sheet'!F64*CPI!$D$46/CPI!$D$40</f>
        <v>0</v>
      </c>
      <c r="U59" s="157">
        <f>'AER calc sheet'!G64*CPI!$D$46/CPI!$D$40</f>
        <v>0</v>
      </c>
      <c r="V59" s="157">
        <f t="shared" si="23"/>
        <v>133.61304890196621</v>
      </c>
      <c r="W59" s="163">
        <f t="shared" si="24"/>
        <v>578.95087510238375</v>
      </c>
      <c r="X59" s="173"/>
    </row>
    <row r="60" spans="2:24">
      <c r="B60" s="122" t="s">
        <v>61</v>
      </c>
      <c r="C60" s="109">
        <f>'AER calc sheet'!B65*CPI!$D$41/CPI!$D$40</f>
        <v>228.84342379958247</v>
      </c>
      <c r="D60" s="111">
        <f>'AER calc sheet'!C65*CPI!$D$42/CPI!$D$40</f>
        <v>217.14549029575682</v>
      </c>
      <c r="E60" s="111">
        <f>'AER calc sheet'!D65*CPI!$D$43/CPI!$D$40</f>
        <v>0</v>
      </c>
      <c r="F60" s="111">
        <f>'AER calc sheet'!E65*CPI!$D$44/CPI!$D$40</f>
        <v>0</v>
      </c>
      <c r="G60" s="111">
        <f>'AER calc sheet'!F65*CPI!$D$45/CPI!$D$40</f>
        <v>0</v>
      </c>
      <c r="H60" s="111">
        <f>'AER calc sheet'!G65*CPI!$D$46/CPI!$D$40</f>
        <v>0</v>
      </c>
      <c r="I60" s="112">
        <f t="shared" si="21"/>
        <v>217.14549029575682</v>
      </c>
      <c r="J60" s="106">
        <f t="shared" si="22"/>
        <v>445.98891409533928</v>
      </c>
      <c r="N60" s="192"/>
      <c r="O60" s="133" t="s">
        <v>61</v>
      </c>
      <c r="P60" s="156">
        <f>'AER calc sheet'!B65*CPI!$D$46/CPI!$D$40</f>
        <v>254.31436586638836</v>
      </c>
      <c r="Q60" s="157">
        <f>'AER calc sheet'!C65*CPI!$D$46/CPI!$D$40</f>
        <v>238.43018209230183</v>
      </c>
      <c r="R60" s="157">
        <f>'AER calc sheet'!D65*CPI!$D$46/CPI!$D$40</f>
        <v>0</v>
      </c>
      <c r="S60" s="157">
        <f>'AER calc sheet'!E65*CPI!$D$46/CPI!$D$40</f>
        <v>0</v>
      </c>
      <c r="T60" s="157">
        <f>'AER calc sheet'!F65*CPI!$D$46/CPI!$D$40</f>
        <v>0</v>
      </c>
      <c r="U60" s="157">
        <f>'AER calc sheet'!G65*CPI!$D$46/CPI!$D$40</f>
        <v>0</v>
      </c>
      <c r="V60" s="157">
        <f t="shared" si="23"/>
        <v>238.43018209230183</v>
      </c>
      <c r="W60" s="163">
        <f t="shared" si="24"/>
        <v>492.74454795869019</v>
      </c>
      <c r="X60" s="173"/>
    </row>
    <row r="61" spans="2:24">
      <c r="B61" s="122" t="s">
        <v>60</v>
      </c>
      <c r="C61" s="109">
        <f>'AER calc sheet'!B66*CPI!$D$41/CPI!$D$40</f>
        <v>1046.8810020876826</v>
      </c>
      <c r="D61" s="111">
        <f>'AER calc sheet'!C66*CPI!$D$42/CPI!$D$40</f>
        <v>2762.0486760808103</v>
      </c>
      <c r="E61" s="111">
        <f>'AER calc sheet'!D66*CPI!$D$43/CPI!$D$40</f>
        <v>0</v>
      </c>
      <c r="F61" s="111">
        <f>'AER calc sheet'!E66*CPI!$D$44/CPI!$D$40</f>
        <v>0</v>
      </c>
      <c r="G61" s="111">
        <f>'AER calc sheet'!F66*CPI!$D$45/CPI!$D$40</f>
        <v>0</v>
      </c>
      <c r="H61" s="111">
        <f>'AER calc sheet'!G66*CPI!$D$46/CPI!$D$40</f>
        <v>0</v>
      </c>
      <c r="I61" s="112">
        <f t="shared" si="21"/>
        <v>2762.0486760808103</v>
      </c>
      <c r="J61" s="106">
        <f t="shared" si="22"/>
        <v>3808.929678168493</v>
      </c>
      <c r="N61" s="192"/>
      <c r="O61" s="133" t="s">
        <v>60</v>
      </c>
      <c r="P61" s="156">
        <f>'AER calc sheet'!B66*CPI!$D$46/CPI!$D$40</f>
        <v>1163.4019180584553</v>
      </c>
      <c r="Q61" s="157">
        <f>'AER calc sheet'!C66*CPI!$D$46/CPI!$D$40</f>
        <v>3032.7858427489405</v>
      </c>
      <c r="R61" s="157">
        <f>'AER calc sheet'!D66*CPI!$D$46/CPI!$D$40</f>
        <v>0</v>
      </c>
      <c r="S61" s="157">
        <f>'AER calc sheet'!E66*CPI!$D$46/CPI!$D$40</f>
        <v>0</v>
      </c>
      <c r="T61" s="157">
        <f>'AER calc sheet'!F66*CPI!$D$46/CPI!$D$40</f>
        <v>0</v>
      </c>
      <c r="U61" s="157">
        <f>'AER calc sheet'!G66*CPI!$D$46/CPI!$D$40</f>
        <v>0</v>
      </c>
      <c r="V61" s="157">
        <f t="shared" si="23"/>
        <v>3032.7858427489405</v>
      </c>
      <c r="W61" s="163">
        <f t="shared" si="24"/>
        <v>4196.1877608073955</v>
      </c>
      <c r="X61" s="173"/>
    </row>
    <row r="62" spans="2:24">
      <c r="B62" s="122" t="s">
        <v>59</v>
      </c>
      <c r="C62" s="109">
        <f>'AER calc sheet'!B67*CPI!$D$41/CPI!$D$40</f>
        <v>0</v>
      </c>
      <c r="D62" s="111">
        <f>'AER calc sheet'!C67*CPI!$D$42/CPI!$D$40</f>
        <v>0</v>
      </c>
      <c r="E62" s="111">
        <f>'AER calc sheet'!D67*CPI!$D$43/CPI!$D$40</f>
        <v>0</v>
      </c>
      <c r="F62" s="111">
        <f>'AER calc sheet'!E67*CPI!$D$44/CPI!$D$40</f>
        <v>0</v>
      </c>
      <c r="G62" s="111">
        <f>'AER calc sheet'!F67*CPI!$D$45/CPI!$D$40</f>
        <v>0</v>
      </c>
      <c r="H62" s="111">
        <f>'AER calc sheet'!G67*CPI!$D$46/CPI!$D$40</f>
        <v>0</v>
      </c>
      <c r="I62" s="112">
        <f t="shared" si="21"/>
        <v>0</v>
      </c>
      <c r="J62" s="106">
        <f t="shared" si="22"/>
        <v>0</v>
      </c>
      <c r="N62" s="192"/>
      <c r="O62" s="133" t="s">
        <v>59</v>
      </c>
      <c r="P62" s="156">
        <f>'AER calc sheet'!B67*CPI!$D$46/CPI!$D$40</f>
        <v>0</v>
      </c>
      <c r="Q62" s="157">
        <f>'AER calc sheet'!C67*CPI!$D$46/CPI!$D$40</f>
        <v>0</v>
      </c>
      <c r="R62" s="157">
        <f>'AER calc sheet'!D67*CPI!$D$46/CPI!$D$40</f>
        <v>0</v>
      </c>
      <c r="S62" s="157">
        <f>'AER calc sheet'!E67*CPI!$D$46/CPI!$D$40</f>
        <v>0</v>
      </c>
      <c r="T62" s="157">
        <f>'AER calc sheet'!F67*CPI!$D$46/CPI!$D$40</f>
        <v>0</v>
      </c>
      <c r="U62" s="157">
        <f>'AER calc sheet'!G67*CPI!$D$46/CPI!$D$40</f>
        <v>0</v>
      </c>
      <c r="V62" s="157">
        <f t="shared" si="23"/>
        <v>0</v>
      </c>
      <c r="W62" s="163">
        <f t="shared" si="24"/>
        <v>0</v>
      </c>
      <c r="X62" s="173"/>
    </row>
    <row r="63" spans="2:24">
      <c r="B63" s="122" t="s">
        <v>39</v>
      </c>
      <c r="C63" s="109">
        <f>'AER calc sheet'!B68*CPI!$D$41/CPI!$D$40</f>
        <v>0</v>
      </c>
      <c r="D63" s="111">
        <f>'AER calc sheet'!C68*CPI!$D$42/CPI!$D$40</f>
        <v>5058.3360106576783</v>
      </c>
      <c r="E63" s="111">
        <f>'AER calc sheet'!D68*CPI!$D$43/CPI!$D$40</f>
        <v>0</v>
      </c>
      <c r="F63" s="111">
        <f>'AER calc sheet'!E68*CPI!$D$44/CPI!$D$40</f>
        <v>0</v>
      </c>
      <c r="G63" s="111">
        <f>'AER calc sheet'!F68*CPI!$D$45/CPI!$D$40</f>
        <v>0</v>
      </c>
      <c r="H63" s="111">
        <f>'AER calc sheet'!G68*CPI!$D$46/CPI!$D$40</f>
        <v>0</v>
      </c>
      <c r="I63" s="112">
        <f t="shared" si="21"/>
        <v>5058.3360106576783</v>
      </c>
      <c r="J63" s="106">
        <f t="shared" si="22"/>
        <v>5058.3360106576783</v>
      </c>
      <c r="N63" s="192"/>
      <c r="O63" s="133" t="s">
        <v>39</v>
      </c>
      <c r="P63" s="156">
        <f>'AER calc sheet'!B68*CPI!$D$46/CPI!$D$40</f>
        <v>0</v>
      </c>
      <c r="Q63" s="157">
        <f>'AER calc sheet'!C68*CPI!$D$46/CPI!$D$40</f>
        <v>5554.1562224593199</v>
      </c>
      <c r="R63" s="157">
        <f>'AER calc sheet'!D68*CPI!$D$46/CPI!$D$40</f>
        <v>0</v>
      </c>
      <c r="S63" s="157">
        <f>'AER calc sheet'!E68*CPI!$D$46/CPI!$D$40</f>
        <v>0</v>
      </c>
      <c r="T63" s="157">
        <f>'AER calc sheet'!F68*CPI!$D$46/CPI!$D$40</f>
        <v>0</v>
      </c>
      <c r="U63" s="157">
        <f>'AER calc sheet'!G68*CPI!$D$46/CPI!$D$40</f>
        <v>0</v>
      </c>
      <c r="V63" s="157">
        <f t="shared" si="23"/>
        <v>5554.1562224593199</v>
      </c>
      <c r="W63" s="163">
        <f t="shared" si="24"/>
        <v>5554.1562224593199</v>
      </c>
      <c r="X63" s="173"/>
    </row>
    <row r="64" spans="2:24">
      <c r="B64" s="122" t="s">
        <v>58</v>
      </c>
      <c r="C64" s="109">
        <f>'AER calc sheet'!B69*CPI!$D$41/CPI!$D$40</f>
        <v>0</v>
      </c>
      <c r="D64" s="111">
        <f>'AER calc sheet'!C69*CPI!$D$42/CPI!$D$40</f>
        <v>448.97714901731359</v>
      </c>
      <c r="E64" s="111">
        <f>'AER calc sheet'!D69*CPI!$D$43/CPI!$D$40</f>
        <v>0</v>
      </c>
      <c r="F64" s="111">
        <f>'AER calc sheet'!E69*CPI!$D$44/CPI!$D$40</f>
        <v>0</v>
      </c>
      <c r="G64" s="111">
        <f>'AER calc sheet'!F69*CPI!$D$45/CPI!$D$40</f>
        <v>0</v>
      </c>
      <c r="H64" s="111">
        <f>'AER calc sheet'!G69*CPI!$D$46/CPI!$D$40</f>
        <v>0</v>
      </c>
      <c r="I64" s="112">
        <f>SUM(D64:H64)</f>
        <v>448.97714901731359</v>
      </c>
      <c r="J64" s="106">
        <f t="shared" si="22"/>
        <v>448.97714901731359</v>
      </c>
      <c r="N64" s="192"/>
      <c r="O64" s="133" t="s">
        <v>58</v>
      </c>
      <c r="P64" s="156">
        <f>'AER calc sheet'!B69*CPI!$D$46/CPI!$D$40</f>
        <v>0</v>
      </c>
      <c r="Q64" s="157">
        <f>'AER calc sheet'!C69*CPI!$D$46/CPI!$D$40</f>
        <v>492.98607698311679</v>
      </c>
      <c r="R64" s="157">
        <f>'AER calc sheet'!D69*CPI!$D$46/CPI!$D$40</f>
        <v>0</v>
      </c>
      <c r="S64" s="157">
        <f>'AER calc sheet'!E69*CPI!$D$46/CPI!$D$40</f>
        <v>0</v>
      </c>
      <c r="T64" s="157">
        <f>'AER calc sheet'!F69*CPI!$D$46/CPI!$D$40</f>
        <v>0</v>
      </c>
      <c r="U64" s="157">
        <f>'AER calc sheet'!G69*CPI!$D$46/CPI!$D$40</f>
        <v>0</v>
      </c>
      <c r="V64" s="157">
        <f t="shared" si="23"/>
        <v>492.98607698311679</v>
      </c>
      <c r="W64" s="163">
        <f t="shared" si="24"/>
        <v>492.98607698311679</v>
      </c>
      <c r="X64" s="173"/>
    </row>
    <row r="65" spans="2:25" s="1" customFormat="1">
      <c r="B65" s="123" t="s">
        <v>138</v>
      </c>
      <c r="C65" s="110">
        <f>SUM(C50:C64)</f>
        <v>5306.8893528183717</v>
      </c>
      <c r="D65" s="112">
        <f>SUM(D50:D64)</f>
        <v>14398.739129466465</v>
      </c>
      <c r="E65" s="112">
        <f t="shared" ref="E65:H65" si="25">SUM(E50:E64)</f>
        <v>0</v>
      </c>
      <c r="F65" s="112">
        <f t="shared" si="25"/>
        <v>0</v>
      </c>
      <c r="G65" s="112">
        <f t="shared" si="25"/>
        <v>0</v>
      </c>
      <c r="H65" s="112">
        <f t="shared" si="25"/>
        <v>0</v>
      </c>
      <c r="I65" s="112">
        <f>SUM(I50:I64)</f>
        <v>14398.739129466465</v>
      </c>
      <c r="J65" s="126">
        <f>SUM(J50:J64)</f>
        <v>19705.628482284839</v>
      </c>
      <c r="N65" s="192"/>
      <c r="O65" s="123" t="s">
        <v>138</v>
      </c>
      <c r="P65" s="155">
        <f>SUM(P50:P64)</f>
        <v>5897.5616518789166</v>
      </c>
      <c r="Q65" s="153">
        <f>SUM(Q50:Q64)</f>
        <v>15810.109562313693</v>
      </c>
      <c r="R65" s="153">
        <f t="shared" ref="R65:U65" si="26">SUM(R50:R64)</f>
        <v>0</v>
      </c>
      <c r="S65" s="153">
        <f t="shared" si="26"/>
        <v>0</v>
      </c>
      <c r="T65" s="153">
        <f t="shared" si="26"/>
        <v>0</v>
      </c>
      <c r="U65" s="153">
        <f t="shared" si="26"/>
        <v>0</v>
      </c>
      <c r="V65" s="153">
        <f>SUM(Q65:U65)</f>
        <v>15810.109562313693</v>
      </c>
      <c r="W65" s="164">
        <f>SUM(W50:W64)</f>
        <v>21707.671214192611</v>
      </c>
      <c r="X65" s="173"/>
    </row>
    <row r="66" spans="2:25">
      <c r="B66" s="124" t="s">
        <v>134</v>
      </c>
      <c r="C66" s="109">
        <f>'AER calc sheet'!B70*CPI!$D$41/CPI!$D$40</f>
        <v>421.44467640918583</v>
      </c>
      <c r="D66" s="111">
        <f>'AER calc sheet'!C70*CPI!$D$42/CPI!$D$40</f>
        <v>1079.4333792962982</v>
      </c>
      <c r="E66" s="111">
        <f>'AER calc sheet'!D70*CPI!$D$43/CPI!$D$40</f>
        <v>1582.9538193382432</v>
      </c>
      <c r="F66" s="111">
        <f>'AER calc sheet'!E70*CPI!$D$44/CPI!$D$40</f>
        <v>1670.383056017525</v>
      </c>
      <c r="G66" s="111">
        <f>'AER calc sheet'!F70*CPI!$D$45/CPI!$D$40</f>
        <v>1325.7127705900368</v>
      </c>
      <c r="H66" s="111">
        <f>'AER calc sheet'!G70*CPI!$D$46/CPI!$D$40</f>
        <v>1578.1721324979965</v>
      </c>
      <c r="I66" s="112">
        <f>SUM(D66:H66)</f>
        <v>7236.6551577400987</v>
      </c>
      <c r="J66" s="106"/>
      <c r="N66" s="192"/>
      <c r="O66" s="124" t="s">
        <v>134</v>
      </c>
      <c r="P66" s="156">
        <f>'AER calc sheet'!B70*CPI!$D$46/CPI!$D$40</f>
        <v>468.35270093945724</v>
      </c>
      <c r="Q66" s="157">
        <f>'AER calc sheet'!C70*CPI!$D$46/CPI!$D$40</f>
        <v>1185.2398906907176</v>
      </c>
      <c r="R66" s="157">
        <f>'AER calc sheet'!D70*CPI!$D$46/CPI!$D$40</f>
        <v>1697.5370402346509</v>
      </c>
      <c r="S66" s="157">
        <f>'AER calc sheet'!E70*CPI!$D$46/CPI!$D$40</f>
        <v>1738.8585087270253</v>
      </c>
      <c r="T66" s="157">
        <f>'AER calc sheet'!F70*CPI!$D$46/CPI!$D$40</f>
        <v>1359.5184462400828</v>
      </c>
      <c r="U66" s="157">
        <f>'AER calc sheet'!G70*CPI!$D$46/CPI!$D$40</f>
        <v>1578.1721324979965</v>
      </c>
      <c r="V66" s="157">
        <f>SUM(Q66:U66)</f>
        <v>7559.3260183904731</v>
      </c>
      <c r="W66" s="163">
        <f>SUM(P66:U66)</f>
        <v>8027.6787193299306</v>
      </c>
      <c r="X66" s="173"/>
    </row>
    <row r="67" spans="2:25" s="1" customFormat="1">
      <c r="B67" s="125" t="s">
        <v>13</v>
      </c>
      <c r="C67" s="110">
        <f>SUM(C65:C66)</f>
        <v>5728.334029227557</v>
      </c>
      <c r="D67" s="112">
        <f>SUM(D65:D66)</f>
        <v>15478.172508762764</v>
      </c>
      <c r="E67" s="112">
        <f t="shared" ref="E67:G67" si="27">SUM(E65:E66)</f>
        <v>1582.9538193382432</v>
      </c>
      <c r="F67" s="112">
        <f t="shared" si="27"/>
        <v>1670.383056017525</v>
      </c>
      <c r="G67" s="112">
        <f t="shared" si="27"/>
        <v>1325.7127705900368</v>
      </c>
      <c r="H67" s="112">
        <f>'AER calc sheet'!G71*CPI!$D$46/CPI!$D$40</f>
        <v>1578.1721324979965</v>
      </c>
      <c r="I67" s="112">
        <f>SUM(I65:I66)</f>
        <v>21635.394287206564</v>
      </c>
      <c r="J67" s="107"/>
      <c r="N67" s="192"/>
      <c r="O67" s="125" t="s">
        <v>13</v>
      </c>
      <c r="P67" s="155">
        <f>SUM(P65:P66)</f>
        <v>6365.914352818374</v>
      </c>
      <c r="Q67" s="153">
        <f>SUM(Q65:Q66)</f>
        <v>16995.349453004412</v>
      </c>
      <c r="R67" s="153">
        <f t="shared" ref="R67:U67" si="28">SUM(R65:R66)</f>
        <v>1697.5370402346509</v>
      </c>
      <c r="S67" s="153">
        <f t="shared" si="28"/>
        <v>1738.8585087270253</v>
      </c>
      <c r="T67" s="153">
        <f t="shared" si="28"/>
        <v>1359.5184462400828</v>
      </c>
      <c r="U67" s="153">
        <f t="shared" si="28"/>
        <v>1578.1721324979965</v>
      </c>
      <c r="V67" s="153">
        <f>SUM(V65:V66)</f>
        <v>23369.435580704165</v>
      </c>
      <c r="W67" s="165"/>
      <c r="X67" s="173"/>
    </row>
    <row r="68" spans="2:25" s="1" customFormat="1">
      <c r="B68" s="115" t="s">
        <v>14</v>
      </c>
      <c r="C68" s="115"/>
      <c r="D68" s="115"/>
      <c r="E68" s="115"/>
      <c r="F68" s="115"/>
      <c r="G68" s="115"/>
      <c r="H68" s="115"/>
      <c r="I68" s="115"/>
      <c r="J68" s="115"/>
      <c r="K68" s="127" t="s">
        <v>37</v>
      </c>
      <c r="L68" s="127" t="s">
        <v>36</v>
      </c>
      <c r="N68" s="192"/>
      <c r="O68" s="115" t="s">
        <v>14</v>
      </c>
      <c r="P68" s="166"/>
      <c r="Q68" s="166"/>
      <c r="R68" s="166"/>
      <c r="S68" s="166"/>
      <c r="T68" s="166"/>
      <c r="U68" s="166"/>
      <c r="V68" s="166"/>
      <c r="W68" s="166"/>
      <c r="X68" s="173"/>
    </row>
    <row r="69" spans="2:25">
      <c r="B69" s="122" t="s">
        <v>71</v>
      </c>
      <c r="C69" s="161">
        <v>1123.575</v>
      </c>
      <c r="D69" s="162" t="s">
        <v>252</v>
      </c>
      <c r="E69" s="162">
        <v>709.12499000000003</v>
      </c>
      <c r="F69" s="162">
        <v>2.3119999999999998</v>
      </c>
      <c r="G69" s="162">
        <v>0</v>
      </c>
      <c r="H69" s="162">
        <f ca="1">SUMIF(AMPmasterescalated!$C$3:$C$38,B69,AMPmasterescalated!$E$3:$E$37)/AMPmasterescalated!$F$1*(CPI!$D$46/CPI!$D$45)</f>
        <v>0</v>
      </c>
      <c r="I69" s="153">
        <f ca="1">SUM(D69:H69)</f>
        <v>711.43699000000004</v>
      </c>
      <c r="J69" s="149">
        <f ca="1">SUM(C69:H69)</f>
        <v>1835.01199</v>
      </c>
      <c r="K69" s="120" t="s">
        <v>21</v>
      </c>
      <c r="L69" s="120" t="s">
        <v>10</v>
      </c>
      <c r="N69" s="192"/>
      <c r="O69" s="133" t="s">
        <v>71</v>
      </c>
      <c r="P69" s="156">
        <f>IFERROR((C69*CPI!$D$46/CPI!$D$41),"")</f>
        <v>1248.6321821446572</v>
      </c>
      <c r="Q69" s="157" t="str">
        <f>IFERROR((D69*CPI!$D$46/CPI!$D$42),"")</f>
        <v/>
      </c>
      <c r="R69" s="157">
        <f>IFERROR((E69*CPI!$D$46/CPI!$D$43),"")</f>
        <v>760.45549906456722</v>
      </c>
      <c r="S69" s="157">
        <f>IFERROR((F69*CPI!$D$46/CPI!$D$44),"")</f>
        <v>2.4067778092540131</v>
      </c>
      <c r="T69" s="157">
        <f>IFERROR((G69*CPI!$D$46/CPI!$D$45),"")</f>
        <v>0</v>
      </c>
      <c r="U69" s="157">
        <f ca="1">IFERROR((H69*CPI!$D$46/CPI!$D$46),"")</f>
        <v>0</v>
      </c>
      <c r="V69" s="153">
        <f ca="1">SUM(Q69:U69)</f>
        <v>762.8622768738212</v>
      </c>
      <c r="W69" s="163">
        <f ca="1">SUM(P69:U69)</f>
        <v>2011.4944590184784</v>
      </c>
      <c r="X69" s="173"/>
      <c r="Y69" s="192"/>
    </row>
    <row r="70" spans="2:25">
      <c r="B70" s="122" t="s">
        <v>70</v>
      </c>
      <c r="C70" s="161">
        <v>1602.8468449486354</v>
      </c>
      <c r="D70" s="162">
        <v>855.00301418907486</v>
      </c>
      <c r="E70" s="162">
        <v>16.836525279315129</v>
      </c>
      <c r="F70" s="162" t="s">
        <v>252</v>
      </c>
      <c r="G70" s="162" t="s">
        <v>252</v>
      </c>
      <c r="H70" s="162">
        <f ca="1">SUMIF(AMPmasterescalated!$C$3:$C$38,B70,AMPmasterescalated!$E$3:$E$37)/AMPmasterescalated!$F$1*(CPI!$D$46/CPI!$D$45)</f>
        <v>0</v>
      </c>
      <c r="I70" s="153">
        <f t="shared" ref="I70:I83" ca="1" si="29">SUM(D70:H70)</f>
        <v>871.83953946838994</v>
      </c>
      <c r="J70" s="149">
        <f t="shared" ref="J70:J83" ca="1" si="30">SUM(C70:H70)</f>
        <v>2474.6863844170252</v>
      </c>
      <c r="K70" s="120" t="s">
        <v>21</v>
      </c>
      <c r="L70" s="120" t="s">
        <v>11</v>
      </c>
      <c r="N70" s="192"/>
      <c r="O70" s="133" t="s">
        <v>70</v>
      </c>
      <c r="P70" s="156">
        <f>IFERROR((C70*CPI!$D$46/CPI!$D$41),"")</f>
        <v>1781.2483845332031</v>
      </c>
      <c r="Q70" s="157">
        <f>IFERROR((D70*CPI!$D$46/CPI!$D$42),"")</f>
        <v>938.81076731047165</v>
      </c>
      <c r="R70" s="157">
        <f>IFERROR((E70*CPI!$D$46/CPI!$D$43),"")</f>
        <v>18.05524895377723</v>
      </c>
      <c r="S70" s="157" t="str">
        <f>IFERROR((F70*CPI!$D$46/CPI!$D$44),"")</f>
        <v/>
      </c>
      <c r="T70" s="157" t="str">
        <f>IFERROR((G70*CPI!$D$46/CPI!$D$45),"")</f>
        <v/>
      </c>
      <c r="U70" s="157">
        <f ca="1">IFERROR((H70*CPI!$D$46/CPI!$D$46),"")</f>
        <v>0</v>
      </c>
      <c r="V70" s="153">
        <f t="shared" ref="V70:V76" ca="1" si="31">SUM(Q70:U70)</f>
        <v>956.86601626424886</v>
      </c>
      <c r="W70" s="163">
        <f t="shared" ref="W70:W83" ca="1" si="32">SUM(P70:U70)</f>
        <v>2738.1144007974522</v>
      </c>
      <c r="X70" s="173"/>
      <c r="Y70" s="192"/>
    </row>
    <row r="71" spans="2:25">
      <c r="B71" s="122" t="s">
        <v>69</v>
      </c>
      <c r="C71" s="161">
        <v>0</v>
      </c>
      <c r="D71" s="162" t="s">
        <v>252</v>
      </c>
      <c r="E71" s="162" t="s">
        <v>252</v>
      </c>
      <c r="F71" s="162">
        <v>108.3627</v>
      </c>
      <c r="G71" s="162">
        <v>246.35639</v>
      </c>
      <c r="H71" s="162">
        <f ca="1">SUMIF(AMPmasterescalated!$C$3:$C$38,B71,AMPmasterescalated!$E$3:$E$37)/AMPmasterescalated!$F$1*(CPI!$D$46/CPI!$D$45)</f>
        <v>0</v>
      </c>
      <c r="I71" s="153">
        <f t="shared" ca="1" si="29"/>
        <v>354.71908999999999</v>
      </c>
      <c r="J71" s="149">
        <f t="shared" ca="1" si="30"/>
        <v>354.71908999999999</v>
      </c>
      <c r="K71" s="120" t="s">
        <v>21</v>
      </c>
      <c r="L71" s="120" t="s">
        <v>11</v>
      </c>
      <c r="N71" s="192"/>
      <c r="O71" s="133" t="s">
        <v>69</v>
      </c>
      <c r="P71" s="156">
        <f>IFERROR((C71*CPI!$D$46/CPI!$D$41),"")</f>
        <v>0</v>
      </c>
      <c r="Q71" s="157" t="str">
        <f>IFERROR((D71*CPI!$D$46/CPI!$D$42),"")</f>
        <v/>
      </c>
      <c r="R71" s="157" t="str">
        <f>IFERROR((E71*CPI!$D$46/CPI!$D$43),"")</f>
        <v/>
      </c>
      <c r="S71" s="157">
        <f>IFERROR((F71*CPI!$D$46/CPI!$D$44),"")</f>
        <v>112.80490558427763</v>
      </c>
      <c r="T71" s="157">
        <f>IFERROR((G71*CPI!$D$46/CPI!$D$45),"")</f>
        <v>252.63847794500003</v>
      </c>
      <c r="U71" s="157">
        <f ca="1">IFERROR((H71*CPI!$D$46/CPI!$D$46),"")</f>
        <v>0</v>
      </c>
      <c r="V71" s="153">
        <f t="shared" ca="1" si="31"/>
        <v>365.44338352927764</v>
      </c>
      <c r="W71" s="163">
        <f ca="1">SUM(P71:U71)</f>
        <v>365.44338352927764</v>
      </c>
      <c r="X71" s="173"/>
      <c r="Y71" s="192"/>
    </row>
    <row r="72" spans="2:25">
      <c r="B72" s="122" t="s">
        <v>68</v>
      </c>
      <c r="C72" s="161">
        <v>68.16</v>
      </c>
      <c r="D72" s="162" t="s">
        <v>252</v>
      </c>
      <c r="E72" s="162" t="s">
        <v>252</v>
      </c>
      <c r="F72" s="162">
        <v>110.744</v>
      </c>
      <c r="G72" s="162">
        <v>221.54704000000001</v>
      </c>
      <c r="H72" s="162">
        <f ca="1">SUMIF(AMPmasterescalated!$C$3:$C$38,B72,AMPmasterescalated!$E$3:$E$37)/AMPmasterescalated!$F$1*(CPI!$D$46/CPI!$D$45)</f>
        <v>516.90327500000001</v>
      </c>
      <c r="I72" s="153">
        <f t="shared" ca="1" si="29"/>
        <v>849.19431499999996</v>
      </c>
      <c r="J72" s="149">
        <f t="shared" ca="1" si="30"/>
        <v>917.35431500000004</v>
      </c>
      <c r="K72" s="120" t="s">
        <v>19</v>
      </c>
      <c r="L72" s="120" t="s">
        <v>11</v>
      </c>
      <c r="N72" s="192"/>
      <c r="O72" s="133" t="s">
        <v>68</v>
      </c>
      <c r="P72" s="156">
        <f>IFERROR((C72*CPI!$D$46/CPI!$D$41),"")</f>
        <v>75.746407258064508</v>
      </c>
      <c r="Q72" s="157" t="str">
        <f>IFERROR((D72*CPI!$D$46/CPI!$D$42),"")</f>
        <v/>
      </c>
      <c r="R72" s="157" t="str">
        <f>IFERROR((E72*CPI!$D$46/CPI!$D$43),"")</f>
        <v/>
      </c>
      <c r="S72" s="157">
        <f>IFERROR((F72*CPI!$D$46/CPI!$D$44),"")</f>
        <v>115.28382426817753</v>
      </c>
      <c r="T72" s="157">
        <f>IFERROR((G72*CPI!$D$46/CPI!$D$45),"")</f>
        <v>227.19648952000003</v>
      </c>
      <c r="U72" s="157">
        <f ca="1">IFERROR((H72*CPI!$D$46/CPI!$D$46),"")</f>
        <v>516.90327500000001</v>
      </c>
      <c r="V72" s="153">
        <f t="shared" ca="1" si="31"/>
        <v>859.38358878817758</v>
      </c>
      <c r="W72" s="163">
        <f t="shared" ca="1" si="32"/>
        <v>935.12999604624201</v>
      </c>
      <c r="X72" s="173"/>
      <c r="Y72" s="192"/>
    </row>
    <row r="73" spans="2:25">
      <c r="B73" s="122" t="s">
        <v>67</v>
      </c>
      <c r="C73" s="161">
        <v>0</v>
      </c>
      <c r="D73" s="162" t="s">
        <v>252</v>
      </c>
      <c r="E73" s="162" t="s">
        <v>252</v>
      </c>
      <c r="F73" s="162" t="s">
        <v>252</v>
      </c>
      <c r="G73" s="162" t="s">
        <v>252</v>
      </c>
      <c r="H73" s="162">
        <f ca="1">SUMIF(AMPmasterescalated!$C$3:$C$38,B73,AMPmasterescalated!$E$3:$E$37)/AMPmasterescalated!$F$1*(CPI!$D$46/CPI!$D$45)</f>
        <v>0</v>
      </c>
      <c r="I73" s="153">
        <f t="shared" ca="1" si="29"/>
        <v>0</v>
      </c>
      <c r="J73" s="149">
        <f t="shared" ca="1" si="30"/>
        <v>0</v>
      </c>
      <c r="K73" s="120" t="s">
        <v>21</v>
      </c>
      <c r="L73" s="120" t="s">
        <v>11</v>
      </c>
      <c r="N73" s="192"/>
      <c r="O73" s="133" t="s">
        <v>67</v>
      </c>
      <c r="P73" s="156">
        <f>IFERROR((C73*CPI!$D$46/CPI!$D$41),"")</f>
        <v>0</v>
      </c>
      <c r="Q73" s="157" t="str">
        <f>IFERROR((D73*CPI!$D$46/CPI!$D$42),"")</f>
        <v/>
      </c>
      <c r="R73" s="157" t="str">
        <f>IFERROR((E73*CPI!$D$46/CPI!$D$43),"")</f>
        <v/>
      </c>
      <c r="S73" s="157" t="str">
        <f>IFERROR((F73*CPI!$D$46/CPI!$D$44),"")</f>
        <v/>
      </c>
      <c r="T73" s="157" t="str">
        <f>IFERROR((G73*CPI!$D$46/CPI!$D$45),"")</f>
        <v/>
      </c>
      <c r="U73" s="157">
        <f ca="1">IFERROR((H73*CPI!$D$46/CPI!$D$46),"")</f>
        <v>0</v>
      </c>
      <c r="V73" s="153">
        <f t="shared" ca="1" si="31"/>
        <v>0</v>
      </c>
      <c r="W73" s="163">
        <f t="shared" ca="1" si="32"/>
        <v>0</v>
      </c>
      <c r="X73" s="173"/>
      <c r="Y73" s="192"/>
    </row>
    <row r="74" spans="2:25">
      <c r="B74" s="122" t="s">
        <v>66</v>
      </c>
      <c r="C74" s="161">
        <v>0</v>
      </c>
      <c r="D74" s="162" t="s">
        <v>252</v>
      </c>
      <c r="E74" s="162">
        <v>15.154639999999999</v>
      </c>
      <c r="F74" s="162">
        <v>0</v>
      </c>
      <c r="G74" s="162">
        <v>21.863</v>
      </c>
      <c r="H74" s="162">
        <f ca="1">SUMIF(AMPmasterescalated!$C$3:$C$38,B74,AMPmasterescalated!$E$3:$E$37)/AMPmasterescalated!$F$1*(CPI!$D$46/CPI!$D$45)</f>
        <v>0</v>
      </c>
      <c r="I74" s="153">
        <f t="shared" ca="1" si="29"/>
        <v>37.01764</v>
      </c>
      <c r="J74" s="149">
        <f t="shared" ca="1" si="30"/>
        <v>37.01764</v>
      </c>
      <c r="K74" s="120" t="s">
        <v>21</v>
      </c>
      <c r="L74" s="120" t="s">
        <v>11</v>
      </c>
      <c r="N74" s="192"/>
      <c r="O74" s="133" t="s">
        <v>66</v>
      </c>
      <c r="P74" s="156">
        <f>IFERROR((C74*CPI!$D$46/CPI!$D$41),"")</f>
        <v>0</v>
      </c>
      <c r="Q74" s="157" t="str">
        <f>IFERROR((D74*CPI!$D$46/CPI!$D$42),"")</f>
        <v/>
      </c>
      <c r="R74" s="157">
        <f>IFERROR((E74*CPI!$D$46/CPI!$D$43),"")</f>
        <v>16.251619230544748</v>
      </c>
      <c r="S74" s="157">
        <f>IFERROR((F74*CPI!$D$46/CPI!$D$44),"")</f>
        <v>0</v>
      </c>
      <c r="T74" s="157">
        <f>IFERROR((G74*CPI!$D$46/CPI!$D$45),"")</f>
        <v>22.420506500000002</v>
      </c>
      <c r="U74" s="157">
        <f ca="1">IFERROR((H74*CPI!$D$46/CPI!$D$46),"")</f>
        <v>0</v>
      </c>
      <c r="V74" s="153">
        <f t="shared" ca="1" si="31"/>
        <v>38.672125730544749</v>
      </c>
      <c r="W74" s="163">
        <f t="shared" ca="1" si="32"/>
        <v>38.672125730544749</v>
      </c>
      <c r="X74" s="173"/>
      <c r="Y74" s="192"/>
    </row>
    <row r="75" spans="2:25" ht="13.5" customHeight="1">
      <c r="B75" s="122" t="s">
        <v>65</v>
      </c>
      <c r="C75" s="161">
        <v>3.0464000000000002</v>
      </c>
      <c r="D75" s="162">
        <v>5.6796500000000005</v>
      </c>
      <c r="E75" s="162">
        <v>0</v>
      </c>
      <c r="F75" s="162">
        <v>0</v>
      </c>
      <c r="G75" s="162">
        <v>0</v>
      </c>
      <c r="H75" s="162">
        <f ca="1">SUMIF(AMPmasterescalated!$C$3:$C$38,B75,AMPmasterescalated!$E$3:$E$37)/AMPmasterescalated!$F$1*(CPI!$D$46/CPI!$D$45)</f>
        <v>0</v>
      </c>
      <c r="I75" s="153">
        <f t="shared" ca="1" si="29"/>
        <v>5.6796500000000005</v>
      </c>
      <c r="J75" s="149">
        <f t="shared" ca="1" si="30"/>
        <v>8.7260500000000008</v>
      </c>
      <c r="K75" s="120" t="s">
        <v>21</v>
      </c>
      <c r="L75" s="120" t="s">
        <v>11</v>
      </c>
      <c r="N75" s="192"/>
      <c r="O75" s="133" t="s">
        <v>65</v>
      </c>
      <c r="P75" s="156">
        <f>IFERROR((C75*CPI!$D$46/CPI!$D$41),"")</f>
        <v>3.3854732258064519</v>
      </c>
      <c r="Q75" s="157">
        <f>IFERROR((D75*CPI!$D$46/CPI!$D$42),"")</f>
        <v>6.2363716689492037</v>
      </c>
      <c r="R75" s="157">
        <f>IFERROR((E75*CPI!$D$46/CPI!$D$43),"")</f>
        <v>0</v>
      </c>
      <c r="S75" s="157">
        <f>IFERROR((F75*CPI!$D$46/CPI!$D$44),"")</f>
        <v>0</v>
      </c>
      <c r="T75" s="157">
        <f>IFERROR((G75*CPI!$D$46/CPI!$D$45),"")</f>
        <v>0</v>
      </c>
      <c r="U75" s="157">
        <f ca="1">IFERROR((H75*CPI!$D$46/CPI!$D$46),"")</f>
        <v>0</v>
      </c>
      <c r="V75" s="153">
        <f t="shared" ca="1" si="31"/>
        <v>6.2363716689492037</v>
      </c>
      <c r="W75" s="163">
        <f t="shared" ca="1" si="32"/>
        <v>9.6218448947556556</v>
      </c>
      <c r="X75" s="173"/>
      <c r="Y75" s="192"/>
    </row>
    <row r="76" spans="2:25" ht="13.5" customHeight="1">
      <c r="B76" s="122" t="s">
        <v>63</v>
      </c>
      <c r="C76" s="161">
        <v>225.74502328124998</v>
      </c>
      <c r="D76" s="162">
        <v>43.193330000000003</v>
      </c>
      <c r="E76" s="162">
        <v>0</v>
      </c>
      <c r="F76" s="162">
        <v>0</v>
      </c>
      <c r="G76" s="162">
        <v>0</v>
      </c>
      <c r="H76" s="162">
        <f ca="1">SUMIF(AMPmasterescalated!$C$3:$C$38,B76,AMPmasterescalated!$E$3:$E$37)/AMPmasterescalated!$F$1*(CPI!$D$46/CPI!$D$45)</f>
        <v>0</v>
      </c>
      <c r="I76" s="153">
        <f t="shared" ca="1" si="29"/>
        <v>43.193330000000003</v>
      </c>
      <c r="J76" s="149">
        <f t="shared" ca="1" si="30"/>
        <v>268.93835328124999</v>
      </c>
      <c r="K76" s="120" t="s">
        <v>21</v>
      </c>
      <c r="L76" s="120" t="s">
        <v>11</v>
      </c>
      <c r="N76" s="192"/>
      <c r="O76" s="133" t="s">
        <v>63</v>
      </c>
      <c r="P76" s="156">
        <f>IFERROR((C76*CPI!$D$46/CPI!$D$41),"")</f>
        <v>250.87110431254135</v>
      </c>
      <c r="Q76" s="157">
        <f>IFERROR((D76*CPI!$D$46/CPI!$D$42),"")</f>
        <v>47.427158275522913</v>
      </c>
      <c r="R76" s="157">
        <f>IFERROR((E76*CPI!$D$46/CPI!$D$43),"")</f>
        <v>0</v>
      </c>
      <c r="S76" s="157">
        <f>IFERROR((F76*CPI!$D$46/CPI!$D$44),"")</f>
        <v>0</v>
      </c>
      <c r="T76" s="157">
        <f>IFERROR((G76*CPI!$D$46/CPI!$D$45),"")</f>
        <v>0</v>
      </c>
      <c r="U76" s="157">
        <f ca="1">IFERROR((H76*CPI!$D$46/CPI!$D$46),"")</f>
        <v>0</v>
      </c>
      <c r="V76" s="153">
        <f t="shared" ca="1" si="31"/>
        <v>47.427158275522913</v>
      </c>
      <c r="W76" s="163">
        <f t="shared" ca="1" si="32"/>
        <v>298.29826258806429</v>
      </c>
      <c r="X76" s="173"/>
      <c r="Y76" s="192"/>
    </row>
    <row r="77" spans="2:25">
      <c r="B77" s="145" t="s">
        <v>137</v>
      </c>
      <c r="C77" s="161">
        <v>19.931559999999998</v>
      </c>
      <c r="D77" s="162">
        <v>521.31650999999988</v>
      </c>
      <c r="E77" s="162">
        <v>0.6</v>
      </c>
      <c r="F77" s="162">
        <v>0</v>
      </c>
      <c r="G77" s="162">
        <v>0</v>
      </c>
      <c r="H77" s="162">
        <f ca="1">SUMIF(AMPmasterescalated!$C$3:$C$38,B77,AMPmasterescalated!$E$3:$E$37)/AMPmasterescalated!$F$1*(CPI!$D$46/CPI!$D$45)</f>
        <v>205.83836000000002</v>
      </c>
      <c r="I77" s="153">
        <f ca="1">SUM(D77:H77)</f>
        <v>727.75486999999998</v>
      </c>
      <c r="J77" s="149">
        <f t="shared" ca="1" si="30"/>
        <v>747.68642999999997</v>
      </c>
      <c r="K77" s="120" t="s">
        <v>21</v>
      </c>
      <c r="L77" s="120" t="s">
        <v>11</v>
      </c>
      <c r="N77" s="192"/>
      <c r="O77" s="133" t="s">
        <v>137</v>
      </c>
      <c r="P77" s="156">
        <f>IFERROR((C77*CPI!$D$46/CPI!$D$41),"")</f>
        <v>22.150000895665322</v>
      </c>
      <c r="Q77" s="157">
        <f>IFERROR((D77*CPI!$D$46/CPI!$D$42),"")</f>
        <v>572.41617239081165</v>
      </c>
      <c r="R77" s="157">
        <f>IFERROR((E77*CPI!$D$46/CPI!$D$43),"")</f>
        <v>0.64343142023346311</v>
      </c>
      <c r="S77" s="157">
        <f>IFERROR((F77*CPI!$D$46/CPI!$D$44),"")</f>
        <v>0</v>
      </c>
      <c r="T77" s="157">
        <f>IFERROR((G77*CPI!$D$46/CPI!$D$45),"")</f>
        <v>0</v>
      </c>
      <c r="U77" s="157">
        <f ca="1">IFERROR((H77*CPI!$D$46/CPI!$D$46),"")</f>
        <v>205.83836000000005</v>
      </c>
      <c r="V77" s="153">
        <f ca="1">SUM(Q77:U77)</f>
        <v>778.8979638110452</v>
      </c>
      <c r="W77" s="163">
        <f t="shared" ca="1" si="32"/>
        <v>801.04796470671056</v>
      </c>
      <c r="X77" s="173"/>
      <c r="Y77" s="192"/>
    </row>
    <row r="78" spans="2:25">
      <c r="B78" s="122" t="s">
        <v>38</v>
      </c>
      <c r="C78" s="161">
        <v>1.62</v>
      </c>
      <c r="D78" s="162">
        <v>719.85789</v>
      </c>
      <c r="E78" s="162">
        <v>595.49082999999996</v>
      </c>
      <c r="F78" s="162">
        <v>602.99523999999997</v>
      </c>
      <c r="G78" s="162">
        <v>390.47802000000001</v>
      </c>
      <c r="H78" s="162">
        <f ca="1">SUMIF(AMPmasterescalated!$C$3:$C$38,B78,AMPmasterescalated!$E$3:$E$37)/AMPmasterescalated!$F$1*(CPI!$D$46/CPI!$D$45)</f>
        <v>0</v>
      </c>
      <c r="I78" s="153">
        <f t="shared" ca="1" si="29"/>
        <v>2308.8219799999997</v>
      </c>
      <c r="J78" s="149">
        <f t="shared" ca="1" si="30"/>
        <v>2310.4419799999996</v>
      </c>
      <c r="K78" s="120" t="s">
        <v>19</v>
      </c>
      <c r="L78" s="120" t="s">
        <v>11</v>
      </c>
      <c r="N78" s="192"/>
      <c r="O78" s="133" t="s">
        <v>38</v>
      </c>
      <c r="P78" s="156">
        <f>IFERROR((C78*CPI!$D$46/CPI!$D$41),"")</f>
        <v>1.8003107358870969</v>
      </c>
      <c r="Q78" s="157">
        <f>IFERROR((D78*CPI!$D$46/CPI!$D$42),"")</f>
        <v>790.41866151357067</v>
      </c>
      <c r="R78" s="157">
        <f>IFERROR((E78*CPI!$D$46/CPI!$D$43),"")</f>
        <v>638.59585080483942</v>
      </c>
      <c r="S78" s="157">
        <f>IFERROR((F78*CPI!$D$46/CPI!$D$44),"")</f>
        <v>627.71434373607178</v>
      </c>
      <c r="T78" s="157">
        <f>IFERROR((G78*CPI!$D$46/CPI!$D$45),"")</f>
        <v>400.43520951000005</v>
      </c>
      <c r="U78" s="157">
        <f ca="1">IFERROR((H78*CPI!$D$46/CPI!$D$46),"")</f>
        <v>0</v>
      </c>
      <c r="V78" s="153">
        <f t="shared" ref="V78:V83" ca="1" si="33">SUM(Q78:U78)</f>
        <v>2457.1640655644824</v>
      </c>
      <c r="W78" s="163">
        <f t="shared" ca="1" si="32"/>
        <v>2458.9643763003687</v>
      </c>
      <c r="X78" s="173"/>
      <c r="Y78" s="192"/>
    </row>
    <row r="79" spans="2:25">
      <c r="B79" s="122" t="s">
        <v>61</v>
      </c>
      <c r="C79" s="161">
        <v>88.941330000000008</v>
      </c>
      <c r="D79" s="162">
        <v>793.9232260580452</v>
      </c>
      <c r="E79" s="162">
        <v>3596.3413363082377</v>
      </c>
      <c r="F79" s="162">
        <v>298.34076082003907</v>
      </c>
      <c r="G79" s="162">
        <v>0</v>
      </c>
      <c r="H79" s="162">
        <f ca="1">SUMIF(AMPmasterescalated!$C$3:$C$38,B79,AMPmasterescalated!$E$3:$E$37)/AMPmasterescalated!$F$1*(CPI!$D$46/CPI!$D$45)</f>
        <v>0</v>
      </c>
      <c r="I79" s="153">
        <f t="shared" ca="1" si="29"/>
        <v>4688.6053231863216</v>
      </c>
      <c r="J79" s="149">
        <f t="shared" ca="1" si="30"/>
        <v>4777.5466531863212</v>
      </c>
      <c r="K79" s="120" t="s">
        <v>19</v>
      </c>
      <c r="L79" s="120" t="s">
        <v>11</v>
      </c>
      <c r="N79" s="192"/>
      <c r="O79" s="133" t="s">
        <v>61</v>
      </c>
      <c r="P79" s="156">
        <f>IFERROR((C79*CPI!$D$46/CPI!$D$41),"")</f>
        <v>98.840760038936494</v>
      </c>
      <c r="Q79" s="157">
        <f>IFERROR((D79*CPI!$D$46/CPI!$D$42),"")</f>
        <v>871.74391279553265</v>
      </c>
      <c r="R79" s="157">
        <f>IFERROR((E79*CPI!$D$46/CPI!$D$43),"")</f>
        <v>3856.6650227751998</v>
      </c>
      <c r="S79" s="157">
        <f>IFERROR((F79*CPI!$D$46/CPI!$D$44),"")</f>
        <v>310.57090083807492</v>
      </c>
      <c r="T79" s="157">
        <f>IFERROR((G79*CPI!$D$46/CPI!$D$45),"")</f>
        <v>0</v>
      </c>
      <c r="U79" s="157">
        <f ca="1">IFERROR((H79*CPI!$D$46/CPI!$D$46),"")</f>
        <v>0</v>
      </c>
      <c r="V79" s="153">
        <f t="shared" ca="1" si="33"/>
        <v>5038.9798364088074</v>
      </c>
      <c r="W79" s="163">
        <f t="shared" ca="1" si="32"/>
        <v>5137.8205964477438</v>
      </c>
      <c r="X79" s="173"/>
      <c r="Y79" s="192"/>
    </row>
    <row r="80" spans="2:25">
      <c r="B80" s="122" t="s">
        <v>60</v>
      </c>
      <c r="C80" s="161">
        <v>212.8886</v>
      </c>
      <c r="D80" s="162">
        <v>381.99569345331338</v>
      </c>
      <c r="E80" s="162">
        <v>3321.6726593926624</v>
      </c>
      <c r="F80" s="162">
        <v>151.81226962681487</v>
      </c>
      <c r="G80" s="162">
        <v>0</v>
      </c>
      <c r="H80" s="162">
        <f ca="1">SUMIF(AMPmasterescalated!$C$3:$C$38,B80,AMPmasterescalated!$E$3:$E$37)/AMPmasterescalated!$F$1*(CPI!$D$46/CPI!$D$45)</f>
        <v>0</v>
      </c>
      <c r="I80" s="153">
        <f ca="1">SUM(D80:H80)</f>
        <v>3855.4806224727904</v>
      </c>
      <c r="J80" s="149">
        <f ca="1">SUM(C80:H80)</f>
        <v>4068.3692224727902</v>
      </c>
      <c r="K80" s="120" t="s">
        <v>19</v>
      </c>
      <c r="L80" s="120" t="s">
        <v>11</v>
      </c>
      <c r="N80" s="192"/>
      <c r="O80" s="133" t="s">
        <v>60</v>
      </c>
      <c r="P80" s="156">
        <f>IFERROR((C80*CPI!$D$46/CPI!$D$41),"")</f>
        <v>236.58372353578631</v>
      </c>
      <c r="Q80" s="157">
        <f>IFERROR((D80*CPI!$D$46/CPI!$D$42),"")</f>
        <v>419.43907112460244</v>
      </c>
      <c r="R80" s="157">
        <f>IFERROR((E80*CPI!$D$46/CPI!$D$43),"")</f>
        <v>3562.114261306142</v>
      </c>
      <c r="S80" s="157">
        <f>IFERROR((F80*CPI!$D$46/CPI!$D$44),"")</f>
        <v>158.03564087815965</v>
      </c>
      <c r="T80" s="157">
        <f>IFERROR((G80*CPI!$D$46/CPI!$D$45),"")</f>
        <v>0</v>
      </c>
      <c r="U80" s="157">
        <f ca="1">IFERROR((H80*CPI!$D$46/CPI!$D$46),"")</f>
        <v>0</v>
      </c>
      <c r="V80" s="153">
        <f t="shared" ca="1" si="33"/>
        <v>4139.5889733089043</v>
      </c>
      <c r="W80" s="163">
        <f ca="1">SUM(P80:U80)</f>
        <v>4376.172696844691</v>
      </c>
      <c r="X80" s="173"/>
      <c r="Y80" s="192"/>
    </row>
    <row r="81" spans="2:25">
      <c r="B81" s="122" t="s">
        <v>59</v>
      </c>
      <c r="C81" s="161">
        <v>76.25658</v>
      </c>
      <c r="D81" s="162">
        <v>51.313516824169284</v>
      </c>
      <c r="E81" s="162">
        <v>594.09003838088813</v>
      </c>
      <c r="F81" s="162">
        <v>25.461300616621038</v>
      </c>
      <c r="G81" s="162">
        <v>0</v>
      </c>
      <c r="H81" s="162">
        <f ca="1">SUMIF(AMPmasterescalated!$C$3:$C$38,B81,AMPmasterescalated!$E$3:$E$37)/AMPmasterescalated!$F$1*(CPI!$D$46/CPI!$D$45)</f>
        <v>0</v>
      </c>
      <c r="I81" s="153">
        <f t="shared" ca="1" si="29"/>
        <v>670.86485582167847</v>
      </c>
      <c r="J81" s="149">
        <f t="shared" ca="1" si="30"/>
        <v>747.12143582167846</v>
      </c>
      <c r="K81" s="120" t="s">
        <v>19</v>
      </c>
      <c r="L81" s="120" t="s">
        <v>11</v>
      </c>
      <c r="N81" s="192"/>
      <c r="O81" s="133" t="s">
        <v>59</v>
      </c>
      <c r="P81" s="156">
        <f>IFERROR((C81*CPI!$D$46/CPI!$D$41),"")</f>
        <v>84.744160281502019</v>
      </c>
      <c r="Q81" s="157">
        <f>IFERROR((D81*CPI!$D$46/CPI!$D$42),"")</f>
        <v>56.343289209088169</v>
      </c>
      <c r="R81" s="157">
        <f>IFERROR((E81*CPI!$D$46/CPI!$D$43),"")</f>
        <v>637.0936619032791</v>
      </c>
      <c r="S81" s="157">
        <f>IFERROR((F81*CPI!$D$46/CPI!$D$44),"")</f>
        <v>26.505057663853393</v>
      </c>
      <c r="T81" s="157">
        <f>IFERROR((G81*CPI!$D$46/CPI!$D$45),"")</f>
        <v>0</v>
      </c>
      <c r="U81" s="157">
        <f ca="1">IFERROR((H81*CPI!$D$46/CPI!$D$46),"")</f>
        <v>0</v>
      </c>
      <c r="V81" s="153">
        <f t="shared" ca="1" si="33"/>
        <v>719.94200877622075</v>
      </c>
      <c r="W81" s="163">
        <f t="shared" ca="1" si="32"/>
        <v>804.68616905772274</v>
      </c>
      <c r="X81" s="173"/>
      <c r="Y81" s="192"/>
    </row>
    <row r="82" spans="2:25">
      <c r="B82" s="122" t="s">
        <v>39</v>
      </c>
      <c r="C82" s="161">
        <v>143.83445</v>
      </c>
      <c r="D82" s="162">
        <v>374.67826366447224</v>
      </c>
      <c r="E82" s="162">
        <v>5208.711165918211</v>
      </c>
      <c r="F82" s="162">
        <v>90.410668936525241</v>
      </c>
      <c r="G82" s="162">
        <v>0</v>
      </c>
      <c r="H82" s="162">
        <f ca="1">SUMIF(AMPmasterescalated!$C$3:$C$38,B82,AMPmasterescalated!$E$3:$E$37)/AMPmasterescalated!$F$1*(CPI!$D$46/CPI!$D$45)</f>
        <v>0</v>
      </c>
      <c r="I82" s="153">
        <f ca="1">SUM(D82:H82)</f>
        <v>5673.8000985192084</v>
      </c>
      <c r="J82" s="149">
        <f ca="1">SUM(C82:H82)</f>
        <v>5817.6345485192087</v>
      </c>
      <c r="K82" s="120" t="s">
        <v>19</v>
      </c>
      <c r="L82" s="120" t="s">
        <v>11</v>
      </c>
      <c r="N82" s="192"/>
      <c r="O82" s="133" t="s">
        <v>39</v>
      </c>
      <c r="P82" s="156">
        <f>IFERROR((C82*CPI!$D$46/CPI!$D$41),"")</f>
        <v>159.84364476877519</v>
      </c>
      <c r="Q82" s="157">
        <f>IFERROR((D82*CPI!$D$46/CPI!$D$42),"")</f>
        <v>411.40438380678285</v>
      </c>
      <c r="R82" s="157">
        <f>IFERROR((E82*CPI!$D$46/CPI!$D$43),"")</f>
        <v>5585.7473717877529</v>
      </c>
      <c r="S82" s="157">
        <f>IFERROR((F82*CPI!$D$46/CPI!$D$44),"")</f>
        <v>94.116951434359905</v>
      </c>
      <c r="T82" s="157">
        <f>IFERROR((G82*CPI!$D$46/CPI!$D$45),"")</f>
        <v>0</v>
      </c>
      <c r="U82" s="157">
        <f ca="1">IFERROR((H82*CPI!$D$46/CPI!$D$46),"")</f>
        <v>0</v>
      </c>
      <c r="V82" s="153">
        <f ca="1">SUM(Q82:U82)</f>
        <v>6091.2687070288957</v>
      </c>
      <c r="W82" s="163">
        <f ca="1">SUM(P82:U82)</f>
        <v>6251.1123517976712</v>
      </c>
      <c r="X82" s="173"/>
      <c r="Y82" s="192"/>
    </row>
    <row r="83" spans="2:25">
      <c r="B83" s="122" t="s">
        <v>58</v>
      </c>
      <c r="C83" s="161" t="str">
        <f>IFERROR((VLOOKUP(B83,'[70]2. Reg Capex as incurred by FY '!$B$62:$I$101,4,FALSE)/1000),"")</f>
        <v/>
      </c>
      <c r="D83" s="162" t="str">
        <f>IFERROR((VLOOKUP(B83,'[70]2. Reg Capex as incurred by FY '!$B$62:$I$101,5,FALSE)/1000),"")</f>
        <v/>
      </c>
      <c r="E83" s="162" t="str">
        <f>IFERROR((VLOOKUP(B83,'[70]2. Reg Capex as incurred by FY '!$B$62:$I$101,6,FALSE)/1000),"")</f>
        <v/>
      </c>
      <c r="F83" s="162" t="str">
        <f>IFERROR((VLOOKUP(B83,#REF!,7,FALSE)/1000),"")</f>
        <v/>
      </c>
      <c r="G83" s="162" t="str">
        <f>IFERROR((VLOOKUP(B83,#REF!,8,FALSE)/1000),"")</f>
        <v/>
      </c>
      <c r="H83" s="162">
        <f ca="1">SUMIF(AMPmasterescalated!$C$3:$C$38,B83,AMPmasterescalated!$E$3:$E$37)/AMPmasterescalated!$F$1*(CPI!$D$46/CPI!$D$45)</f>
        <v>0</v>
      </c>
      <c r="I83" s="113">
        <f t="shared" ca="1" si="29"/>
        <v>0</v>
      </c>
      <c r="J83" s="149">
        <f t="shared" ca="1" si="30"/>
        <v>0</v>
      </c>
      <c r="K83" s="120" t="s">
        <v>21</v>
      </c>
      <c r="L83" s="120" t="s">
        <v>11</v>
      </c>
      <c r="N83" s="192"/>
      <c r="O83" s="133" t="s">
        <v>58</v>
      </c>
      <c r="P83" s="156" t="str">
        <f>IFERROR((C83*CPI!$D$46/CPI!$D$41),"")</f>
        <v/>
      </c>
      <c r="Q83" s="157" t="str">
        <f>IFERROR((D83*CPI!$D$46/CPI!$D$42),"")</f>
        <v/>
      </c>
      <c r="R83" s="157" t="str">
        <f>IFERROR((E83*CPI!$D$46/CPI!$D$43),"")</f>
        <v/>
      </c>
      <c r="S83" s="157" t="str">
        <f>IFERROR((F83*CPI!$D$46/CPI!$D$44),"")</f>
        <v/>
      </c>
      <c r="T83" s="157" t="str">
        <f>IFERROR((G83*CPI!$D$46/CPI!$D$45),"")</f>
        <v/>
      </c>
      <c r="U83" s="157">
        <f ca="1">IFERROR((H83*CPI!$D$46/CPI!$D$46),"")</f>
        <v>0</v>
      </c>
      <c r="V83" s="153">
        <f t="shared" ca="1" si="33"/>
        <v>0</v>
      </c>
      <c r="W83" s="163">
        <f t="shared" ca="1" si="32"/>
        <v>0</v>
      </c>
      <c r="X83" s="173"/>
      <c r="Y83" s="192"/>
    </row>
    <row r="84" spans="2:25" s="1" customFormat="1">
      <c r="B84" s="123" t="s">
        <v>138</v>
      </c>
      <c r="C84" s="153">
        <f>SUM(C69:C83)</f>
        <v>3566.8457882298849</v>
      </c>
      <c r="D84" s="153">
        <f>SUM(D69:D83)</f>
        <v>3746.9610941890746</v>
      </c>
      <c r="E84" s="153">
        <f t="shared" ref="E84:H84" si="34">SUM(E69:E83)</f>
        <v>14058.022185279315</v>
      </c>
      <c r="F84" s="153">
        <f t="shared" si="34"/>
        <v>1390.4389400000002</v>
      </c>
      <c r="G84" s="153">
        <f t="shared" si="34"/>
        <v>880.24445000000003</v>
      </c>
      <c r="H84" s="153">
        <f t="shared" ca="1" si="34"/>
        <v>722.74163500000009</v>
      </c>
      <c r="I84" s="153">
        <f ca="1">SUM(I69:I83)</f>
        <v>20798.408304468387</v>
      </c>
      <c r="J84" s="150">
        <f ca="1">SUM(J69:J83)</f>
        <v>24365.254092698269</v>
      </c>
      <c r="K84" s="121"/>
      <c r="L84" s="120"/>
      <c r="N84" s="192"/>
      <c r="O84" s="123" t="s">
        <v>138</v>
      </c>
      <c r="P84" s="155">
        <f>SUM(P69:P83)</f>
        <v>3963.8461517308251</v>
      </c>
      <c r="Q84" s="153">
        <f>SUM(Q69:Q83)</f>
        <v>4114.2397880953322</v>
      </c>
      <c r="R84" s="153">
        <f t="shared" ref="R84" si="35">SUM(R69:R83)</f>
        <v>15075.621967246336</v>
      </c>
      <c r="S84" s="153">
        <f t="shared" ref="S84" si="36">SUM(S69:S83)</f>
        <v>1447.438402212229</v>
      </c>
      <c r="T84" s="153">
        <f t="shared" ref="T84" si="37">SUM(T69:T83)</f>
        <v>902.69068347500013</v>
      </c>
      <c r="U84" s="153">
        <f ca="1">SUM(U69:U83)</f>
        <v>722.74163500000009</v>
      </c>
      <c r="V84" s="153">
        <f ca="1">SUM(V69:V83)</f>
        <v>22262.732476028898</v>
      </c>
      <c r="W84" s="163">
        <f ca="1">SUM(W69:W83)</f>
        <v>26226.578627759722</v>
      </c>
      <c r="X84" s="173"/>
      <c r="Y84" s="192"/>
    </row>
    <row r="85" spans="2:25">
      <c r="B85" s="131" t="s">
        <v>134</v>
      </c>
      <c r="C85" s="161">
        <v>123.70699999999999</v>
      </c>
      <c r="D85" s="162">
        <v>195.85139000000001</v>
      </c>
      <c r="E85" s="162">
        <v>266.05508000000003</v>
      </c>
      <c r="F85" s="162">
        <v>319.40100000000001</v>
      </c>
      <c r="G85" s="162">
        <v>198.71723</v>
      </c>
      <c r="H85" s="212">
        <f>AMPmasterescalated!E22/AMPmasterescalated!F1*(CPI!$D$46/CPI!$D$45)</f>
        <v>250.22200000000001</v>
      </c>
      <c r="I85" s="153">
        <f>SUM(D85:H85)</f>
        <v>1230.2466999999999</v>
      </c>
      <c r="J85" s="149">
        <f>SUM(C85:H85)</f>
        <v>1353.9537</v>
      </c>
      <c r="K85" s="137" t="s">
        <v>23</v>
      </c>
      <c r="L85" s="137" t="s">
        <v>11</v>
      </c>
      <c r="N85" s="192"/>
      <c r="O85" s="133" t="str">
        <f t="shared" ref="O85:O114" si="38">B85</f>
        <v>Routine replacement &amp; non system</v>
      </c>
      <c r="P85" s="156">
        <f>IFERROR((C85*CPI!$D$46/CPI!$D$41),"")</f>
        <v>137.47595074344758</v>
      </c>
      <c r="Q85" s="157">
        <f>IFERROR((D85*CPI!$D$46/CPI!$D$42),"")</f>
        <v>215.04882517766436</v>
      </c>
      <c r="R85" s="157">
        <f>IFERROR((E85*CPI!$D$46/CPI!$D$43),"")</f>
        <v>285.31366330787944</v>
      </c>
      <c r="S85" s="157">
        <f>IFERROR((F85*CPI!$D$46/CPI!$D$44),"")</f>
        <v>332.49448055949006</v>
      </c>
      <c r="T85" s="157">
        <f>IFERROR((G85*CPI!$D$46/CPI!$D$45),"")</f>
        <v>203.78451936500002</v>
      </c>
      <c r="U85" s="157">
        <f>IFERROR((H85*CPI!$D$46/CPI!$D$46),"")</f>
        <v>250.22199999999998</v>
      </c>
      <c r="V85" s="153">
        <f>SUM(Q85:U85)</f>
        <v>1286.8634884100338</v>
      </c>
      <c r="W85" s="163">
        <f>SUM(P85:U85)</f>
        <v>1424.3394391534814</v>
      </c>
      <c r="X85" s="173"/>
      <c r="Y85" s="192"/>
    </row>
    <row r="86" spans="2:25" s="172" customFormat="1">
      <c r="B86" s="131" t="s">
        <v>211</v>
      </c>
      <c r="C86" s="161">
        <v>0</v>
      </c>
      <c r="D86" s="162">
        <v>81.231750000000005</v>
      </c>
      <c r="E86" s="162">
        <v>634.77671999999995</v>
      </c>
      <c r="F86" s="162">
        <v>643.84393999999998</v>
      </c>
      <c r="G86" s="162">
        <v>392.36518000000001</v>
      </c>
      <c r="H86" s="162">
        <f ca="1">SUMIF(AMPmasterescalated!$C$3:$C$38,B86,AMPmasterescalated!$E$3:$E$37)/AMPmasterescalated!$F$1*(CPI!$D$46/CPI!$D$45)</f>
        <v>307.65000000000003</v>
      </c>
      <c r="I86" s="153">
        <f t="shared" ref="I86:I87" ca="1" si="39">SUM(D86:H86)</f>
        <v>2059.8675899999998</v>
      </c>
      <c r="J86" s="149">
        <f t="shared" ref="J86:J87" ca="1" si="40">SUM(C86:H86)</f>
        <v>2059.8675899999998</v>
      </c>
      <c r="K86" s="137" t="s">
        <v>23</v>
      </c>
      <c r="L86" s="137" t="s">
        <v>12</v>
      </c>
      <c r="N86" s="192"/>
      <c r="O86" s="133" t="str">
        <f t="shared" si="38"/>
        <v>Motor vehicles</v>
      </c>
      <c r="P86" s="156">
        <f>IFERROR((C86*CPI!$D$46/CPI!$D$41),"")</f>
        <v>0</v>
      </c>
      <c r="Q86" s="157">
        <f>IFERROR((D86*CPI!$D$46/CPI!$D$42),"")</f>
        <v>89.194120116409366</v>
      </c>
      <c r="R86" s="157">
        <f>IFERROR((E86*CPI!$D$46/CPI!$D$43),"")</f>
        <v>680.72547746789883</v>
      </c>
      <c r="S86" s="157">
        <f>IFERROR((F86*CPI!$D$46/CPI!$D$44),"")</f>
        <v>670.23758971222844</v>
      </c>
      <c r="T86" s="157">
        <f>IFERROR((G86*CPI!$D$46/CPI!$D$45),"")</f>
        <v>402.37049209000003</v>
      </c>
      <c r="U86" s="157">
        <f ca="1">IFERROR((H86*CPI!$D$46/CPI!$D$46),"")</f>
        <v>307.65000000000003</v>
      </c>
      <c r="V86" s="153">
        <f t="shared" ref="V86:V109" ca="1" si="41">SUM(Q86:U86)</f>
        <v>2150.1776793865365</v>
      </c>
      <c r="W86" s="163">
        <f t="shared" ref="W86:W115" ca="1" si="42">SUM(P86:U86)</f>
        <v>2150.1776793865365</v>
      </c>
      <c r="X86" s="173"/>
      <c r="Y86" s="192"/>
    </row>
    <row r="87" spans="2:25" s="172" customFormat="1">
      <c r="B87" s="131" t="s">
        <v>213</v>
      </c>
      <c r="C87" s="161">
        <v>0</v>
      </c>
      <c r="D87" s="162">
        <v>2.3619299999999996</v>
      </c>
      <c r="E87" s="162">
        <v>125.94022</v>
      </c>
      <c r="F87" s="162">
        <v>14.16691</v>
      </c>
      <c r="G87" s="162">
        <v>0</v>
      </c>
      <c r="H87" s="162">
        <f ca="1">SUMIF(AMPmasterescalated!$C$3:$C$38,B87,AMPmasterescalated!$E$3:$E$37)/AMPmasterescalated!$F$1*(CPI!$D$46/CPI!$D$45)</f>
        <v>0</v>
      </c>
      <c r="I87" s="153">
        <f t="shared" ca="1" si="39"/>
        <v>142.46905999999998</v>
      </c>
      <c r="J87" s="149">
        <f t="shared" ca="1" si="40"/>
        <v>142.46905999999998</v>
      </c>
      <c r="K87" s="137" t="s">
        <v>23</v>
      </c>
      <c r="L87" s="137" t="s">
        <v>12</v>
      </c>
      <c r="N87" s="192"/>
      <c r="O87" s="133" t="str">
        <f t="shared" si="38"/>
        <v>Integrity Data Tool</v>
      </c>
      <c r="P87" s="156">
        <f>IFERROR((C87*CPI!$D$46/CPI!$D$41),"")</f>
        <v>0</v>
      </c>
      <c r="Q87" s="157">
        <f>IFERROR((D87*CPI!$D$46/CPI!$D$42),"")</f>
        <v>2.5934473666583666</v>
      </c>
      <c r="R87" s="157">
        <f>IFERROR((E87*CPI!$D$46/CPI!$D$43),"")</f>
        <v>135.056491031858</v>
      </c>
      <c r="S87" s="157">
        <f>IFERROR((F87*CPI!$D$46/CPI!$D$44),"")</f>
        <v>14.747666355406043</v>
      </c>
      <c r="T87" s="157">
        <f>IFERROR((G87*CPI!$D$46/CPI!$D$45),"")</f>
        <v>0</v>
      </c>
      <c r="U87" s="157">
        <f ca="1">IFERROR((H87*CPI!$D$46/CPI!$D$46),"")</f>
        <v>0</v>
      </c>
      <c r="V87" s="153">
        <f t="shared" ca="1" si="41"/>
        <v>152.39760475392239</v>
      </c>
      <c r="W87" s="163">
        <f t="shared" ca="1" si="42"/>
        <v>152.39760475392239</v>
      </c>
      <c r="X87" s="173"/>
      <c r="Y87" s="192"/>
    </row>
    <row r="88" spans="2:25">
      <c r="B88" s="131" t="s">
        <v>150</v>
      </c>
      <c r="C88" s="161">
        <v>384.45812819900004</v>
      </c>
      <c r="D88" s="162">
        <v>89.739579061000015</v>
      </c>
      <c r="E88" s="162">
        <v>740.17946862200017</v>
      </c>
      <c r="F88" s="162">
        <v>836.99391717400022</v>
      </c>
      <c r="G88" s="162">
        <v>1459.485324238</v>
      </c>
      <c r="H88" s="162">
        <f ca="1">SUMIF(AMPmasterescalated!$C$3:$C$38,B88,AMPmasterescalated!$E$3:$E$37)/AMPmasterescalated!$F$1*(CPI!$D$46/CPI!$D$45)</f>
        <v>0</v>
      </c>
      <c r="I88" s="153">
        <f ca="1">SUM(D88:H88)</f>
        <v>3126.3982890950001</v>
      </c>
      <c r="J88" s="149">
        <f ca="1">SUM(C88:H88)</f>
        <v>3510.8564172940005</v>
      </c>
      <c r="K88" s="137" t="s">
        <v>23</v>
      </c>
      <c r="L88" s="137" t="s">
        <v>12</v>
      </c>
      <c r="N88" s="192"/>
      <c r="O88" s="133" t="str">
        <f t="shared" si="38"/>
        <v>Corporate assets &amp; non system</v>
      </c>
      <c r="P88" s="156">
        <f>IFERROR((C88*CPI!$D$46/CPI!$D$41),"")</f>
        <v>427.24944178748001</v>
      </c>
      <c r="Q88" s="157">
        <f>IFERROR((D88*CPI!$D$46/CPI!$D$42),"")</f>
        <v>98.535890141020602</v>
      </c>
      <c r="R88" s="157">
        <f>IFERROR((E88*CPI!$D$46/CPI!$D$43),"")</f>
        <v>793.75787787183936</v>
      </c>
      <c r="S88" s="157">
        <f>IFERROR((F88*CPI!$D$46/CPI!$D$44),"")</f>
        <v>871.3055304217022</v>
      </c>
      <c r="T88" s="157">
        <f>IFERROR((G88*CPI!$D$46/CPI!$D$45),"")</f>
        <v>1496.702200006069</v>
      </c>
      <c r="U88" s="157">
        <f ca="1">IFERROR((H88*CPI!$D$46/CPI!$D$46),"")</f>
        <v>0</v>
      </c>
      <c r="V88" s="153">
        <f t="shared" ca="1" si="41"/>
        <v>3260.3014984406309</v>
      </c>
      <c r="W88" s="163">
        <f t="shared" ca="1" si="42"/>
        <v>3687.5509402281114</v>
      </c>
      <c r="X88" s="173"/>
      <c r="Y88" s="192"/>
    </row>
    <row r="89" spans="2:25">
      <c r="B89" s="131" t="s">
        <v>148</v>
      </c>
      <c r="C89" s="161">
        <v>0</v>
      </c>
      <c r="D89" s="162" t="s">
        <v>252</v>
      </c>
      <c r="E89" s="162">
        <v>6.1440000000000001</v>
      </c>
      <c r="F89" s="162">
        <v>533.52656000000002</v>
      </c>
      <c r="G89" s="162">
        <v>54.572589999999998</v>
      </c>
      <c r="H89" s="162">
        <f ca="1">SUMIF(AMPmasterescalated!$C$3:$C$38,B89,AMPmasterescalated!$E$3:$E$37)/AMPmasterescalated!$F$1*(CPI!$D$46/CPI!$D$45)</f>
        <v>0</v>
      </c>
      <c r="I89" s="153">
        <f t="shared" ref="I89:I113" ca="1" si="43">SUM(D89:H89)</f>
        <v>594.24315000000001</v>
      </c>
      <c r="J89" s="149">
        <f t="shared" ref="J89:J115" ca="1" si="44">SUM(C89:H89)</f>
        <v>594.24315000000001</v>
      </c>
      <c r="K89" s="137" t="s">
        <v>21</v>
      </c>
      <c r="L89" s="137" t="s">
        <v>10</v>
      </c>
      <c r="N89" s="192"/>
      <c r="O89" s="133" t="str">
        <f t="shared" si="38"/>
        <v>Noonamah Offtake</v>
      </c>
      <c r="P89" s="156">
        <f>IFERROR((C89*CPI!$D$46/CPI!$D$41),"")</f>
        <v>0</v>
      </c>
      <c r="Q89" s="157" t="str">
        <f>IFERROR((D89*CPI!$D$46/CPI!$D$42),"")</f>
        <v/>
      </c>
      <c r="R89" s="157">
        <f>IFERROR((E89*CPI!$D$46/CPI!$D$43),"")</f>
        <v>6.5887377431906629</v>
      </c>
      <c r="S89" s="157">
        <f>IFERROR((F89*CPI!$D$46/CPI!$D$44),"")</f>
        <v>555.39787424551469</v>
      </c>
      <c r="T89" s="157">
        <f>IFERROR((G89*CPI!$D$46/CPI!$D$45),"")</f>
        <v>55.964191045</v>
      </c>
      <c r="U89" s="157">
        <f ca="1">IFERROR((H89*CPI!$D$46/CPI!$D$46),"")</f>
        <v>0</v>
      </c>
      <c r="V89" s="153">
        <f t="shared" ca="1" si="41"/>
        <v>617.95080303370537</v>
      </c>
      <c r="W89" s="163">
        <f t="shared" ca="1" si="42"/>
        <v>617.95080303370537</v>
      </c>
      <c r="X89" s="173"/>
      <c r="Y89" s="192"/>
    </row>
    <row r="90" spans="2:25">
      <c r="B90" s="131" t="str">
        <f>'AMP-MASTER'!B3</f>
        <v>Below ground station pipe work recoating - Phase 2</v>
      </c>
      <c r="C90" s="161">
        <v>0</v>
      </c>
      <c r="D90" s="162" t="s">
        <v>252</v>
      </c>
      <c r="E90" s="162" t="s">
        <v>252</v>
      </c>
      <c r="F90" s="162">
        <v>30.731210000000001</v>
      </c>
      <c r="G90" s="162">
        <v>491.52024</v>
      </c>
      <c r="H90" s="162">
        <f ca="1">SUMIF(AMPmasterescalated!$C$3:$C$38,B90,AMPmasterescalated!$E$3:$E$37)/AMPmasterescalated!$F$1*(CPI!$D$46/CPI!$D$45)</f>
        <v>2100.3915051700001</v>
      </c>
      <c r="I90" s="153">
        <f t="shared" ca="1" si="43"/>
        <v>2622.6429551700003</v>
      </c>
      <c r="J90" s="149">
        <f t="shared" ca="1" si="44"/>
        <v>2622.6429551700003</v>
      </c>
      <c r="K90" s="137" t="s">
        <v>19</v>
      </c>
      <c r="L90" s="137" t="s">
        <v>11</v>
      </c>
      <c r="N90" s="192"/>
      <c r="O90" s="133" t="str">
        <f t="shared" si="38"/>
        <v>Below ground station pipe work recoating - Phase 2</v>
      </c>
      <c r="P90" s="156">
        <f>IFERROR((C90*CPI!$D$46/CPI!$D$41),"")</f>
        <v>0</v>
      </c>
      <c r="Q90" s="157" t="str">
        <f>IFERROR((D90*CPI!$D$46/CPI!$D$42),"")</f>
        <v/>
      </c>
      <c r="R90" s="157" t="str">
        <f>IFERROR((E90*CPI!$D$46/CPI!$D$43),"")</f>
        <v/>
      </c>
      <c r="S90" s="157">
        <f>IFERROR((F90*CPI!$D$46/CPI!$D$44),"")</f>
        <v>31.991000985953729</v>
      </c>
      <c r="T90" s="157">
        <f>IFERROR((G90*CPI!$D$46/CPI!$D$45),"")</f>
        <v>504.05400612000005</v>
      </c>
      <c r="U90" s="157">
        <f ca="1">IFERROR((H90*CPI!$D$46/CPI!$D$46),"")</f>
        <v>2100.3915051700001</v>
      </c>
      <c r="V90" s="153">
        <f t="shared" ca="1" si="41"/>
        <v>2636.4365122759536</v>
      </c>
      <c r="W90" s="163">
        <f t="shared" ca="1" si="42"/>
        <v>2636.4365122759536</v>
      </c>
      <c r="X90" s="173"/>
      <c r="Y90" s="192"/>
    </row>
    <row r="91" spans="2:25" s="192" customFormat="1">
      <c r="B91" s="131" t="str">
        <f>'AMP-MASTER'!C5</f>
        <v>Replace site batteries</v>
      </c>
      <c r="C91" s="161" t="s">
        <v>252</v>
      </c>
      <c r="D91" s="162" t="s">
        <v>252</v>
      </c>
      <c r="E91" s="162" t="s">
        <v>252</v>
      </c>
      <c r="F91" s="162" t="s">
        <v>252</v>
      </c>
      <c r="G91" s="256" t="s">
        <v>252</v>
      </c>
      <c r="H91" s="162">
        <f ca="1">SUMIF(AMPmasterescalated!$C$3:$C$38,B91,AMPmasterescalated!$E$3:$E$37)/AMPmasterescalated!$F$1*(CPI!$D$46/CPI!$D$45)</f>
        <v>47.313103810000001</v>
      </c>
      <c r="I91" s="153">
        <f t="shared" ref="I91" ca="1" si="45">SUM(D91:H91)</f>
        <v>47.313103810000001</v>
      </c>
      <c r="J91" s="149">
        <f t="shared" ref="J91" ca="1" si="46">SUM(C91:H91)</f>
        <v>47.313103810000001</v>
      </c>
      <c r="K91" s="137" t="s">
        <v>21</v>
      </c>
      <c r="L91" s="137" t="s">
        <v>11</v>
      </c>
      <c r="O91" s="133" t="str">
        <f t="shared" si="38"/>
        <v>Replace site batteries</v>
      </c>
      <c r="P91" s="156" t="str">
        <f>IFERROR((C91*CPI!$D$46/CPI!$D$41),"")</f>
        <v/>
      </c>
      <c r="Q91" s="157" t="str">
        <f>IFERROR((D91*CPI!$D$46/CPI!$D$42),"")</f>
        <v/>
      </c>
      <c r="R91" s="157" t="str">
        <f>IFERROR((E91*CPI!$D$46/CPI!$D$43),"")</f>
        <v/>
      </c>
      <c r="S91" s="157" t="str">
        <f>IFERROR((F91*CPI!$D$46/CPI!$D$44),"")</f>
        <v/>
      </c>
      <c r="T91" s="157" t="str">
        <f>IFERROR((G91*CPI!$D$46/CPI!$D$45),"")</f>
        <v/>
      </c>
      <c r="U91" s="157">
        <f ca="1">IFERROR((H91*CPI!$D$46/CPI!$D$46),"")</f>
        <v>47.313103810000001</v>
      </c>
      <c r="V91" s="153">
        <f t="shared" ca="1" si="41"/>
        <v>47.313103810000001</v>
      </c>
      <c r="W91" s="163">
        <f t="shared" ca="1" si="42"/>
        <v>47.313103810000001</v>
      </c>
      <c r="X91" s="173"/>
    </row>
    <row r="92" spans="2:25" s="192" customFormat="1" ht="13.5" customHeight="1">
      <c r="B92" s="131" t="str">
        <f>'AMP-MASTER'!C6</f>
        <v>Replace battery chargers at 240 V sites</v>
      </c>
      <c r="C92" s="161">
        <v>0</v>
      </c>
      <c r="D92" s="162">
        <v>0</v>
      </c>
      <c r="E92" s="162">
        <v>0</v>
      </c>
      <c r="F92" s="162">
        <v>0</v>
      </c>
      <c r="G92" s="256">
        <v>16.319489999999998</v>
      </c>
      <c r="H92" s="162">
        <f ca="1">SUMIF(AMPmasterescalated!$C$3:$C$38,B92,AMPmasterescalated!$E$3:$E$37)/AMPmasterescalated!$F$1*(CPI!$D$46/CPI!$D$45)</f>
        <v>51.473434249999997</v>
      </c>
      <c r="I92" s="153">
        <f t="shared" ref="I92:I109" ca="1" si="47">SUM(D92:H92)</f>
        <v>67.792924249999999</v>
      </c>
      <c r="J92" s="149">
        <f t="shared" ref="J92:J109" ca="1" si="48">SUM(C92:H92)</f>
        <v>67.792924249999999</v>
      </c>
      <c r="K92" s="137" t="s">
        <v>21</v>
      </c>
      <c r="L92" s="137" t="s">
        <v>11</v>
      </c>
      <c r="O92" s="133" t="str">
        <f t="shared" si="38"/>
        <v>Replace battery chargers at 240 V sites</v>
      </c>
      <c r="P92" s="156">
        <f>IFERROR((C92*CPI!$D$46/CPI!$D$41),"")</f>
        <v>0</v>
      </c>
      <c r="Q92" s="157">
        <f>IFERROR((D92*CPI!$D$46/CPI!$D$42),"")</f>
        <v>0</v>
      </c>
      <c r="R92" s="157">
        <f>IFERROR((E92*CPI!$D$46/CPI!$D$43),"")</f>
        <v>0</v>
      </c>
      <c r="S92" s="157">
        <f>IFERROR((F92*CPI!$D$46/CPI!$D$44),"")</f>
        <v>0</v>
      </c>
      <c r="T92" s="157">
        <f>IFERROR((G92*CPI!$D$46/CPI!$D$45),"")</f>
        <v>16.735636995</v>
      </c>
      <c r="U92" s="157">
        <f ca="1">IFERROR((H92*CPI!$D$46/CPI!$D$46),"")</f>
        <v>51.473434249999997</v>
      </c>
      <c r="V92" s="153">
        <f t="shared" ca="1" si="41"/>
        <v>68.20907124499999</v>
      </c>
      <c r="W92" s="163">
        <f t="shared" ca="1" si="42"/>
        <v>68.20907124499999</v>
      </c>
      <c r="X92" s="173"/>
    </row>
    <row r="93" spans="2:25" s="192" customFormat="1">
      <c r="B93" s="131" t="str">
        <f>'AMP-MASTER'!C7</f>
        <v>Single loop controller replacement</v>
      </c>
      <c r="C93" s="161">
        <v>0</v>
      </c>
      <c r="D93" s="162">
        <v>0</v>
      </c>
      <c r="E93" s="162">
        <v>0</v>
      </c>
      <c r="F93" s="162">
        <v>0</v>
      </c>
      <c r="G93" s="256">
        <v>19.2606</v>
      </c>
      <c r="H93" s="162">
        <f ca="1">SUMIF(AMPmasterescalated!$C$3:$C$38,B93,AMPmasterescalated!$E$3:$E$37)/AMPmasterescalated!$F$1*(CPI!$D$46/CPI!$D$45)</f>
        <v>177.37054592939501</v>
      </c>
      <c r="I93" s="153">
        <f t="shared" ca="1" si="47"/>
        <v>196.63114592939502</v>
      </c>
      <c r="J93" s="149">
        <f t="shared" ca="1" si="48"/>
        <v>196.63114592939502</v>
      </c>
      <c r="K93" s="137" t="s">
        <v>21</v>
      </c>
      <c r="L93" s="137" t="s">
        <v>11</v>
      </c>
      <c r="O93" s="133" t="str">
        <f t="shared" si="38"/>
        <v>Single loop controller replacement</v>
      </c>
      <c r="P93" s="156">
        <f>IFERROR((C93*CPI!$D$46/CPI!$D$41),"")</f>
        <v>0</v>
      </c>
      <c r="Q93" s="157">
        <f>IFERROR((D93*CPI!$D$46/CPI!$D$42),"")</f>
        <v>0</v>
      </c>
      <c r="R93" s="157">
        <f>IFERROR((E93*CPI!$D$46/CPI!$D$43),"")</f>
        <v>0</v>
      </c>
      <c r="S93" s="157">
        <f>IFERROR((F93*CPI!$D$46/CPI!$D$44),"")</f>
        <v>0</v>
      </c>
      <c r="T93" s="157">
        <f>IFERROR((G93*CPI!$D$46/CPI!$D$45),"")</f>
        <v>19.7517453</v>
      </c>
      <c r="U93" s="157">
        <f ca="1">IFERROR((H93*CPI!$D$46/CPI!$D$46),"")</f>
        <v>177.37054592939498</v>
      </c>
      <c r="V93" s="153">
        <f t="shared" ca="1" si="41"/>
        <v>197.12229122939499</v>
      </c>
      <c r="W93" s="163">
        <f t="shared" ca="1" si="42"/>
        <v>197.12229122939499</v>
      </c>
      <c r="X93" s="173"/>
    </row>
    <row r="94" spans="2:25" s="192" customFormat="1">
      <c r="B94" s="194" t="str">
        <f>'AMP-MASTER'!C9</f>
        <v>Earthing and lightning upgrades</v>
      </c>
      <c r="C94" s="161">
        <v>0</v>
      </c>
      <c r="D94" s="162">
        <v>0</v>
      </c>
      <c r="E94" s="162">
        <v>0</v>
      </c>
      <c r="F94" s="162">
        <v>0</v>
      </c>
      <c r="G94" s="256">
        <v>17.85125</v>
      </c>
      <c r="H94" s="162">
        <f ca="1">SUMIF(AMPmasterescalated!$C$3:$C$38,B94,AMPmasterescalated!$E$3:$E$37)/AMPmasterescalated!$F$1*(CPI!$D$46/CPI!$D$45)</f>
        <v>138.31267641730003</v>
      </c>
      <c r="I94" s="153">
        <f t="shared" ca="1" si="47"/>
        <v>156.16392641730002</v>
      </c>
      <c r="J94" s="149">
        <f t="shared" ca="1" si="48"/>
        <v>156.16392641730002</v>
      </c>
      <c r="K94" s="137" t="s">
        <v>19</v>
      </c>
      <c r="L94" s="137" t="s">
        <v>11</v>
      </c>
      <c r="O94" s="133" t="str">
        <f t="shared" si="38"/>
        <v>Earthing and lightning upgrades</v>
      </c>
      <c r="P94" s="156">
        <f>IFERROR((C94*CPI!$D$46/CPI!$D$41),"")</f>
        <v>0</v>
      </c>
      <c r="Q94" s="157">
        <f>IFERROR((D94*CPI!$D$46/CPI!$D$42),"")</f>
        <v>0</v>
      </c>
      <c r="R94" s="157">
        <f>IFERROR((E94*CPI!$D$46/CPI!$D$43),"")</f>
        <v>0</v>
      </c>
      <c r="S94" s="157">
        <f>IFERROR((F94*CPI!$D$46/CPI!$D$44),"")</f>
        <v>0</v>
      </c>
      <c r="T94" s="157">
        <f>IFERROR((G94*CPI!$D$46/CPI!$D$45),"")</f>
        <v>18.306456875000002</v>
      </c>
      <c r="U94" s="157">
        <f ca="1">IFERROR((H94*CPI!$D$46/CPI!$D$46),"")</f>
        <v>138.31267641730003</v>
      </c>
      <c r="V94" s="153">
        <f t="shared" ca="1" si="41"/>
        <v>156.61913329230003</v>
      </c>
      <c r="W94" s="163">
        <f t="shared" ca="1" si="42"/>
        <v>156.61913329230003</v>
      </c>
      <c r="X94" s="173"/>
    </row>
    <row r="95" spans="2:25" s="192" customFormat="1" ht="12" customHeight="1">
      <c r="B95" s="131" t="str">
        <f>'AMP-MASTER'!C10</f>
        <v>Transfer satellite providers and update IP configuration</v>
      </c>
      <c r="C95" s="161">
        <v>0</v>
      </c>
      <c r="D95" s="162" t="s">
        <v>252</v>
      </c>
      <c r="E95" s="162" t="s">
        <v>252</v>
      </c>
      <c r="F95" s="162">
        <v>176.86305999999999</v>
      </c>
      <c r="G95" s="256">
        <v>106.85169</v>
      </c>
      <c r="H95" s="162">
        <f ca="1">SUMIF(AMPmasterescalated!$C$3:$C$38,B95,AMPmasterescalated!$E$3:$E$37)/AMPmasterescalated!$F$1*(CPI!$D$46/CPI!$D$45)</f>
        <v>0</v>
      </c>
      <c r="I95" s="153">
        <f t="shared" ca="1" si="47"/>
        <v>283.71474999999998</v>
      </c>
      <c r="J95" s="149">
        <f t="shared" ca="1" si="48"/>
        <v>283.71474999999998</v>
      </c>
      <c r="K95" s="137" t="s">
        <v>22</v>
      </c>
      <c r="L95" s="137" t="s">
        <v>11</v>
      </c>
      <c r="O95" s="133" t="str">
        <f t="shared" si="38"/>
        <v>Transfer satellite providers and update IP configuration</v>
      </c>
      <c r="P95" s="156">
        <f>IFERROR((C95*CPI!$D$46/CPI!$D$41),"")</f>
        <v>0</v>
      </c>
      <c r="Q95" s="157" t="str">
        <f>IFERROR((D95*CPI!$D$46/CPI!$D$42),"")</f>
        <v/>
      </c>
      <c r="R95" s="157" t="str">
        <f>IFERROR((E95*CPI!$D$46/CPI!$D$43),"")</f>
        <v/>
      </c>
      <c r="S95" s="157">
        <f>IFERROR((F95*CPI!$D$46/CPI!$D$44),"")</f>
        <v>184.11335989825307</v>
      </c>
      <c r="T95" s="157">
        <f>IFERROR((G95*CPI!$D$46/CPI!$D$45),"")</f>
        <v>109.57640809500001</v>
      </c>
      <c r="U95" s="157">
        <f ca="1">IFERROR((H95*CPI!$D$46/CPI!$D$46),"")</f>
        <v>0</v>
      </c>
      <c r="V95" s="153">
        <f t="shared" ca="1" si="41"/>
        <v>293.6897679932531</v>
      </c>
      <c r="W95" s="163">
        <f t="shared" ca="1" si="42"/>
        <v>293.6897679932531</v>
      </c>
      <c r="X95" s="173"/>
    </row>
    <row r="96" spans="2:25" s="192" customFormat="1">
      <c r="B96" s="131" t="str">
        <f>'AMP-MASTER'!C11</f>
        <v>Clear SCADA</v>
      </c>
      <c r="C96" s="161">
        <v>0</v>
      </c>
      <c r="D96" s="162">
        <v>0</v>
      </c>
      <c r="E96" s="162">
        <v>0</v>
      </c>
      <c r="F96" s="162">
        <v>0</v>
      </c>
      <c r="G96" s="256">
        <v>69.167690000000007</v>
      </c>
      <c r="H96" s="162">
        <f ca="1">SUMIF(AMPmasterescalated!$C$3:$C$38,B96,AMPmasterescalated!$E$3:$E$37)/AMPmasterescalated!$F$1*(CPI!$D$46/CPI!$D$45)</f>
        <v>763.14197047199991</v>
      </c>
      <c r="I96" s="153">
        <f t="shared" ca="1" si="47"/>
        <v>832.3096604719999</v>
      </c>
      <c r="J96" s="149">
        <f t="shared" ca="1" si="48"/>
        <v>832.3096604719999</v>
      </c>
      <c r="K96" s="137" t="s">
        <v>22</v>
      </c>
      <c r="L96" s="137" t="s">
        <v>11</v>
      </c>
      <c r="O96" s="133" t="str">
        <f t="shared" si="38"/>
        <v>Clear SCADA</v>
      </c>
      <c r="P96" s="156">
        <f>IFERROR((C96*CPI!$D$46/CPI!$D$41),"")</f>
        <v>0</v>
      </c>
      <c r="Q96" s="157">
        <f>IFERROR((D96*CPI!$D$46/CPI!$D$42),"")</f>
        <v>0</v>
      </c>
      <c r="R96" s="157">
        <f>IFERROR((E96*CPI!$D$46/CPI!$D$43),"")</f>
        <v>0</v>
      </c>
      <c r="S96" s="157">
        <f>IFERROR((F96*CPI!$D$46/CPI!$D$44),"")</f>
        <v>0</v>
      </c>
      <c r="T96" s="157">
        <f>IFERROR((G96*CPI!$D$46/CPI!$D$45),"")</f>
        <v>70.931466095000019</v>
      </c>
      <c r="U96" s="157">
        <f ca="1">IFERROR((H96*CPI!$D$46/CPI!$D$46),"")</f>
        <v>763.14197047200003</v>
      </c>
      <c r="V96" s="153">
        <f t="shared" ca="1" si="41"/>
        <v>834.07343656700004</v>
      </c>
      <c r="W96" s="163">
        <f t="shared" ca="1" si="42"/>
        <v>834.07343656700004</v>
      </c>
      <c r="X96" s="173"/>
    </row>
    <row r="97" spans="2:25" s="192" customFormat="1">
      <c r="B97" s="131" t="str">
        <f>'AMP-MASTER'!C12</f>
        <v>Cathodic protection unit replacement</v>
      </c>
      <c r="C97" s="161" t="s">
        <v>252</v>
      </c>
      <c r="D97" s="162" t="s">
        <v>252</v>
      </c>
      <c r="E97" s="162" t="s">
        <v>252</v>
      </c>
      <c r="F97" s="162" t="s">
        <v>252</v>
      </c>
      <c r="G97" s="256" t="s">
        <v>252</v>
      </c>
      <c r="H97" s="162">
        <f ca="1">SUMIF(AMPmasterescalated!$C$3:$C$38,B97,AMPmasterescalated!$E$3:$E$37)/AMPmasterescalated!$F$1*(CPI!$D$46/CPI!$D$45)</f>
        <v>28.788943539999998</v>
      </c>
      <c r="I97" s="153">
        <f t="shared" ca="1" si="47"/>
        <v>28.788943539999998</v>
      </c>
      <c r="J97" s="149">
        <f t="shared" ca="1" si="48"/>
        <v>28.788943539999998</v>
      </c>
      <c r="K97" s="137" t="s">
        <v>21</v>
      </c>
      <c r="L97" s="137" t="s">
        <v>11</v>
      </c>
      <c r="O97" s="133" t="str">
        <f t="shared" si="38"/>
        <v>Cathodic protection unit replacement</v>
      </c>
      <c r="P97" s="156" t="str">
        <f>IFERROR((C97*CPI!$D$46/CPI!$D$41),"")</f>
        <v/>
      </c>
      <c r="Q97" s="157" t="str">
        <f>IFERROR((D97*CPI!$D$46/CPI!$D$42),"")</f>
        <v/>
      </c>
      <c r="R97" s="157" t="str">
        <f>IFERROR((E97*CPI!$D$46/CPI!$D$43),"")</f>
        <v/>
      </c>
      <c r="S97" s="157" t="str">
        <f>IFERROR((F97*CPI!$D$46/CPI!$D$44),"")</f>
        <v/>
      </c>
      <c r="T97" s="157" t="str">
        <f>IFERROR((G97*CPI!$D$46/CPI!$D$45),"")</f>
        <v/>
      </c>
      <c r="U97" s="157">
        <f ca="1">IFERROR((H97*CPI!$D$46/CPI!$D$46),"")</f>
        <v>28.788943539999998</v>
      </c>
      <c r="V97" s="153">
        <f t="shared" ca="1" si="41"/>
        <v>28.788943539999998</v>
      </c>
      <c r="W97" s="163">
        <f t="shared" ca="1" si="42"/>
        <v>28.788943539999998</v>
      </c>
      <c r="X97" s="173"/>
    </row>
    <row r="98" spans="2:25" s="192" customFormat="1">
      <c r="B98" s="131" t="str">
        <f>'AMP-MASTER'!C13</f>
        <v>New cathodic protection sites</v>
      </c>
      <c r="C98" s="161">
        <v>0</v>
      </c>
      <c r="D98" s="162">
        <v>0</v>
      </c>
      <c r="E98" s="162">
        <v>0</v>
      </c>
      <c r="F98" s="162">
        <v>0</v>
      </c>
      <c r="G98" s="256">
        <v>103.91837</v>
      </c>
      <c r="H98" s="162">
        <f ca="1">SUMIF(AMPmasterescalated!$C$3:$C$38,B98,AMPmasterescalated!$E$3:$E$37)/AMPmasterescalated!$F$1*(CPI!$D$46/CPI!$D$45)</f>
        <v>468.36173226717</v>
      </c>
      <c r="I98" s="153">
        <f t="shared" ca="1" si="47"/>
        <v>572.28010226717004</v>
      </c>
      <c r="J98" s="149">
        <f t="shared" ca="1" si="48"/>
        <v>572.28010226717004</v>
      </c>
      <c r="K98" s="137" t="s">
        <v>21</v>
      </c>
      <c r="L98" s="137" t="s">
        <v>11</v>
      </c>
      <c r="O98" s="133" t="str">
        <f t="shared" si="38"/>
        <v>New cathodic protection sites</v>
      </c>
      <c r="P98" s="156">
        <f>IFERROR((C98*CPI!$D$46/CPI!$D$41),"")</f>
        <v>0</v>
      </c>
      <c r="Q98" s="157">
        <f>IFERROR((D98*CPI!$D$46/CPI!$D$42),"")</f>
        <v>0</v>
      </c>
      <c r="R98" s="157">
        <f>IFERROR((E98*CPI!$D$46/CPI!$D$43),"")</f>
        <v>0</v>
      </c>
      <c r="S98" s="157">
        <f>IFERROR((F98*CPI!$D$46/CPI!$D$44),"")</f>
        <v>0</v>
      </c>
      <c r="T98" s="157">
        <f>IFERROR((G98*CPI!$D$46/CPI!$D$45),"")</f>
        <v>106.56828843500001</v>
      </c>
      <c r="U98" s="157">
        <f ca="1">IFERROR((H98*CPI!$D$46/CPI!$D$46),"")</f>
        <v>468.36173226717</v>
      </c>
      <c r="V98" s="153">
        <f t="shared" ca="1" si="41"/>
        <v>574.93002070217005</v>
      </c>
      <c r="W98" s="163">
        <f t="shared" ca="1" si="42"/>
        <v>574.93002070217005</v>
      </c>
      <c r="X98" s="173"/>
    </row>
    <row r="99" spans="2:25" s="192" customFormat="1">
      <c r="B99" s="131" t="str">
        <f>'AMP-MASTER'!C14</f>
        <v>AC mitigation</v>
      </c>
      <c r="C99" s="161">
        <v>0</v>
      </c>
      <c r="D99" s="162">
        <v>0</v>
      </c>
      <c r="E99" s="162">
        <v>0</v>
      </c>
      <c r="F99" s="162">
        <v>0</v>
      </c>
      <c r="G99" s="256">
        <v>33.492650000000005</v>
      </c>
      <c r="H99" s="162">
        <f ca="1">SUMIF(AMPmasterescalated!$C$3:$C$38,B99,AMPmasterescalated!$E$3:$E$37)/AMPmasterescalated!$F$1*(CPI!$D$46/CPI!$D$45)</f>
        <v>206.94589999999999</v>
      </c>
      <c r="I99" s="153">
        <f t="shared" ca="1" si="47"/>
        <v>240.43854999999999</v>
      </c>
      <c r="J99" s="149">
        <f t="shared" ca="1" si="48"/>
        <v>240.43854999999999</v>
      </c>
      <c r="K99" s="137" t="s">
        <v>21</v>
      </c>
      <c r="L99" s="137" t="s">
        <v>11</v>
      </c>
      <c r="O99" s="133" t="str">
        <f t="shared" si="38"/>
        <v>AC mitigation</v>
      </c>
      <c r="P99" s="156">
        <f>IFERROR((C99*CPI!$D$46/CPI!$D$41),"")</f>
        <v>0</v>
      </c>
      <c r="Q99" s="157">
        <f>IFERROR((D99*CPI!$D$46/CPI!$D$42),"")</f>
        <v>0</v>
      </c>
      <c r="R99" s="157">
        <f>IFERROR((E99*CPI!$D$46/CPI!$D$43),"")</f>
        <v>0</v>
      </c>
      <c r="S99" s="157">
        <f>IFERROR((F99*CPI!$D$46/CPI!$D$44),"")</f>
        <v>0</v>
      </c>
      <c r="T99" s="157">
        <f>IFERROR((G99*CPI!$D$46/CPI!$D$45),"")</f>
        <v>34.346712575000005</v>
      </c>
      <c r="U99" s="157">
        <f ca="1">IFERROR((H99*CPI!$D$46/CPI!$D$46),"")</f>
        <v>206.94589999999999</v>
      </c>
      <c r="V99" s="153">
        <f t="shared" ca="1" si="41"/>
        <v>241.29261257499999</v>
      </c>
      <c r="W99" s="163">
        <f t="shared" ca="1" si="42"/>
        <v>241.29261257499999</v>
      </c>
      <c r="X99" s="173"/>
    </row>
    <row r="100" spans="2:25" s="192" customFormat="1">
      <c r="B100" s="131" t="str">
        <f>'AMP-MASTER'!C16</f>
        <v>Replace mainline valve actuators</v>
      </c>
      <c r="C100" s="161" t="s">
        <v>252</v>
      </c>
      <c r="D100" s="162" t="s">
        <v>252</v>
      </c>
      <c r="E100" s="162" t="s">
        <v>252</v>
      </c>
      <c r="F100" s="162" t="s">
        <v>252</v>
      </c>
      <c r="G100" s="256" t="s">
        <v>252</v>
      </c>
      <c r="H100" s="162">
        <f ca="1">SUMIF(AMPmasterescalated!$C$3:$C$38,B100,AMPmasterescalated!$E$3:$E$37)/AMPmasterescalated!$F$1*(CPI!$D$46/CPI!$D$45)</f>
        <v>145.808820325</v>
      </c>
      <c r="I100" s="153">
        <f t="shared" ca="1" si="47"/>
        <v>145.808820325</v>
      </c>
      <c r="J100" s="149">
        <f t="shared" ca="1" si="48"/>
        <v>145.808820325</v>
      </c>
      <c r="K100" s="137" t="s">
        <v>21</v>
      </c>
      <c r="L100" s="137" t="s">
        <v>11</v>
      </c>
      <c r="O100" s="133" t="str">
        <f t="shared" si="38"/>
        <v>Replace mainline valve actuators</v>
      </c>
      <c r="P100" s="156" t="str">
        <f>IFERROR((C100*CPI!$D$46/CPI!$D$41),"")</f>
        <v/>
      </c>
      <c r="Q100" s="157" t="str">
        <f>IFERROR((D100*CPI!$D$46/CPI!$D$42),"")</f>
        <v/>
      </c>
      <c r="R100" s="157" t="str">
        <f>IFERROR((E100*CPI!$D$46/CPI!$D$43),"")</f>
        <v/>
      </c>
      <c r="S100" s="157" t="str">
        <f>IFERROR((F100*CPI!$D$46/CPI!$D$44),"")</f>
        <v/>
      </c>
      <c r="T100" s="157" t="str">
        <f>IFERROR((G100*CPI!$D$46/CPI!$D$45),"")</f>
        <v/>
      </c>
      <c r="U100" s="157">
        <f ca="1">IFERROR((H100*CPI!$D$46/CPI!$D$46),"")</f>
        <v>145.808820325</v>
      </c>
      <c r="V100" s="153">
        <f t="shared" ca="1" si="41"/>
        <v>145.808820325</v>
      </c>
      <c r="W100" s="163">
        <f t="shared" ca="1" si="42"/>
        <v>145.808820325</v>
      </c>
      <c r="X100" s="173"/>
    </row>
    <row r="101" spans="2:25" s="192" customFormat="1">
      <c r="B101" s="131" t="str">
        <f>'AMP-MASTER'!C18</f>
        <v>Wizard controller replacement</v>
      </c>
      <c r="C101" s="161">
        <v>0</v>
      </c>
      <c r="D101" s="162">
        <v>0</v>
      </c>
      <c r="E101" s="162">
        <v>0</v>
      </c>
      <c r="F101" s="162">
        <v>0</v>
      </c>
      <c r="G101" s="162">
        <v>5.0049999999999999</v>
      </c>
      <c r="H101" s="162">
        <f ca="1">SUMIF(AMPmasterescalated!$C$3:$C$38,B101,AMPmasterescalated!$E$3:$E$37)/AMPmasterescalated!$F$1*(CPI!$D$46/CPI!$D$45)</f>
        <v>9.2569116149999999</v>
      </c>
      <c r="I101" s="153">
        <f t="shared" ca="1" si="47"/>
        <v>14.261911614999999</v>
      </c>
      <c r="J101" s="149">
        <f t="shared" ca="1" si="48"/>
        <v>14.261911614999999</v>
      </c>
      <c r="K101" s="137" t="s">
        <v>21</v>
      </c>
      <c r="L101" s="137" t="s">
        <v>11</v>
      </c>
      <c r="O101" s="133" t="str">
        <f t="shared" si="38"/>
        <v>Wizard controller replacement</v>
      </c>
      <c r="P101" s="156">
        <f>IFERROR((C101*CPI!$D$46/CPI!$D$41),"")</f>
        <v>0</v>
      </c>
      <c r="Q101" s="157">
        <f>IFERROR((D101*CPI!$D$46/CPI!$D$42),"")</f>
        <v>0</v>
      </c>
      <c r="R101" s="157">
        <f>IFERROR((E101*CPI!$D$46/CPI!$D$43),"")</f>
        <v>0</v>
      </c>
      <c r="S101" s="157">
        <f>IFERROR((F101*CPI!$D$46/CPI!$D$44),"")</f>
        <v>0</v>
      </c>
      <c r="T101" s="157">
        <f>IFERROR((G101*CPI!$D$46/CPI!$D$45),"")</f>
        <v>5.1326274999999999</v>
      </c>
      <c r="U101" s="157">
        <f ca="1">IFERROR((H101*CPI!$D$46/CPI!$D$46),"")</f>
        <v>9.2569116149999999</v>
      </c>
      <c r="V101" s="153">
        <f t="shared" ca="1" si="41"/>
        <v>14.389539115</v>
      </c>
      <c r="W101" s="163">
        <f t="shared" ca="1" si="42"/>
        <v>14.389539115</v>
      </c>
      <c r="X101" s="173"/>
    </row>
    <row r="102" spans="2:25" s="192" customFormat="1" ht="13.5" customHeight="1">
      <c r="B102" s="131" t="str">
        <f>'AMP-MASTER'!B19</f>
        <v>Slops tanks</v>
      </c>
      <c r="C102" s="161"/>
      <c r="D102" s="162"/>
      <c r="E102" s="162"/>
      <c r="F102" s="162"/>
      <c r="G102" s="162"/>
      <c r="H102" s="212">
        <f ca="1">SUMIF(AMPmasterescalated!$C$3:$C$38,B102,AMPmasterescalated!$E$3:$E$37)/AMPmasterescalated!$F$1*(CPI!$D$46/CPI!$D$45)</f>
        <v>20.657672000000002</v>
      </c>
      <c r="I102" s="153">
        <f t="shared" ca="1" si="47"/>
        <v>20.657672000000002</v>
      </c>
      <c r="J102" s="149"/>
      <c r="K102" s="137" t="s">
        <v>21</v>
      </c>
      <c r="L102" s="137" t="s">
        <v>11</v>
      </c>
      <c r="O102" s="133" t="str">
        <f t="shared" si="38"/>
        <v>Slops tanks</v>
      </c>
      <c r="P102" s="156">
        <f>IFERROR((C102*CPI!$D$46/CPI!$D$41),"")</f>
        <v>0</v>
      </c>
      <c r="Q102" s="157">
        <f>IFERROR((D102*CPI!$D$46/CPI!$D$42),"")</f>
        <v>0</v>
      </c>
      <c r="R102" s="157">
        <f>IFERROR((E102*CPI!$D$46/CPI!$D$43),"")</f>
        <v>0</v>
      </c>
      <c r="S102" s="157">
        <f>IFERROR((F102*CPI!$D$46/CPI!$D$44),"")</f>
        <v>0</v>
      </c>
      <c r="T102" s="157">
        <f>IFERROR((G102*CPI!$D$46/CPI!$D$45),"")</f>
        <v>0</v>
      </c>
      <c r="U102" s="157">
        <f ca="1">IFERROR((H102*CPI!$D$46/CPI!$D$46),"")</f>
        <v>20.657672000000002</v>
      </c>
      <c r="V102" s="153">
        <f t="shared" ref="V102" ca="1" si="49">SUM(Q102:U102)</f>
        <v>20.657672000000002</v>
      </c>
      <c r="W102" s="163">
        <f t="shared" ref="W102" ca="1" si="50">SUM(P102:U102)</f>
        <v>20.657672000000002</v>
      </c>
      <c r="X102" s="173"/>
    </row>
    <row r="103" spans="2:25" s="192" customFormat="1">
      <c r="B103" s="131" t="str">
        <f>'AMP-MASTER'!C20</f>
        <v>Ladder access</v>
      </c>
      <c r="C103" s="161">
        <v>0</v>
      </c>
      <c r="D103" s="162">
        <v>0</v>
      </c>
      <c r="E103" s="162">
        <v>0</v>
      </c>
      <c r="F103" s="162">
        <v>0</v>
      </c>
      <c r="G103" s="162">
        <v>4.8701999999999996</v>
      </c>
      <c r="H103" s="212">
        <f ca="1">SUMIF(AMPmasterescalated!$C$3:$C$38,B103,AMPmasterescalated!$E$3:$E$37)/AMPmasterescalated!$F$1*(CPI!$D$46/CPI!$D$45)</f>
        <v>19.624788400000003</v>
      </c>
      <c r="I103" s="153">
        <f t="shared" ca="1" si="47"/>
        <v>24.494988400000004</v>
      </c>
      <c r="J103" s="149">
        <f t="shared" ca="1" si="48"/>
        <v>24.494988400000004</v>
      </c>
      <c r="K103" s="137" t="s">
        <v>21</v>
      </c>
      <c r="L103" s="137" t="s">
        <v>11</v>
      </c>
      <c r="O103" s="133" t="str">
        <f t="shared" si="38"/>
        <v>Ladder access</v>
      </c>
      <c r="P103" s="156">
        <f>IFERROR((C103*CPI!$D$46/CPI!$D$41),"")</f>
        <v>0</v>
      </c>
      <c r="Q103" s="157">
        <f>IFERROR((D103*CPI!$D$46/CPI!$D$42),"")</f>
        <v>0</v>
      </c>
      <c r="R103" s="157">
        <f>IFERROR((E103*CPI!$D$46/CPI!$D$43),"")</f>
        <v>0</v>
      </c>
      <c r="S103" s="157">
        <f>IFERROR((F103*CPI!$D$46/CPI!$D$44),"")</f>
        <v>0</v>
      </c>
      <c r="T103" s="157">
        <f>IFERROR((G103*CPI!$D$46/CPI!$D$45),"")</f>
        <v>4.9943901000000004</v>
      </c>
      <c r="U103" s="157">
        <f ca="1">IFERROR((H103*CPI!$D$46/CPI!$D$46),"")</f>
        <v>19.624788400000003</v>
      </c>
      <c r="V103" s="153">
        <f t="shared" ca="1" si="41"/>
        <v>24.619178500000004</v>
      </c>
      <c r="W103" s="163">
        <f t="shared" ca="1" si="42"/>
        <v>24.619178500000004</v>
      </c>
      <c r="X103" s="173"/>
    </row>
    <row r="104" spans="2:25" ht="12" customHeight="1">
      <c r="B104" s="131" t="str">
        <f>'AMP-MASTER'!C27</f>
        <v>Pine Creek station upgrades</v>
      </c>
      <c r="C104" s="161" t="s">
        <v>252</v>
      </c>
      <c r="D104" s="162" t="s">
        <v>252</v>
      </c>
      <c r="E104" s="162" t="s">
        <v>252</v>
      </c>
      <c r="F104" s="162" t="s">
        <v>252</v>
      </c>
      <c r="G104" s="162" t="s">
        <v>252</v>
      </c>
      <c r="H104" s="162">
        <f ca="1">SUMIF(AMPmasterescalated!$C$3:$C$38,B104,AMPmasterescalated!$E$3:$E$37)/AMPmasterescalated!$F$1*(CPI!$D$46/CPI!$D$45)</f>
        <v>61.668442500000005</v>
      </c>
      <c r="I104" s="153">
        <f t="shared" ca="1" si="47"/>
        <v>61.668442500000005</v>
      </c>
      <c r="J104" s="149">
        <f t="shared" ca="1" si="48"/>
        <v>61.668442500000005</v>
      </c>
      <c r="K104" s="137" t="s">
        <v>21</v>
      </c>
      <c r="L104" s="137" t="s">
        <v>11</v>
      </c>
      <c r="N104" s="192"/>
      <c r="O104" s="133" t="str">
        <f t="shared" si="38"/>
        <v>Pine Creek station upgrades</v>
      </c>
      <c r="P104" s="156" t="str">
        <f>IFERROR((C104*CPI!$D$46/CPI!$D$41),"")</f>
        <v/>
      </c>
      <c r="Q104" s="157" t="str">
        <f>IFERROR((D104*CPI!$D$46/CPI!$D$42),"")</f>
        <v/>
      </c>
      <c r="R104" s="157" t="str">
        <f>IFERROR((E104*CPI!$D$46/CPI!$D$43),"")</f>
        <v/>
      </c>
      <c r="S104" s="157" t="str">
        <f>IFERROR((F104*CPI!$D$46/CPI!$D$44),"")</f>
        <v/>
      </c>
      <c r="T104" s="157" t="str">
        <f>IFERROR((G104*CPI!$D$46/CPI!$D$45),"")</f>
        <v/>
      </c>
      <c r="U104" s="157">
        <f ca="1">IFERROR((H104*CPI!$D$46/CPI!$D$46),"")</f>
        <v>61.668442500000005</v>
      </c>
      <c r="V104" s="153">
        <f t="shared" ca="1" si="41"/>
        <v>61.668442500000005</v>
      </c>
      <c r="W104" s="163">
        <f t="shared" ca="1" si="42"/>
        <v>61.668442500000005</v>
      </c>
      <c r="X104" s="173"/>
      <c r="Y104" s="192"/>
    </row>
    <row r="105" spans="2:25" s="192" customFormat="1">
      <c r="B105" s="131" t="str">
        <f>'AMP-MASTER'!C28</f>
        <v>Replace CP Ground Beds</v>
      </c>
      <c r="C105" s="161">
        <v>0</v>
      </c>
      <c r="D105" s="162" t="s">
        <v>252</v>
      </c>
      <c r="E105" s="162" t="s">
        <v>252</v>
      </c>
      <c r="F105" s="162">
        <v>169.2825</v>
      </c>
      <c r="G105" s="162">
        <v>216.92572000000001</v>
      </c>
      <c r="H105" s="162">
        <f ca="1">SUMIF(AMPmasterescalated!$C$3:$C$38,B105,AMPmasterescalated!$E$3:$E$37)/AMPmasterescalated!$F$1*(CPI!$D$46/CPI!$D$45)</f>
        <v>0</v>
      </c>
      <c r="I105" s="153">
        <f t="shared" ca="1" si="47"/>
        <v>386.20821999999998</v>
      </c>
      <c r="J105" s="149">
        <f t="shared" ca="1" si="48"/>
        <v>386.20821999999998</v>
      </c>
      <c r="K105" s="137" t="s">
        <v>21</v>
      </c>
      <c r="L105" s="137" t="s">
        <v>11</v>
      </c>
      <c r="O105" s="133" t="str">
        <f t="shared" si="38"/>
        <v>Replace CP Ground Beds</v>
      </c>
      <c r="P105" s="156">
        <f>IFERROR((C105*CPI!$D$46/CPI!$D$41),"")</f>
        <v>0</v>
      </c>
      <c r="Q105" s="157" t="str">
        <f>IFERROR((D105*CPI!$D$46/CPI!$D$42),"")</f>
        <v/>
      </c>
      <c r="R105" s="157" t="str">
        <f>IFERROR((E105*CPI!$D$46/CPI!$D$43),"")</f>
        <v/>
      </c>
      <c r="S105" s="157">
        <f>IFERROR((F105*CPI!$D$46/CPI!$D$44),"")</f>
        <v>176.22204346671387</v>
      </c>
      <c r="T105" s="157">
        <f>IFERROR((G105*CPI!$D$46/CPI!$D$45),"")</f>
        <v>222.45732586000005</v>
      </c>
      <c r="U105" s="157">
        <f ca="1">IFERROR((H105*CPI!$D$46/CPI!$D$46),"")</f>
        <v>0</v>
      </c>
      <c r="V105" s="153">
        <f t="shared" ca="1" si="41"/>
        <v>398.67936932671392</v>
      </c>
      <c r="W105" s="163">
        <f t="shared" ca="1" si="42"/>
        <v>398.67936932671392</v>
      </c>
      <c r="X105" s="173"/>
    </row>
    <row r="106" spans="2:25" s="192" customFormat="1">
      <c r="B106" s="131" t="str">
        <f>'AMP-MASTER'!C29</f>
        <v>Replace CUG Radio</v>
      </c>
      <c r="C106" s="161" t="s">
        <v>252</v>
      </c>
      <c r="D106" s="162" t="s">
        <v>252</v>
      </c>
      <c r="E106" s="162" t="s">
        <v>252</v>
      </c>
      <c r="F106" s="162" t="s">
        <v>252</v>
      </c>
      <c r="G106" s="162" t="s">
        <v>252</v>
      </c>
      <c r="H106" s="162">
        <f ca="1">SUMIF(AMPmasterescalated!$C$3:$C$38,B106,AMPmasterescalated!$E$3:$E$37)/AMPmasterescalated!$F$1*(CPI!$D$46/CPI!$D$45)</f>
        <v>102.55000000000001</v>
      </c>
      <c r="I106" s="153">
        <f t="shared" ca="1" si="47"/>
        <v>102.55000000000001</v>
      </c>
      <c r="J106" s="149">
        <f t="shared" ca="1" si="48"/>
        <v>102.55000000000001</v>
      </c>
      <c r="K106" s="137" t="s">
        <v>21</v>
      </c>
      <c r="L106" s="137" t="s">
        <v>11</v>
      </c>
      <c r="O106" s="133" t="str">
        <f t="shared" si="38"/>
        <v>Replace CUG Radio</v>
      </c>
      <c r="P106" s="156" t="str">
        <f>IFERROR((C106*CPI!$D$46/CPI!$D$41),"")</f>
        <v/>
      </c>
      <c r="Q106" s="157" t="str">
        <f>IFERROR((D106*CPI!$D$46/CPI!$D$42),"")</f>
        <v/>
      </c>
      <c r="R106" s="157" t="str">
        <f>IFERROR((E106*CPI!$D$46/CPI!$D$43),"")</f>
        <v/>
      </c>
      <c r="S106" s="157" t="str">
        <f>IFERROR((F106*CPI!$D$46/CPI!$D$44),"")</f>
        <v/>
      </c>
      <c r="T106" s="157" t="str">
        <f>IFERROR((G106*CPI!$D$46/CPI!$D$45),"")</f>
        <v/>
      </c>
      <c r="U106" s="157">
        <f ca="1">IFERROR((H106*CPI!$D$46/CPI!$D$46),"")</f>
        <v>102.55000000000001</v>
      </c>
      <c r="V106" s="153">
        <f t="shared" ca="1" si="41"/>
        <v>102.55000000000001</v>
      </c>
      <c r="W106" s="163">
        <f t="shared" ca="1" si="42"/>
        <v>102.55000000000001</v>
      </c>
      <c r="X106" s="173"/>
    </row>
    <row r="107" spans="2:25" s="192" customFormat="1" ht="13.5" customHeight="1">
      <c r="B107" s="194" t="str">
        <f>'AMP-MASTER'!C30</f>
        <v>RTU replacement</v>
      </c>
      <c r="C107" s="161" t="s">
        <v>252</v>
      </c>
      <c r="D107" s="162" t="s">
        <v>252</v>
      </c>
      <c r="E107" s="162" t="s">
        <v>252</v>
      </c>
      <c r="F107" s="162" t="s">
        <v>252</v>
      </c>
      <c r="G107" s="162" t="s">
        <v>252</v>
      </c>
      <c r="H107" s="162">
        <f ca="1">SUMIF(AMPmasterescalated!$C$3:$C$38,B107,AMPmasterescalated!$E$3:$E$37)/AMPmasterescalated!$F$1*(CPI!$D$46/CPI!$D$45)</f>
        <v>39.049665830000009</v>
      </c>
      <c r="I107" s="153">
        <f t="shared" ca="1" si="47"/>
        <v>39.049665830000009</v>
      </c>
      <c r="J107" s="149">
        <f t="shared" ca="1" si="48"/>
        <v>39.049665830000009</v>
      </c>
      <c r="K107" s="137" t="s">
        <v>21</v>
      </c>
      <c r="L107" s="137" t="s">
        <v>11</v>
      </c>
      <c r="O107" s="133" t="str">
        <f t="shared" si="38"/>
        <v>RTU replacement</v>
      </c>
      <c r="P107" s="156" t="str">
        <f>IFERROR((C107*CPI!$D$46/CPI!$D$41),"")</f>
        <v/>
      </c>
      <c r="Q107" s="157" t="str">
        <f>IFERROR((D107*CPI!$D$46/CPI!$D$42),"")</f>
        <v/>
      </c>
      <c r="R107" s="157" t="str">
        <f>IFERROR((E107*CPI!$D$46/CPI!$D$43),"")</f>
        <v/>
      </c>
      <c r="S107" s="157" t="str">
        <f>IFERROR((F107*CPI!$D$46/CPI!$D$44),"")</f>
        <v/>
      </c>
      <c r="T107" s="157" t="str">
        <f>IFERROR((G107*CPI!$D$46/CPI!$D$45),"")</f>
        <v/>
      </c>
      <c r="U107" s="157">
        <f ca="1">IFERROR((H107*CPI!$D$46/CPI!$D$46),"")</f>
        <v>39.049665830000009</v>
      </c>
      <c r="V107" s="153">
        <f t="shared" ca="1" si="41"/>
        <v>39.049665830000009</v>
      </c>
      <c r="W107" s="163">
        <f t="shared" ca="1" si="42"/>
        <v>39.049665830000009</v>
      </c>
      <c r="X107" s="173"/>
    </row>
    <row r="108" spans="2:25" s="192" customFormat="1">
      <c r="B108" s="131" t="str">
        <f>'AMP-MASTER'!C31</f>
        <v>Site hut upgrades</v>
      </c>
      <c r="C108" s="161" t="s">
        <v>252</v>
      </c>
      <c r="D108" s="162" t="s">
        <v>252</v>
      </c>
      <c r="E108" s="162" t="s">
        <v>252</v>
      </c>
      <c r="F108" s="162" t="s">
        <v>252</v>
      </c>
      <c r="G108" s="162" t="s">
        <v>252</v>
      </c>
      <c r="H108" s="162">
        <f ca="1">SUMIF(AMPmasterescalated!$C$3:$C$38,B108,AMPmasterescalated!$E$3:$E$37)/AMPmasterescalated!$F$1*(CPI!$D$46/CPI!$D$45)</f>
        <v>39.319720999999994</v>
      </c>
      <c r="I108" s="153">
        <f t="shared" ca="1" si="47"/>
        <v>39.319720999999994</v>
      </c>
      <c r="J108" s="149">
        <f t="shared" ca="1" si="48"/>
        <v>39.319720999999994</v>
      </c>
      <c r="K108" s="137" t="s">
        <v>22</v>
      </c>
      <c r="L108" s="137" t="s">
        <v>11</v>
      </c>
      <c r="O108" s="133" t="str">
        <f t="shared" si="38"/>
        <v>Site hut upgrades</v>
      </c>
      <c r="P108" s="156" t="str">
        <f>IFERROR((C108*CPI!$D$46/CPI!$D$41),"")</f>
        <v/>
      </c>
      <c r="Q108" s="157" t="str">
        <f>IFERROR((D108*CPI!$D$46/CPI!$D$42),"")</f>
        <v/>
      </c>
      <c r="R108" s="157" t="str">
        <f>IFERROR((E108*CPI!$D$46/CPI!$D$43),"")</f>
        <v/>
      </c>
      <c r="S108" s="157" t="str">
        <f>IFERROR((F108*CPI!$D$46/CPI!$D$44),"")</f>
        <v/>
      </c>
      <c r="T108" s="157" t="str">
        <f>IFERROR((G108*CPI!$D$46/CPI!$D$45),"")</f>
        <v/>
      </c>
      <c r="U108" s="157">
        <f ca="1">IFERROR((H108*CPI!$D$46/CPI!$D$46),"")</f>
        <v>39.319720999999994</v>
      </c>
      <c r="V108" s="153">
        <f t="shared" ca="1" si="41"/>
        <v>39.319720999999994</v>
      </c>
      <c r="W108" s="163">
        <f t="shared" ca="1" si="42"/>
        <v>39.319720999999994</v>
      </c>
      <c r="X108" s="173"/>
    </row>
    <row r="109" spans="2:25" s="192" customFormat="1">
      <c r="B109" s="194" t="str">
        <f>'AMP-MASTER'!C32</f>
        <v>Solar panel replacement</v>
      </c>
      <c r="C109" s="161">
        <v>0</v>
      </c>
      <c r="D109" s="162">
        <v>0</v>
      </c>
      <c r="E109" s="162">
        <v>0</v>
      </c>
      <c r="F109" s="162">
        <v>0</v>
      </c>
      <c r="G109" s="162">
        <v>32.035620000000002</v>
      </c>
      <c r="H109" s="162">
        <f ca="1">SUMIF(AMPmasterescalated!$C$3:$C$38,B109,AMPmasterescalated!$E$3:$E$37)/AMPmasterescalated!$F$1*(CPI!$D$46/CPI!$D$45)</f>
        <v>37.001065500000003</v>
      </c>
      <c r="I109" s="153">
        <f t="shared" ca="1" si="47"/>
        <v>69.036685500000004</v>
      </c>
      <c r="J109" s="149">
        <f t="shared" ca="1" si="48"/>
        <v>69.036685500000004</v>
      </c>
      <c r="K109" s="137" t="s">
        <v>21</v>
      </c>
      <c r="L109" s="137" t="s">
        <v>11</v>
      </c>
      <c r="O109" s="133" t="str">
        <f t="shared" si="38"/>
        <v>Solar panel replacement</v>
      </c>
      <c r="P109" s="156">
        <f>IFERROR((C109*CPI!$D$46/CPI!$D$41),"")</f>
        <v>0</v>
      </c>
      <c r="Q109" s="157">
        <f>IFERROR((D109*CPI!$D$46/CPI!$D$42),"")</f>
        <v>0</v>
      </c>
      <c r="R109" s="157">
        <f>IFERROR((E109*CPI!$D$46/CPI!$D$43),"")</f>
        <v>0</v>
      </c>
      <c r="S109" s="157">
        <f>IFERROR((F109*CPI!$D$46/CPI!$D$44),"")</f>
        <v>0</v>
      </c>
      <c r="T109" s="157">
        <f>IFERROR((G109*CPI!$D$46/CPI!$D$45),"")</f>
        <v>32.852528310000004</v>
      </c>
      <c r="U109" s="157">
        <f ca="1">IFERROR((H109*CPI!$D$46/CPI!$D$46),"")</f>
        <v>37.001065500000003</v>
      </c>
      <c r="V109" s="153">
        <f t="shared" ca="1" si="41"/>
        <v>69.853593810000007</v>
      </c>
      <c r="W109" s="163">
        <f t="shared" ca="1" si="42"/>
        <v>69.853593810000007</v>
      </c>
      <c r="X109" s="173"/>
    </row>
    <row r="110" spans="2:25" ht="13.5" customHeight="1">
      <c r="B110" s="131" t="str">
        <f>'AMP-MASTER'!B34</f>
        <v>Energy Components</v>
      </c>
      <c r="C110" s="161" t="s">
        <v>252</v>
      </c>
      <c r="D110" s="162" t="s">
        <v>252</v>
      </c>
      <c r="E110" s="162" t="s">
        <v>252</v>
      </c>
      <c r="F110" s="162" t="s">
        <v>252</v>
      </c>
      <c r="G110" s="162" t="s">
        <v>252</v>
      </c>
      <c r="H110" s="162">
        <f ca="1">SUMIF(AMPmasterescalated!$C$3:$C$38,B110,AMPmasterescalated!$E$3:$E$37)/AMPmasterescalated!$F$1*(CPI!$D$46/CPI!$D$45)</f>
        <v>1119.07800305</v>
      </c>
      <c r="I110" s="153">
        <f t="shared" ca="1" si="43"/>
        <v>1119.07800305</v>
      </c>
      <c r="J110" s="149">
        <f t="shared" ca="1" si="44"/>
        <v>1119.07800305</v>
      </c>
      <c r="K110" s="137" t="s">
        <v>22</v>
      </c>
      <c r="L110" s="137" t="s">
        <v>12</v>
      </c>
      <c r="N110" s="192"/>
      <c r="O110" s="133" t="str">
        <f>B110</f>
        <v>Energy Components</v>
      </c>
      <c r="P110" s="156" t="str">
        <f>IFERROR((C110*CPI!$D$46/CPI!$D$41),"")</f>
        <v/>
      </c>
      <c r="Q110" s="157" t="str">
        <f>IFERROR((D110*CPI!$D$46/CPI!$D$42),"")</f>
        <v/>
      </c>
      <c r="R110" s="157" t="str">
        <f>IFERROR((E110*CPI!$D$46/CPI!$D$43),"")</f>
        <v/>
      </c>
      <c r="S110" s="157" t="str">
        <f>IFERROR((F110*CPI!$D$46/CPI!$D$44),"")</f>
        <v/>
      </c>
      <c r="T110" s="157" t="str">
        <f>IFERROR((G110*CPI!$D$46/CPI!$D$45),"")</f>
        <v/>
      </c>
      <c r="U110" s="157">
        <f ca="1">IFERROR((H110*CPI!$D$46/CPI!$D$46),"")</f>
        <v>1119.07800305</v>
      </c>
      <c r="V110" s="153">
        <f t="shared" ref="V110:V115" ca="1" si="51">SUM(Q110:U110)</f>
        <v>1119.07800305</v>
      </c>
      <c r="W110" s="163">
        <f t="shared" ca="1" si="42"/>
        <v>1119.07800305</v>
      </c>
      <c r="X110" s="173"/>
      <c r="Y110" s="192"/>
    </row>
    <row r="111" spans="2:25">
      <c r="B111" s="131" t="s">
        <v>229</v>
      </c>
      <c r="C111" s="161" t="s">
        <v>252</v>
      </c>
      <c r="D111" s="162" t="s">
        <v>252</v>
      </c>
      <c r="E111" s="162" t="s">
        <v>252</v>
      </c>
      <c r="F111" s="162" t="s">
        <v>252</v>
      </c>
      <c r="G111" s="162" t="s">
        <v>252</v>
      </c>
      <c r="H111" s="162">
        <f ca="1">SUMIF(AMPmasterescalated!$C$3:$C$38,B111,AMPmasterescalated!$E$3:$E$37)/AMPmasterescalated!$F$1*(CPI!$D$46/CPI!$D$45)</f>
        <v>601.75782230549987</v>
      </c>
      <c r="I111" s="153">
        <f t="shared" ca="1" si="43"/>
        <v>601.75782230549987</v>
      </c>
      <c r="J111" s="149">
        <f t="shared" ca="1" si="44"/>
        <v>601.75782230549987</v>
      </c>
      <c r="K111" s="137" t="s">
        <v>22</v>
      </c>
      <c r="L111" s="137" t="s">
        <v>12</v>
      </c>
      <c r="N111" s="192"/>
      <c r="O111" s="133" t="str">
        <f t="shared" si="38"/>
        <v>IT Applications renewal program</v>
      </c>
      <c r="P111" s="156" t="str">
        <f>IFERROR((C111*CPI!$D$46/CPI!$D$41),"")</f>
        <v/>
      </c>
      <c r="Q111" s="157" t="str">
        <f>IFERROR((D111*CPI!$D$46/CPI!$D$42),"")</f>
        <v/>
      </c>
      <c r="R111" s="157" t="str">
        <f>IFERROR((E111*CPI!$D$46/CPI!$D$43),"")</f>
        <v/>
      </c>
      <c r="S111" s="157" t="str">
        <f>IFERROR((F111*CPI!$D$46/CPI!$D$44),"")</f>
        <v/>
      </c>
      <c r="T111" s="157" t="str">
        <f>IFERROR((G111*CPI!$D$46/CPI!$D$45),"")</f>
        <v/>
      </c>
      <c r="U111" s="157">
        <f ca="1">IFERROR((H111*CPI!$D$46/CPI!$D$46),"")</f>
        <v>601.75782230549987</v>
      </c>
      <c r="V111" s="153">
        <f t="shared" ca="1" si="51"/>
        <v>601.75782230549987</v>
      </c>
      <c r="W111" s="163">
        <f t="shared" ca="1" si="42"/>
        <v>601.75782230549987</v>
      </c>
      <c r="X111" s="173"/>
      <c r="Y111" s="192"/>
    </row>
    <row r="112" spans="2:25">
      <c r="B112" s="131" t="str">
        <f>'AMP-MASTER'!B37</f>
        <v>IT Infrastructure renewal program</v>
      </c>
      <c r="C112" s="161" t="s">
        <v>252</v>
      </c>
      <c r="D112" s="162" t="s">
        <v>252</v>
      </c>
      <c r="E112" s="162" t="s">
        <v>252</v>
      </c>
      <c r="F112" s="162" t="s">
        <v>252</v>
      </c>
      <c r="G112" s="162" t="s">
        <v>252</v>
      </c>
      <c r="H112" s="162">
        <f ca="1">SUMIF(AMPmasterescalated!$C$3:$C$38,B112,AMPmasterescalated!$E$3:$E$37)/AMPmasterescalated!$F$1*(CPI!$D$46/CPI!$D$45)</f>
        <v>171.27478494000002</v>
      </c>
      <c r="I112" s="153">
        <f t="shared" ca="1" si="43"/>
        <v>171.27478494000002</v>
      </c>
      <c r="J112" s="149">
        <f t="shared" ca="1" si="44"/>
        <v>171.27478494000002</v>
      </c>
      <c r="K112" s="137" t="s">
        <v>22</v>
      </c>
      <c r="L112" s="137" t="s">
        <v>12</v>
      </c>
      <c r="N112" s="192"/>
      <c r="O112" s="133" t="str">
        <f t="shared" si="38"/>
        <v>IT Infrastructure renewal program</v>
      </c>
      <c r="P112" s="156" t="str">
        <f>IFERROR((C112*CPI!$D$46/CPI!$D$41),"")</f>
        <v/>
      </c>
      <c r="Q112" s="157" t="str">
        <f>IFERROR((D112*CPI!$D$46/CPI!$D$42),"")</f>
        <v/>
      </c>
      <c r="R112" s="157" t="str">
        <f>IFERROR((E112*CPI!$D$46/CPI!$D$43),"")</f>
        <v/>
      </c>
      <c r="S112" s="157" t="str">
        <f>IFERROR((F112*CPI!$D$46/CPI!$D$44),"")</f>
        <v/>
      </c>
      <c r="T112" s="157" t="str">
        <f>IFERROR((G112*CPI!$D$46/CPI!$D$45),"")</f>
        <v/>
      </c>
      <c r="U112" s="157">
        <f ca="1">IFERROR((H112*CPI!$D$46/CPI!$D$46),"")</f>
        <v>171.27478494000002</v>
      </c>
      <c r="V112" s="153">
        <f t="shared" ca="1" si="51"/>
        <v>171.27478494000002</v>
      </c>
      <c r="W112" s="163">
        <f t="shared" ca="1" si="42"/>
        <v>171.27478494000002</v>
      </c>
      <c r="X112" s="173"/>
    </row>
    <row r="113" spans="2:40">
      <c r="B113" s="131" t="s">
        <v>232</v>
      </c>
      <c r="C113" s="161" t="s">
        <v>252</v>
      </c>
      <c r="D113" s="162" t="s">
        <v>252</v>
      </c>
      <c r="E113" s="162" t="s">
        <v>252</v>
      </c>
      <c r="F113" s="162" t="s">
        <v>252</v>
      </c>
      <c r="G113" s="162" t="s">
        <v>252</v>
      </c>
      <c r="H113" s="162">
        <f ca="1">SUMIF(AMPmasterescalated!$C$3:$C$38,B113,AMPmasterescalated!$E$3:$E$37)/AMPmasterescalated!$F$1*(CPI!$D$46/CPI!$D$45)</f>
        <v>190.3053166</v>
      </c>
      <c r="I113" s="153">
        <f t="shared" ca="1" si="43"/>
        <v>190.3053166</v>
      </c>
      <c r="J113" s="149">
        <f t="shared" ca="1" si="44"/>
        <v>190.3053166</v>
      </c>
      <c r="K113" s="137" t="s">
        <v>22</v>
      </c>
      <c r="L113" s="137" t="s">
        <v>12</v>
      </c>
      <c r="N113" s="192"/>
      <c r="O113" s="133" t="str">
        <f t="shared" si="38"/>
        <v>Vehicle tracking</v>
      </c>
      <c r="P113" s="156" t="str">
        <f>IFERROR((C113*CPI!$D$46/CPI!$D$41),"")</f>
        <v/>
      </c>
      <c r="Q113" s="157" t="str">
        <f>IFERROR((D113*CPI!$D$46/CPI!$D$42),"")</f>
        <v/>
      </c>
      <c r="R113" s="157" t="str">
        <f>IFERROR((E113*CPI!$D$46/CPI!$D$43),"")</f>
        <v/>
      </c>
      <c r="S113" s="157" t="str">
        <f>IFERROR((F113*CPI!$D$46/CPI!$D$44),"")</f>
        <v/>
      </c>
      <c r="T113" s="157" t="str">
        <f>IFERROR((G113*CPI!$D$46/CPI!$D$45),"")</f>
        <v/>
      </c>
      <c r="U113" s="157">
        <f ca="1">IFERROR((H113*CPI!$D$46/CPI!$D$46),"")</f>
        <v>190.30531660000003</v>
      </c>
      <c r="V113" s="153">
        <f ca="1">SUM(Q113:U113)</f>
        <v>190.30531660000003</v>
      </c>
      <c r="W113" s="163">
        <f ca="1">SUM(P113:U113)</f>
        <v>190.30531660000003</v>
      </c>
      <c r="X113" s="173"/>
    </row>
    <row r="114" spans="2:40" s="192" customFormat="1">
      <c r="B114" s="131" t="s">
        <v>139</v>
      </c>
      <c r="C114" s="161"/>
      <c r="D114" s="162" t="s">
        <v>252</v>
      </c>
      <c r="E114" s="162" t="s">
        <v>252</v>
      </c>
      <c r="F114" s="162" t="s">
        <v>252</v>
      </c>
      <c r="G114" s="162" t="s">
        <v>252</v>
      </c>
      <c r="H114" s="162"/>
      <c r="I114" s="153"/>
      <c r="J114" s="149"/>
      <c r="K114" s="137"/>
      <c r="L114" s="137"/>
      <c r="O114" s="133" t="str">
        <f t="shared" si="38"/>
        <v>&lt;insert project name&gt;</v>
      </c>
      <c r="P114" s="156"/>
      <c r="Q114" s="157"/>
      <c r="R114" s="157"/>
      <c r="S114" s="157"/>
      <c r="T114" s="157"/>
      <c r="U114" s="157"/>
      <c r="V114" s="153"/>
      <c r="W114" s="163"/>
      <c r="X114" s="173"/>
    </row>
    <row r="115" spans="2:40">
      <c r="B115" s="131" t="s">
        <v>139</v>
      </c>
      <c r="C115" s="161" t="s">
        <v>252</v>
      </c>
      <c r="D115" s="152" t="s">
        <v>252</v>
      </c>
      <c r="E115" s="162" t="s">
        <v>252</v>
      </c>
      <c r="F115" s="162" t="s">
        <v>252</v>
      </c>
      <c r="G115" s="117"/>
      <c r="H115" s="117"/>
      <c r="I115" s="113">
        <f>SUM(D115:H115)</f>
        <v>0</v>
      </c>
      <c r="J115" s="149">
        <f t="shared" si="44"/>
        <v>0</v>
      </c>
      <c r="K115" s="137"/>
      <c r="L115" s="137"/>
      <c r="N115" s="192"/>
      <c r="O115" s="133" t="str">
        <f>B115</f>
        <v>&lt;insert project name&gt;</v>
      </c>
      <c r="P115" s="156" t="str">
        <f>IFERROR((C115*CPI!$D$46/CPI!$D$41),"")</f>
        <v/>
      </c>
      <c r="Q115" s="157" t="str">
        <f>IFERROR((D115*CPI!$D$46/CPI!$D$42),"")</f>
        <v/>
      </c>
      <c r="R115" s="157" t="str">
        <f>IFERROR((E115*CPI!$D$46/CPI!$D$43),"")</f>
        <v/>
      </c>
      <c r="S115" s="157" t="str">
        <f>IFERROR((F115*CPI!$D$46/CPI!$D$44),"")</f>
        <v/>
      </c>
      <c r="T115" s="157">
        <f>IFERROR((G115*CPI!$D$46/CPI!$D$45),"")</f>
        <v>0</v>
      </c>
      <c r="U115" s="157">
        <f>IFERROR((H115*CPI!$D$46/CPI!$D$46),"")</f>
        <v>0</v>
      </c>
      <c r="V115" s="153">
        <f t="shared" si="51"/>
        <v>0</v>
      </c>
      <c r="W115" s="163">
        <f t="shared" si="42"/>
        <v>0</v>
      </c>
      <c r="X115" s="173"/>
    </row>
    <row r="116" spans="2:40" s="1" customFormat="1">
      <c r="B116" s="125" t="s">
        <v>136</v>
      </c>
      <c r="C116" s="153">
        <f t="shared" ref="C116:J116" si="52">SUM(C84:C115)</f>
        <v>4075.0109164288847</v>
      </c>
      <c r="D116" s="153">
        <f t="shared" si="52"/>
        <v>4116.1457432500747</v>
      </c>
      <c r="E116" s="153">
        <f t="shared" si="52"/>
        <v>15831.117673901315</v>
      </c>
      <c r="F116" s="153">
        <f t="shared" si="52"/>
        <v>4115.2480371740003</v>
      </c>
      <c r="G116" s="153">
        <f t="shared" si="52"/>
        <v>4102.6032942380007</v>
      </c>
      <c r="H116" s="153">
        <f ca="1">SUM(H84:H115)</f>
        <v>7820.0664609213654</v>
      </c>
      <c r="I116" s="153">
        <f t="shared" ca="1" si="52"/>
        <v>35985.181209484763</v>
      </c>
      <c r="J116" s="149">
        <f t="shared" ca="1" si="52"/>
        <v>40039.534453913642</v>
      </c>
      <c r="L116"/>
      <c r="N116" s="192"/>
      <c r="O116" s="125" t="s">
        <v>136</v>
      </c>
      <c r="P116" s="153">
        <f t="shared" ref="P116:V116" si="53">SUM(P84:P115)</f>
        <v>4528.5715442617529</v>
      </c>
      <c r="Q116" s="153">
        <f t="shared" si="53"/>
        <v>4519.6120708970848</v>
      </c>
      <c r="R116" s="153">
        <f t="shared" si="53"/>
        <v>16977.064214669001</v>
      </c>
      <c r="S116" s="153">
        <f t="shared" si="53"/>
        <v>4283.9479478574913</v>
      </c>
      <c r="T116" s="153">
        <f t="shared" si="53"/>
        <v>4207.2196782410683</v>
      </c>
      <c r="U116" s="153">
        <f t="shared" ca="1" si="53"/>
        <v>7820.0664609213654</v>
      </c>
      <c r="V116" s="153">
        <f t="shared" ca="1" si="53"/>
        <v>37807.910372586026</v>
      </c>
      <c r="W116" s="167">
        <f ca="1">SUM(P116:U116)</f>
        <v>42336.481916847762</v>
      </c>
      <c r="X116" s="254"/>
    </row>
    <row r="117" spans="2:40">
      <c r="B117" s="124"/>
      <c r="C117" s="198">
        <f>SUM(C22:C24)-C116</f>
        <v>0</v>
      </c>
      <c r="D117" s="198">
        <f>SUM(D22:D24)-D116</f>
        <v>0</v>
      </c>
      <c r="E117" s="143" t="str">
        <f>IF(SUM(E22:E24)=E116,"ok","check")</f>
        <v>ok</v>
      </c>
      <c r="F117" s="143" t="str">
        <f>IF(SUM(F22:F24)=F116,"ok","check")</f>
        <v>ok</v>
      </c>
      <c r="G117" s="143" t="str">
        <f>IF(SUM(G22:G24)=G116,"ok","check")</f>
        <v>ok</v>
      </c>
      <c r="H117" s="143" t="str">
        <f ca="1">IF(SUM(H22:H24)=H116,"ok","check")</f>
        <v>check</v>
      </c>
      <c r="I117" s="8"/>
      <c r="N117" s="192"/>
      <c r="O117" s="124"/>
      <c r="P117" s="2" t="str">
        <f t="shared" ref="P117:V117" si="54">IF(SUM(P22:P24)=P116,"ok","check")</f>
        <v>ok</v>
      </c>
      <c r="Q117" s="2" t="str">
        <f t="shared" si="54"/>
        <v>ok</v>
      </c>
      <c r="R117" s="2" t="str">
        <f t="shared" si="54"/>
        <v>ok</v>
      </c>
      <c r="S117" s="2" t="str">
        <f t="shared" si="54"/>
        <v>ok</v>
      </c>
      <c r="T117" s="2" t="str">
        <f>IF(SUM(T22:T24)=T116,"ok","check")</f>
        <v>ok</v>
      </c>
      <c r="U117" s="213" t="str">
        <f ca="1">IF(SUM(U22:U24)=U116,"ok","check")</f>
        <v>check</v>
      </c>
      <c r="V117" s="119" t="str">
        <f t="shared" ca="1" si="54"/>
        <v>ok</v>
      </c>
    </row>
    <row r="118" spans="2:40" ht="13.5" customHeight="1">
      <c r="B118" s="124" t="s">
        <v>214</v>
      </c>
      <c r="C118" s="170">
        <f>('[70]2. Reg Capex as incurred by FY '!$E$104/1000+'[70]2.1Reg Capex split by AA period'!$F$105/1000)-C116</f>
        <v>0</v>
      </c>
      <c r="D118" s="170">
        <f>('[70]2. Reg Capex as incurred by FY '!$F$104/1000-'[70]2.1Reg Capex split by AA period'!$F$105/1000)-D116</f>
        <v>0</v>
      </c>
      <c r="E118" s="170">
        <f>('[70]2. Reg Capex as incurred by FY '!$G$104-'[70]2. Reg Capex as incurred by FY '!$G$91)/1000-E116</f>
        <v>0</v>
      </c>
      <c r="F118" s="170">
        <f>('[70]2. Reg Capex as incurred by FY '!$H$104-'[70]2. Reg Capex as incurred by FY '!$H$91)/1000-F116</f>
        <v>0</v>
      </c>
      <c r="G118" s="170">
        <f>'[70]2. Reg Capex as incurred by FY '!$I$104/1000-G116</f>
        <v>0</v>
      </c>
      <c r="H118" s="170"/>
      <c r="I118" s="170"/>
      <c r="J118" s="171"/>
      <c r="U118" s="214"/>
      <c r="V118" s="214"/>
    </row>
    <row r="119" spans="2:40" ht="13.5" customHeight="1">
      <c r="B119" s="192" t="s">
        <v>228</v>
      </c>
      <c r="G119" s="167"/>
      <c r="H119" s="160">
        <f ca="1">SUM(AMPmasterescalated!E3:E37)/1000*CPI!D46/CPI!D45-H116</f>
        <v>0</v>
      </c>
    </row>
    <row r="120" spans="2:40" s="192" customFormat="1" ht="29.25" customHeight="1">
      <c r="G120" s="167"/>
      <c r="H120" s="167"/>
      <c r="I120" s="1"/>
      <c r="O120" s="196"/>
      <c r="Q120" s="197"/>
      <c r="R120" s="197"/>
      <c r="S120" s="197"/>
      <c r="T120" s="197"/>
      <c r="U120" s="197"/>
      <c r="V120" s="197"/>
    </row>
    <row r="121" spans="2:40">
      <c r="B121" s="1" t="s">
        <v>144</v>
      </c>
      <c r="I121"/>
      <c r="O121" s="1" t="s">
        <v>141</v>
      </c>
    </row>
    <row r="122" spans="2:40" ht="13.5" thickBot="1">
      <c r="I122"/>
    </row>
    <row r="123" spans="2:40">
      <c r="B123" s="6" t="s">
        <v>8</v>
      </c>
      <c r="C123" s="3" t="s">
        <v>5</v>
      </c>
      <c r="D123" s="4" t="s">
        <v>29</v>
      </c>
      <c r="E123" s="5" t="s">
        <v>30</v>
      </c>
      <c r="F123" s="5" t="s">
        <v>31</v>
      </c>
      <c r="G123" s="5" t="s">
        <v>32</v>
      </c>
      <c r="H123" s="7" t="s">
        <v>123</v>
      </c>
      <c r="I123" s="7" t="s">
        <v>124</v>
      </c>
      <c r="J123" s="7" t="s">
        <v>125</v>
      </c>
      <c r="K123" s="7" t="s">
        <v>126</v>
      </c>
      <c r="L123" s="7" t="s">
        <v>127</v>
      </c>
      <c r="M123" s="7" t="s">
        <v>7</v>
      </c>
      <c r="O123" s="6" t="s">
        <v>18</v>
      </c>
      <c r="P123" s="3" t="s">
        <v>200</v>
      </c>
      <c r="Q123" s="4" t="s">
        <v>201</v>
      </c>
      <c r="R123" s="5" t="s">
        <v>202</v>
      </c>
      <c r="S123" s="5" t="s">
        <v>203</v>
      </c>
      <c r="T123" s="5" t="s">
        <v>204</v>
      </c>
      <c r="U123" s="7" t="s">
        <v>205</v>
      </c>
      <c r="V123" s="7" t="s">
        <v>206</v>
      </c>
      <c r="W123" s="7" t="s">
        <v>207</v>
      </c>
      <c r="X123" s="7" t="s">
        <v>208</v>
      </c>
      <c r="Y123" s="7" t="s">
        <v>209</v>
      </c>
      <c r="Z123" s="7" t="s">
        <v>227</v>
      </c>
      <c r="AA123" s="206" t="s">
        <v>215</v>
      </c>
    </row>
    <row r="124" spans="2:40">
      <c r="B124" s="114" t="s">
        <v>10</v>
      </c>
      <c r="C124" s="157">
        <f>P124*CPI!$D$47/CPI!$D$46</f>
        <v>0</v>
      </c>
      <c r="D124" s="157">
        <f>Q124*CPI!$D$48/CPI!$D$46</f>
        <v>0</v>
      </c>
      <c r="E124" s="157">
        <f>R124*CPI!$D$49/CPI!$D$46</f>
        <v>0</v>
      </c>
      <c r="F124" s="157">
        <f>S124*CPI!$D$50/CPI!$D$46</f>
        <v>0</v>
      </c>
      <c r="G124" s="157">
        <f>T124*CPI!$D$51/CPI!$D$46</f>
        <v>0</v>
      </c>
      <c r="H124" s="157">
        <f>U124*CPI!$D$52/CPI!$D$46</f>
        <v>0</v>
      </c>
      <c r="I124" s="157">
        <f>V124*CPI!$D$53/CPI!$D$46</f>
        <v>0</v>
      </c>
      <c r="J124" s="157">
        <f>W124*CPI!$D$54/CPI!$D$46</f>
        <v>0</v>
      </c>
      <c r="K124" s="157">
        <f>X124*CPI!$D$55/CPI!$D$46</f>
        <v>0</v>
      </c>
      <c r="L124" s="157">
        <f>Y124*CPI!$D$56/CPI!$D$46</f>
        <v>0</v>
      </c>
      <c r="M124" s="153">
        <f>SUM(C124:L124)</f>
        <v>0</v>
      </c>
      <c r="O124" s="2" t="s">
        <v>10</v>
      </c>
      <c r="P124" s="157">
        <f t="shared" ref="P124:Y126" si="55">SUMIF($AB$145:$AB$169,$O124,P$145:P$169)</f>
        <v>0</v>
      </c>
      <c r="Q124" s="157">
        <f t="shared" si="55"/>
        <v>0</v>
      </c>
      <c r="R124" s="157">
        <f t="shared" si="55"/>
        <v>0</v>
      </c>
      <c r="S124" s="157">
        <f t="shared" si="55"/>
        <v>0</v>
      </c>
      <c r="T124" s="157">
        <f t="shared" si="55"/>
        <v>0</v>
      </c>
      <c r="U124" s="157">
        <f t="shared" si="55"/>
        <v>0</v>
      </c>
      <c r="V124" s="157">
        <f t="shared" si="55"/>
        <v>0</v>
      </c>
      <c r="W124" s="157">
        <f t="shared" si="55"/>
        <v>0</v>
      </c>
      <c r="X124" s="157">
        <f t="shared" si="55"/>
        <v>0</v>
      </c>
      <c r="Y124" s="157">
        <f t="shared" si="55"/>
        <v>0</v>
      </c>
      <c r="Z124" s="153">
        <f>SUM(P124:Y124)</f>
        <v>0</v>
      </c>
      <c r="AA124" s="168">
        <f>SUM(P124:T124)</f>
        <v>0</v>
      </c>
    </row>
    <row r="125" spans="2:40">
      <c r="B125" s="114" t="s">
        <v>11</v>
      </c>
      <c r="C125" s="157">
        <f>P125*CPI!$D$47/CPI!$D$46</f>
        <v>4821.2075097838997</v>
      </c>
      <c r="D125" s="157">
        <f>Q125*CPI!$D$48/CPI!$D$46</f>
        <v>3896.3847122390662</v>
      </c>
      <c r="E125" s="157">
        <f>R125*CPI!$D$49/CPI!$D$46</f>
        <v>3631.7360223609044</v>
      </c>
      <c r="F125" s="157">
        <f>S125*CPI!$D$50/CPI!$D$46</f>
        <v>3766.594157531159</v>
      </c>
      <c r="G125" s="157">
        <f>T125*CPI!$D$51/CPI!$D$46</f>
        <v>3723.1059771788946</v>
      </c>
      <c r="H125" s="157">
        <f>U125*CPI!$D$52/CPI!$D$46</f>
        <v>1339.3356724704383</v>
      </c>
      <c r="I125" s="157">
        <f>V125*CPI!$D$53/CPI!$D$46</f>
        <v>1394.2270346219464</v>
      </c>
      <c r="J125" s="157">
        <f>W125*CPI!$D$54/CPI!$D$46</f>
        <v>1443.8222805439148</v>
      </c>
      <c r="K125" s="157">
        <f>X125*CPI!$D$55/CPI!$D$46</f>
        <v>1451.0885611151361</v>
      </c>
      <c r="L125" s="157">
        <f>Y125*CPI!$D$56/CPI!$D$46</f>
        <v>1495.3632879772031</v>
      </c>
      <c r="M125" s="153">
        <f>SUM(C125:L125)</f>
        <v>26962.86521582256</v>
      </c>
      <c r="O125" s="2" t="s">
        <v>11</v>
      </c>
      <c r="P125" s="157">
        <f t="shared" si="55"/>
        <v>4703.6170827159995</v>
      </c>
      <c r="Q125" s="157">
        <f t="shared" si="55"/>
        <v>3708.63506221446</v>
      </c>
      <c r="R125" s="157">
        <f t="shared" si="55"/>
        <v>3372.4279309803683</v>
      </c>
      <c r="S125" s="157">
        <f t="shared" si="55"/>
        <v>3412.3484057143442</v>
      </c>
      <c r="T125" s="157">
        <f t="shared" si="55"/>
        <v>3290.6831811541874</v>
      </c>
      <c r="U125" s="157">
        <f t="shared" si="55"/>
        <v>1154.9049528403641</v>
      </c>
      <c r="V125" s="157">
        <f t="shared" si="55"/>
        <v>1172.9147340408904</v>
      </c>
      <c r="W125" s="157">
        <f t="shared" si="55"/>
        <v>1185.0121856199564</v>
      </c>
      <c r="X125" s="157">
        <f t="shared" si="55"/>
        <v>1161.9277663232706</v>
      </c>
      <c r="Y125" s="157">
        <f t="shared" si="55"/>
        <v>1168.1754105671198</v>
      </c>
      <c r="Z125" s="153">
        <f>SUM(P125:Y125)</f>
        <v>24330.646712170957</v>
      </c>
      <c r="AA125" s="168">
        <f>SUM(P125:T125)</f>
        <v>18487.711662779358</v>
      </c>
    </row>
    <row r="126" spans="2:40">
      <c r="B126" s="114" t="s">
        <v>12</v>
      </c>
      <c r="C126" s="157">
        <f>P126*CPI!$D$47/CPI!$D$46</f>
        <v>4481.1506966893885</v>
      </c>
      <c r="D126" s="157">
        <f>Q126*CPI!$D$48/CPI!$D$46</f>
        <v>986.71341924743717</v>
      </c>
      <c r="E126" s="157">
        <f>R126*CPI!$D$49/CPI!$D$46</f>
        <v>1080.7173540871775</v>
      </c>
      <c r="F126" s="157">
        <f>S126*CPI!$D$50/CPI!$D$46</f>
        <v>1169.1476685389698</v>
      </c>
      <c r="G126" s="157">
        <f>T126*CPI!$D$51/CPI!$D$46</f>
        <v>1466.5367634016518</v>
      </c>
      <c r="H126" s="157">
        <f>U126*CPI!$D$52/CPI!$D$46</f>
        <v>1068.1103773342534</v>
      </c>
      <c r="I126" s="157">
        <f>V126*CPI!$D$53/CPI!$D$46</f>
        <v>1132.7865578291642</v>
      </c>
      <c r="J126" s="157">
        <f>W126*CPI!$D$54/CPI!$D$46</f>
        <v>1206.7608652766371</v>
      </c>
      <c r="K126" s="157">
        <f>X126*CPI!$D$55/CPI!$D$46</f>
        <v>1149.3785524038478</v>
      </c>
      <c r="L126" s="157">
        <f>Y126*CPI!$D$56/CPI!$D$46</f>
        <v>1152.4657133590267</v>
      </c>
      <c r="M126" s="153">
        <f>SUM(C126:L126)</f>
        <v>14893.767968167553</v>
      </c>
      <c r="O126" s="2" t="s">
        <v>12</v>
      </c>
      <c r="P126" s="157">
        <f t="shared" si="55"/>
        <v>4371.8543382335502</v>
      </c>
      <c r="Q126" s="157">
        <f t="shared" si="55"/>
        <v>939.16803735627593</v>
      </c>
      <c r="R126" s="157">
        <f t="shared" si="55"/>
        <v>1003.5534983761027</v>
      </c>
      <c r="S126" s="157">
        <f t="shared" si="55"/>
        <v>1059.1900841790102</v>
      </c>
      <c r="T126" s="157">
        <f t="shared" si="55"/>
        <v>1296.2048062695342</v>
      </c>
      <c r="U126" s="157">
        <f t="shared" si="55"/>
        <v>921.02823087521881</v>
      </c>
      <c r="V126" s="157">
        <f t="shared" si="55"/>
        <v>952.97394987148925</v>
      </c>
      <c r="W126" s="157">
        <f t="shared" si="55"/>
        <v>990.44484196723988</v>
      </c>
      <c r="X126" s="157">
        <f t="shared" si="55"/>
        <v>920.34000531860886</v>
      </c>
      <c r="Y126" s="157">
        <f t="shared" si="55"/>
        <v>900.30437331977203</v>
      </c>
      <c r="Z126" s="153">
        <f>SUM(P126:Y126)</f>
        <v>13355.062165766803</v>
      </c>
      <c r="AA126" s="168">
        <f>SUM(P126:T126)</f>
        <v>8669.9707644144728</v>
      </c>
    </row>
    <row r="127" spans="2:40" s="1" customFormat="1">
      <c r="B127" s="113" t="s">
        <v>13</v>
      </c>
      <c r="C127" s="153">
        <f>SUM(C124:C126)</f>
        <v>9302.3582064732873</v>
      </c>
      <c r="D127" s="153">
        <f t="shared" ref="D127:M127" si="56">SUM(D124:D126)</f>
        <v>4883.098131486503</v>
      </c>
      <c r="E127" s="153">
        <f t="shared" si="56"/>
        <v>4712.4533764480821</v>
      </c>
      <c r="F127" s="153">
        <f t="shared" si="56"/>
        <v>4935.7418260701288</v>
      </c>
      <c r="G127" s="153">
        <f t="shared" si="56"/>
        <v>5189.6427405805462</v>
      </c>
      <c r="H127" s="153">
        <f t="shared" si="56"/>
        <v>2407.4460498046919</v>
      </c>
      <c r="I127" s="153">
        <f t="shared" si="56"/>
        <v>2527.0135924511105</v>
      </c>
      <c r="J127" s="153">
        <f>SUM(J124:J126)</f>
        <v>2650.5831458205521</v>
      </c>
      <c r="K127" s="153">
        <f t="shared" si="56"/>
        <v>2600.4671135189838</v>
      </c>
      <c r="L127" s="153">
        <f t="shared" si="56"/>
        <v>2647.8290013362298</v>
      </c>
      <c r="M127" s="153">
        <f t="shared" si="56"/>
        <v>41856.63318399011</v>
      </c>
      <c r="O127" s="8" t="s">
        <v>13</v>
      </c>
      <c r="P127" s="153">
        <f>SUM(P124:P126)</f>
        <v>9075.4714209495505</v>
      </c>
      <c r="Q127" s="153">
        <f t="shared" ref="Q127:S127" si="57">SUM(Q124:Q126)</f>
        <v>4647.8030995707359</v>
      </c>
      <c r="R127" s="153">
        <f t="shared" si="57"/>
        <v>4375.9814293564705</v>
      </c>
      <c r="S127" s="153">
        <f t="shared" si="57"/>
        <v>4471.5384898933544</v>
      </c>
      <c r="T127" s="153">
        <f>SUM(T124:T126)</f>
        <v>4586.8879874237218</v>
      </c>
      <c r="U127" s="153">
        <f t="shared" ref="U127:X127" si="58">SUM(U124:U126)</f>
        <v>2075.9331837155828</v>
      </c>
      <c r="V127" s="153">
        <f t="shared" si="58"/>
        <v>2125.8886839123797</v>
      </c>
      <c r="W127" s="153">
        <f t="shared" si="58"/>
        <v>2175.4570275871965</v>
      </c>
      <c r="X127" s="153">
        <f t="shared" si="58"/>
        <v>2082.2677716418793</v>
      </c>
      <c r="Y127" s="153">
        <f>SUM(Y124:Y126)</f>
        <v>2068.4797838868917</v>
      </c>
      <c r="Z127" s="153">
        <f>SUM(Z124:Z126)</f>
        <v>37685.708877937759</v>
      </c>
      <c r="AA127" s="168">
        <f>SUM(AA124:AA126)</f>
        <v>27157.682427193831</v>
      </c>
      <c r="AB127" t="str">
        <f>IF(SUM(P127:Y127)=Z127,"ok","check")</f>
        <v>ok</v>
      </c>
      <c r="AC127"/>
      <c r="AD127"/>
      <c r="AE127"/>
      <c r="AF127"/>
      <c r="AG127"/>
      <c r="AH127"/>
      <c r="AI127"/>
      <c r="AJ127"/>
      <c r="AK127"/>
      <c r="AL127"/>
      <c r="AM127"/>
      <c r="AN127"/>
    </row>
    <row r="128" spans="2:40">
      <c r="C128" s="2"/>
      <c r="D128" s="2"/>
      <c r="E128" s="2"/>
      <c r="F128" s="2"/>
      <c r="G128" s="2"/>
      <c r="H128" s="2"/>
      <c r="I128"/>
    </row>
    <row r="130" spans="2:60">
      <c r="B130" s="1" t="s">
        <v>143</v>
      </c>
      <c r="I130"/>
      <c r="O130" s="1" t="s">
        <v>140</v>
      </c>
    </row>
    <row r="131" spans="2:60" ht="13.5" thickBot="1">
      <c r="I131"/>
    </row>
    <row r="132" spans="2:60">
      <c r="B132" s="6" t="s">
        <v>8</v>
      </c>
      <c r="C132" s="3" t="s">
        <v>5</v>
      </c>
      <c r="D132" s="4" t="s">
        <v>29</v>
      </c>
      <c r="E132" s="5" t="s">
        <v>30</v>
      </c>
      <c r="F132" s="5" t="s">
        <v>31</v>
      </c>
      <c r="G132" s="5" t="s">
        <v>32</v>
      </c>
      <c r="H132" s="7" t="s">
        <v>123</v>
      </c>
      <c r="I132" s="7" t="s">
        <v>124</v>
      </c>
      <c r="J132" s="7" t="s">
        <v>125</v>
      </c>
      <c r="K132" s="7" t="s">
        <v>126</v>
      </c>
      <c r="L132" s="7" t="s">
        <v>127</v>
      </c>
      <c r="M132" s="7" t="s">
        <v>7</v>
      </c>
      <c r="O132" s="6" t="s">
        <v>18</v>
      </c>
      <c r="P132" s="3" t="s">
        <v>5</v>
      </c>
      <c r="Q132" s="4" t="s">
        <v>29</v>
      </c>
      <c r="R132" s="5" t="s">
        <v>30</v>
      </c>
      <c r="S132" s="5" t="s">
        <v>31</v>
      </c>
      <c r="T132" s="5" t="s">
        <v>32</v>
      </c>
      <c r="U132" s="7" t="s">
        <v>123</v>
      </c>
      <c r="V132" s="7" t="s">
        <v>124</v>
      </c>
      <c r="W132" s="7" t="s">
        <v>125</v>
      </c>
      <c r="X132" s="7" t="s">
        <v>126</v>
      </c>
      <c r="Y132" s="7" t="s">
        <v>127</v>
      </c>
      <c r="Z132" s="7" t="s">
        <v>227</v>
      </c>
      <c r="AA132" s="206" t="s">
        <v>215</v>
      </c>
    </row>
    <row r="133" spans="2:60">
      <c r="B133" s="134" t="s">
        <v>19</v>
      </c>
      <c r="C133" s="157">
        <f>P133*CPI!$D$47/CPI!$D$46</f>
        <v>3333.3838784867498</v>
      </c>
      <c r="D133" s="157">
        <f>Q133*CPI!$D$48/CPI!$D$46</f>
        <v>2495.0381608542721</v>
      </c>
      <c r="E133" s="157">
        <f>R133*CPI!$D$49/CPI!$D$46</f>
        <v>2576.3575643100144</v>
      </c>
      <c r="F133" s="157">
        <f>S133*CPI!$D$50/CPI!$D$46</f>
        <v>2665.7417861169351</v>
      </c>
      <c r="G133" s="157">
        <f>T133*CPI!$D$51/CPI!$D$46</f>
        <v>2758.2409921841745</v>
      </c>
      <c r="H133" s="157">
        <f>U133*CPI!$D$52/CPI!$D$46</f>
        <v>311.81434388958871</v>
      </c>
      <c r="I133" s="157">
        <f>V133*CPI!$D$53/CPI!$D$46</f>
        <v>322.21191543012276</v>
      </c>
      <c r="J133" s="157">
        <f>W133*CPI!$D$54/CPI!$D$46</f>
        <v>330.56387046769225</v>
      </c>
      <c r="K133" s="157">
        <f>X133*CPI!$D$55/CPI!$D$46</f>
        <v>341.58925941492055</v>
      </c>
      <c r="L133" s="157">
        <f>Y133*CPI!$D$56/CPI!$D$46</f>
        <v>352.98478831087965</v>
      </c>
      <c r="M133" s="153">
        <f t="shared" ref="M133:M139" si="59">SUM(C133:L133)</f>
        <v>15487.926559465353</v>
      </c>
      <c r="O133" s="10" t="s">
        <v>19</v>
      </c>
      <c r="P133" s="157">
        <f t="shared" ref="P133:Y139" si="60">SUMIF($AA$145:$AA$169,$O133,P$145:P$169)</f>
        <v>3252.08183267</v>
      </c>
      <c r="Q133" s="157">
        <f t="shared" si="60"/>
        <v>2374.8132405513597</v>
      </c>
      <c r="R133" s="157">
        <f t="shared" si="60"/>
        <v>2392.404116536919</v>
      </c>
      <c r="S133" s="157">
        <f t="shared" si="60"/>
        <v>2415.0304900022884</v>
      </c>
      <c r="T133" s="157">
        <f t="shared" si="60"/>
        <v>2437.8831272023117</v>
      </c>
      <c r="U133" s="157">
        <f t="shared" si="60"/>
        <v>268.87653149752339</v>
      </c>
      <c r="V133" s="157">
        <f t="shared" si="60"/>
        <v>271.06568278100104</v>
      </c>
      <c r="W133" s="157">
        <f t="shared" si="60"/>
        <v>271.3091631210616</v>
      </c>
      <c r="X133" s="157">
        <f t="shared" si="60"/>
        <v>273.52020808915108</v>
      </c>
      <c r="Y133" s="157">
        <f t="shared" si="60"/>
        <v>275.75115246195344</v>
      </c>
      <c r="Z133" s="153">
        <f>SUM(P133:Y133)</f>
        <v>14232.735544913567</v>
      </c>
      <c r="AA133" s="168">
        <f>SUM(P133:T133)</f>
        <v>12872.212806962878</v>
      </c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</row>
    <row r="134" spans="2:60">
      <c r="B134" s="134" t="s">
        <v>20</v>
      </c>
      <c r="C134" s="157">
        <f>P134*CPI!$D$47/CPI!$D$46</f>
        <v>0</v>
      </c>
      <c r="D134" s="157">
        <f>Q134*CPI!$D$48/CPI!$D$46</f>
        <v>0</v>
      </c>
      <c r="E134" s="157">
        <f>R134*CPI!$D$49/CPI!$D$46</f>
        <v>0</v>
      </c>
      <c r="F134" s="157">
        <f>S134*CPI!$D$50/CPI!$D$46</f>
        <v>0</v>
      </c>
      <c r="G134" s="157">
        <f>T134*CPI!$D$51/CPI!$D$46</f>
        <v>0</v>
      </c>
      <c r="H134" s="157">
        <f>U134*CPI!$D$52/CPI!$D$46</f>
        <v>0</v>
      </c>
      <c r="I134" s="157">
        <f>V134*CPI!$D$53/CPI!$D$46</f>
        <v>0</v>
      </c>
      <c r="J134" s="157">
        <f>W134*CPI!$D$54/CPI!$D$46</f>
        <v>0</v>
      </c>
      <c r="K134" s="157">
        <f>X134*CPI!$D$55/CPI!$D$46</f>
        <v>0</v>
      </c>
      <c r="L134" s="157">
        <f>Y134*CPI!$D$56/CPI!$D$46</f>
        <v>0</v>
      </c>
      <c r="M134" s="153">
        <f t="shared" si="59"/>
        <v>0</v>
      </c>
      <c r="O134" s="10" t="s">
        <v>20</v>
      </c>
      <c r="P134" s="157">
        <f t="shared" si="60"/>
        <v>0</v>
      </c>
      <c r="Q134" s="157">
        <f t="shared" si="60"/>
        <v>0</v>
      </c>
      <c r="R134" s="157">
        <f t="shared" si="60"/>
        <v>0</v>
      </c>
      <c r="S134" s="157">
        <f t="shared" si="60"/>
        <v>0</v>
      </c>
      <c r="T134" s="157">
        <f t="shared" si="60"/>
        <v>0</v>
      </c>
      <c r="U134" s="157">
        <f t="shared" si="60"/>
        <v>0</v>
      </c>
      <c r="V134" s="157">
        <f t="shared" si="60"/>
        <v>0</v>
      </c>
      <c r="W134" s="157">
        <f t="shared" si="60"/>
        <v>0</v>
      </c>
      <c r="X134" s="157">
        <f t="shared" si="60"/>
        <v>0</v>
      </c>
      <c r="Y134" s="157">
        <f t="shared" si="60"/>
        <v>0</v>
      </c>
      <c r="Z134" s="153">
        <f t="shared" ref="Z134:Z136" si="61">SUM(P134:Y134)</f>
        <v>0</v>
      </c>
      <c r="AA134" s="168">
        <f t="shared" ref="AA134:AA139" si="62">SUM(P134:T134)</f>
        <v>0</v>
      </c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</row>
    <row r="135" spans="2:60">
      <c r="B135" s="134" t="s">
        <v>21</v>
      </c>
      <c r="C135" s="157">
        <f>P135*CPI!$D$47/CPI!$D$46</f>
        <v>1224.9341425471496</v>
      </c>
      <c r="D135" s="157">
        <f>Q135*CPI!$D$48/CPI!$D$46</f>
        <v>1125.1482822668254</v>
      </c>
      <c r="E135" s="157">
        <f>R135*CPI!$D$49/CPI!$D$46</f>
        <v>765.19765155882385</v>
      </c>
      <c r="F135" s="157">
        <f>S135*CPI!$D$50/CPI!$D$46</f>
        <v>795.98116159349684</v>
      </c>
      <c r="G135" s="157">
        <f>T135*CPI!$D$51/CPI!$D$46</f>
        <v>644.5596701768186</v>
      </c>
      <c r="H135" s="157">
        <f>U135*CPI!$D$52/CPI!$D$46</f>
        <v>691.00055720029263</v>
      </c>
      <c r="I135" s="157">
        <f>V135*CPI!$D$53/CPI!$D$46</f>
        <v>718.45798376012613</v>
      </c>
      <c r="J135" s="157">
        <f>W135*CPI!$D$54/CPI!$D$46</f>
        <v>741.80244466329566</v>
      </c>
      <c r="K135" s="157">
        <f>X135*CPI!$D$55/CPI!$D$46</f>
        <v>719.23837803825927</v>
      </c>
      <c r="L135" s="157">
        <f>Y135*CPI!$D$56/CPI!$D$46</f>
        <v>732.36061674398059</v>
      </c>
      <c r="M135" s="153">
        <f t="shared" si="59"/>
        <v>8158.6808885490673</v>
      </c>
      <c r="O135" s="10" t="s">
        <v>21</v>
      </c>
      <c r="P135" s="157">
        <f t="shared" si="60"/>
        <v>1195.0577000459998</v>
      </c>
      <c r="Q135" s="157">
        <f t="shared" si="60"/>
        <v>1070.9323329131</v>
      </c>
      <c r="R135" s="157">
        <f t="shared" si="60"/>
        <v>710.56208847469907</v>
      </c>
      <c r="S135" s="157">
        <f t="shared" si="60"/>
        <v>721.11964659408648</v>
      </c>
      <c r="T135" s="157">
        <f t="shared" si="60"/>
        <v>569.69682810595737</v>
      </c>
      <c r="U135" s="157">
        <f t="shared" si="60"/>
        <v>595.8476148507749</v>
      </c>
      <c r="V135" s="157">
        <f t="shared" si="60"/>
        <v>604.41372460552202</v>
      </c>
      <c r="W135" s="157">
        <f t="shared" si="60"/>
        <v>608.83181267816849</v>
      </c>
      <c r="X135" s="157">
        <f t="shared" si="60"/>
        <v>575.9145681678749</v>
      </c>
      <c r="Y135" s="157">
        <f t="shared" si="60"/>
        <v>572.11894328726567</v>
      </c>
      <c r="Z135" s="153">
        <f t="shared" si="61"/>
        <v>7224.4952597234496</v>
      </c>
      <c r="AA135" s="168">
        <f t="shared" si="62"/>
        <v>4267.3685961338433</v>
      </c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</row>
    <row r="136" spans="2:60">
      <c r="B136" s="134" t="s">
        <v>22</v>
      </c>
      <c r="C136" s="157">
        <f>P136*CPI!$D$47/CPI!$D$46</f>
        <v>699.57842668938872</v>
      </c>
      <c r="D136" s="157">
        <f>Q136*CPI!$D$48/CPI!$D$46</f>
        <v>753.99157674743719</v>
      </c>
      <c r="E136" s="157">
        <f>R136*CPI!$D$49/CPI!$D$46</f>
        <v>683.15087314967741</v>
      </c>
      <c r="F136" s="157">
        <f>S136*CPI!$D$50/CPI!$D$46</f>
        <v>680.14089698584507</v>
      </c>
      <c r="G136" s="157">
        <f>T136*CPI!$D$51/CPI!$D$46</f>
        <v>798.22750894571459</v>
      </c>
      <c r="H136" s="157">
        <f>U136*CPI!$D$52/CPI!$D$46</f>
        <v>725.60188442558558</v>
      </c>
      <c r="I136" s="157">
        <f>V136*CPI!$D$53/CPI!$D$46</f>
        <v>781.71535259777977</v>
      </c>
      <c r="J136" s="157">
        <f>W136*CPI!$D$54/CPI!$D$46</f>
        <v>846.91287991446802</v>
      </c>
      <c r="K136" s="157">
        <f>X136*CPI!$D$55/CPI!$D$46</f>
        <v>780.53436740762447</v>
      </c>
      <c r="L136" s="157">
        <f>Y136*CPI!$D$56/CPI!$D$46</f>
        <v>774.40042373789811</v>
      </c>
      <c r="M136" s="153">
        <f t="shared" si="59"/>
        <v>7524.2541906014194</v>
      </c>
      <c r="O136" s="10" t="s">
        <v>22</v>
      </c>
      <c r="P136" s="157">
        <f t="shared" si="60"/>
        <v>682.51553823354993</v>
      </c>
      <c r="Q136" s="157">
        <f t="shared" si="60"/>
        <v>717.66003735627589</v>
      </c>
      <c r="R136" s="157">
        <f t="shared" si="60"/>
        <v>634.37349837610259</v>
      </c>
      <c r="S136" s="157">
        <f t="shared" si="60"/>
        <v>616.17408417901026</v>
      </c>
      <c r="T136" s="157">
        <f t="shared" si="60"/>
        <v>705.51680626953419</v>
      </c>
      <c r="U136" s="157">
        <f t="shared" si="60"/>
        <v>625.68423087521876</v>
      </c>
      <c r="V136" s="157">
        <f t="shared" si="60"/>
        <v>657.6299498714892</v>
      </c>
      <c r="W136" s="157">
        <f t="shared" si="60"/>
        <v>695.10084196723983</v>
      </c>
      <c r="X136" s="157">
        <f t="shared" si="60"/>
        <v>624.99600531860881</v>
      </c>
      <c r="Y136" s="157">
        <f t="shared" si="60"/>
        <v>604.96037331977197</v>
      </c>
      <c r="Z136" s="153">
        <f t="shared" si="61"/>
        <v>6564.6113657668011</v>
      </c>
      <c r="AA136" s="168">
        <f t="shared" si="62"/>
        <v>3356.239964414473</v>
      </c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</row>
    <row r="137" spans="2:60">
      <c r="B137" s="134" t="s">
        <v>23</v>
      </c>
      <c r="C137" s="157">
        <f>P137*CPI!$D$47/CPI!$D$46</f>
        <v>868.34468875000016</v>
      </c>
      <c r="D137" s="157">
        <f>Q137*CPI!$D$48/CPI!$D$46</f>
        <v>508.92011161796864</v>
      </c>
      <c r="E137" s="157">
        <f>R137*CPI!$D$49/CPI!$D$46</f>
        <v>687.74728742956574</v>
      </c>
      <c r="F137" s="157">
        <f>S137*CPI!$D$50/CPI!$D$46</f>
        <v>793.87798137385141</v>
      </c>
      <c r="G137" s="157">
        <f>T137*CPI!$D$51/CPI!$D$46</f>
        <v>988.61456927383824</v>
      </c>
      <c r="H137" s="157">
        <f>U137*CPI!$D$52/CPI!$D$46</f>
        <v>679.02926428922478</v>
      </c>
      <c r="I137" s="157">
        <f>V137*CPI!$D$53/CPI!$D$46</f>
        <v>704.6283406630821</v>
      </c>
      <c r="J137" s="157">
        <f>W137*CPI!$D$54/CPI!$D$46</f>
        <v>731.30395077509627</v>
      </c>
      <c r="K137" s="157">
        <f>X137*CPI!$D$55/CPI!$D$46</f>
        <v>759.10510865817969</v>
      </c>
      <c r="L137" s="157">
        <f>Y137*CPI!$D$56/CPI!$D$46</f>
        <v>788.08317254347185</v>
      </c>
      <c r="M137" s="153">
        <f t="shared" si="59"/>
        <v>7509.6544753742792</v>
      </c>
      <c r="O137" s="10" t="s">
        <v>23</v>
      </c>
      <c r="P137" s="157">
        <f t="shared" si="60"/>
        <v>847.16555000000017</v>
      </c>
      <c r="Q137" s="157">
        <f t="shared" si="60"/>
        <v>484.39748874999998</v>
      </c>
      <c r="R137" s="157">
        <f t="shared" si="60"/>
        <v>638.64172596874994</v>
      </c>
      <c r="S137" s="157">
        <f t="shared" si="60"/>
        <v>719.21426911796868</v>
      </c>
      <c r="T137" s="157">
        <f t="shared" si="60"/>
        <v>873.79122584591801</v>
      </c>
      <c r="U137" s="157">
        <f t="shared" si="60"/>
        <v>585.52480649206586</v>
      </c>
      <c r="V137" s="157">
        <f t="shared" si="60"/>
        <v>592.77932665436742</v>
      </c>
      <c r="W137" s="157">
        <f t="shared" si="60"/>
        <v>600.21520982072661</v>
      </c>
      <c r="X137" s="157">
        <f t="shared" si="60"/>
        <v>607.83699006624477</v>
      </c>
      <c r="Y137" s="157">
        <f t="shared" si="60"/>
        <v>615.64931481790086</v>
      </c>
      <c r="Z137" s="153">
        <f>SUM(P137:Y137)</f>
        <v>6565.2159075339423</v>
      </c>
      <c r="AA137" s="168">
        <f t="shared" si="62"/>
        <v>3563.2102596826371</v>
      </c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</row>
    <row r="138" spans="2:60">
      <c r="B138" s="134" t="s">
        <v>24</v>
      </c>
      <c r="C138" s="157">
        <f>P138*CPI!$D$47/CPI!$D$46</f>
        <v>3176.1170699999998</v>
      </c>
      <c r="D138" s="157">
        <f>Q138*CPI!$D$48/CPI!$D$46</f>
        <v>0</v>
      </c>
      <c r="E138" s="157">
        <f>R138*CPI!$D$49/CPI!$D$46</f>
        <v>0</v>
      </c>
      <c r="F138" s="157">
        <f>S138*CPI!$D$50/CPI!$D$46</f>
        <v>0</v>
      </c>
      <c r="G138" s="157">
        <f>T138*CPI!$D$51/CPI!$D$46</f>
        <v>0</v>
      </c>
      <c r="H138" s="157">
        <f>U138*CPI!$D$52/CPI!$D$46</f>
        <v>0</v>
      </c>
      <c r="I138" s="157">
        <f>V138*CPI!$D$53/CPI!$D$46</f>
        <v>0</v>
      </c>
      <c r="J138" s="157">
        <f>W138*CPI!$D$54/CPI!$D$46</f>
        <v>0</v>
      </c>
      <c r="K138" s="157">
        <f>X138*CPI!$D$55/CPI!$D$46</f>
        <v>0</v>
      </c>
      <c r="L138" s="157">
        <f>Y138*CPI!$D$56/CPI!$D$46</f>
        <v>0</v>
      </c>
      <c r="M138" s="153">
        <f t="shared" si="59"/>
        <v>3176.1170699999998</v>
      </c>
      <c r="O138" s="10" t="s">
        <v>24</v>
      </c>
      <c r="P138" s="157">
        <f t="shared" si="60"/>
        <v>3098.6507999999999</v>
      </c>
      <c r="Q138" s="157">
        <f t="shared" si="60"/>
        <v>0</v>
      </c>
      <c r="R138" s="157">
        <f t="shared" si="60"/>
        <v>0</v>
      </c>
      <c r="S138" s="157">
        <f t="shared" si="60"/>
        <v>0</v>
      </c>
      <c r="T138" s="157">
        <f t="shared" si="60"/>
        <v>0</v>
      </c>
      <c r="U138" s="157">
        <f t="shared" si="60"/>
        <v>0</v>
      </c>
      <c r="V138" s="157">
        <f t="shared" si="60"/>
        <v>0</v>
      </c>
      <c r="W138" s="157">
        <f t="shared" si="60"/>
        <v>0</v>
      </c>
      <c r="X138" s="157">
        <f t="shared" si="60"/>
        <v>0</v>
      </c>
      <c r="Y138" s="157">
        <f t="shared" si="60"/>
        <v>0</v>
      </c>
      <c r="Z138" s="153">
        <f>SUM(P138:Y138)</f>
        <v>3098.6507999999999</v>
      </c>
      <c r="AA138" s="168">
        <f t="shared" si="62"/>
        <v>3098.6507999999999</v>
      </c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</row>
    <row r="139" spans="2:60">
      <c r="B139" s="134" t="s">
        <v>25</v>
      </c>
      <c r="C139" s="157">
        <f>P139*CPI!$D$47/CPI!$D$46</f>
        <v>0</v>
      </c>
      <c r="D139" s="157">
        <f>Q139*CPI!$D$48/CPI!$D$46</f>
        <v>0</v>
      </c>
      <c r="E139" s="157">
        <f>R139*CPI!$D$49/CPI!$D$46</f>
        <v>0</v>
      </c>
      <c r="F139" s="157">
        <f>S139*CPI!$D$50/CPI!$D$46</f>
        <v>0</v>
      </c>
      <c r="G139" s="157">
        <f>T139*CPI!$D$51/CPI!$D$46</f>
        <v>0</v>
      </c>
      <c r="H139" s="157">
        <f>U139*CPI!$D$52/CPI!$D$46</f>
        <v>0</v>
      </c>
      <c r="I139" s="157">
        <f>V139*CPI!$D$53/CPI!$D$46</f>
        <v>0</v>
      </c>
      <c r="J139" s="157">
        <f>W139*CPI!$D$54/CPI!$D$46</f>
        <v>0</v>
      </c>
      <c r="K139" s="157">
        <f>X139*CPI!$D$55/CPI!$D$46</f>
        <v>0</v>
      </c>
      <c r="L139" s="157">
        <f>Y139*CPI!$D$56/CPI!$D$46</f>
        <v>0</v>
      </c>
      <c r="M139" s="153">
        <f t="shared" si="59"/>
        <v>0</v>
      </c>
      <c r="O139" s="10" t="s">
        <v>25</v>
      </c>
      <c r="P139" s="157">
        <f t="shared" si="60"/>
        <v>0</v>
      </c>
      <c r="Q139" s="157">
        <f t="shared" si="60"/>
        <v>0</v>
      </c>
      <c r="R139" s="157">
        <f t="shared" si="60"/>
        <v>0</v>
      </c>
      <c r="S139" s="157">
        <f t="shared" si="60"/>
        <v>0</v>
      </c>
      <c r="T139" s="157">
        <f t="shared" si="60"/>
        <v>0</v>
      </c>
      <c r="U139" s="157">
        <f t="shared" si="60"/>
        <v>0</v>
      </c>
      <c r="V139" s="157">
        <f t="shared" si="60"/>
        <v>0</v>
      </c>
      <c r="W139" s="157">
        <f t="shared" si="60"/>
        <v>0</v>
      </c>
      <c r="X139" s="157">
        <f t="shared" si="60"/>
        <v>0</v>
      </c>
      <c r="Y139" s="157">
        <f t="shared" si="60"/>
        <v>0</v>
      </c>
      <c r="Z139" s="153">
        <f>SUM(P139:Y139)</f>
        <v>0</v>
      </c>
      <c r="AA139" s="168">
        <f t="shared" si="62"/>
        <v>0</v>
      </c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</row>
    <row r="140" spans="2:60" s="1" customFormat="1">
      <c r="B140" s="132" t="s">
        <v>7</v>
      </c>
      <c r="C140" s="153">
        <f>SUM(C133:C139)</f>
        <v>9302.3582064732891</v>
      </c>
      <c r="D140" s="153">
        <f t="shared" ref="D140:M140" si="63">SUM(D133:D139)</f>
        <v>4883.098131486503</v>
      </c>
      <c r="E140" s="153">
        <f>SUM(E133:E139)</f>
        <v>4712.4533764480811</v>
      </c>
      <c r="F140" s="153">
        <f t="shared" si="63"/>
        <v>4935.7418260701279</v>
      </c>
      <c r="G140" s="153">
        <f t="shared" si="63"/>
        <v>5189.6427405805462</v>
      </c>
      <c r="H140" s="153">
        <f t="shared" si="63"/>
        <v>2407.4460498046919</v>
      </c>
      <c r="I140" s="153">
        <f t="shared" si="63"/>
        <v>2527.0135924511105</v>
      </c>
      <c r="J140" s="153">
        <f t="shared" si="63"/>
        <v>2650.5831458205521</v>
      </c>
      <c r="K140" s="153">
        <f t="shared" si="63"/>
        <v>2600.4671135189838</v>
      </c>
      <c r="L140" s="153">
        <f t="shared" si="63"/>
        <v>2647.8290013362302</v>
      </c>
      <c r="M140" s="153">
        <f t="shared" si="63"/>
        <v>41856.633183990118</v>
      </c>
      <c r="O140" s="11" t="s">
        <v>7</v>
      </c>
      <c r="P140" s="153">
        <f>SUM(P133:P139)</f>
        <v>9075.4714209495487</v>
      </c>
      <c r="Q140" s="153">
        <f t="shared" ref="Q140:X140" si="64">SUM(Q133:Q139)</f>
        <v>4647.8030995707359</v>
      </c>
      <c r="R140" s="153">
        <f t="shared" si="64"/>
        <v>4375.9814293564705</v>
      </c>
      <c r="S140" s="153">
        <f t="shared" si="64"/>
        <v>4471.5384898933535</v>
      </c>
      <c r="T140" s="153">
        <f t="shared" si="64"/>
        <v>4586.8879874237209</v>
      </c>
      <c r="U140" s="153">
        <f t="shared" si="64"/>
        <v>2075.9331837155833</v>
      </c>
      <c r="V140" s="153">
        <f t="shared" si="64"/>
        <v>2125.8886839123797</v>
      </c>
      <c r="W140" s="153">
        <f t="shared" si="64"/>
        <v>2175.4570275871965</v>
      </c>
      <c r="X140" s="153">
        <f t="shared" si="64"/>
        <v>2082.2677716418793</v>
      </c>
      <c r="Y140" s="153">
        <f>SUM(Y133:Y139)</f>
        <v>2068.4797838868917</v>
      </c>
      <c r="Z140" s="153">
        <f>SUM(Z133:Z139)</f>
        <v>37685.708877937766</v>
      </c>
      <c r="AA140" s="168">
        <f>SUM(AA133:AA139)</f>
        <v>27157.682427193831</v>
      </c>
      <c r="AB140" t="str">
        <f>IF(SUM(P140:Y140)=Z140,"ok","check")</f>
        <v>ok</v>
      </c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</row>
    <row r="141" spans="2:60">
      <c r="B141" s="2"/>
      <c r="C141" s="2"/>
      <c r="D141" s="2"/>
      <c r="E141" s="2"/>
      <c r="F141" s="2"/>
      <c r="G141" s="2"/>
      <c r="H141" s="2"/>
      <c r="I141" s="2"/>
      <c r="P141" t="str">
        <f>IF(SUM(P124:P126)=(SUM(P133:P139)),"ok","check")</f>
        <v>ok</v>
      </c>
      <c r="Q141" t="str">
        <f t="shared" ref="Q141:Z141" si="65">IF(SUM(Q124:Q126)=(SUM(Q133:Q139)),"ok","check")</f>
        <v>ok</v>
      </c>
      <c r="R141" t="str">
        <f t="shared" si="65"/>
        <v>ok</v>
      </c>
      <c r="S141" t="str">
        <f t="shared" si="65"/>
        <v>ok</v>
      </c>
      <c r="T141" t="str">
        <f t="shared" si="65"/>
        <v>ok</v>
      </c>
      <c r="U141" t="str">
        <f t="shared" si="65"/>
        <v>ok</v>
      </c>
      <c r="V141" t="str">
        <f t="shared" si="65"/>
        <v>ok</v>
      </c>
      <c r="W141" t="str">
        <f t="shared" si="65"/>
        <v>ok</v>
      </c>
      <c r="X141" t="str">
        <f t="shared" si="65"/>
        <v>ok</v>
      </c>
      <c r="Y141" t="str">
        <f t="shared" si="65"/>
        <v>ok</v>
      </c>
      <c r="Z141" t="str">
        <f t="shared" si="65"/>
        <v>ok</v>
      </c>
      <c r="AB141" t="str">
        <f>IF(SUM(P127:Y127)=(SUM(P140:Y140)),"ok","check")</f>
        <v>ok</v>
      </c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</row>
    <row r="142" spans="2:60" s="1" customFormat="1">
      <c r="B142" s="130" t="s">
        <v>142</v>
      </c>
      <c r="O142" s="130" t="s">
        <v>254</v>
      </c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</row>
    <row r="143" spans="2:60" ht="13.5" thickBot="1">
      <c r="I143"/>
      <c r="N143" s="19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</row>
    <row r="144" spans="2:60">
      <c r="B144" s="6" t="s">
        <v>8</v>
      </c>
      <c r="C144" s="3" t="s">
        <v>5</v>
      </c>
      <c r="D144" s="4" t="s">
        <v>29</v>
      </c>
      <c r="E144" s="5" t="s">
        <v>30</v>
      </c>
      <c r="F144" s="5" t="s">
        <v>31</v>
      </c>
      <c r="G144" s="5" t="s">
        <v>32</v>
      </c>
      <c r="H144" s="7" t="s">
        <v>123</v>
      </c>
      <c r="I144" s="7" t="s">
        <v>124</v>
      </c>
      <c r="J144" s="7" t="s">
        <v>125</v>
      </c>
      <c r="K144" s="7" t="s">
        <v>126</v>
      </c>
      <c r="L144" s="7" t="s">
        <v>127</v>
      </c>
      <c r="M144" s="7" t="s">
        <v>7</v>
      </c>
      <c r="N144" s="192"/>
      <c r="O144" s="6" t="s">
        <v>18</v>
      </c>
      <c r="P144" s="3" t="s">
        <v>5</v>
      </c>
      <c r="Q144" s="4" t="s">
        <v>29</v>
      </c>
      <c r="R144" s="5" t="s">
        <v>30</v>
      </c>
      <c r="S144" s="5" t="s">
        <v>31</v>
      </c>
      <c r="T144" s="5" t="s">
        <v>32</v>
      </c>
      <c r="U144" s="7" t="s">
        <v>123</v>
      </c>
      <c r="V144" s="7" t="s">
        <v>124</v>
      </c>
      <c r="W144" s="7" t="s">
        <v>125</v>
      </c>
      <c r="X144" s="7" t="s">
        <v>126</v>
      </c>
      <c r="Y144" s="7" t="s">
        <v>127</v>
      </c>
      <c r="Z144" s="7" t="s">
        <v>227</v>
      </c>
      <c r="AA144" s="127" t="s">
        <v>37</v>
      </c>
      <c r="AB144" s="127" t="s">
        <v>146</v>
      </c>
      <c r="AC144" s="12" t="s">
        <v>215</v>
      </c>
      <c r="AD144" s="173"/>
      <c r="AE144" s="19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</row>
    <row r="145" spans="2:60">
      <c r="B145" s="133" t="str">
        <f>O145</f>
        <v>Below ground station pipe work recoating - Phase 2</v>
      </c>
      <c r="C145" s="156">
        <f>P145*CPI!$D$47/CPI!$D$46</f>
        <v>2152.9012927992499</v>
      </c>
      <c r="D145" s="156">
        <f>Q145*CPI!$D$48/CPI!$D$46</f>
        <v>2223.5024092058347</v>
      </c>
      <c r="E145" s="156">
        <f>R145*CPI!$D$49/CPI!$D$46</f>
        <v>2294.2586483794739</v>
      </c>
      <c r="F145" s="156">
        <f>S145*CPI!$D$50/CPI!$D$46</f>
        <v>2373.9818734296769</v>
      </c>
      <c r="G145" s="156">
        <f>T145*CPI!$D$51/CPI!$D$46</f>
        <v>2456.4866073552703</v>
      </c>
      <c r="H145" s="156">
        <f>U145*CPI!$D$52/CPI!$D$46</f>
        <v>0</v>
      </c>
      <c r="I145" s="156">
        <f>V145*CPI!$D$53/CPI!$D$46</f>
        <v>0</v>
      </c>
      <c r="J145" s="156">
        <f>W145*CPI!$D$54/CPI!$D$46</f>
        <v>0</v>
      </c>
      <c r="K145" s="156">
        <f>X145*CPI!$D$55/CPI!$D$46</f>
        <v>0</v>
      </c>
      <c r="L145" s="156">
        <f>Y145*CPI!$D$56/CPI!$D$46</f>
        <v>0</v>
      </c>
      <c r="M145" s="155">
        <f>SUM(C145:L145)</f>
        <v>11501.130831169507</v>
      </c>
      <c r="N145" s="192"/>
      <c r="O145" s="133" t="str">
        <f>'AMP-MASTER'!C3</f>
        <v>Below ground station pipe work recoating - Phase 2</v>
      </c>
      <c r="P145" s="257">
        <f>(AMPmasterescalated!F$3/AMPmasterescalated!$F$1)*(CPI!$D$46/CPI!$D$45)</f>
        <v>2100.3915051700001</v>
      </c>
      <c r="Q145" s="257">
        <f>(AMPmasterescalated!G$3/AMPmasterescalated!$F$1)*(CPI!$D$46/CPI!$D$45)</f>
        <v>2116.3616030513599</v>
      </c>
      <c r="R145" s="257">
        <f>(AMPmasterescalated!H$3/AMPmasterescalated!$F$1)*(CPI!$D$46/CPI!$D$45)</f>
        <v>2130.4472293827189</v>
      </c>
      <c r="S145" s="257">
        <f>(AMPmasterescalated!I$3/AMPmasterescalated!$F$1)*(CPI!$D$46/CPI!$D$45)</f>
        <v>2150.7104089765467</v>
      </c>
      <c r="T145" s="257">
        <f>(AMPmasterescalated!J$3/AMPmasterescalated!$F$1)*(CPI!$D$46/CPI!$D$45)</f>
        <v>2171.1762203663125</v>
      </c>
      <c r="U145" s="156">
        <f>(AMPmasterescalated!K$3/AMPmasterescalated!$F$1)*(CPI!$D$46/CPI!$D$45)</f>
        <v>0</v>
      </c>
      <c r="V145" s="156">
        <f>(AMPmasterescalated!L$3/AMPmasterescalated!$F$1)*(CPI!$D$46/CPI!$D$45)</f>
        <v>0</v>
      </c>
      <c r="W145" s="156">
        <f>(AMPmasterescalated!M$3/AMPmasterescalated!$F$1)*(CPI!$D$46/CPI!$D$45)</f>
        <v>0</v>
      </c>
      <c r="X145" s="156">
        <f>(AMPmasterescalated!N$3/AMPmasterescalated!$F$1)*(CPI!$D$46/CPI!$D$45)</f>
        <v>0</v>
      </c>
      <c r="Y145" s="156">
        <f>(AMPmasterescalated!O$3/AMPmasterescalated!$F$1)*(CPI!$D$46/CPI!$D$45)</f>
        <v>0</v>
      </c>
      <c r="Z145" s="155">
        <f>SUM(P145:Y145)</f>
        <v>10669.086966946939</v>
      </c>
      <c r="AA145" s="137" t="s">
        <v>19</v>
      </c>
      <c r="AB145" s="137" t="s">
        <v>11</v>
      </c>
      <c r="AC145" s="199">
        <f>SUM(P145:T145)</f>
        <v>10669.086966946939</v>
      </c>
      <c r="AD145" s="173"/>
      <c r="AE145" s="19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</row>
    <row r="146" spans="2:60">
      <c r="B146" s="133" t="str">
        <f t="shared" ref="B146:B169" si="66">O146</f>
        <v>Heat shrink sleeve replacement</v>
      </c>
      <c r="C146" s="241">
        <f>P146*CPI!$D$47/CPI!$D$46</f>
        <v>52.982585687499991</v>
      </c>
      <c r="D146" s="241">
        <f>Q146*CPI!$D$48/CPI!$D$46</f>
        <v>271.53575164843744</v>
      </c>
      <c r="E146" s="241">
        <f>R146*CPI!$D$49/CPI!$D$46</f>
        <v>282.09891593054073</v>
      </c>
      <c r="F146" s="241">
        <f>S146*CPI!$D$50/CPI!$D$46</f>
        <v>291.75991268725835</v>
      </c>
      <c r="G146" s="241">
        <f>T146*CPI!$D$51/CPI!$D$46</f>
        <v>301.75438482890439</v>
      </c>
      <c r="H146" s="241">
        <f>U146*CPI!$D$52/CPI!$D$46</f>
        <v>311.81434388958871</v>
      </c>
      <c r="I146" s="241">
        <f>V146*CPI!$D$53/CPI!$D$46</f>
        <v>322.21191543012276</v>
      </c>
      <c r="J146" s="241">
        <f>W146*CPI!$D$54/CPI!$D$46</f>
        <v>330.56387046769225</v>
      </c>
      <c r="K146" s="241">
        <f>X146*CPI!$D$55/CPI!$D$46</f>
        <v>341.58925941492055</v>
      </c>
      <c r="L146" s="156">
        <f>Y146*CPI!$D$56/CPI!$D$46</f>
        <v>352.98478831087965</v>
      </c>
      <c r="M146" s="242">
        <f t="shared" ref="M146:M169" si="67">SUM(C146:L146)</f>
        <v>2859.2957282958446</v>
      </c>
      <c r="N146" s="192"/>
      <c r="O146" s="133" t="str">
        <f>'AMP-MASTER'!C4</f>
        <v>Heat shrink sleeve replacement</v>
      </c>
      <c r="P146" s="156">
        <f>(AMPmasterescalated!F$4/AMPmasterescalated!$F$1)*(CPI!$D$46/CPI!$D$45)</f>
        <v>51.690327499999995</v>
      </c>
      <c r="Q146" s="156">
        <f>(AMPmasterescalated!G$4/AMPmasterescalated!$F$1)*(CPI!$D$46/CPI!$D$45)</f>
        <v>258.4516375</v>
      </c>
      <c r="R146" s="156">
        <f>(AMPmasterescalated!H$4/AMPmasterescalated!$F$1)*(CPI!$D$46/CPI!$D$45)</f>
        <v>261.95688715419993</v>
      </c>
      <c r="S146" s="156">
        <f>(AMPmasterescalated!I$4/AMPmasterescalated!$F$1)*(CPI!$D$46/CPI!$D$45)</f>
        <v>264.32008102574196</v>
      </c>
      <c r="T146" s="156">
        <f>(AMPmasterescalated!J$4/AMPmasterescalated!$F$1)*(CPI!$D$46/CPI!$D$45)</f>
        <v>266.7069068359994</v>
      </c>
      <c r="U146" s="156">
        <f>(AMPmasterescalated!K$4/AMPmasterescalated!$F$1)*(CPI!$D$46/CPI!$D$45)</f>
        <v>268.87653149752339</v>
      </c>
      <c r="V146" s="156">
        <f>(AMPmasterescalated!L$4/AMPmasterescalated!$F$1)*(CPI!$D$46/CPI!$D$45)</f>
        <v>271.06568278100104</v>
      </c>
      <c r="W146" s="156">
        <f>(AMPmasterescalated!M$4/AMPmasterescalated!$F$1)*(CPI!$D$46/CPI!$D$45)</f>
        <v>271.3091631210616</v>
      </c>
      <c r="X146" s="156">
        <f>(AMPmasterescalated!N$4/AMPmasterescalated!$F$1)*(CPI!$D$46/CPI!$D$45)</f>
        <v>273.52020808915108</v>
      </c>
      <c r="Y146" s="156">
        <f>(AMPmasterescalated!O$4/AMPmasterescalated!$F$1)*(CPI!$D$46/CPI!$D$45)</f>
        <v>275.75115246195344</v>
      </c>
      <c r="Z146" s="155">
        <f>SUM(P146:Y146)</f>
        <v>2463.6485779666323</v>
      </c>
      <c r="AA146" s="137" t="s">
        <v>19</v>
      </c>
      <c r="AB146" s="137" t="s">
        <v>11</v>
      </c>
      <c r="AC146" s="199">
        <f>SUM(P146:T146)</f>
        <v>1103.1258400159413</v>
      </c>
      <c r="AD146" s="173"/>
      <c r="AE146" s="19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</row>
    <row r="147" spans="2:60">
      <c r="B147" s="133" t="str">
        <f t="shared" si="66"/>
        <v>Replace site batteries</v>
      </c>
      <c r="C147" s="156">
        <f>P147*CPI!$D$47/CPI!$D$46</f>
        <v>84.867879959187476</v>
      </c>
      <c r="D147" s="156">
        <f>Q147*CPI!$D$48/CPI!$D$46</f>
        <v>114.03688469284326</v>
      </c>
      <c r="E147" s="156">
        <f>R147*CPI!$D$49/CPI!$D$46</f>
        <v>13.358011073502517</v>
      </c>
      <c r="F147" s="156">
        <f>S147*CPI!$D$50/CPI!$D$46</f>
        <v>40.0687914965592</v>
      </c>
      <c r="G147" s="156">
        <f>T147*CPI!$D$51/CPI!$D$46</f>
        <v>0</v>
      </c>
      <c r="H147" s="156">
        <f>U147*CPI!$D$52/CPI!$D$46</f>
        <v>0</v>
      </c>
      <c r="I147" s="156">
        <f>V147*CPI!$D$53/CPI!$D$46</f>
        <v>42.316708092443506</v>
      </c>
      <c r="J147" s="156">
        <f>W147*CPI!$D$54/CPI!$D$46</f>
        <v>53.746202558169493</v>
      </c>
      <c r="K147" s="156">
        <f>X147*CPI!$D$55/CPI!$D$46</f>
        <v>51.314077272288806</v>
      </c>
      <c r="L147" s="156">
        <f>Y147*CPI!$D$56/CPI!$D$46</f>
        <v>0</v>
      </c>
      <c r="M147" s="155">
        <f t="shared" si="67"/>
        <v>399.70855514499425</v>
      </c>
      <c r="N147" s="192"/>
      <c r="O147" s="193" t="str">
        <f>'AMP-MASTER'!C5</f>
        <v>Replace site batteries</v>
      </c>
      <c r="P147" s="156">
        <f>(AMPmasterescalated!F$5/AMPmasterescalated!$F$1)*(CPI!$D$46/CPI!$D$45)</f>
        <v>82.797931667499995</v>
      </c>
      <c r="Q147" s="156">
        <f>(AMPmasterescalated!G$5/AMPmasterescalated!$F$1)*(CPI!$D$46/CPI!$D$45)</f>
        <v>108.54194854762001</v>
      </c>
      <c r="R147" s="156">
        <f>(AMPmasterescalated!H$5/AMPmasterescalated!$F$1)*(CPI!$D$46/CPI!$D$45)</f>
        <v>12.40424121391392</v>
      </c>
      <c r="S147" s="156">
        <f>(AMPmasterescalated!I$5/AMPmasterescalated!$F$1)*(CPI!$D$46/CPI!$D$45)</f>
        <v>36.300347492654758</v>
      </c>
      <c r="T147" s="156">
        <f>(AMPmasterescalated!J$5/AMPmasterescalated!$F$1)*(CPI!$D$46/CPI!$D$45)</f>
        <v>0</v>
      </c>
      <c r="U147" s="156">
        <f>(AMPmasterescalated!K$5/AMPmasterescalated!$F$1)*(CPI!$D$46/CPI!$D$45)</f>
        <v>0</v>
      </c>
      <c r="V147" s="156">
        <f>(AMPmasterescalated!L$5/AMPmasterescalated!$F$1)*(CPI!$D$46/CPI!$D$45)</f>
        <v>35.599575381345922</v>
      </c>
      <c r="W147" s="156">
        <f>(AMPmasterescalated!M$5/AMPmasterescalated!$F$1)*(CPI!$D$46/CPI!$D$45)</f>
        <v>44.11201144384345</v>
      </c>
      <c r="X147" s="156">
        <f>(AMPmasterescalated!N$5/AMPmasterescalated!$F$1)*(CPI!$D$46/CPI!$D$45)</f>
        <v>41.088637029921045</v>
      </c>
      <c r="Y147" s="156">
        <f>(AMPmasterescalated!O$5/AMPmasterescalated!$F$1)*(CPI!$D$46/CPI!$D$45)</f>
        <v>0</v>
      </c>
      <c r="Z147" s="155">
        <f>SUM(P147:Y147)</f>
        <v>360.84469277679909</v>
      </c>
      <c r="AA147" s="137" t="s">
        <v>21</v>
      </c>
      <c r="AB147" s="137" t="s">
        <v>11</v>
      </c>
      <c r="AC147" s="199">
        <f t="shared" ref="AC147:AC169" si="68">SUM(P147:T147)</f>
        <v>240.04446892168866</v>
      </c>
      <c r="AD147" s="173"/>
      <c r="AE147" s="19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</row>
    <row r="148" spans="2:60">
      <c r="B148" s="133" t="str">
        <f t="shared" si="66"/>
        <v>Replace battery chargers at 240 V sites</v>
      </c>
      <c r="C148" s="156">
        <f>P148*CPI!$D$47/CPI!$D$46</f>
        <v>28.490545857374997</v>
      </c>
      <c r="D148" s="156">
        <f>Q148*CPI!$D$48/CPI!$D$46</f>
        <v>24.962479710412641</v>
      </c>
      <c r="E148" s="156">
        <f>R148*CPI!$D$49/CPI!$D$46</f>
        <v>27.338059945148107</v>
      </c>
      <c r="F148" s="156">
        <f>S148*CPI!$D$50/CPI!$D$46</f>
        <v>0</v>
      </c>
      <c r="G148" s="156">
        <f>T148*CPI!$D$51/CPI!$D$46</f>
        <v>0</v>
      </c>
      <c r="H148" s="156">
        <f>U148*CPI!$D$52/CPI!$D$46</f>
        <v>0</v>
      </c>
      <c r="I148" s="156">
        <f>V148*CPI!$D$53/CPI!$D$46</f>
        <v>0</v>
      </c>
      <c r="J148" s="156">
        <f>W148*CPI!$D$54/CPI!$D$46</f>
        <v>0</v>
      </c>
      <c r="K148" s="156">
        <f>X148*CPI!$D$55/CPI!$D$46</f>
        <v>0</v>
      </c>
      <c r="L148" s="156">
        <f>Y148*CPI!$D$56/CPI!$D$46</f>
        <v>0</v>
      </c>
      <c r="M148" s="155">
        <f t="shared" si="67"/>
        <v>80.791085512935737</v>
      </c>
      <c r="N148" s="192"/>
      <c r="O148" s="133" t="str">
        <f>'AMP-MASTER'!C6</f>
        <v>Replace battery chargers at 240 V sites</v>
      </c>
      <c r="P148" s="156">
        <f>(AMPmasterescalated!F$6/AMPmasterescalated!$F$1)*(CPI!$D$46/CPI!$D$45)</f>
        <v>27.795654495000001</v>
      </c>
      <c r="Q148" s="156">
        <f>(AMPmasterescalated!G$6/AMPmasterescalated!$F$1)*(CPI!$D$46/CPI!$D$45)</f>
        <v>23.759647553039997</v>
      </c>
      <c r="R148" s="156">
        <f>(AMPmasterescalated!H$6/AMPmasterescalated!$F$1)*(CPI!$D$46/CPI!$D$45)</f>
        <v>25.386106360753317</v>
      </c>
      <c r="S148" s="156">
        <f>(AMPmasterescalated!I$6/AMPmasterescalated!$F$1)*(CPI!$D$46/CPI!$D$45)</f>
        <v>0</v>
      </c>
      <c r="T148" s="156">
        <f>(AMPmasterescalated!J$6/AMPmasterescalated!$F$1)*(CPI!$D$46/CPI!$D$45)</f>
        <v>0</v>
      </c>
      <c r="U148" s="156">
        <f>(AMPmasterescalated!K$6/AMPmasterescalated!$F$1)*(CPI!$D$46/CPI!$D$45)</f>
        <v>0</v>
      </c>
      <c r="V148" s="156">
        <f>(AMPmasterescalated!L$6/AMPmasterescalated!$F$1)*(CPI!$D$46/CPI!$D$45)</f>
        <v>0</v>
      </c>
      <c r="W148" s="156">
        <f>(AMPmasterescalated!M$6/AMPmasterescalated!$F$1)*(CPI!$D$46/CPI!$D$45)</f>
        <v>0</v>
      </c>
      <c r="X148" s="156">
        <f>(AMPmasterescalated!N$6/AMPmasterescalated!$F$1)*(CPI!$D$46/CPI!$D$45)</f>
        <v>0</v>
      </c>
      <c r="Y148" s="156">
        <f>(AMPmasterescalated!O$6/AMPmasterescalated!$F$1)*(CPI!$D$46/CPI!$D$45)</f>
        <v>0</v>
      </c>
      <c r="Z148" s="155">
        <f t="shared" ref="Z148:Z169" si="69">SUM(P148:Y148)</f>
        <v>76.941408408793308</v>
      </c>
      <c r="AA148" s="137" t="s">
        <v>21</v>
      </c>
      <c r="AB148" s="137" t="s">
        <v>11</v>
      </c>
      <c r="AC148" s="199">
        <f t="shared" si="68"/>
        <v>76.941408408793308</v>
      </c>
      <c r="AD148" s="173"/>
      <c r="AE148" s="19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</row>
    <row r="149" spans="2:60">
      <c r="B149" s="133" t="str">
        <f t="shared" si="66"/>
        <v>Single loop controller replacement</v>
      </c>
      <c r="C149" s="156">
        <f>P149*CPI!$D$47/CPI!$D$46</f>
        <v>42.344443504999987</v>
      </c>
      <c r="D149" s="156">
        <f>Q149*CPI!$D$48/CPI!$D$46</f>
        <v>0</v>
      </c>
      <c r="E149" s="156">
        <f>R149*CPI!$D$49/CPI!$D$46</f>
        <v>11.254569125484823</v>
      </c>
      <c r="F149" s="156">
        <f>S149*CPI!$D$50/CPI!$D$46</f>
        <v>11.627521524652106</v>
      </c>
      <c r="G149" s="156">
        <f>T149*CPI!$D$51/CPI!$D$46</f>
        <v>12.013026216827384</v>
      </c>
      <c r="H149" s="156">
        <f>U149*CPI!$D$52/CPI!$D$46</f>
        <v>12.313351872248068</v>
      </c>
      <c r="I149" s="156">
        <f>V149*CPI!$D$53/CPI!$D$46</f>
        <v>0</v>
      </c>
      <c r="J149" s="156">
        <f>W149*CPI!$D$54/CPI!$D$46</f>
        <v>0</v>
      </c>
      <c r="K149" s="156">
        <f>X149*CPI!$D$55/CPI!$D$46</f>
        <v>0</v>
      </c>
      <c r="L149" s="156">
        <f>Y149*CPI!$D$56/CPI!$D$46</f>
        <v>0</v>
      </c>
      <c r="M149" s="155">
        <f t="shared" si="67"/>
        <v>89.552912244212365</v>
      </c>
      <c r="N149" s="192"/>
      <c r="O149" s="133" t="str">
        <f>'AMP-MASTER'!C7</f>
        <v>Single loop controller replacement</v>
      </c>
      <c r="P149" s="156">
        <f>AMPmasterescalated!F$7/AMPmasterescalated!$F$1*(CPI!$D$46/CPI!$D$45)</f>
        <v>41.31165219999999</v>
      </c>
      <c r="Q149" s="156">
        <f>AMPmasterescalated!G$7/AMPmasterescalated!$F$1*(CPI!$D$46/CPI!$D$45)</f>
        <v>0</v>
      </c>
      <c r="R149" s="156">
        <f>AMPmasterescalated!H$7/AMPmasterescalated!$F$1*(CPI!$D$46/CPI!$D$45)</f>
        <v>10.4509862600808</v>
      </c>
      <c r="S149" s="156">
        <f>AMPmasterescalated!I$7/AMPmasterescalated!$F$1*(CPI!$D$46/CPI!$D$45)</f>
        <v>10.533960622681608</v>
      </c>
      <c r="T149" s="156">
        <f>AMPmasterescalated!J$7/AMPmasterescalated!$F$1*(CPI!$D$46/CPI!$D$45)</f>
        <v>10.617764728908423</v>
      </c>
      <c r="U149" s="156">
        <f>AMPmasterescalated!K$7/AMPmasterescalated!$F$1*(CPI!$D$46/CPI!$D$45)</f>
        <v>10.617764728908423</v>
      </c>
      <c r="V149" s="156">
        <f>AMPmasterescalated!L$7/AMPmasterescalated!$F$1*(CPI!$D$46/CPI!$D$45)</f>
        <v>0</v>
      </c>
      <c r="W149" s="156">
        <f>AMPmasterescalated!M$7/AMPmasterescalated!$F$1*(CPI!$D$46/CPI!$D$45)</f>
        <v>0</v>
      </c>
      <c r="X149" s="156">
        <f>AMPmasterescalated!N$7/AMPmasterescalated!$F$1*(CPI!$D$46/CPI!$D$45)</f>
        <v>0</v>
      </c>
      <c r="Y149" s="156">
        <f>AMPmasterescalated!O$7/AMPmasterescalated!$F$1*(CPI!$D$46/CPI!$D$45)</f>
        <v>0</v>
      </c>
      <c r="Z149" s="155">
        <f t="shared" si="69"/>
        <v>83.532128540579251</v>
      </c>
      <c r="AA149" s="137" t="s">
        <v>21</v>
      </c>
      <c r="AB149" s="137" t="s">
        <v>11</v>
      </c>
      <c r="AC149" s="199">
        <f>SUM(P149:T149)</f>
        <v>72.914363811670825</v>
      </c>
      <c r="AD149" s="173"/>
      <c r="AE149" s="19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</row>
    <row r="150" spans="2:60">
      <c r="B150" s="133" t="str">
        <f t="shared" si="66"/>
        <v>Hazardous areas assess. &amp; equip. replacement</v>
      </c>
      <c r="C150" s="156">
        <f>P150*CPI!$D$47/CPI!$D$46</f>
        <v>263.73039875000001</v>
      </c>
      <c r="D150" s="156">
        <f>Q150*CPI!$D$48/CPI!$D$46</f>
        <v>162.44205692250372</v>
      </c>
      <c r="E150" s="156">
        <f>R150*CPI!$D$49/CPI!$D$46</f>
        <v>0</v>
      </c>
      <c r="F150" s="156">
        <f>S150*CPI!$D$50/CPI!$D$46</f>
        <v>0</v>
      </c>
      <c r="G150" s="156">
        <f>T150*CPI!$D$51/CPI!$D$46</f>
        <v>0</v>
      </c>
      <c r="H150" s="156">
        <f>U150*CPI!$D$52/CPI!$D$46</f>
        <v>0</v>
      </c>
      <c r="I150" s="156">
        <f>V150*CPI!$D$53/CPI!$D$46</f>
        <v>0</v>
      </c>
      <c r="J150" s="156">
        <f>W150*CPI!$D$54/CPI!$D$46</f>
        <v>0</v>
      </c>
      <c r="K150" s="156">
        <f>X150*CPI!$D$55/CPI!$D$46</f>
        <v>0</v>
      </c>
      <c r="L150" s="156">
        <f>Y150*CPI!$D$56/CPI!$D$46</f>
        <v>0</v>
      </c>
      <c r="M150" s="155">
        <f t="shared" si="67"/>
        <v>426.1724556725037</v>
      </c>
      <c r="N150" s="192"/>
      <c r="O150" s="133" t="str">
        <f>'AMP-MASTER'!C8</f>
        <v>Hazardous areas assess. &amp; equip. replacement</v>
      </c>
      <c r="P150" s="156">
        <f>AMPmasterescalated!F$8/AMPmasterescalated!$F$1*(CPI!$D$46/CPI!$D$45)</f>
        <v>257.29795000000001</v>
      </c>
      <c r="Q150" s="156">
        <f>AMPmasterescalated!G$8/AMPmasterescalated!$F$1*(CPI!$D$46/CPI!$D$45)</f>
        <v>154.61468832599999</v>
      </c>
      <c r="R150" s="156">
        <f>AMPmasterescalated!H$8/AMPmasterescalated!$F$1*(CPI!$D$46/CPI!$D$45)</f>
        <v>0</v>
      </c>
      <c r="S150" s="156">
        <f>AMPmasterescalated!I$8/AMPmasterescalated!$F$1*(CPI!$D$46/CPI!$D$45)</f>
        <v>0</v>
      </c>
      <c r="T150" s="156">
        <f>AMPmasterescalated!J$8/AMPmasterescalated!$F$1*(CPI!$D$46/CPI!$D$45)</f>
        <v>0</v>
      </c>
      <c r="U150" s="156">
        <f>AMPmasterescalated!K$8/AMPmasterescalated!$F$1*(CPI!$D$46/CPI!$D$45)</f>
        <v>0</v>
      </c>
      <c r="V150" s="156">
        <f>AMPmasterescalated!L$8/AMPmasterescalated!$F$1*(CPI!$D$46/CPI!$D$45)</f>
        <v>0</v>
      </c>
      <c r="W150" s="156">
        <f>AMPmasterescalated!M$8/AMPmasterescalated!$F$1*(CPI!$D$46/CPI!$D$45)</f>
        <v>0</v>
      </c>
      <c r="X150" s="156">
        <f>AMPmasterescalated!N$8/AMPmasterescalated!$F$1*(CPI!$D$46/CPI!$D$45)</f>
        <v>0</v>
      </c>
      <c r="Y150" s="156">
        <f>AMPmasterescalated!O$8/AMPmasterescalated!$F$1*(CPI!$D$46/CPI!$D$45)</f>
        <v>0</v>
      </c>
      <c r="Z150" s="155">
        <f t="shared" si="69"/>
        <v>411.91263832599998</v>
      </c>
      <c r="AA150" s="137" t="s">
        <v>21</v>
      </c>
      <c r="AB150" s="137" t="s">
        <v>11</v>
      </c>
      <c r="AC150" s="199">
        <f>SUM(P150:T150)</f>
        <v>411.91263832599998</v>
      </c>
      <c r="AD150" s="173"/>
      <c r="AE150" s="19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</row>
    <row r="151" spans="2:60">
      <c r="B151" s="133" t="str">
        <f t="shared" si="66"/>
        <v>Cathodic protection unit replacement</v>
      </c>
      <c r="C151" s="156">
        <f>P151*CPI!$D$47/CPI!$D$46</f>
        <v>29.508667128499994</v>
      </c>
      <c r="D151" s="156">
        <f>Q151*CPI!$D$48/CPI!$D$46</f>
        <v>30.317002646466197</v>
      </c>
      <c r="E151" s="156">
        <f>R151*CPI!$D$49/CPI!$D$46</f>
        <v>31.138770674707175</v>
      </c>
      <c r="F151" s="156">
        <f>S151*CPI!$D$50/CPI!$D$46</f>
        <v>32.01137866926662</v>
      </c>
      <c r="G151" s="156">
        <f>T151*CPI!$D$51/CPI!$D$46</f>
        <v>32.909120253841181</v>
      </c>
      <c r="H151" s="156">
        <f>U151*CPI!$D$52/CPI!$D$46</f>
        <v>33.731848260187206</v>
      </c>
      <c r="I151" s="156">
        <f>V151*CPI!$D$53/CPI!$D$46</f>
        <v>17.381064377208947</v>
      </c>
      <c r="J151" s="156">
        <f>W151*CPI!$D$54/CPI!$D$46</f>
        <v>17.864153525065792</v>
      </c>
      <c r="K151" s="156">
        <f>X151*CPI!$D$55/CPI!$D$46</f>
        <v>36.72196390899343</v>
      </c>
      <c r="L151" s="156">
        <f>Y151*CPI!$D$56/CPI!$D$46</f>
        <v>51.223864370673603</v>
      </c>
      <c r="M151" s="155">
        <f t="shared" si="67"/>
        <v>312.80783381491017</v>
      </c>
      <c r="N151" s="192"/>
      <c r="O151" s="133" t="str">
        <f>'AMP-MASTER'!C12</f>
        <v>Cathodic protection unit replacement</v>
      </c>
      <c r="P151" s="156">
        <f>AMPmasterescalated!F$12/AMPmasterescalated!$F$1*(CPI!$D$46/CPI!$D$45)</f>
        <v>28.788943539999998</v>
      </c>
      <c r="Q151" s="156">
        <f>AMPmasterescalated!G$12/AMPmasterescalated!$F$1*(CPI!$D$46/CPI!$D$45)</f>
        <v>28.856159568320003</v>
      </c>
      <c r="R151" s="156">
        <f>AMPmasterescalated!H$12/AMPmasterescalated!$F$1*(CPI!$D$46/CPI!$D$45)</f>
        <v>28.915444105298238</v>
      </c>
      <c r="S151" s="156">
        <f>AMPmasterescalated!I$12/AMPmasterescalated!$F$1*(CPI!$D$46/CPI!$D$45)</f>
        <v>29.000729146351219</v>
      </c>
      <c r="T151" s="156">
        <f>AMPmasterescalated!J$12/AMPmasterescalated!$F$1*(CPI!$D$46/CPI!$D$45)</f>
        <v>29.086867037814731</v>
      </c>
      <c r="U151" s="156">
        <f>AMPmasterescalated!K$12/AMPmasterescalated!$F$1*(CPI!$D$46/CPI!$D$45)</f>
        <v>29.086867037814731</v>
      </c>
      <c r="V151" s="156">
        <f>AMPmasterescalated!L$12/AMPmasterescalated!$F$1*(CPI!$D$46/CPI!$D$45)</f>
        <v>14.622085209292731</v>
      </c>
      <c r="W151" s="156">
        <f>AMPmasterescalated!M$12/AMPmasterescalated!$F$1*(CPI!$D$46/CPI!$D$45)</f>
        <v>14.661942746176361</v>
      </c>
      <c r="X151" s="156">
        <f>AMPmasterescalated!N$12/AMPmasterescalated!$F$1*(CPI!$D$46/CPI!$D$45)</f>
        <v>29.404318001783899</v>
      </c>
      <c r="Y151" s="156">
        <f>AMPmasterescalated!O$12/AMPmasterescalated!$F$1*(CPI!$D$46/CPI!$D$45)</f>
        <v>40.016000976585651</v>
      </c>
      <c r="Z151" s="155">
        <f t="shared" si="69"/>
        <v>272.43935736943757</v>
      </c>
      <c r="AA151" s="137" t="s">
        <v>21</v>
      </c>
      <c r="AB151" s="137" t="s">
        <v>11</v>
      </c>
      <c r="AC151" s="199">
        <f t="shared" si="68"/>
        <v>144.6481433977842</v>
      </c>
      <c r="AD151" s="173"/>
      <c r="AE151" s="19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</row>
    <row r="152" spans="2:60">
      <c r="B152" s="133" t="str">
        <f>O152</f>
        <v>New cathodic protection sites</v>
      </c>
      <c r="C152" s="156">
        <f>P152*CPI!$D$47/CPI!$D$46</f>
        <v>355.40062569375004</v>
      </c>
      <c r="D152" s="156">
        <f>Q152*CPI!$D$48/CPI!$D$46</f>
        <v>379.88693009721993</v>
      </c>
      <c r="E152" s="156">
        <f>R152*CPI!$D$49/CPI!$D$46</f>
        <v>0</v>
      </c>
      <c r="F152" s="156">
        <f>S152*CPI!$D$50/CPI!$D$46</f>
        <v>405.32620856354589</v>
      </c>
      <c r="G152" s="156">
        <f>T152*CPI!$D$51/CPI!$D$46</f>
        <v>0</v>
      </c>
      <c r="H152" s="156">
        <f>U152*CPI!$D$52/CPI!$D$46</f>
        <v>430.68767081344163</v>
      </c>
      <c r="I152" s="156">
        <f>V152*CPI!$D$53/CPI!$D$46</f>
        <v>0</v>
      </c>
      <c r="J152" s="156">
        <f>W152*CPI!$D$54/CPI!$D$46</f>
        <v>456.91259892235468</v>
      </c>
      <c r="K152" s="156">
        <f>X152*CPI!$D$55/CPI!$D$46</f>
        <v>0</v>
      </c>
      <c r="L152" s="156">
        <f>Y152*CPI!$D$56/CPI!$D$46</f>
        <v>485.98203115281262</v>
      </c>
      <c r="M152" s="155">
        <f t="shared" si="67"/>
        <v>2514.1960652431244</v>
      </c>
      <c r="N152" s="192"/>
      <c r="O152" s="133" t="str">
        <f>'AMP-MASTER'!C13</f>
        <v>New cathodic protection sites</v>
      </c>
      <c r="P152" s="156">
        <f>AMPmasterescalated!F$13/AMPmasterescalated!$F$1*(CPI!$D$46/CPI!$D$45)</f>
        <v>346.73231775000005</v>
      </c>
      <c r="Q152" s="156">
        <f>AMPmasterescalated!G$13/AMPmasterescalated!$F$1*(CPI!$D$46/CPI!$D$45)</f>
        <v>361.581848992</v>
      </c>
      <c r="R152" s="156">
        <f>AMPmasterescalated!H$13/AMPmasterescalated!$F$1*(CPI!$D$46/CPI!$D$45)</f>
        <v>0</v>
      </c>
      <c r="S152" s="156">
        <f>AMPmasterescalated!I$13/AMPmasterescalated!$F$1*(CPI!$D$46/CPI!$D$45)</f>
        <v>367.2055400023844</v>
      </c>
      <c r="T152" s="156">
        <f>AMPmasterescalated!J$13/AMPmasterescalated!$F$1*(CPI!$D$46/CPI!$D$45)</f>
        <v>0</v>
      </c>
      <c r="U152" s="156">
        <f>AMPmasterescalated!K$13/AMPmasterescalated!$F$1*(CPI!$D$46/CPI!$D$45)</f>
        <v>371.38062875026026</v>
      </c>
      <c r="V152" s="156">
        <f>AMPmasterescalated!L$13/AMPmasterescalated!$F$1*(CPI!$D$46/CPI!$D$45)</f>
        <v>0</v>
      </c>
      <c r="W152" s="156">
        <f>AMPmasterescalated!M$13/AMPmasterescalated!$F$1*(CPI!$D$46/CPI!$D$45)</f>
        <v>375.00944872682032</v>
      </c>
      <c r="X152" s="156">
        <f>AMPmasterescalated!N$13/AMPmasterescalated!$F$1*(CPI!$D$46/CPI!$D$45)</f>
        <v>0</v>
      </c>
      <c r="Y152" s="156">
        <f>AMPmasterescalated!O$13/AMPmasterescalated!$F$1*(CPI!$D$46/CPI!$D$45)</f>
        <v>379.64838600399986</v>
      </c>
      <c r="Z152" s="155">
        <f t="shared" si="69"/>
        <v>2201.5581702254649</v>
      </c>
      <c r="AA152" s="137" t="s">
        <v>21</v>
      </c>
      <c r="AB152" s="137" t="s">
        <v>11</v>
      </c>
      <c r="AC152" s="199">
        <f t="shared" si="68"/>
        <v>1075.5197067443844</v>
      </c>
      <c r="AD152" s="173"/>
      <c r="AE152" s="19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</row>
    <row r="153" spans="2:60">
      <c r="B153" s="133" t="str">
        <f t="shared" si="66"/>
        <v>Channel Island bridge project</v>
      </c>
      <c r="C153" s="156">
        <f>P153*CPI!$D$47/CPI!$D$46</f>
        <v>1127.4999999999998</v>
      </c>
      <c r="D153" s="156">
        <f>Q153*CPI!$D$48/CPI!$D$46</f>
        <v>0</v>
      </c>
      <c r="E153" s="156">
        <f>R153*CPI!$D$49/CPI!$D$46</f>
        <v>0</v>
      </c>
      <c r="F153" s="156">
        <f>S153*CPI!$D$50/CPI!$D$46</f>
        <v>0</v>
      </c>
      <c r="G153" s="156">
        <f>T153*CPI!$D$51/CPI!$D$46</f>
        <v>0</v>
      </c>
      <c r="H153" s="156">
        <f>U153*CPI!$D$52/CPI!$D$46</f>
        <v>0</v>
      </c>
      <c r="I153" s="156">
        <f>V153*CPI!$D$53/CPI!$D$46</f>
        <v>0</v>
      </c>
      <c r="J153" s="156">
        <f>W153*CPI!$D$54/CPI!$D$46</f>
        <v>0</v>
      </c>
      <c r="K153" s="156">
        <f>X153*CPI!$D$55/CPI!$D$46</f>
        <v>0</v>
      </c>
      <c r="L153" s="156">
        <f>Y153*CPI!$D$56/CPI!$D$46</f>
        <v>0</v>
      </c>
      <c r="M153" s="155">
        <f t="shared" si="67"/>
        <v>1127.4999999999998</v>
      </c>
      <c r="N153" s="192"/>
      <c r="O153" s="133" t="str">
        <f>'AMP-MASTER'!C15</f>
        <v>Channel Island bridge project</v>
      </c>
      <c r="P153" s="257">
        <v>1100</v>
      </c>
      <c r="Q153" s="156">
        <f>AMPmasterescalated!G$15/AMPmasterescalated!$F$1*(CPI!$D$46/CPI!$D$45)</f>
        <v>0</v>
      </c>
      <c r="R153" s="156">
        <f>AMPmasterescalated!H$15/AMPmasterescalated!$F$1*(CPI!$D$46/CPI!$D$45)</f>
        <v>0</v>
      </c>
      <c r="S153" s="156">
        <f>AMPmasterescalated!I$15/AMPmasterescalated!$F$1*(CPI!$D$46/CPI!$D$45)</f>
        <v>0</v>
      </c>
      <c r="T153" s="156">
        <f>AMPmasterescalated!J$15/AMPmasterescalated!$F$1*(CPI!$D$46/CPI!$D$45)</f>
        <v>0</v>
      </c>
      <c r="U153" s="156">
        <f>AMPmasterescalated!K$15/AMPmasterescalated!$F$1*(CPI!$D$46/CPI!$D$45)</f>
        <v>0</v>
      </c>
      <c r="V153" s="156">
        <f>AMPmasterescalated!L$15/AMPmasterescalated!$F$1*(CPI!$D$46/CPI!$D$45)</f>
        <v>0</v>
      </c>
      <c r="W153" s="156">
        <f>AMPmasterescalated!M$15/AMPmasterescalated!$F$1*(CPI!$D$46/CPI!$D$45)</f>
        <v>0</v>
      </c>
      <c r="X153" s="156">
        <f>AMPmasterescalated!N$15/AMPmasterescalated!$F$1*(CPI!$D$46/CPI!$D$45)</f>
        <v>0</v>
      </c>
      <c r="Y153" s="156">
        <f>AMPmasterescalated!O$15/AMPmasterescalated!$F$1*(CPI!$D$46/CPI!$D$45)</f>
        <v>0</v>
      </c>
      <c r="Z153" s="155">
        <f t="shared" si="69"/>
        <v>1100</v>
      </c>
      <c r="AA153" s="137" t="s">
        <v>19</v>
      </c>
      <c r="AB153" s="137" t="s">
        <v>11</v>
      </c>
      <c r="AC153" s="199">
        <f>SUM(P153:T153)</f>
        <v>1100</v>
      </c>
      <c r="AD153" s="173"/>
      <c r="AE153" s="19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</row>
    <row r="154" spans="2:60" s="172" customFormat="1">
      <c r="B154" s="133" t="str">
        <f t="shared" si="66"/>
        <v>Replace mainline valve actuators</v>
      </c>
      <c r="C154" s="156">
        <f>P154*CPI!$D$47/CPI!$D$46</f>
        <v>93.879604445899986</v>
      </c>
      <c r="D154" s="156">
        <f>Q154*CPI!$D$48/CPI!$D$46</f>
        <v>0</v>
      </c>
      <c r="E154" s="156">
        <f>R154*CPI!$D$49/CPI!$D$46</f>
        <v>98.84176757159706</v>
      </c>
      <c r="F154" s="156">
        <f>S154*CPI!$D$50/CPI!$D$46</f>
        <v>0</v>
      </c>
      <c r="G154" s="156">
        <f>T154*CPI!$D$51/CPI!$D$46</f>
        <v>100.64131476205023</v>
      </c>
      <c r="H154" s="156">
        <f>U154*CPI!$D$52/CPI!$D$46</f>
        <v>0</v>
      </c>
      <c r="I154" s="156">
        <f>V154*CPI!$D$53/CPI!$D$46</f>
        <v>108.47390438281042</v>
      </c>
      <c r="J154" s="156">
        <f>W154*CPI!$D$54/CPI!$D$46</f>
        <v>0</v>
      </c>
      <c r="K154" s="156">
        <f>X154*CPI!$D$55/CPI!$D$46</f>
        <v>111.67839138046817</v>
      </c>
      <c r="L154" s="156">
        <f>Y154*CPI!$D$56/CPI!$D$46</f>
        <v>0</v>
      </c>
      <c r="M154" s="155">
        <f t="shared" si="67"/>
        <v>513.51498254282592</v>
      </c>
      <c r="N154" s="192"/>
      <c r="O154" s="133" t="str">
        <f>'AMP-MASTER'!C16</f>
        <v>Replace mainline valve actuators</v>
      </c>
      <c r="P154" s="156">
        <f>AMPmasterescalated!F$16/AMPmasterescalated!$F$1*(CPI!$D$46/CPI!$D$45)</f>
        <v>91.589857995999992</v>
      </c>
      <c r="Q154" s="156">
        <f>AMPmasterescalated!G$16/AMPmasterescalated!$F$1*(CPI!$D$46/CPI!$D$45)</f>
        <v>0</v>
      </c>
      <c r="R154" s="156">
        <f>AMPmasterescalated!H$16/AMPmasterescalated!$F$1*(CPI!$D$46/CPI!$D$45)</f>
        <v>91.784407141251776</v>
      </c>
      <c r="S154" s="156">
        <f>AMPmasterescalated!I$16/AMPmasterescalated!$F$1*(CPI!$D$46/CPI!$D$45)</f>
        <v>0</v>
      </c>
      <c r="T154" s="156">
        <f>AMPmasterescalated!J$16/AMPmasterescalated!$F$1*(CPI!$D$46/CPI!$D$45)</f>
        <v>88.952257563097092</v>
      </c>
      <c r="U154" s="156">
        <f>AMPmasterescalated!K$16/AMPmasterescalated!$F$1*(CPI!$D$46/CPI!$D$45)</f>
        <v>0</v>
      </c>
      <c r="V154" s="156">
        <f>AMPmasterescalated!L$16/AMPmasterescalated!$F$1*(CPI!$D$46/CPI!$D$45)</f>
        <v>91.255324671021356</v>
      </c>
      <c r="W154" s="156">
        <f>AMPmasterescalated!M$16/AMPmasterescalated!$F$1*(CPI!$D$46/CPI!$D$45)</f>
        <v>0</v>
      </c>
      <c r="X154" s="156">
        <f>AMPmasterescalated!N$16/AMPmasterescalated!$F$1*(CPI!$D$46/CPI!$D$45)</f>
        <v>89.424055375065038</v>
      </c>
      <c r="Y154" s="156">
        <f>AMPmasterescalated!O$16/AMPmasterescalated!$F$1*(CPI!$D$46/CPI!$D$45)</f>
        <v>0</v>
      </c>
      <c r="Z154" s="155">
        <f t="shared" si="69"/>
        <v>453.00590274643525</v>
      </c>
      <c r="AA154" s="137" t="s">
        <v>21</v>
      </c>
      <c r="AB154" s="137" t="s">
        <v>11</v>
      </c>
      <c r="AC154" s="199">
        <f t="shared" si="68"/>
        <v>272.32652270034885</v>
      </c>
      <c r="AD154" s="173"/>
      <c r="AE154" s="192"/>
    </row>
    <row r="155" spans="2:60" s="172" customFormat="1">
      <c r="B155" s="133" t="str">
        <f t="shared" si="66"/>
        <v>Wizard controller replacement</v>
      </c>
      <c r="C155" s="156">
        <f>P155*CPI!$D$47/CPI!$D$46</f>
        <v>31.627781351249997</v>
      </c>
      <c r="D155" s="156">
        <f>Q155*CPI!$D$48/CPI!$D$46</f>
        <v>0</v>
      </c>
      <c r="E155" s="156">
        <f>R155*CPI!$D$49/CPI!$D$46</f>
        <v>16.697513841878145</v>
      </c>
      <c r="F155" s="156">
        <f>S155*CPI!$D$50/CPI!$D$46</f>
        <v>0</v>
      </c>
      <c r="G155" s="156">
        <f>T155*CPI!$D$51/CPI!$D$46</f>
        <v>17.661058128269588</v>
      </c>
      <c r="H155" s="156">
        <f>U155*CPI!$D$52/CPI!$D$46</f>
        <v>0</v>
      </c>
      <c r="I155" s="156">
        <f>V155*CPI!$D$53/CPI!$D$46</f>
        <v>18.669135923136839</v>
      </c>
      <c r="J155" s="156">
        <f>W155*CPI!$D$54/CPI!$D$46</f>
        <v>0</v>
      </c>
      <c r="K155" s="156">
        <f>X155*CPI!$D$55/CPI!$D$46</f>
        <v>0</v>
      </c>
      <c r="L155" s="156">
        <f>Y155*CPI!$D$56/CPI!$D$46</f>
        <v>0</v>
      </c>
      <c r="M155" s="155">
        <f t="shared" si="67"/>
        <v>84.655489244534564</v>
      </c>
      <c r="N155" s="192"/>
      <c r="O155" s="133" t="str">
        <f>'AMP-MASTER'!C18</f>
        <v>Wizard controller replacement</v>
      </c>
      <c r="P155" s="156">
        <f>AMPmasterescalated!F$18/AMPmasterescalated!$F$1*(CPI!$D$46/CPI!$D$45)</f>
        <v>30.856372050000001</v>
      </c>
      <c r="Q155" s="156">
        <f>AMPmasterescalated!G$18/AMPmasterescalated!$F$1*(CPI!$D$46/CPI!$D$45)</f>
        <v>0</v>
      </c>
      <c r="R155" s="156">
        <f>AMPmasterescalated!H$18/AMPmasterescalated!$F$1*(CPI!$D$46/CPI!$D$45)</f>
        <v>15.5053015173924</v>
      </c>
      <c r="S155" s="156">
        <f>AMPmasterescalated!I$18/AMPmasterescalated!$F$1*(CPI!$D$46/CPI!$D$45)</f>
        <v>0</v>
      </c>
      <c r="T155" s="156">
        <f>AMPmasterescalated!J$18/AMPmasterescalated!$F$1*(CPI!$D$46/CPI!$D$45)</f>
        <v>15.609801950391988</v>
      </c>
      <c r="U155" s="156">
        <f>AMPmasterescalated!K$18/AMPmasterescalated!$F$1*(CPI!$D$46/CPI!$D$45)</f>
        <v>0</v>
      </c>
      <c r="V155" s="156">
        <f>AMPmasterescalated!L$18/AMPmasterescalated!$F$1*(CPI!$D$46/CPI!$D$45)</f>
        <v>15.705695021182024</v>
      </c>
      <c r="W155" s="156">
        <f>AMPmasterescalated!M$18/AMPmasterescalated!$F$1*(CPI!$D$46/CPI!$D$45)</f>
        <v>0</v>
      </c>
      <c r="X155" s="156">
        <f>AMPmasterescalated!N$18/AMPmasterescalated!$F$1*(CPI!$D$46/CPI!$D$45)</f>
        <v>0</v>
      </c>
      <c r="Y155" s="156">
        <f>AMPmasterescalated!O$18/AMPmasterescalated!$F$1*(CPI!$D$46/CPI!$D$45)</f>
        <v>0</v>
      </c>
      <c r="Z155" s="155">
        <f t="shared" si="69"/>
        <v>77.677170538966408</v>
      </c>
      <c r="AA155" s="137" t="s">
        <v>21</v>
      </c>
      <c r="AB155" s="137" t="s">
        <v>11</v>
      </c>
      <c r="AC155" s="199">
        <f t="shared" si="68"/>
        <v>61.971475517784391</v>
      </c>
      <c r="AD155" s="173"/>
      <c r="AE155" s="192"/>
    </row>
    <row r="156" spans="2:60" s="172" customFormat="1">
      <c r="B156" s="133" t="str">
        <f t="shared" si="66"/>
        <v>Gas chromatograph upgrades</v>
      </c>
      <c r="C156" s="156">
        <f>P156*CPI!$D$47/CPI!$D$46</f>
        <v>210.35994332499999</v>
      </c>
      <c r="D156" s="156">
        <f>Q156*CPI!$D$48/CPI!$D$46</f>
        <v>215.74069852838997</v>
      </c>
      <c r="E156" s="156">
        <f>R156*CPI!$D$49/CPI!$D$46</f>
        <v>0</v>
      </c>
      <c r="F156" s="156">
        <f>S156*CPI!$D$50/CPI!$D$46</f>
        <v>0</v>
      </c>
      <c r="G156" s="156">
        <f>T156*CPI!$D$51/CPI!$D$46</f>
        <v>0</v>
      </c>
      <c r="H156" s="156">
        <f>U156*CPI!$D$52/CPI!$D$46</f>
        <v>0</v>
      </c>
      <c r="I156" s="156">
        <f>V156*CPI!$D$53/CPI!$D$46</f>
        <v>0</v>
      </c>
      <c r="J156" s="156">
        <f>W156*CPI!$D$54/CPI!$D$46</f>
        <v>0</v>
      </c>
      <c r="K156" s="156">
        <f>X156*CPI!$D$55/CPI!$D$46</f>
        <v>0</v>
      </c>
      <c r="L156" s="156">
        <f>Y156*CPI!$D$56/CPI!$D$46</f>
        <v>0</v>
      </c>
      <c r="M156" s="155">
        <f t="shared" si="67"/>
        <v>426.10064185338996</v>
      </c>
      <c r="N156" s="192"/>
      <c r="O156" s="133" t="str">
        <f>'AMP-MASTER'!C25</f>
        <v>Gas chromatograph upgrades</v>
      </c>
      <c r="P156" s="156">
        <f>AMPmasterescalated!F$25/AMPmasterescalated!$F$1*(CPI!$D$46/CPI!$D$45)</f>
        <v>205.22921300000002</v>
      </c>
      <c r="Q156" s="156">
        <f>AMPmasterescalated!G$25/AMPmasterescalated!$F$1*(CPI!$D$46/CPI!$D$45)</f>
        <v>205.34510270400003</v>
      </c>
      <c r="R156" s="156">
        <f>AMPmasterescalated!H$25/AMPmasterescalated!$F$1*(CPI!$D$46/CPI!$D$45)</f>
        <v>0</v>
      </c>
      <c r="S156" s="156">
        <f>AMPmasterescalated!I$25/AMPmasterescalated!$F$1*(CPI!$D$46/CPI!$D$45)</f>
        <v>0</v>
      </c>
      <c r="T156" s="156">
        <f>AMPmasterescalated!J$25/AMPmasterescalated!$F$1*(CPI!$D$46/CPI!$D$45)</f>
        <v>0</v>
      </c>
      <c r="U156" s="156">
        <f>AMPmasterescalated!K$25/AMPmasterescalated!$F$1*(CPI!$D$46/CPI!$D$45)</f>
        <v>0</v>
      </c>
      <c r="V156" s="156">
        <f>AMPmasterescalated!L$25/AMPmasterescalated!$F$1*(CPI!$D$46/CPI!$D$45)</f>
        <v>0</v>
      </c>
      <c r="W156" s="156">
        <f>AMPmasterescalated!M$25/AMPmasterescalated!$F$1*(CPI!$D$46/CPI!$D$45)</f>
        <v>0</v>
      </c>
      <c r="X156" s="156">
        <f>AMPmasterescalated!N$25/AMPmasterescalated!$F$1*(CPI!$D$46/CPI!$D$45)</f>
        <v>0</v>
      </c>
      <c r="Y156" s="156">
        <f>AMPmasterescalated!O$25/AMPmasterescalated!$F$1*(CPI!$D$46/CPI!$D$45)</f>
        <v>0</v>
      </c>
      <c r="Z156" s="155">
        <f t="shared" si="69"/>
        <v>410.57431570400001</v>
      </c>
      <c r="AA156" s="137" t="s">
        <v>21</v>
      </c>
      <c r="AB156" s="137" t="s">
        <v>11</v>
      </c>
      <c r="AC156" s="199">
        <f t="shared" si="68"/>
        <v>410.57431570400001</v>
      </c>
      <c r="AD156" s="173"/>
      <c r="AE156" s="192"/>
    </row>
    <row r="157" spans="2:60" s="172" customFormat="1">
      <c r="B157" s="133" t="str">
        <f t="shared" si="66"/>
        <v>Moisture analyser upgrades</v>
      </c>
      <c r="C157" s="156">
        <f>P157*CPI!$D$47/CPI!$D$46</f>
        <v>0</v>
      </c>
      <c r="D157" s="156">
        <f>Q157*CPI!$D$48/CPI!$D$46</f>
        <v>0</v>
      </c>
      <c r="E157" s="156">
        <f>R157*CPI!$D$49/CPI!$D$46</f>
        <v>110.6488609518359</v>
      </c>
      <c r="F157" s="156">
        <f>S157*CPI!$D$50/CPI!$D$46</f>
        <v>113.50782999059902</v>
      </c>
      <c r="G157" s="156">
        <f>T157*CPI!$D$51/CPI!$D$46</f>
        <v>0</v>
      </c>
      <c r="H157" s="156">
        <f>U157*CPI!$D$52/CPI!$D$46</f>
        <v>0</v>
      </c>
      <c r="I157" s="156">
        <f>V157*CPI!$D$53/CPI!$D$46</f>
        <v>0</v>
      </c>
      <c r="J157" s="156">
        <f>W157*CPI!$D$54/CPI!$D$46</f>
        <v>0</v>
      </c>
      <c r="K157" s="156">
        <f>X157*CPI!$D$55/CPI!$D$46</f>
        <v>0</v>
      </c>
      <c r="L157" s="156">
        <f>Y157*CPI!$D$56/CPI!$D$46</f>
        <v>0</v>
      </c>
      <c r="M157" s="155">
        <f t="shared" si="67"/>
        <v>224.15669094243492</v>
      </c>
      <c r="N157" s="192"/>
      <c r="O157" s="133" t="str">
        <f>'AMP-MASTER'!C26</f>
        <v>Moisture analyser upgrades</v>
      </c>
      <c r="P157" s="156">
        <f>AMPmasterescalated!F$26/AMPmasterescalated!$F$1*(CPI!$D$46/CPI!$D$45)</f>
        <v>0</v>
      </c>
      <c r="Q157" s="156">
        <f>AMPmasterescalated!G$26/AMPmasterescalated!$F$1*(CPI!$D$46/CPI!$D$45)</f>
        <v>0</v>
      </c>
      <c r="R157" s="156">
        <f>AMPmasterescalated!H$26/AMPmasterescalated!$F$1*(CPI!$D$46/CPI!$D$45)</f>
        <v>102.74846709881602</v>
      </c>
      <c r="S157" s="156">
        <f>AMPmasterescalated!I$26/AMPmasterescalated!$F$1*(CPI!$D$46/CPI!$D$45)</f>
        <v>102.83249176980418</v>
      </c>
      <c r="T157" s="156">
        <f>AMPmasterescalated!J$26/AMPmasterescalated!$F$1*(CPI!$D$46/CPI!$D$45)</f>
        <v>0</v>
      </c>
      <c r="U157" s="156">
        <f>AMPmasterescalated!K$26/AMPmasterescalated!$F$1*(CPI!$D$46/CPI!$D$45)</f>
        <v>0</v>
      </c>
      <c r="V157" s="156">
        <f>AMPmasterescalated!L$26/AMPmasterescalated!$F$1*(CPI!$D$46/CPI!$D$45)</f>
        <v>0</v>
      </c>
      <c r="W157" s="156">
        <f>AMPmasterescalated!M$26/AMPmasterescalated!$F$1*(CPI!$D$46/CPI!$D$45)</f>
        <v>0</v>
      </c>
      <c r="X157" s="156">
        <f>AMPmasterescalated!N$26/AMPmasterescalated!$F$1*(CPI!$D$46/CPI!$D$45)</f>
        <v>0</v>
      </c>
      <c r="Y157" s="156">
        <f>AMPmasterescalated!O$26/AMPmasterescalated!$F$1*(CPI!$D$46/CPI!$D$45)</f>
        <v>0</v>
      </c>
      <c r="Z157" s="155">
        <f>SUM(P157:Y157)</f>
        <v>205.5809588686202</v>
      </c>
      <c r="AA157" s="137" t="s">
        <v>21</v>
      </c>
      <c r="AB157" s="137" t="s">
        <v>11</v>
      </c>
      <c r="AC157" s="199">
        <f t="shared" si="68"/>
        <v>205.5809588686202</v>
      </c>
      <c r="AD157" s="173"/>
      <c r="AE157" s="192"/>
    </row>
    <row r="158" spans="2:60" s="172" customFormat="1">
      <c r="B158" s="133" t="str">
        <f t="shared" si="66"/>
        <v>Replace CP Ground Beds</v>
      </c>
      <c r="C158" s="156">
        <f>P158*CPI!$D$47/CPI!$D$46</f>
        <v>0</v>
      </c>
      <c r="D158" s="156">
        <f>Q158*CPI!$D$48/CPI!$D$46</f>
        <v>76.002859579937493</v>
      </c>
      <c r="E158" s="156">
        <f>R158*CPI!$D$49/CPI!$D$46</f>
        <v>0</v>
      </c>
      <c r="F158" s="156">
        <f>S158*CPI!$D$50/CPI!$D$46</f>
        <v>81.583639232480493</v>
      </c>
      <c r="G158" s="156">
        <f>T158*CPI!$D$51/CPI!$D$46</f>
        <v>0</v>
      </c>
      <c r="H158" s="156">
        <f>U158*CPI!$D$52/CPI!$D$46</f>
        <v>87.127597432966041</v>
      </c>
      <c r="I158" s="156">
        <f>V158*CPI!$D$53/CPI!$D$46</f>
        <v>0</v>
      </c>
      <c r="J158" s="156">
        <f>W158*CPI!$D$54/CPI!$D$46</f>
        <v>92.331446765033633</v>
      </c>
      <c r="K158" s="156">
        <f>X158*CPI!$D$55/CPI!$D$46</f>
        <v>0</v>
      </c>
      <c r="L158" s="156">
        <f>Y158*CPI!$D$56/CPI!$D$46</f>
        <v>98.527079761628045</v>
      </c>
      <c r="M158" s="155">
        <f t="shared" si="67"/>
        <v>435.57262277204569</v>
      </c>
      <c r="N158" s="192"/>
      <c r="O158" s="133" t="str">
        <f>'AMP-MASTER'!C28</f>
        <v>Replace CP Ground Beds</v>
      </c>
      <c r="P158" s="156">
        <f>AMPmasterescalated!F$28/AMPmasterescalated!$F$1*(CPI!$D$46/CPI!$D$45)</f>
        <v>0</v>
      </c>
      <c r="Q158" s="156">
        <f>AMPmasterescalated!G$28/AMPmasterescalated!$F$1*(CPI!$D$46/CPI!$D$45)</f>
        <v>72.340615900000017</v>
      </c>
      <c r="R158" s="156">
        <f>AMPmasterescalated!H$28/AMPmasterescalated!$F$1*(CPI!$D$46/CPI!$D$45)</f>
        <v>0</v>
      </c>
      <c r="S158" s="156">
        <f>AMPmasterescalated!I$28/AMPmasterescalated!$F$1*(CPI!$D$46/CPI!$D$45)</f>
        <v>73.910750567776304</v>
      </c>
      <c r="T158" s="156">
        <f>AMPmasterescalated!J$28/AMPmasterescalated!$F$1*(CPI!$D$46/CPI!$D$45)</f>
        <v>0</v>
      </c>
      <c r="U158" s="156">
        <f>AMPmasterescalated!K$28/AMPmasterescalated!$F$1*(CPI!$D$46/CPI!$D$45)</f>
        <v>75.129854205115137</v>
      </c>
      <c r="V158" s="156">
        <f>AMPmasterescalated!L$28/AMPmasterescalated!$F$1*(CPI!$D$46/CPI!$D$45)</f>
        <v>0</v>
      </c>
      <c r="W158" s="156">
        <f>AMPmasterescalated!M$28/AMPmasterescalated!$F$1*(CPI!$D$46/CPI!$D$45)</f>
        <v>75.780718310612926</v>
      </c>
      <c r="X158" s="156">
        <f>AMPmasterescalated!N$28/AMPmasterescalated!$F$1*(CPI!$D$46/CPI!$D$45)</f>
        <v>0</v>
      </c>
      <c r="Y158" s="156">
        <f>AMPmasterescalated!O$28/AMPmasterescalated!$F$1*(CPI!$D$46/CPI!$D$45)</f>
        <v>76.969197236487091</v>
      </c>
      <c r="Z158" s="155">
        <f t="shared" si="69"/>
        <v>374.1311362199915</v>
      </c>
      <c r="AA158" s="137" t="s">
        <v>21</v>
      </c>
      <c r="AB158" s="137" t="s">
        <v>11</v>
      </c>
      <c r="AC158" s="199">
        <f t="shared" si="68"/>
        <v>146.25136646777634</v>
      </c>
      <c r="AD158" s="173"/>
      <c r="AE158" s="192"/>
    </row>
    <row r="159" spans="2:60" s="172" customFormat="1">
      <c r="B159" s="133" t="str">
        <f t="shared" si="66"/>
        <v>RTU replacement</v>
      </c>
      <c r="C159" s="156">
        <f>P159*CPI!$D$47/CPI!$D$46</f>
        <v>37.919280766500002</v>
      </c>
      <c r="D159" s="156">
        <f>Q159*CPI!$D$48/CPI!$D$46</f>
        <v>41.102566081294881</v>
      </c>
      <c r="E159" s="156">
        <f>R159*CPI!$D$49/CPI!$D$46</f>
        <v>45.530335896781246</v>
      </c>
      <c r="F159" s="156">
        <f>S159*CPI!$D$50/CPI!$D$46</f>
        <v>43.355145762043904</v>
      </c>
      <c r="G159" s="156">
        <f>T159*CPI!$D$51/CPI!$D$46</f>
        <v>44.309481131854973</v>
      </c>
      <c r="H159" s="156">
        <f>U159*CPI!$D$52/CPI!$D$46</f>
        <v>50.4635757335015</v>
      </c>
      <c r="I159" s="156">
        <f>V159*CPI!$D$53/CPI!$D$46</f>
        <v>61.842395180824255</v>
      </c>
      <c r="J159" s="156">
        <f>W159*CPI!$D$54/CPI!$D$46</f>
        <v>35.320461030965497</v>
      </c>
      <c r="K159" s="156">
        <f>X159*CPI!$D$55/CPI!$D$46</f>
        <v>46.071033259965922</v>
      </c>
      <c r="L159" s="156">
        <f>Y159*CPI!$D$56/CPI!$D$46</f>
        <v>42.902375844420177</v>
      </c>
      <c r="M159" s="155">
        <f t="shared" si="67"/>
        <v>448.81665068815238</v>
      </c>
      <c r="N159" s="192"/>
      <c r="O159" s="133" t="str">
        <f>'AMP-MASTER'!C30</f>
        <v>RTU replacement</v>
      </c>
      <c r="P159" s="156">
        <f>AMPmasterescalated!F$30/AMPmasterescalated!$F$1*(CPI!$D$46/CPI!$D$45)</f>
        <v>36.994420260000005</v>
      </c>
      <c r="Q159" s="156">
        <f>AMPmasterescalated!G$30/AMPmasterescalated!$F$1*(CPI!$D$46/CPI!$D$45)</f>
        <v>39.122014116639996</v>
      </c>
      <c r="R159" s="156">
        <f>AMPmasterescalated!H$30/AMPmasterescalated!$F$1*(CPI!$D$46/CPI!$D$45)</f>
        <v>42.279443092729366</v>
      </c>
      <c r="S159" s="156">
        <f>AMPmasterescalated!I$30/AMPmasterescalated!$F$1*(CPI!$D$46/CPI!$D$45)</f>
        <v>39.277622258511045</v>
      </c>
      <c r="T159" s="156">
        <f>AMPmasterescalated!J$30/AMPmasterescalated!$F$1*(CPI!$D$46/CPI!$D$45)</f>
        <v>39.163124880143023</v>
      </c>
      <c r="U159" s="156">
        <f>AMPmasterescalated!K$30/AMPmasterescalated!$F$1*(CPI!$D$46/CPI!$D$45)</f>
        <v>43.514583200158917</v>
      </c>
      <c r="V159" s="156">
        <f>AMPmasterescalated!L$30/AMPmasterescalated!$F$1*(CPI!$D$46/CPI!$D$45)</f>
        <v>52.025857119917838</v>
      </c>
      <c r="W159" s="156">
        <f>AMPmasterescalated!M$30/AMPmasterescalated!$F$1*(CPI!$D$46/CPI!$D$45)</f>
        <v>28.989147270702386</v>
      </c>
      <c r="X159" s="156">
        <f>AMPmasterescalated!N$30/AMPmasterescalated!$F$1*(CPI!$D$46/CPI!$D$45)</f>
        <v>36.890382987251662</v>
      </c>
      <c r="Y159" s="156">
        <f>AMPmasterescalated!O$30/AMPmasterescalated!$F$1*(CPI!$D$46/CPI!$D$45)</f>
        <v>33.515267439897499</v>
      </c>
      <c r="Z159" s="155">
        <f t="shared" si="69"/>
        <v>391.77186262595177</v>
      </c>
      <c r="AA159" s="137" t="s">
        <v>21</v>
      </c>
      <c r="AB159" s="137" t="s">
        <v>11</v>
      </c>
      <c r="AC159" s="199">
        <f t="shared" si="68"/>
        <v>196.83662460802344</v>
      </c>
      <c r="AD159" s="173"/>
      <c r="AE159" s="192"/>
    </row>
    <row r="160" spans="2:60">
      <c r="B160" s="133" t="str">
        <f t="shared" si="66"/>
        <v>Site hut upgrades</v>
      </c>
      <c r="C160" s="156">
        <f>P160*CPI!$D$47/CPI!$D$46</f>
        <v>20.151357012499997</v>
      </c>
      <c r="D160" s="156">
        <f>Q160*CPI!$D$48/CPI!$D$46</f>
        <v>41.379683149176039</v>
      </c>
      <c r="E160" s="156">
        <f>R160*CPI!$D$49/CPI!$D$46</f>
        <v>41.84948846083477</v>
      </c>
      <c r="F160" s="156">
        <f>S160*CPI!$D$50/CPI!$D$46</f>
        <v>45.666557682002392</v>
      </c>
      <c r="G160" s="156">
        <f>T160*CPI!$D$51/CPI!$D$46</f>
        <v>44.851878002329229</v>
      </c>
      <c r="H160" s="156">
        <f>U160*CPI!$D$52/CPI!$D$46</f>
        <v>45.048691679642197</v>
      </c>
      <c r="I160" s="156">
        <f>V160*CPI!$D$53/CPI!$D$46</f>
        <v>47.974526326919097</v>
      </c>
      <c r="J160" s="156">
        <f>W160*CPI!$D$54/CPI!$D$46</f>
        <v>50.637944688225808</v>
      </c>
      <c r="K160" s="156">
        <f>X160*CPI!$D$55/CPI!$D$46</f>
        <v>0</v>
      </c>
      <c r="L160" s="156">
        <f>Y160*CPI!$D$56/CPI!$D$46</f>
        <v>0</v>
      </c>
      <c r="M160" s="155">
        <f t="shared" si="67"/>
        <v>337.5601270016295</v>
      </c>
      <c r="N160" s="192"/>
      <c r="O160" s="133" t="str">
        <f>'AMP-MASTER'!C31</f>
        <v>Site hut upgrades</v>
      </c>
      <c r="P160" s="156">
        <f>AMPmasterescalated!F$31/AMPmasterescalated!$F$1*(CPI!$D$46/CPI!$D$45)</f>
        <v>19.659860499999997</v>
      </c>
      <c r="Q160" s="156">
        <f>AMPmasterescalated!G$31/AMPmasterescalated!$F$1*(CPI!$D$46/CPI!$D$45)</f>
        <v>39.385778131279999</v>
      </c>
      <c r="R160" s="156">
        <f>AMPmasterescalated!H$31/AMPmasterescalated!$F$1*(CPI!$D$46/CPI!$D$45)</f>
        <v>38.861410332023993</v>
      </c>
      <c r="S160" s="156">
        <f>AMPmasterescalated!I$31/AMPmasterescalated!$F$1*(CPI!$D$46/CPI!$D$45)</f>
        <v>41.371647377795277</v>
      </c>
      <c r="T160" s="156">
        <f>AMPmasterescalated!J$31/AMPmasterescalated!$F$1*(CPI!$D$46/CPI!$D$45)</f>
        <v>39.642524679697679</v>
      </c>
      <c r="U160" s="156">
        <f>AMPmasterescalated!K$31/AMPmasterescalated!$F$1*(CPI!$D$46/CPI!$D$45)</f>
        <v>38.845345650976533</v>
      </c>
      <c r="V160" s="156">
        <f>AMPmasterescalated!L$31/AMPmasterescalated!$F$1*(CPI!$D$46/CPI!$D$45)</f>
        <v>40.359301168431287</v>
      </c>
      <c r="W160" s="156">
        <f>AMPmasterescalated!M$31/AMPmasterescalated!$F$1*(CPI!$D$46/CPI!$D$45)</f>
        <v>41.560919455884374</v>
      </c>
      <c r="X160" s="156">
        <f>AMPmasterescalated!N$31/AMPmasterescalated!$F$1*(CPI!$D$46/CPI!$D$45)</f>
        <v>0</v>
      </c>
      <c r="Y160" s="156">
        <f>AMPmasterescalated!O$31/AMPmasterescalated!$F$1*(CPI!$D$46/CPI!$D$45)</f>
        <v>0</v>
      </c>
      <c r="Z160" s="155">
        <f t="shared" si="69"/>
        <v>299.68678729608916</v>
      </c>
      <c r="AA160" s="137" t="s">
        <v>21</v>
      </c>
      <c r="AB160" s="137" t="s">
        <v>11</v>
      </c>
      <c r="AC160" s="199">
        <f t="shared" si="68"/>
        <v>178.92122102079696</v>
      </c>
      <c r="AD160" s="173"/>
      <c r="AE160" s="19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</row>
    <row r="161" spans="2:60">
      <c r="B161" s="133" t="str">
        <f t="shared" si="66"/>
        <v>Solar panel replacement</v>
      </c>
      <c r="C161" s="156">
        <f>P161*CPI!$D$47/CPI!$D$46</f>
        <v>26.653614752187501</v>
      </c>
      <c r="D161" s="156">
        <f>Q161*CPI!$D$48/CPI!$D$46</f>
        <v>39.27712085858137</v>
      </c>
      <c r="E161" s="156">
        <f>R161*CPI!$D$49/CPI!$D$46</f>
        <v>29.220097307583092</v>
      </c>
      <c r="F161" s="156">
        <f>S161*CPI!$D$50/CPI!$D$46</f>
        <v>22.834088672347058</v>
      </c>
      <c r="G161" s="156">
        <f>T161*CPI!$D$51/CPI!$D$46</f>
        <v>28.50991598708476</v>
      </c>
      <c r="H161" s="156">
        <f>U161*CPI!$D$52/CPI!$D$46</f>
        <v>31.627821408306062</v>
      </c>
      <c r="I161" s="156">
        <f>V161*CPI!$D$53/CPI!$D$46</f>
        <v>32.817603582844498</v>
      </c>
      <c r="J161" s="156">
        <f>W161*CPI!$D$54/CPI!$D$46</f>
        <v>34.989637173480844</v>
      </c>
      <c r="K161" s="156">
        <f>X161*CPI!$D$55/CPI!$D$46</f>
        <v>60.525760700681047</v>
      </c>
      <c r="L161" s="156">
        <f>Y161*CPI!$D$56/CPI!$D$46</f>
        <v>53.725265614446151</v>
      </c>
      <c r="M161" s="155">
        <f t="shared" si="67"/>
        <v>360.18092605754237</v>
      </c>
      <c r="N161" s="192"/>
      <c r="O161" s="133" t="str">
        <f>'AMP-MASTER'!C32</f>
        <v>Solar panel replacement</v>
      </c>
      <c r="P161" s="156">
        <f>AMPmasterescalated!F$32/AMPmasterescalated!$F$1*(CPI!$D$46/CPI!$D$45)</f>
        <v>26.003526587500001</v>
      </c>
      <c r="Q161" s="156">
        <f>AMPmasterescalated!G$32/AMPmasterescalated!$F$1*(CPI!$D$46/CPI!$D$45)</f>
        <v>37.384529074200003</v>
      </c>
      <c r="R161" s="156">
        <f>AMPmasterescalated!H$32/AMPmasterescalated!$F$1*(CPI!$D$46/CPI!$D$45)</f>
        <v>27.133765146839401</v>
      </c>
      <c r="S161" s="156">
        <f>AMPmasterescalated!I$32/AMPmasterescalated!$F$1*(CPI!$D$46/CPI!$D$45)</f>
        <v>20.686557356127601</v>
      </c>
      <c r="T161" s="156">
        <f>AMPmasterescalated!J$32/AMPmasterescalated!$F$1*(CPI!$D$46/CPI!$D$45)</f>
        <v>25.198611484571988</v>
      </c>
      <c r="U161" s="156">
        <f>AMPmasterescalated!K$32/AMPmasterescalated!$F$1*(CPI!$D$46/CPI!$D$45)</f>
        <v>27.272571277540873</v>
      </c>
      <c r="V161" s="156">
        <f>AMPmasterescalated!L$32/AMPmasterescalated!$F$1*(CPI!$D$46/CPI!$D$45)</f>
        <v>27.608308992996143</v>
      </c>
      <c r="W161" s="156">
        <f>AMPmasterescalated!M$32/AMPmasterescalated!$F$1*(CPI!$D$46/CPI!$D$45)</f>
        <v>28.717624724128697</v>
      </c>
      <c r="X161" s="156">
        <f>AMPmasterescalated!N$32/AMPmasterescalated!$F$1*(CPI!$D$46/CPI!$D$45)</f>
        <v>48.464693210671022</v>
      </c>
      <c r="Y161" s="156">
        <f>AMPmasterescalated!O$32/AMPmasterescalated!$F$1*(CPI!$D$46/CPI!$D$45)</f>
        <v>41.970091630295514</v>
      </c>
      <c r="Z161" s="155">
        <f>SUM(P161:Y161)</f>
        <v>310.44027948487121</v>
      </c>
      <c r="AA161" s="137" t="s">
        <v>21</v>
      </c>
      <c r="AB161" s="137" t="s">
        <v>11</v>
      </c>
      <c r="AC161" s="199">
        <f t="shared" si="68"/>
        <v>136.40698964923899</v>
      </c>
      <c r="AD161" s="173"/>
      <c r="AE161" s="19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</row>
    <row r="162" spans="2:60" s="172" customFormat="1">
      <c r="B162" s="133" t="str">
        <f t="shared" si="66"/>
        <v>Water bath heater upgrades</v>
      </c>
      <c r="C162" s="156">
        <f>P162*CPI!$D$47/CPI!$D$46</f>
        <v>0</v>
      </c>
      <c r="D162" s="156">
        <f>Q162*CPI!$D$48/CPI!$D$46</f>
        <v>0</v>
      </c>
      <c r="E162" s="156">
        <f>R162*CPI!$D$49/CPI!$D$46</f>
        <v>339.32017670947101</v>
      </c>
      <c r="F162" s="156">
        <f>S162*CPI!$D$50/CPI!$D$46</f>
        <v>0</v>
      </c>
      <c r="G162" s="156">
        <f>T162*CPI!$D$51/CPI!$D$46</f>
        <v>363.66387569456128</v>
      </c>
      <c r="H162" s="156">
        <f>U162*CPI!$D$52/CPI!$D$46</f>
        <v>0</v>
      </c>
      <c r="I162" s="156">
        <f>V162*CPI!$D$53/CPI!$D$46</f>
        <v>388.98264589393847</v>
      </c>
      <c r="J162" s="156">
        <f>W162*CPI!$D$54/CPI!$D$46</f>
        <v>0</v>
      </c>
      <c r="K162" s="156">
        <f>X162*CPI!$D$55/CPI!$D$46</f>
        <v>412.92715151586185</v>
      </c>
      <c r="L162" s="156">
        <f>Y162*CPI!$D$56/CPI!$D$46</f>
        <v>0</v>
      </c>
      <c r="M162" s="155">
        <f t="shared" si="67"/>
        <v>1504.8938498138327</v>
      </c>
      <c r="N162" s="192"/>
      <c r="O162" s="133" t="str">
        <f>'AMP-MASTER'!C33</f>
        <v>Water bath heater upgrades</v>
      </c>
      <c r="P162" s="156">
        <f>AMPmasterescalated!F$33/AMPmasterescalated!$F$1*(CPI!$D$46/CPI!$D$45)</f>
        <v>0</v>
      </c>
      <c r="Q162" s="156">
        <f>AMPmasterescalated!G$33/AMPmasterescalated!$F$1*(CPI!$D$46/CPI!$D$45)</f>
        <v>0</v>
      </c>
      <c r="R162" s="156">
        <f>AMPmasterescalated!H$33/AMPmasterescalated!$F$1*(CPI!$D$46/CPI!$D$45)</f>
        <v>315.09251620559991</v>
      </c>
      <c r="S162" s="156">
        <f>AMPmasterescalated!I$33/AMPmasterescalated!$F$1*(CPI!$D$46/CPI!$D$45)</f>
        <v>0</v>
      </c>
      <c r="T162" s="156">
        <f>AMPmasterescalated!J$33/AMPmasterescalated!$F$1*(CPI!$D$46/CPI!$D$45)</f>
        <v>321.42587578133248</v>
      </c>
      <c r="U162" s="156">
        <f>AMPmasterescalated!K$33/AMPmasterescalated!$F$1*(CPI!$D$46/CPI!$D$45)</f>
        <v>0</v>
      </c>
      <c r="V162" s="156">
        <f>AMPmasterescalated!L$33/AMPmasterescalated!$F$1*(CPI!$D$46/CPI!$D$45)</f>
        <v>327.23757704133465</v>
      </c>
      <c r="W162" s="156">
        <f>AMPmasterescalated!M$33/AMPmasterescalated!$F$1*(CPI!$D$46/CPI!$D$45)</f>
        <v>0</v>
      </c>
      <c r="X162" s="156">
        <f>AMPmasterescalated!N$33/AMPmasterescalated!$F$1*(CPI!$D$46/CPI!$D$45)</f>
        <v>330.64248156318223</v>
      </c>
      <c r="Y162" s="156">
        <f>AMPmasterescalated!O$33/AMPmasterescalated!$F$1*(CPI!$D$46/CPI!$D$45)</f>
        <v>0</v>
      </c>
      <c r="Z162" s="155">
        <f t="shared" si="69"/>
        <v>1294.3984505914491</v>
      </c>
      <c r="AA162" s="137" t="s">
        <v>21</v>
      </c>
      <c r="AB162" s="137" t="s">
        <v>11</v>
      </c>
      <c r="AC162" s="199">
        <f t="shared" si="68"/>
        <v>636.51839198693233</v>
      </c>
      <c r="AD162" s="173"/>
      <c r="AE162" s="192"/>
    </row>
    <row r="163" spans="2:60" s="172" customFormat="1">
      <c r="B163" s="133" t="str">
        <f>O163</f>
        <v>Routine replacement</v>
      </c>
      <c r="C163" s="156">
        <f>P163*CPI!$D$47/CPI!$D$46</f>
        <v>262.88948875</v>
      </c>
      <c r="D163" s="156">
        <f>Q163*CPI!$D$48/CPI!$D$46</f>
        <v>276.19826911796872</v>
      </c>
      <c r="E163" s="156">
        <f>R163*CPI!$D$49/CPI!$D$46</f>
        <v>290.18080649206576</v>
      </c>
      <c r="F163" s="156">
        <f>S163*CPI!$D$50/CPI!$D$46</f>
        <v>304.87120982072651</v>
      </c>
      <c r="G163" s="156">
        <f>T163*CPI!$D$51/CPI!$D$46</f>
        <v>320.30531481790081</v>
      </c>
      <c r="H163" s="156">
        <f>U163*CPI!$D$52/CPI!$D$46</f>
        <v>336.52077138055699</v>
      </c>
      <c r="I163" s="156">
        <f>V163*CPI!$D$53/CPI!$D$46</f>
        <v>353.55713543169759</v>
      </c>
      <c r="J163" s="156">
        <f>W163*CPI!$D$54/CPI!$D$46</f>
        <v>371.45596541292713</v>
      </c>
      <c r="K163" s="156">
        <f>X163*CPI!$D$55/CPI!$D$46</f>
        <v>390.26092366195661</v>
      </c>
      <c r="L163" s="156">
        <f>Y163*CPI!$D$56/CPI!$D$46</f>
        <v>410.01788292234301</v>
      </c>
      <c r="M163" s="155">
        <f t="shared" si="67"/>
        <v>3316.2577678081434</v>
      </c>
      <c r="N163" s="192"/>
      <c r="O163" s="133" t="str">
        <f>'AMP-MASTER'!C22</f>
        <v>Routine replacement</v>
      </c>
      <c r="P163" s="156">
        <f>AMPmasterescalated!F$22/AMPmasterescalated!$F$1*(CPI!$D$46/CPI!$D$45)</f>
        <v>256.47755000000001</v>
      </c>
      <c r="Q163" s="156">
        <f>AMPmasterescalated!G$22/AMPmasterescalated!$F$1*(CPI!$D$46/CPI!$D$45)</f>
        <v>262.88948875</v>
      </c>
      <c r="R163" s="156">
        <f>AMPmasterescalated!H$22/AMPmasterescalated!$F$1*(CPI!$D$46/CPI!$D$45)</f>
        <v>269.46172596874993</v>
      </c>
      <c r="S163" s="156">
        <f>AMPmasterescalated!I$22/AMPmasterescalated!$F$1*(CPI!$D$46/CPI!$D$45)</f>
        <v>276.19826911796866</v>
      </c>
      <c r="T163" s="156">
        <f>AMPmasterescalated!J$22/AMPmasterescalated!$F$1*(CPI!$D$46/CPI!$D$45)</f>
        <v>283.10322584591785</v>
      </c>
      <c r="U163" s="156">
        <f>AMPmasterescalated!K$22/AMPmasterescalated!$F$1*(CPI!$D$46/CPI!$D$45)</f>
        <v>290.18080649206581</v>
      </c>
      <c r="V163" s="156">
        <f>AMPmasterescalated!L$22/AMPmasterescalated!$F$1*(CPI!$D$46/CPI!$D$45)</f>
        <v>297.43532665436743</v>
      </c>
      <c r="W163" s="156">
        <f>AMPmasterescalated!M$22/AMPmasterescalated!$F$1*(CPI!$D$46/CPI!$D$45)</f>
        <v>304.87120982072651</v>
      </c>
      <c r="X163" s="156">
        <f>AMPmasterescalated!N$22/AMPmasterescalated!$F$1*(CPI!$D$46/CPI!$D$45)</f>
        <v>312.49299006624472</v>
      </c>
      <c r="Y163" s="156">
        <f>AMPmasterescalated!O$22/AMPmasterescalated!$F$1*(CPI!$D$46/CPI!$D$45)</f>
        <v>320.30531481790081</v>
      </c>
      <c r="Z163" s="155">
        <f t="shared" si="69"/>
        <v>2873.4159075339412</v>
      </c>
      <c r="AA163" s="137" t="s">
        <v>23</v>
      </c>
      <c r="AB163" s="137" t="s">
        <v>11</v>
      </c>
      <c r="AC163" s="199">
        <f t="shared" si="68"/>
        <v>1348.1302596826365</v>
      </c>
      <c r="AD163" s="173"/>
      <c r="AE163" s="192"/>
    </row>
    <row r="164" spans="2:60" s="1" customFormat="1">
      <c r="B164" s="133" t="str">
        <f t="shared" si="66"/>
        <v>Motor vehicles</v>
      </c>
      <c r="C164" s="156">
        <f>P164*CPI!$D$47/CPI!$D$46</f>
        <v>605.45519999999999</v>
      </c>
      <c r="D164" s="156">
        <f>Q164*CPI!$D$48/CPI!$D$46</f>
        <v>232.72184249999998</v>
      </c>
      <c r="E164" s="156">
        <f>R164*CPI!$D$49/CPI!$D$46</f>
        <v>397.56648093749988</v>
      </c>
      <c r="F164" s="156">
        <f>S164*CPI!$D$50/CPI!$D$46</f>
        <v>489.00677155312485</v>
      </c>
      <c r="G164" s="156">
        <f>T164*CPI!$D$51/CPI!$D$46</f>
        <v>668.30925445593743</v>
      </c>
      <c r="H164" s="156">
        <f>U164*CPI!$D$52/CPI!$D$46</f>
        <v>342.50849290866785</v>
      </c>
      <c r="I164" s="156">
        <f>V164*CPI!$D$53/CPI!$D$46</f>
        <v>351.07120523138451</v>
      </c>
      <c r="J164" s="156">
        <f>W164*CPI!$D$54/CPI!$D$46</f>
        <v>359.84798536216908</v>
      </c>
      <c r="K164" s="156">
        <f>X164*CPI!$D$55/CPI!$D$46</f>
        <v>368.84418499622319</v>
      </c>
      <c r="L164" s="156">
        <f>Y164*CPI!$D$56/CPI!$D$46</f>
        <v>378.06528962112878</v>
      </c>
      <c r="M164" s="155">
        <f t="shared" si="67"/>
        <v>4193.3967075661367</v>
      </c>
      <c r="N164" s="192"/>
      <c r="O164" s="133" t="str">
        <f>'AMP-MASTER'!C23</f>
        <v>Motor vehicles</v>
      </c>
      <c r="P164" s="184">
        <f>AMPmasterescalated!F$23/AMPmasterescalated!$F$1*(CPI!$D$46/CPI!$D$45)</f>
        <v>590.6880000000001</v>
      </c>
      <c r="Q164" s="184">
        <f>AMPmasterescalated!G$23/AMPmasterescalated!$F$1*(CPI!$D$46/CPI!$D$45)</f>
        <v>221.50800000000001</v>
      </c>
      <c r="R164" s="184">
        <f>AMPmasterescalated!H$23/AMPmasterescalated!$F$1*(CPI!$D$46/CPI!$D$45)</f>
        <v>369.18</v>
      </c>
      <c r="S164" s="184">
        <f>AMPmasterescalated!I$23/AMPmasterescalated!$F$1*(CPI!$D$46/CPI!$D$45)</f>
        <v>443.01600000000002</v>
      </c>
      <c r="T164" s="184">
        <f>AMPmasterescalated!J$23/AMPmasterescalated!$F$1*(CPI!$D$46/CPI!$D$45)</f>
        <v>590.6880000000001</v>
      </c>
      <c r="U164" s="184">
        <f>AMPmasterescalated!K$23/AMPmasterescalated!$F$1*(CPI!$D$46/CPI!$D$45)</f>
        <v>295.34400000000005</v>
      </c>
      <c r="V164" s="184">
        <f>AMPmasterescalated!L$23/AMPmasterescalated!$F$1*(CPI!$D$46/CPI!$D$45)</f>
        <v>295.34400000000005</v>
      </c>
      <c r="W164" s="184">
        <f>AMPmasterescalated!M$23/AMPmasterescalated!$F$1*(CPI!$D$46/CPI!$D$45)</f>
        <v>295.34400000000005</v>
      </c>
      <c r="X164" s="184">
        <f>AMPmasterescalated!N$23/AMPmasterescalated!$F$1*(CPI!$D$46/CPI!$D$45)</f>
        <v>295.34400000000005</v>
      </c>
      <c r="Y164" s="184">
        <f>AMPmasterescalated!O$23/AMPmasterescalated!$F$1*(CPI!$D$46/CPI!$D$45)</f>
        <v>295.34400000000005</v>
      </c>
      <c r="Z164" s="155">
        <f t="shared" si="69"/>
        <v>3691.8000000000006</v>
      </c>
      <c r="AA164" s="137" t="s">
        <v>23</v>
      </c>
      <c r="AB164" s="137" t="s">
        <v>12</v>
      </c>
      <c r="AC164" s="199">
        <f t="shared" si="68"/>
        <v>2215.0800000000004</v>
      </c>
      <c r="AD164" s="173"/>
      <c r="AE164" s="19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</row>
    <row r="165" spans="2:60" s="1" customFormat="1">
      <c r="B165" s="133" t="str">
        <f t="shared" si="66"/>
        <v>Building modifications</v>
      </c>
      <c r="C165" s="156">
        <f>P165*CPI!$D$47/CPI!$D$46</f>
        <v>3176.1170699999998</v>
      </c>
      <c r="D165" s="156">
        <f>Q165*CPI!$D$48/CPI!$D$46</f>
        <v>0</v>
      </c>
      <c r="E165" s="156">
        <f>R165*CPI!$D$49/CPI!$D$46</f>
        <v>0</v>
      </c>
      <c r="F165" s="156">
        <f>S165*CPI!$D$50/CPI!$D$46</f>
        <v>0</v>
      </c>
      <c r="G165" s="156">
        <f>T165*CPI!$D$51/CPI!$D$46</f>
        <v>0</v>
      </c>
      <c r="H165" s="156">
        <f>U165*CPI!$D$52/CPI!$D$46</f>
        <v>0</v>
      </c>
      <c r="I165" s="156">
        <f>V165*CPI!$D$53/CPI!$D$46</f>
        <v>0</v>
      </c>
      <c r="J165" s="156">
        <f>W165*CPI!$D$54/CPI!$D$46</f>
        <v>0</v>
      </c>
      <c r="K165" s="156">
        <f>X165*CPI!$D$55/CPI!$D$46</f>
        <v>0</v>
      </c>
      <c r="L165" s="156">
        <f>Y165*CPI!$D$56/CPI!$D$46</f>
        <v>0</v>
      </c>
      <c r="M165" s="155">
        <f t="shared" si="67"/>
        <v>3176.1170699999998</v>
      </c>
      <c r="N165" s="192"/>
      <c r="O165" s="133" t="str">
        <f>'AMP-MASTER'!C24</f>
        <v>Building modifications</v>
      </c>
      <c r="P165" s="184">
        <f>AMPmasterescalated!F$24/AMPmasterescalated!$F$1*(CPI!$D$46/CPI!$D$45)</f>
        <v>3098.6507999999999</v>
      </c>
      <c r="Q165" s="184">
        <f>AMPmasterescalated!G$24/AMPmasterescalated!$F$1*(CPI!$D$46/CPI!$D$45)</f>
        <v>0</v>
      </c>
      <c r="R165" s="184">
        <f>AMPmasterescalated!H$24/AMPmasterescalated!$F$1*(CPI!$D$46/CPI!$D$45)</f>
        <v>0</v>
      </c>
      <c r="S165" s="184">
        <f>AMPmasterescalated!I$24/AMPmasterescalated!$F$1*(CPI!$D$46/CPI!$D$45)</f>
        <v>0</v>
      </c>
      <c r="T165" s="184">
        <f>AMPmasterescalated!J$24/AMPmasterescalated!$F$1*(CPI!$D$46/CPI!$D$45)</f>
        <v>0</v>
      </c>
      <c r="U165" s="184">
        <f>AMPmasterescalated!K$24/AMPmasterescalated!$F$1*(CPI!$D$46/CPI!$D$45)</f>
        <v>0</v>
      </c>
      <c r="V165" s="184">
        <f>AMPmasterescalated!L$24/AMPmasterescalated!$F$1*(CPI!$D$46/CPI!$D$45)</f>
        <v>0</v>
      </c>
      <c r="W165" s="184">
        <f>AMPmasterescalated!M$24/AMPmasterescalated!$F$1*(CPI!$D$46/CPI!$D$45)</f>
        <v>0</v>
      </c>
      <c r="X165" s="184">
        <f>AMPmasterescalated!N$24/AMPmasterescalated!$F$1*(CPI!$D$46/CPI!$D$45)</f>
        <v>0</v>
      </c>
      <c r="Y165" s="184">
        <f>AMPmasterescalated!O$24/AMPmasterescalated!$F$1*(CPI!$D$46/CPI!$D$45)</f>
        <v>0</v>
      </c>
      <c r="Z165" s="155">
        <f t="shared" si="69"/>
        <v>3098.6507999999999</v>
      </c>
      <c r="AA165" s="137" t="s">
        <v>24</v>
      </c>
      <c r="AB165" s="137" t="s">
        <v>12</v>
      </c>
      <c r="AC165" s="199">
        <f t="shared" si="68"/>
        <v>3098.6507999999999</v>
      </c>
      <c r="AD165" s="173"/>
      <c r="AE165" s="19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</row>
    <row r="166" spans="2:60" s="1" customFormat="1">
      <c r="B166" s="133" t="str">
        <f>AMPmasterescalated!C36</f>
        <v>IT Applications renewal program</v>
      </c>
      <c r="C166" s="156">
        <f>P166*CPI!$D$47/CPI!$D$46</f>
        <v>641.05954183488871</v>
      </c>
      <c r="D166" s="156">
        <f>Q166*CPI!$D$48/CPI!$D$46</f>
        <v>633.73982141977103</v>
      </c>
      <c r="E166" s="156">
        <f>R166*CPI!$D$49/CPI!$D$46</f>
        <v>683.15087314967741</v>
      </c>
      <c r="F166" s="156">
        <f>S166*CPI!$D$50/CPI!$D$46</f>
        <v>680.14089698584507</v>
      </c>
      <c r="G166" s="156">
        <f>T166*CPI!$D$51/CPI!$D$46</f>
        <v>731.45674829670384</v>
      </c>
      <c r="H166" s="156">
        <f>U166*CPI!$D$52/CPI!$D$46</f>
        <v>725.60188442558558</v>
      </c>
      <c r="I166" s="156">
        <f>V166*CPI!$D$53/CPI!$D$46</f>
        <v>781.71535259777977</v>
      </c>
      <c r="J166" s="156">
        <f>W166*CPI!$D$54/CPI!$D$46</f>
        <v>773.52493138651187</v>
      </c>
      <c r="K166" s="156">
        <f>X166*CPI!$D$55/CPI!$D$46</f>
        <v>780.53436740762447</v>
      </c>
      <c r="L166" s="156">
        <f>Y166*CPI!$D$56/CPI!$D$46</f>
        <v>774.40042373789811</v>
      </c>
      <c r="M166" s="155">
        <f t="shared" si="67"/>
        <v>7205.3248412422854</v>
      </c>
      <c r="N166" s="192"/>
      <c r="O166" s="133" t="str">
        <f>B166</f>
        <v>IT Applications renewal program</v>
      </c>
      <c r="P166" s="156">
        <f>AMPmasterescalated!F$36/AMPmasterescalated!$F$1*(CPI!$D$46/CPI!$D$45)</f>
        <v>625.42394325354996</v>
      </c>
      <c r="Q166" s="156">
        <f>AMPmasterescalated!G$36/AMPmasterescalated!$F$1*(CPI!$D$46/CPI!$D$45)</f>
        <v>603.20268546795592</v>
      </c>
      <c r="R166" s="156">
        <f>AMPmasterescalated!H$36/AMPmasterescalated!$F$1*(CPI!$D$46/CPI!$D$45)</f>
        <v>634.37349837610259</v>
      </c>
      <c r="S166" s="156">
        <f>AMPmasterescalated!I$36/AMPmasterescalated!$F$1*(CPI!$D$46/CPI!$D$45)</f>
        <v>616.17408417901026</v>
      </c>
      <c r="T166" s="156">
        <f>AMPmasterescalated!J$36/AMPmasterescalated!$F$1*(CPI!$D$46/CPI!$D$45)</f>
        <v>646.50118318295722</v>
      </c>
      <c r="U166" s="156">
        <f>AMPmasterescalated!K$36/AMPmasterescalated!$F$1*(CPI!$D$46/CPI!$D$45)</f>
        <v>625.68423087521876</v>
      </c>
      <c r="V166" s="156">
        <f>AMPmasterescalated!L$36/AMPmasterescalated!$F$1*(CPI!$D$46/CPI!$D$45)</f>
        <v>657.6299498714892</v>
      </c>
      <c r="W166" s="156">
        <f>AMPmasterescalated!M$36/AMPmasterescalated!$F$1*(CPI!$D$46/CPI!$D$45)</f>
        <v>634.86793487391208</v>
      </c>
      <c r="X166" s="156">
        <f>AMPmasterescalated!N$36/AMPmasterescalated!$F$1*(CPI!$D$46/CPI!$D$45)</f>
        <v>624.99600531860881</v>
      </c>
      <c r="Y166" s="156">
        <f>AMPmasterescalated!O$36/AMPmasterescalated!$F$1*(CPI!$D$46/CPI!$D$45)</f>
        <v>604.96037331977197</v>
      </c>
      <c r="Z166" s="155">
        <f t="shared" si="69"/>
        <v>6273.8138887185769</v>
      </c>
      <c r="AA166" s="137" t="s">
        <v>22</v>
      </c>
      <c r="AB166" s="137" t="s">
        <v>12</v>
      </c>
      <c r="AC166" s="199">
        <f t="shared" si="68"/>
        <v>3125.6753944595757</v>
      </c>
      <c r="AD166" s="173"/>
      <c r="AE166" s="19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</row>
    <row r="167" spans="2:60" s="1" customFormat="1">
      <c r="B167" s="133" t="str">
        <f>AMPmasterescalated!C37</f>
        <v>IT Infrastructure renewal program</v>
      </c>
      <c r="C167" s="156">
        <f>P167*CPI!$D$47/CPI!$D$46</f>
        <v>58.518884854499994</v>
      </c>
      <c r="D167" s="156">
        <f>Q167*CPI!$D$48/CPI!$D$46</f>
        <v>120.25175532766617</v>
      </c>
      <c r="E167" s="156">
        <f>R167*CPI!$D$49/CPI!$D$46</f>
        <v>0</v>
      </c>
      <c r="F167" s="156">
        <f>S167*CPI!$D$50/CPI!$D$46</f>
        <v>0</v>
      </c>
      <c r="G167" s="156">
        <f>T167*CPI!$D$51/CPI!$D$46</f>
        <v>66.770760649010683</v>
      </c>
      <c r="H167" s="156">
        <f>U167*CPI!$D$52/CPI!$D$46</f>
        <v>0</v>
      </c>
      <c r="I167" s="156">
        <f>V167*CPI!$D$53/CPI!$D$46</f>
        <v>0</v>
      </c>
      <c r="J167" s="156">
        <f>W167*CPI!$D$54/CPI!$D$46</f>
        <v>73.387948527956198</v>
      </c>
      <c r="K167" s="156">
        <f>X167*CPI!$D$55/CPI!$D$46</f>
        <v>0</v>
      </c>
      <c r="L167" s="156">
        <f>Y167*CPI!$D$56/CPI!$D$46</f>
        <v>0</v>
      </c>
      <c r="M167" s="155">
        <f t="shared" si="67"/>
        <v>318.92934935913308</v>
      </c>
      <c r="N167" s="192"/>
      <c r="O167" s="133" t="str">
        <f>B167</f>
        <v>IT Infrastructure renewal program</v>
      </c>
      <c r="P167" s="156">
        <f>AMPmasterescalated!F$37/AMPmasterescalated!$F$1*(CPI!$D$46/CPI!$D$45)</f>
        <v>57.091594979999996</v>
      </c>
      <c r="Q167" s="156">
        <f>AMPmasterescalated!G$37/AMPmasterescalated!$F$1*(CPI!$D$46/CPI!$D$45)</f>
        <v>114.45735188831999</v>
      </c>
      <c r="R167" s="156">
        <f>AMPmasterescalated!H$37/AMPmasterescalated!$F$1*(CPI!$D$46/CPI!$D$45)</f>
        <v>0</v>
      </c>
      <c r="S167" s="156">
        <f>AMPmasterescalated!I$37/AMPmasterescalated!$F$1*(CPI!$D$46/CPI!$D$45)</f>
        <v>0</v>
      </c>
      <c r="T167" s="156">
        <f>AMPmasterescalated!J$37/AMPmasterescalated!$F$1*(CPI!$D$46/CPI!$D$45)</f>
        <v>59.015623086576923</v>
      </c>
      <c r="U167" s="156">
        <f>AMPmasterescalated!K$37/AMPmasterescalated!$F$1*(CPI!$D$46/CPI!$D$45)</f>
        <v>0</v>
      </c>
      <c r="V167" s="156">
        <f>AMPmasterescalated!L$37/AMPmasterescalated!$F$1*(CPI!$D$46/CPI!$D$45)</f>
        <v>0</v>
      </c>
      <c r="W167" s="156">
        <f>AMPmasterescalated!M$37/AMPmasterescalated!$F$1*(CPI!$D$46/CPI!$D$45)</f>
        <v>60.232907093327768</v>
      </c>
      <c r="X167" s="156">
        <f>AMPmasterescalated!N$37/AMPmasterescalated!$F$1*(CPI!$D$46/CPI!$D$45)</f>
        <v>0</v>
      </c>
      <c r="Y167" s="156">
        <f>AMPmasterescalated!O$37/AMPmasterescalated!$F$1*(CPI!$D$46/CPI!$D$45)</f>
        <v>0</v>
      </c>
      <c r="Z167" s="155">
        <f t="shared" si="69"/>
        <v>290.79747704822466</v>
      </c>
      <c r="AA167" s="137" t="s">
        <v>22</v>
      </c>
      <c r="AB167" s="137" t="s">
        <v>12</v>
      </c>
      <c r="AC167" s="199">
        <f t="shared" si="68"/>
        <v>230.56456995489691</v>
      </c>
      <c r="AD167" s="173"/>
      <c r="AE167" s="19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</row>
    <row r="168" spans="2:60" s="1" customFormat="1">
      <c r="B168" s="133" t="str">
        <f t="shared" si="66"/>
        <v>&lt;insert project name&gt;</v>
      </c>
      <c r="C168" s="156">
        <f>P168*CPI!$D$47/CPI!$D$46</f>
        <v>0</v>
      </c>
      <c r="D168" s="156">
        <f>Q168*CPI!$D$48/CPI!$D$46</f>
        <v>0</v>
      </c>
      <c r="E168" s="156">
        <f>R168*CPI!$D$49/CPI!$D$46</f>
        <v>0</v>
      </c>
      <c r="F168" s="156">
        <f>S168*CPI!$D$50/CPI!$D$46</f>
        <v>0</v>
      </c>
      <c r="G168" s="156">
        <f>T168*CPI!$D$51/CPI!$D$46</f>
        <v>0</v>
      </c>
      <c r="H168" s="156">
        <f>U168*CPI!$D$52/CPI!$D$46</f>
        <v>0</v>
      </c>
      <c r="I168" s="156">
        <f>V168*CPI!$D$53/CPI!$D$46</f>
        <v>0</v>
      </c>
      <c r="J168" s="156">
        <f>W168*CPI!$D$54/CPI!$D$46</f>
        <v>0</v>
      </c>
      <c r="K168" s="156">
        <f>X168*CPI!$D$55/CPI!$D$46</f>
        <v>0</v>
      </c>
      <c r="L168" s="156">
        <f>Y168*CPI!$D$56/CPI!$D$46</f>
        <v>0</v>
      </c>
      <c r="M168" s="155">
        <f t="shared" si="67"/>
        <v>0</v>
      </c>
      <c r="N168" s="172"/>
      <c r="O168" s="133" t="s">
        <v>139</v>
      </c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5"/>
      <c r="AA168" s="137"/>
      <c r="AB168" s="137"/>
      <c r="AC168" s="199">
        <f t="shared" si="68"/>
        <v>0</v>
      </c>
      <c r="AD168" s="192"/>
      <c r="AE168" s="19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</row>
    <row r="169" spans="2:60">
      <c r="B169" s="133" t="str">
        <f t="shared" si="66"/>
        <v>&lt;insert project name&gt;</v>
      </c>
      <c r="C169" s="156">
        <f>P169*CPI!$D$47/CPI!$D$46</f>
        <v>0</v>
      </c>
      <c r="D169" s="156">
        <f>Q169*CPI!$D$48/CPI!$D$46</f>
        <v>0</v>
      </c>
      <c r="E169" s="156">
        <f>R169*CPI!$D$49/CPI!$D$46</f>
        <v>0</v>
      </c>
      <c r="F169" s="156">
        <f>S169*CPI!$D$50/CPI!$D$46</f>
        <v>0</v>
      </c>
      <c r="G169" s="156">
        <f>T169*CPI!$D$51/CPI!$D$46</f>
        <v>0</v>
      </c>
      <c r="H169" s="156">
        <f>U169*CPI!$D$52/CPI!$D$46</f>
        <v>0</v>
      </c>
      <c r="I169" s="156">
        <f>V169*CPI!$D$53/CPI!$D$46</f>
        <v>0</v>
      </c>
      <c r="J169" s="156">
        <f>W169*CPI!$D$54/CPI!$D$46</f>
        <v>0</v>
      </c>
      <c r="K169" s="156">
        <f>X169*CPI!$D$55/CPI!$D$46</f>
        <v>0</v>
      </c>
      <c r="L169" s="156">
        <f>Y169*CPI!$D$56/CPI!$D$46</f>
        <v>0</v>
      </c>
      <c r="M169" s="155">
        <f t="shared" si="67"/>
        <v>0</v>
      </c>
      <c r="O169" s="133" t="s">
        <v>139</v>
      </c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5">
        <f t="shared" si="69"/>
        <v>0</v>
      </c>
      <c r="AA169" s="137"/>
      <c r="AB169" s="137"/>
      <c r="AC169" s="168">
        <f t="shared" si="68"/>
        <v>0</v>
      </c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</row>
    <row r="170" spans="2:60" s="1" customFormat="1">
      <c r="B170" s="132" t="s">
        <v>7</v>
      </c>
      <c r="C170" s="155">
        <f t="shared" ref="C170:L170" si="70">SUM(C145:C169)</f>
        <v>9302.3582064732891</v>
      </c>
      <c r="D170" s="155">
        <f t="shared" si="70"/>
        <v>4883.0981314865039</v>
      </c>
      <c r="E170" s="155">
        <f t="shared" si="70"/>
        <v>4712.4533764480821</v>
      </c>
      <c r="F170" s="155">
        <f t="shared" si="70"/>
        <v>4935.7418260701279</v>
      </c>
      <c r="G170" s="155">
        <f t="shared" si="70"/>
        <v>5189.6427405805453</v>
      </c>
      <c r="H170" s="155">
        <f t="shared" si="70"/>
        <v>2407.4460498046919</v>
      </c>
      <c r="I170" s="155">
        <f t="shared" si="70"/>
        <v>2527.0135924511105</v>
      </c>
      <c r="J170" s="155">
        <f t="shared" si="70"/>
        <v>2650.5831458205521</v>
      </c>
      <c r="K170" s="155">
        <f t="shared" si="70"/>
        <v>2600.4671135189842</v>
      </c>
      <c r="L170" s="155">
        <f t="shared" si="70"/>
        <v>2647.8290013362302</v>
      </c>
      <c r="M170" s="155">
        <f>SUM(C170:L170)</f>
        <v>41856.633183990118</v>
      </c>
      <c r="O170" s="132" t="s">
        <v>7</v>
      </c>
      <c r="P170" s="155">
        <f t="shared" ref="P170:Y170" si="71">SUM(P145:P169)</f>
        <v>9075.4714209495505</v>
      </c>
      <c r="Q170" s="155">
        <f t="shared" si="71"/>
        <v>4647.8030995707359</v>
      </c>
      <c r="R170" s="155">
        <f t="shared" si="71"/>
        <v>4375.9814293564705</v>
      </c>
      <c r="S170" s="155">
        <f t="shared" si="71"/>
        <v>4471.5384898933544</v>
      </c>
      <c r="T170" s="155">
        <f t="shared" si="71"/>
        <v>4586.8879874237218</v>
      </c>
      <c r="U170" s="155">
        <f t="shared" si="71"/>
        <v>2075.9331837155828</v>
      </c>
      <c r="V170" s="155">
        <f t="shared" si="71"/>
        <v>2125.8886839123797</v>
      </c>
      <c r="W170" s="155">
        <f t="shared" si="71"/>
        <v>2175.4570275871965</v>
      </c>
      <c r="X170" s="155">
        <f t="shared" si="71"/>
        <v>2082.2677716418793</v>
      </c>
      <c r="Y170" s="155">
        <f t="shared" si="71"/>
        <v>2068.4797838868917</v>
      </c>
      <c r="Z170" s="155">
        <f>SUM(Z145:Z169)</f>
        <v>37685.708877937766</v>
      </c>
      <c r="AC170" s="168">
        <f>SUM(AC145:AC169)</f>
        <v>27157.682427193842</v>
      </c>
      <c r="AD170" s="1" t="str">
        <f>IF(SUM(P170:Y170)=Z170,"ok","check")</f>
        <v>ok</v>
      </c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</row>
    <row r="171" spans="2:60">
      <c r="I171"/>
      <c r="P171" t="str">
        <f>IF(SUM(P133:P139)=(SUM(P145:P169)),"ok","check")</f>
        <v>ok</v>
      </c>
      <c r="Q171" t="str">
        <f t="shared" ref="Q171:Y171" si="72">IF(SUM(Q133:Q139)=(SUM(Q145:Q169)),"ok","check")</f>
        <v>ok</v>
      </c>
      <c r="R171" t="str">
        <f t="shared" si="72"/>
        <v>ok</v>
      </c>
      <c r="S171" t="str">
        <f t="shared" si="72"/>
        <v>ok</v>
      </c>
      <c r="T171" t="str">
        <f t="shared" si="72"/>
        <v>ok</v>
      </c>
      <c r="U171" t="str">
        <f t="shared" si="72"/>
        <v>ok</v>
      </c>
      <c r="V171" t="str">
        <f t="shared" si="72"/>
        <v>ok</v>
      </c>
      <c r="W171" t="str">
        <f t="shared" si="72"/>
        <v>ok</v>
      </c>
      <c r="X171" t="str">
        <f t="shared" si="72"/>
        <v>ok</v>
      </c>
      <c r="Y171" t="str">
        <f t="shared" si="72"/>
        <v>ok</v>
      </c>
      <c r="Z171" t="str">
        <f>IF(SUM(Z133:Z139)=(SUM(Z145:Z169)),"ok","check")</f>
        <v>ok</v>
      </c>
      <c r="AD171" t="str">
        <f>IF(SUM(P140:Y140)=(SUM(P170:Y170)),"ok","check")</f>
        <v>ok</v>
      </c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</row>
    <row r="172" spans="2:60">
      <c r="C172" s="160"/>
      <c r="H172" s="160"/>
      <c r="I172"/>
      <c r="L172" s="160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</row>
    <row r="173" spans="2:60" s="1" customFormat="1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</row>
    <row r="174" spans="2:60">
      <c r="I174"/>
      <c r="P174" s="173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</row>
    <row r="175" spans="2:60">
      <c r="I175"/>
      <c r="O175" t="s">
        <v>228</v>
      </c>
      <c r="P175" s="209">
        <f>SUM(AMPmasterescalated!F3,AMPmasterescalated!F4,AMPmasterescalated!F5:F37)/1000*CPI!$D$46/CPI!$D$45-P170</f>
        <v>-1100</v>
      </c>
      <c r="Q175" s="209">
        <f>SUM(AMPmasterescalated!G3,AMPmasterescalated!G4,AMPmasterescalated!G5:G37)/1000*CPI!$D$46/CPI!$D$45-Q170</f>
        <v>0</v>
      </c>
      <c r="R175" s="209">
        <f>SUM(AMPmasterescalated!H3,AMPmasterescalated!H4,AMPmasterescalated!H5:H37)/1000*CPI!$D$46/CPI!$D$45-R170</f>
        <v>0</v>
      </c>
      <c r="S175" s="209">
        <f>SUM(AMPmasterescalated!I3,AMPmasterescalated!I4,AMPmasterescalated!I5:I37)/1000*CPI!$D$46/CPI!$D$45-S170</f>
        <v>0</v>
      </c>
      <c r="T175" s="209">
        <f>SUM(AMPmasterescalated!J3,AMPmasterescalated!J4,AMPmasterescalated!J5:J37)/1000*CPI!$D$46/CPI!$D$45-T170</f>
        <v>0</v>
      </c>
      <c r="U175" s="209">
        <f>SUM(AMPmasterescalated!K3,AMPmasterescalated!K4,AMPmasterescalated!K5:K37)/1000*CPI!$D$46/CPI!$D$45-U170</f>
        <v>0</v>
      </c>
      <c r="V175" s="209">
        <f>SUM(AMPmasterescalated!L3,AMPmasterescalated!L4,AMPmasterescalated!L5:L37)/1000*CPI!$D$46/CPI!$D$45-V170</f>
        <v>0</v>
      </c>
      <c r="W175" s="209">
        <f>SUM(AMPmasterescalated!M3,AMPmasterescalated!M4,AMPmasterescalated!M5:M37)/1000*CPI!$D$46/CPI!$D$45-W170</f>
        <v>0</v>
      </c>
      <c r="X175" s="209">
        <f>SUM(AMPmasterescalated!N3,AMPmasterescalated!N4,AMPmasterescalated!N5:N37)/1000*CPI!$D$46/CPI!$D$45-X170</f>
        <v>0</v>
      </c>
      <c r="Y175" s="209">
        <f>SUM(AMPmasterescalated!O3,AMPmasterescalated!O4,AMPmasterescalated!O5:O37)/1000*CPI!$D$46/CPI!$D$45-Y170</f>
        <v>0</v>
      </c>
      <c r="Z175" s="185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</row>
    <row r="176" spans="2:60">
      <c r="I176"/>
      <c r="P176" s="208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</row>
    <row r="177" spans="2:60">
      <c r="I177"/>
      <c r="P177" s="173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</row>
    <row r="178" spans="2:60" s="1" customFormat="1">
      <c r="B178"/>
      <c r="C178"/>
      <c r="D178"/>
      <c r="E178"/>
      <c r="F178"/>
      <c r="G178"/>
      <c r="H178"/>
      <c r="I178"/>
      <c r="J178"/>
      <c r="K178"/>
      <c r="L178"/>
      <c r="M178"/>
      <c r="N178"/>
      <c r="P178" s="262"/>
      <c r="Q178" s="262"/>
      <c r="R178" s="262"/>
      <c r="S178" s="262"/>
      <c r="T178" s="26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</row>
    <row r="179" spans="2:60">
      <c r="I179"/>
      <c r="P179" s="185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</row>
    <row r="180" spans="2:60">
      <c r="I180"/>
      <c r="P180" s="173"/>
      <c r="Z180" s="173"/>
      <c r="AA180" s="173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</row>
    <row r="181" spans="2:60">
      <c r="I181"/>
      <c r="P181" s="208"/>
      <c r="Q181" s="208"/>
      <c r="R181" s="208"/>
      <c r="S181" s="208"/>
      <c r="T181" s="208"/>
      <c r="V181" s="167"/>
      <c r="Z181" s="208"/>
      <c r="AA181" s="173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</row>
    <row r="182" spans="2:60">
      <c r="I182"/>
      <c r="P182" s="185"/>
      <c r="Q182" s="192"/>
      <c r="R182" s="192"/>
      <c r="S182" s="192"/>
      <c r="T182" s="192"/>
      <c r="U182" s="167"/>
      <c r="V182" s="167"/>
      <c r="Z182" s="208"/>
      <c r="AA182" s="173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</row>
    <row r="183" spans="2:60">
      <c r="I183"/>
      <c r="P183" s="173"/>
      <c r="Z183" s="173"/>
      <c r="AA183" s="173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</row>
    <row r="184" spans="2:60">
      <c r="I184"/>
      <c r="P184" s="167"/>
      <c r="Q184" s="167"/>
      <c r="R184" s="167"/>
      <c r="S184" s="167"/>
      <c r="T184" s="167"/>
      <c r="U184" s="167"/>
      <c r="V184" s="167"/>
      <c r="AC184" s="167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C184" s="172"/>
      <c r="BD184" s="172"/>
      <c r="BE184" s="172"/>
      <c r="BF184" s="172"/>
      <c r="BG184" s="172"/>
      <c r="BH184" s="172"/>
    </row>
    <row r="185" spans="2:60">
      <c r="I185"/>
      <c r="V185" s="160"/>
      <c r="W185" s="261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</row>
    <row r="186" spans="2:60">
      <c r="I186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</row>
    <row r="187" spans="2:60">
      <c r="I187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</row>
    <row r="188" spans="2:60">
      <c r="I188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</row>
    <row r="189" spans="2:60">
      <c r="I189"/>
      <c r="X189" s="167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</row>
    <row r="190" spans="2:60">
      <c r="I190"/>
      <c r="P190" s="197"/>
      <c r="Q190" s="197"/>
      <c r="R190" s="197"/>
      <c r="S190" s="197"/>
      <c r="T190" s="197"/>
      <c r="V190" s="192"/>
      <c r="X190" s="167"/>
      <c r="Y190" s="259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</row>
    <row r="191" spans="2:60">
      <c r="I191"/>
      <c r="P191" s="197"/>
      <c r="Q191" s="197"/>
      <c r="R191" s="197"/>
      <c r="S191" s="197"/>
      <c r="T191" s="197"/>
      <c r="V191" s="192"/>
      <c r="X191" s="167"/>
      <c r="Y191" s="259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</row>
    <row r="192" spans="2:60">
      <c r="I192"/>
      <c r="P192" s="197"/>
      <c r="Q192" s="197"/>
      <c r="R192" s="197"/>
      <c r="S192" s="197"/>
      <c r="T192" s="197"/>
      <c r="V192" s="197"/>
      <c r="X192" s="167"/>
      <c r="Y192" s="259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</row>
    <row r="193" spans="9:60">
      <c r="I193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</row>
    <row r="194" spans="9:60">
      <c r="I194"/>
      <c r="X194" s="160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</row>
    <row r="195" spans="9:60">
      <c r="I195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</row>
    <row r="196" spans="9:60">
      <c r="I196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</row>
    <row r="197" spans="9:60">
      <c r="I197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</row>
    <row r="198" spans="9:60">
      <c r="I198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</row>
    <row r="199" spans="9:60">
      <c r="I199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</row>
    <row r="200" spans="9:60">
      <c r="I200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</row>
    <row r="201" spans="9:60">
      <c r="I201"/>
    </row>
    <row r="202" spans="9:60">
      <c r="I202"/>
    </row>
    <row r="203" spans="9:60">
      <c r="I203"/>
    </row>
    <row r="204" spans="9:60">
      <c r="I204"/>
    </row>
    <row r="205" spans="9:60">
      <c r="I205"/>
    </row>
    <row r="206" spans="9:60">
      <c r="I206"/>
    </row>
    <row r="207" spans="9:60">
      <c r="I207"/>
    </row>
    <row r="208" spans="9:60">
      <c r="I208"/>
    </row>
    <row r="209" spans="9:9">
      <c r="I209"/>
    </row>
    <row r="210" spans="9:9">
      <c r="I210"/>
    </row>
    <row r="211" spans="9:9">
      <c r="I211"/>
    </row>
    <row r="212" spans="9:9">
      <c r="I212"/>
    </row>
    <row r="213" spans="9:9">
      <c r="I213"/>
    </row>
    <row r="214" spans="9:9">
      <c r="I214"/>
    </row>
    <row r="215" spans="9:9">
      <c r="I215"/>
    </row>
    <row r="216" spans="9:9">
      <c r="I216"/>
    </row>
    <row r="217" spans="9:9">
      <c r="I217"/>
    </row>
    <row r="218" spans="9:9">
      <c r="I218"/>
    </row>
    <row r="219" spans="9:9">
      <c r="I219"/>
    </row>
    <row r="220" spans="9:9">
      <c r="I220"/>
    </row>
    <row r="221" spans="9:9">
      <c r="I221"/>
    </row>
    <row r="222" spans="9:9">
      <c r="I222"/>
    </row>
    <row r="223" spans="9:9">
      <c r="I223"/>
    </row>
    <row r="224" spans="9:9">
      <c r="I224"/>
    </row>
    <row r="225" spans="2:22">
      <c r="I225"/>
    </row>
    <row r="226" spans="2:22">
      <c r="I226"/>
    </row>
    <row r="227" spans="2:22">
      <c r="I227"/>
    </row>
    <row r="228" spans="2:22">
      <c r="I228"/>
    </row>
    <row r="229" spans="2:22">
      <c r="I229"/>
    </row>
    <row r="230" spans="2:22">
      <c r="I230"/>
    </row>
    <row r="231" spans="2:22">
      <c r="I231"/>
    </row>
    <row r="232" spans="2:22">
      <c r="I232"/>
    </row>
    <row r="233" spans="2:22">
      <c r="I233"/>
    </row>
    <row r="234" spans="2:22">
      <c r="I234"/>
    </row>
    <row r="235" spans="2:22">
      <c r="I235"/>
    </row>
    <row r="236" spans="2:22">
      <c r="I236"/>
    </row>
    <row r="237" spans="2:22" s="1" customFormat="1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2:22">
      <c r="I238"/>
    </row>
    <row r="239" spans="2:22">
      <c r="I239"/>
    </row>
    <row r="240" spans="2:22">
      <c r="I240"/>
    </row>
    <row r="241" spans="9:9">
      <c r="I241"/>
    </row>
    <row r="242" spans="9:9">
      <c r="I242"/>
    </row>
    <row r="243" spans="9:9">
      <c r="I243"/>
    </row>
    <row r="244" spans="9:9">
      <c r="I244"/>
    </row>
    <row r="245" spans="9:9">
      <c r="I245"/>
    </row>
    <row r="246" spans="9:9">
      <c r="I246"/>
    </row>
    <row r="247" spans="9:9">
      <c r="I247"/>
    </row>
    <row r="248" spans="9:9">
      <c r="I248"/>
    </row>
    <row r="249" spans="9:9">
      <c r="I249"/>
    </row>
    <row r="250" spans="9:9">
      <c r="I250"/>
    </row>
    <row r="251" spans="9:9">
      <c r="I251"/>
    </row>
    <row r="252" spans="9:9">
      <c r="I252"/>
    </row>
    <row r="253" spans="9:9">
      <c r="I253"/>
    </row>
    <row r="254" spans="9:9">
      <c r="I254"/>
    </row>
    <row r="255" spans="9:9">
      <c r="I255"/>
    </row>
    <row r="256" spans="9:9">
      <c r="I256"/>
    </row>
    <row r="257" spans="9:9">
      <c r="I257"/>
    </row>
    <row r="258" spans="9:9">
      <c r="I258"/>
    </row>
    <row r="259" spans="9:9">
      <c r="I259"/>
    </row>
    <row r="260" spans="9:9">
      <c r="I260"/>
    </row>
    <row r="261" spans="9:9">
      <c r="I261"/>
    </row>
    <row r="262" spans="9:9">
      <c r="I262"/>
    </row>
    <row r="263" spans="9:9">
      <c r="I263"/>
    </row>
    <row r="264" spans="9:9">
      <c r="I264"/>
    </row>
    <row r="265" spans="9:9">
      <c r="I265"/>
    </row>
    <row r="266" spans="9:9">
      <c r="I266"/>
    </row>
    <row r="267" spans="9:9">
      <c r="I267"/>
    </row>
    <row r="268" spans="9:9">
      <c r="I268"/>
    </row>
  </sheetData>
  <dataConsolidate/>
  <dataValidations count="4">
    <dataValidation type="list" allowBlank="1" showInputMessage="1" showErrorMessage="1" sqref="K50:K64 K69:K85 K88:K115">
      <formula1>$B$36:$B$42</formula1>
    </dataValidation>
    <dataValidation type="list" allowBlank="1" showInputMessage="1" showErrorMessage="1" sqref="L50:L64 L69:L85 L88:L116">
      <formula1>$B$17:$B$19</formula1>
    </dataValidation>
    <dataValidation type="list" allowBlank="1" showInputMessage="1" showErrorMessage="1" sqref="AQ145:AQ169 AA145:AA169 K86:K87">
      <formula1>Asset_class</formula1>
    </dataValidation>
    <dataValidation type="list" allowBlank="1" showInputMessage="1" showErrorMessage="1" sqref="AR145:AR169 AB145:AB169 L86:L87">
      <formula1>$O$124:$O$126</formula1>
    </dataValidation>
  </dataValidations>
  <pageMargins left="0.51181102362204722" right="0.51181102362204722" top="0.35433070866141736" bottom="0.35433070866141736" header="0.31496062992125984" footer="0.31496062992125984"/>
  <pageSetup paperSize="8" scale="55" orientation="portrait" r:id="rId1"/>
  <headerFooter>
    <oddFooter>&amp;C&amp;Z&amp;F&amp;R&amp;D&amp;T</oddFooter>
  </headerFooter>
  <colBreaks count="1" manualBreakCount="1">
    <brk id="1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selection activeCell="J30" sqref="J30"/>
    </sheetView>
  </sheetViews>
  <sheetFormatPr defaultRowHeight="12.75"/>
  <cols>
    <col min="1" max="1" width="20.140625" style="192" customWidth="1"/>
    <col min="2" max="2" width="11.5703125" style="192" bestFit="1" customWidth="1"/>
    <col min="3" max="16384" width="9.140625" style="192"/>
  </cols>
  <sheetData>
    <row r="1" spans="1:11">
      <c r="A1" s="192" t="s">
        <v>245</v>
      </c>
    </row>
    <row r="2" spans="1:11">
      <c r="G2" s="277" t="s">
        <v>235</v>
      </c>
      <c r="H2" s="278"/>
      <c r="I2" s="278"/>
      <c r="J2" s="278"/>
      <c r="K2" s="279"/>
    </row>
    <row r="3" spans="1:11">
      <c r="A3" s="280" t="s">
        <v>236</v>
      </c>
      <c r="B3" s="282" t="str">
        <f>"("&amp;'[73]i - Preliminary Details'!H25&amp;" "&amp;'[73]i - Preliminary Details'!H26&amp;")"</f>
        <v>(Real $June 2016)</v>
      </c>
      <c r="C3" s="283"/>
      <c r="D3" s="283"/>
      <c r="E3" s="283"/>
      <c r="F3" s="283"/>
      <c r="G3" s="283"/>
      <c r="H3" s="284"/>
      <c r="I3" s="284"/>
      <c r="J3" s="284"/>
      <c r="K3" s="285"/>
    </row>
    <row r="4" spans="1:11">
      <c r="A4" s="281"/>
      <c r="B4" s="221" t="str">
        <f>'[73]i - Preliminary Details'!H23</f>
        <v>2016-17</v>
      </c>
      <c r="C4" s="221" t="str">
        <f>'[73]i - Preliminary Details'!I23</f>
        <v>2017-18</v>
      </c>
      <c r="D4" s="221" t="str">
        <f>'[73]i - Preliminary Details'!J23</f>
        <v>2018-19</v>
      </c>
      <c r="E4" s="221" t="str">
        <f>'[73]i - Preliminary Details'!K23</f>
        <v>2019-20</v>
      </c>
      <c r="F4" s="221" t="str">
        <f>'[73]i - Preliminary Details'!L23</f>
        <v>2020-21</v>
      </c>
      <c r="G4" s="221" t="str">
        <f>'[73]i - Preliminary Details'!M23</f>
        <v>2021-22</v>
      </c>
      <c r="H4" s="221" t="str">
        <f>'[73]i - Preliminary Details'!N23</f>
        <v>2022-23</v>
      </c>
      <c r="I4" s="221" t="str">
        <f>'[73]i - Preliminary Details'!O23</f>
        <v>2023-24</v>
      </c>
      <c r="J4" s="221" t="str">
        <f>'[73]i - Preliminary Details'!P23</f>
        <v>2024-25</v>
      </c>
      <c r="K4" s="221" t="str">
        <f>'[73]i - Preliminary Details'!Q23</f>
        <v>2025-26</v>
      </c>
    </row>
    <row r="5" spans="1:11" ht="15.75">
      <c r="A5" s="222"/>
      <c r="B5" s="221" t="s">
        <v>237</v>
      </c>
      <c r="C5" s="221" t="s">
        <v>237</v>
      </c>
      <c r="D5" s="221" t="s">
        <v>237</v>
      </c>
      <c r="E5" s="221" t="s">
        <v>237</v>
      </c>
      <c r="F5" s="221" t="s">
        <v>237</v>
      </c>
      <c r="G5" s="221" t="s">
        <v>237</v>
      </c>
      <c r="H5" s="221" t="s">
        <v>237</v>
      </c>
      <c r="I5" s="221" t="s">
        <v>237</v>
      </c>
      <c r="J5" s="221" t="s">
        <v>237</v>
      </c>
      <c r="K5" s="221" t="s">
        <v>237</v>
      </c>
    </row>
    <row r="6" spans="1:11" ht="15.75">
      <c r="A6" s="222"/>
      <c r="B6" s="225" t="s">
        <v>244</v>
      </c>
      <c r="C6" s="225" t="s">
        <v>244</v>
      </c>
      <c r="D6" s="225" t="s">
        <v>244</v>
      </c>
      <c r="E6" s="225" t="s">
        <v>244</v>
      </c>
      <c r="F6" s="225" t="s">
        <v>244</v>
      </c>
      <c r="G6" s="225" t="s">
        <v>244</v>
      </c>
      <c r="H6" s="225" t="s">
        <v>244</v>
      </c>
      <c r="I6" s="225" t="s">
        <v>244</v>
      </c>
      <c r="J6" s="225" t="s">
        <v>244</v>
      </c>
      <c r="K6" s="225" t="s">
        <v>244</v>
      </c>
    </row>
    <row r="7" spans="1:11">
      <c r="A7" s="223" t="s">
        <v>238</v>
      </c>
      <c r="B7" s="226">
        <f>'RIN Capex Detailed Info'!E$38/1000</f>
        <v>701.40259117330493</v>
      </c>
      <c r="C7" s="226">
        <f>'RIN Capex Detailed Info'!K$38/1000</f>
        <v>655.50025253918659</v>
      </c>
      <c r="D7" s="226">
        <f>'RIN Capex Detailed Info'!Q$38/1000</f>
        <v>544.22657935693553</v>
      </c>
      <c r="E7" s="226">
        <f>'RIN Capex Detailed Info'!W$38/1000</f>
        <v>565.19370889764116</v>
      </c>
      <c r="F7" s="226">
        <f>'RIN Capex Detailed Info'!AC$38/1000</f>
        <v>546.32736016946353</v>
      </c>
      <c r="G7" s="226">
        <f>'RIN Capex Detailed Info'!AI$38/1000</f>
        <v>292.64722126904064</v>
      </c>
      <c r="H7" s="226">
        <f>'RIN Capex Detailed Info'!AO$38/1000</f>
        <v>274.94123084218631</v>
      </c>
      <c r="I7" s="226">
        <f>'RIN Capex Detailed Info'!AU$38/1000</f>
        <v>313.66548918562034</v>
      </c>
      <c r="J7" s="226">
        <f>'RIN Capex Detailed Info'!BA$38/1000</f>
        <v>259.23775725637785</v>
      </c>
      <c r="K7" s="226">
        <f>'RIN Capex Detailed Info'!BG$38/1000</f>
        <v>275.83401231857169</v>
      </c>
    </row>
    <row r="8" spans="1:11" ht="25.5">
      <c r="A8" s="223" t="s">
        <v>239</v>
      </c>
      <c r="B8" s="226">
        <f>'RIN Capex Detailed Info'!F38/1000</f>
        <v>4955.3320020629062</v>
      </c>
      <c r="C8" s="226">
        <f>'RIN Capex Detailed Info'!L$38/1000</f>
        <v>2762.2533320063794</v>
      </c>
      <c r="D8" s="226">
        <f>'RIN Capex Detailed Info'!R$38/1000</f>
        <v>2746.4135773285225</v>
      </c>
      <c r="E8" s="226">
        <f>'RIN Capex Detailed Info'!X$38/1000</f>
        <v>2703.3404840079966</v>
      </c>
      <c r="F8" s="226">
        <f>'RIN Capex Detailed Info'!AD$38/1000</f>
        <v>2837.3705796208633</v>
      </c>
      <c r="G8" s="226">
        <f>'RIN Capex Detailed Info'!AJ$38/1000</f>
        <v>929.67344047246399</v>
      </c>
      <c r="H8" s="226">
        <f>'RIN Capex Detailed Info'!AP$38/1000</f>
        <v>1014.1781280316976</v>
      </c>
      <c r="I8" s="226">
        <f>'RIN Capex Detailed Info'!AV$38/1000</f>
        <v>981.50306256834733</v>
      </c>
      <c r="J8" s="226">
        <f>'RIN Capex Detailed Info'!BB$38/1000</f>
        <v>966.52594822235494</v>
      </c>
      <c r="K8" s="226">
        <f>'RIN Capex Detailed Info'!BH$38/1000</f>
        <v>897.41798249898864</v>
      </c>
    </row>
    <row r="9" spans="1:11" ht="25.5">
      <c r="A9" s="223" t="s">
        <v>240</v>
      </c>
      <c r="B9" s="226">
        <f>'RIN Capex Detailed Info'!G38/1000</f>
        <v>2199.8479597448372</v>
      </c>
      <c r="C9" s="226">
        <f>'RIN Capex Detailed Info'!M$38/1000</f>
        <v>1109.768160912922</v>
      </c>
      <c r="D9" s="226">
        <f>'RIN Capex Detailed Info'!S$38/1000</f>
        <v>978.81891120187686</v>
      </c>
      <c r="E9" s="226">
        <f>'RIN Capex Detailed Info'!Y$38/1000</f>
        <v>1080.7805549387938</v>
      </c>
      <c r="F9" s="226">
        <f>'RIN Capex Detailed Info'!AE$38/1000</f>
        <v>1094.6312366150789</v>
      </c>
      <c r="G9" s="226">
        <f>'RIN Capex Detailed Info'!AK$38/1000</f>
        <v>838.75729682406802</v>
      </c>
      <c r="H9" s="226">
        <f>'RIN Capex Detailed Info'!AQ$38/1000</f>
        <v>836.76932503849582</v>
      </c>
      <c r="I9" s="226">
        <f>'RIN Capex Detailed Info'!AW$38/1000</f>
        <v>865.28809788415617</v>
      </c>
      <c r="J9" s="226">
        <f>'RIN Capex Detailed Info'!BC$38/1000</f>
        <v>856.50406616314694</v>
      </c>
      <c r="K9" s="226">
        <f>'RIN Capex Detailed Info'!BI$38/1000</f>
        <v>880.04185362917156</v>
      </c>
    </row>
    <row r="10" spans="1:11">
      <c r="A10" s="223" t="s">
        <v>241</v>
      </c>
      <c r="B10" s="226">
        <f>'RIN Capex Detailed Info'!H38/1000</f>
        <v>118.88886796850001</v>
      </c>
      <c r="C10" s="226">
        <f>'RIN Capex Detailed Info'!N$38/1000</f>
        <v>120.281354112248</v>
      </c>
      <c r="D10" s="226">
        <f>'RIN Capex Detailed Info'!T$38/1000</f>
        <v>106.52236146913597</v>
      </c>
      <c r="E10" s="226">
        <f>'RIN Capex Detailed Info'!Z$38/1000</f>
        <v>122.22374204892273</v>
      </c>
      <c r="F10" s="226">
        <f>'RIN Capex Detailed Info'!AF$38/1000</f>
        <v>108.55881101831561</v>
      </c>
      <c r="G10" s="226">
        <f>'RIN Capex Detailed Info'!AL$38/1000</f>
        <v>14.855225150010412</v>
      </c>
      <c r="H10" s="226">
        <f>'RIN Capex Detailed Info'!AR$38/1000</f>
        <v>0</v>
      </c>
      <c r="I10" s="226">
        <f>'RIN Capex Detailed Info'!AX$38/1000</f>
        <v>15.000377949072812</v>
      </c>
      <c r="J10" s="226">
        <f>'RIN Capex Detailed Info'!BD$38/1000</f>
        <v>0</v>
      </c>
      <c r="K10" s="226">
        <f>'RIN Capex Detailed Info'!BJ$38/1000</f>
        <v>15.185935440159994</v>
      </c>
    </row>
    <row r="11" spans="1:11">
      <c r="A11" s="223" t="s">
        <v>242</v>
      </c>
      <c r="B11" s="226">
        <f>'RIN Capex Detailed Info'!I38/1000</f>
        <v>0</v>
      </c>
      <c r="C11" s="226">
        <f>'RIN Capex Detailed Info'!O$38/1000</f>
        <v>0</v>
      </c>
      <c r="D11" s="226">
        <f>'RIN Capex Detailed Info'!U$38/1000</f>
        <v>0</v>
      </c>
      <c r="E11" s="226">
        <f>'RIN Capex Detailed Info'!AA$38/1000</f>
        <v>0</v>
      </c>
      <c r="F11" s="226">
        <f>'RIN Capex Detailed Info'!AG$38/1000</f>
        <v>0</v>
      </c>
      <c r="G11" s="226">
        <f>'RIN Capex Detailed Info'!AM$38/1000</f>
        <v>0</v>
      </c>
      <c r="H11" s="226">
        <f>'RIN Capex Detailed Info'!AS$38/1000</f>
        <v>0</v>
      </c>
      <c r="I11" s="226">
        <f>'RIN Capex Detailed Info'!AY$38/1000</f>
        <v>0</v>
      </c>
      <c r="J11" s="226">
        <f>'RIN Capex Detailed Info'!BE$38/1000</f>
        <v>0</v>
      </c>
      <c r="K11" s="226">
        <f>'RIN Capex Detailed Info'!BK$38/1000</f>
        <v>0</v>
      </c>
    </row>
    <row r="12" spans="1:11">
      <c r="A12" s="224" t="s">
        <v>243</v>
      </c>
      <c r="B12" s="227">
        <f>SUM(B7:B11)</f>
        <v>7975.4714209495478</v>
      </c>
      <c r="C12" s="227">
        <f>SUM(C7:C11)</f>
        <v>4647.8030995707359</v>
      </c>
      <c r="D12" s="227">
        <f>SUM(D7:D9)</f>
        <v>4269.4590678873346</v>
      </c>
      <c r="E12" s="227">
        <f t="shared" ref="E12:K12" si="0">SUM(E7:E11)</f>
        <v>4471.5384898933544</v>
      </c>
      <c r="F12" s="227">
        <f t="shared" si="0"/>
        <v>4586.8879874237209</v>
      </c>
      <c r="G12" s="227">
        <f t="shared" si="0"/>
        <v>2075.9331837155833</v>
      </c>
      <c r="H12" s="227">
        <f t="shared" si="0"/>
        <v>2125.8886839123797</v>
      </c>
      <c r="I12" s="227">
        <f t="shared" si="0"/>
        <v>2175.457027587197</v>
      </c>
      <c r="J12" s="227">
        <f t="shared" si="0"/>
        <v>2082.2677716418798</v>
      </c>
      <c r="K12" s="227">
        <f t="shared" si="0"/>
        <v>2068.4797838868922</v>
      </c>
    </row>
    <row r="13" spans="1:11">
      <c r="B13" s="167">
        <f>'RIN Capex Detailed Info'!J38/1000-B12</f>
        <v>0</v>
      </c>
      <c r="C13" s="167">
        <f>'RIN Capex Detailed Info'!P38/1000-C12</f>
        <v>0</v>
      </c>
      <c r="D13" s="160">
        <f>'RIN Capex Detailed Info'!V38/1000-D12</f>
        <v>106.52236146913674</v>
      </c>
      <c r="E13" s="167">
        <f>'RIN Capex Detailed Info'!AB38/1000-E12</f>
        <v>0</v>
      </c>
      <c r="F13" s="160">
        <f>'RIN Capex Detailed Info'!AH38/1000-F12</f>
        <v>0</v>
      </c>
      <c r="G13" s="167">
        <f>'RIN Capex Detailed Info'!AN38/1000-G12</f>
        <v>0</v>
      </c>
      <c r="H13" s="167">
        <f>'RIN Capex Detailed Info'!AT38/1000-H12</f>
        <v>0</v>
      </c>
      <c r="I13" s="167">
        <f>'RIN Capex Detailed Info'!AZ38/1000-I12</f>
        <v>0</v>
      </c>
      <c r="J13" s="167">
        <f>'RIN Capex Detailed Info'!BF38/1000-J12</f>
        <v>0</v>
      </c>
      <c r="K13" s="167">
        <f>'RIN Capex Detailed Info'!BL38/1000-K12</f>
        <v>0</v>
      </c>
    </row>
  </sheetData>
  <mergeCells count="3">
    <mergeCell ref="G2:K2"/>
    <mergeCell ref="A3:A4"/>
    <mergeCell ref="B3:K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zoomScale="80" zoomScaleNormal="8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3" sqref="E3"/>
    </sheetView>
  </sheetViews>
  <sheetFormatPr defaultRowHeight="12.75"/>
  <cols>
    <col min="1" max="1" width="8" style="172" customWidth="1"/>
    <col min="2" max="3" width="29.28515625" style="172" customWidth="1"/>
    <col min="4" max="4" width="18.42578125" style="172" customWidth="1"/>
    <col min="5" max="15" width="14.42578125" style="172" customWidth="1"/>
    <col min="16" max="16" width="9.85546875" style="172" customWidth="1"/>
    <col min="17" max="17" width="11.42578125" style="172" customWidth="1"/>
    <col min="18" max="18" width="10.28515625" style="172" customWidth="1"/>
    <col min="19" max="19" width="12.140625" style="172" customWidth="1"/>
    <col min="20" max="20" width="11" style="172" customWidth="1"/>
    <col min="21" max="21" width="9.140625" style="172" customWidth="1"/>
    <col min="22" max="16384" width="9.140625" style="172"/>
  </cols>
  <sheetData>
    <row r="1" spans="1:21" ht="93.75" customHeight="1">
      <c r="B1" s="238" t="s">
        <v>197</v>
      </c>
      <c r="C1" s="181"/>
      <c r="D1" s="172" t="s">
        <v>198</v>
      </c>
      <c r="P1" s="1" t="s">
        <v>221</v>
      </c>
      <c r="Q1" s="192"/>
      <c r="R1" s="192"/>
      <c r="S1" s="192"/>
      <c r="T1" s="192"/>
      <c r="U1" s="192"/>
    </row>
    <row r="2" spans="1:21" ht="84" customHeight="1" thickBot="1">
      <c r="A2" s="176" t="s">
        <v>157</v>
      </c>
      <c r="B2" s="176" t="s">
        <v>158</v>
      </c>
      <c r="C2" s="188" t="s">
        <v>210</v>
      </c>
      <c r="D2" s="176" t="s">
        <v>159</v>
      </c>
      <c r="E2" s="177" t="s">
        <v>160</v>
      </c>
      <c r="F2" s="177" t="s">
        <v>161</v>
      </c>
      <c r="G2" s="177" t="s">
        <v>162</v>
      </c>
      <c r="H2" s="177" t="s">
        <v>163</v>
      </c>
      <c r="I2" s="177" t="s">
        <v>164</v>
      </c>
      <c r="J2" s="177" t="s">
        <v>165</v>
      </c>
      <c r="K2" s="177" t="s">
        <v>166</v>
      </c>
      <c r="L2" s="177" t="s">
        <v>167</v>
      </c>
      <c r="M2" s="177" t="s">
        <v>168</v>
      </c>
      <c r="N2" s="177" t="s">
        <v>169</v>
      </c>
      <c r="O2" s="177" t="s">
        <v>170</v>
      </c>
      <c r="P2" s="236" t="s">
        <v>222</v>
      </c>
      <c r="Q2" s="236" t="s">
        <v>223</v>
      </c>
      <c r="R2" s="236" t="s">
        <v>224</v>
      </c>
      <c r="S2" s="237" t="s">
        <v>225</v>
      </c>
      <c r="T2" s="237" t="s">
        <v>226</v>
      </c>
      <c r="U2" s="237" t="s">
        <v>7</v>
      </c>
    </row>
    <row r="3" spans="1:21" s="173" customFormat="1" ht="30" customHeight="1">
      <c r="A3" s="175">
        <v>1</v>
      </c>
      <c r="B3" s="174" t="s">
        <v>171</v>
      </c>
      <c r="C3" s="189" t="str">
        <f>B3</f>
        <v>Below ground station pipe work recoating - Phase 2</v>
      </c>
      <c r="D3" s="175" t="s">
        <v>174</v>
      </c>
      <c r="E3" s="263">
        <v>2030800</v>
      </c>
      <c r="F3" s="264">
        <v>2030800</v>
      </c>
      <c r="G3" s="264">
        <v>2030800</v>
      </c>
      <c r="H3" s="264">
        <v>2030800</v>
      </c>
      <c r="I3" s="264">
        <v>2030800</v>
      </c>
      <c r="J3" s="264">
        <v>2030800</v>
      </c>
      <c r="K3" s="187"/>
      <c r="L3" s="187"/>
      <c r="M3" s="187"/>
      <c r="N3" s="187"/>
      <c r="O3" s="187"/>
      <c r="P3" s="203">
        <v>0.12</v>
      </c>
      <c r="Q3" s="204">
        <v>0.83</v>
      </c>
      <c r="R3" s="204">
        <v>0</v>
      </c>
      <c r="S3" s="203">
        <v>0.05</v>
      </c>
      <c r="T3" s="203">
        <v>0</v>
      </c>
      <c r="U3" s="204">
        <f>SUM(P3:T3)</f>
        <v>1</v>
      </c>
    </row>
    <row r="4" spans="1:21" s="173" customFormat="1" ht="30" customHeight="1">
      <c r="A4" s="174">
        <f>A3+1</f>
        <v>2</v>
      </c>
      <c r="B4" s="174" t="s">
        <v>173</v>
      </c>
      <c r="C4" s="190" t="s">
        <v>38</v>
      </c>
      <c r="D4" s="174" t="s">
        <v>174</v>
      </c>
      <c r="E4" s="210"/>
      <c r="F4" s="187">
        <v>50000</v>
      </c>
      <c r="G4" s="187">
        <v>250000</v>
      </c>
      <c r="H4" s="187">
        <v>250000</v>
      </c>
      <c r="I4" s="187">
        <v>250000</v>
      </c>
      <c r="J4" s="187">
        <v>250000</v>
      </c>
      <c r="K4" s="187">
        <v>250000</v>
      </c>
      <c r="L4" s="187">
        <v>250000</v>
      </c>
      <c r="M4" s="187">
        <v>250000</v>
      </c>
      <c r="N4" s="187">
        <v>250000</v>
      </c>
      <c r="O4" s="187">
        <v>250000</v>
      </c>
      <c r="P4" s="203">
        <v>0</v>
      </c>
      <c r="Q4" s="204">
        <v>0.9</v>
      </c>
      <c r="R4" s="204">
        <v>0.1</v>
      </c>
      <c r="S4" s="203">
        <v>0</v>
      </c>
      <c r="T4" s="203">
        <v>0</v>
      </c>
      <c r="U4" s="204">
        <f t="shared" ref="U4:U37" si="0">SUM(P4:T4)</f>
        <v>1</v>
      </c>
    </row>
    <row r="5" spans="1:21" s="173" customFormat="1" ht="30" customHeight="1">
      <c r="A5" s="174">
        <f t="shared" ref="A5:A37" si="1">A4+1</f>
        <v>3</v>
      </c>
      <c r="B5" s="174" t="s">
        <v>151</v>
      </c>
      <c r="C5" s="190" t="str">
        <f>B5</f>
        <v>Replace site batteries</v>
      </c>
      <c r="D5" s="174" t="s">
        <v>174</v>
      </c>
      <c r="E5" s="211">
        <v>46000</v>
      </c>
      <c r="F5" s="186">
        <v>80500</v>
      </c>
      <c r="G5" s="186">
        <v>105250</v>
      </c>
      <c r="H5" s="186">
        <v>12000</v>
      </c>
      <c r="I5" s="186">
        <v>35000</v>
      </c>
      <c r="J5" s="186"/>
      <c r="K5" s="186"/>
      <c r="L5" s="186">
        <v>34000</v>
      </c>
      <c r="M5" s="186">
        <v>42000</v>
      </c>
      <c r="N5" s="186">
        <v>39000</v>
      </c>
      <c r="O5" s="186"/>
      <c r="P5" s="203">
        <v>0.33</v>
      </c>
      <c r="Q5" s="204">
        <v>0</v>
      </c>
      <c r="R5" s="204">
        <v>0.67</v>
      </c>
      <c r="S5" s="203">
        <v>0</v>
      </c>
      <c r="T5" s="203">
        <v>0</v>
      </c>
      <c r="U5" s="204">
        <f t="shared" si="0"/>
        <v>1</v>
      </c>
    </row>
    <row r="6" spans="1:21" s="173" customFormat="1" ht="30" customHeight="1">
      <c r="A6" s="174">
        <f t="shared" si="1"/>
        <v>4</v>
      </c>
      <c r="B6" s="174" t="s">
        <v>175</v>
      </c>
      <c r="C6" s="190" t="str">
        <f>B6</f>
        <v>Replace battery chargers at 240 V sites</v>
      </c>
      <c r="D6" s="174" t="s">
        <v>174</v>
      </c>
      <c r="E6" s="211">
        <v>50000</v>
      </c>
      <c r="F6" s="186">
        <v>27000</v>
      </c>
      <c r="G6" s="186">
        <v>23000</v>
      </c>
      <c r="H6" s="186">
        <v>24500</v>
      </c>
      <c r="I6" s="186"/>
      <c r="J6" s="186"/>
      <c r="K6" s="186"/>
      <c r="L6" s="186"/>
      <c r="M6" s="186"/>
      <c r="N6" s="186"/>
      <c r="O6" s="186"/>
      <c r="P6" s="203">
        <v>0.43</v>
      </c>
      <c r="Q6" s="204">
        <v>0</v>
      </c>
      <c r="R6" s="204">
        <v>0.56999999999999995</v>
      </c>
      <c r="S6" s="203">
        <v>0</v>
      </c>
      <c r="T6" s="203">
        <v>0</v>
      </c>
      <c r="U6" s="204">
        <f t="shared" si="0"/>
        <v>1</v>
      </c>
    </row>
    <row r="7" spans="1:21" s="173" customFormat="1" ht="30" customHeight="1">
      <c r="A7" s="174">
        <f t="shared" si="1"/>
        <v>5</v>
      </c>
      <c r="B7" s="174" t="s">
        <v>176</v>
      </c>
      <c r="C7" s="190" t="str">
        <f>B7</f>
        <v>Single loop controller replacement</v>
      </c>
      <c r="D7" s="174" t="s">
        <v>174</v>
      </c>
      <c r="E7" s="211">
        <v>171739</v>
      </c>
      <c r="F7" s="186">
        <v>40000</v>
      </c>
      <c r="G7" s="186"/>
      <c r="H7" s="186">
        <v>10000</v>
      </c>
      <c r="I7" s="186">
        <v>10000</v>
      </c>
      <c r="J7" s="186">
        <v>10000</v>
      </c>
      <c r="K7" s="186">
        <v>10000</v>
      </c>
      <c r="L7" s="186"/>
      <c r="M7" s="186"/>
      <c r="N7" s="186"/>
      <c r="O7" s="186"/>
      <c r="P7" s="203">
        <v>0.79</v>
      </c>
      <c r="Q7" s="204">
        <v>0</v>
      </c>
      <c r="R7" s="204">
        <v>0.21</v>
      </c>
      <c r="S7" s="203">
        <v>0</v>
      </c>
      <c r="T7" s="203">
        <v>0</v>
      </c>
      <c r="U7" s="204">
        <f t="shared" si="0"/>
        <v>1</v>
      </c>
    </row>
    <row r="8" spans="1:21" s="173" customFormat="1" ht="30" customHeight="1">
      <c r="A8" s="174">
        <f t="shared" si="1"/>
        <v>6</v>
      </c>
      <c r="B8" s="174" t="s">
        <v>177</v>
      </c>
      <c r="C8" s="190" t="s">
        <v>137</v>
      </c>
      <c r="D8" s="174" t="s">
        <v>174</v>
      </c>
      <c r="E8" s="211">
        <v>200000</v>
      </c>
      <c r="F8" s="186">
        <v>250000</v>
      </c>
      <c r="G8" s="186">
        <v>150000</v>
      </c>
      <c r="H8" s="186"/>
      <c r="I8" s="186"/>
      <c r="J8" s="186"/>
      <c r="K8" s="186"/>
      <c r="L8" s="186"/>
      <c r="M8" s="186"/>
      <c r="N8" s="186"/>
      <c r="O8" s="186"/>
      <c r="P8" s="203">
        <v>0.19</v>
      </c>
      <c r="Q8" s="204">
        <v>0.21</v>
      </c>
      <c r="R8" s="204">
        <v>0.6</v>
      </c>
      <c r="S8" s="203">
        <v>0</v>
      </c>
      <c r="T8" s="203">
        <v>0</v>
      </c>
      <c r="U8" s="204">
        <f t="shared" si="0"/>
        <v>1</v>
      </c>
    </row>
    <row r="9" spans="1:21" s="173" customFormat="1" ht="30" customHeight="1">
      <c r="A9" s="174">
        <f t="shared" si="1"/>
        <v>7</v>
      </c>
      <c r="B9" s="174" t="s">
        <v>149</v>
      </c>
      <c r="C9" s="190" t="str">
        <f t="shared" ref="C9:C14" si="2">B9</f>
        <v>Earthing and lightning upgrades</v>
      </c>
      <c r="D9" s="174" t="s">
        <v>174</v>
      </c>
      <c r="E9" s="211">
        <v>134149</v>
      </c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203">
        <v>0.22</v>
      </c>
      <c r="Q9" s="204">
        <v>0.38</v>
      </c>
      <c r="R9" s="204">
        <v>0.4</v>
      </c>
      <c r="S9" s="203">
        <v>0</v>
      </c>
      <c r="T9" s="203">
        <v>0</v>
      </c>
      <c r="U9" s="204">
        <f t="shared" si="0"/>
        <v>1</v>
      </c>
    </row>
    <row r="10" spans="1:21" s="173" customFormat="1" ht="30" customHeight="1">
      <c r="A10" s="174">
        <f t="shared" si="1"/>
        <v>8</v>
      </c>
      <c r="B10" s="174" t="s">
        <v>178</v>
      </c>
      <c r="C10" s="190" t="str">
        <f t="shared" si="2"/>
        <v>Transfer satellite providers and update IP configuration</v>
      </c>
      <c r="D10" s="174" t="s">
        <v>174</v>
      </c>
      <c r="E10" s="211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203">
        <v>0.5</v>
      </c>
      <c r="Q10" s="204">
        <v>0</v>
      </c>
      <c r="R10" s="204">
        <v>0.5</v>
      </c>
      <c r="S10" s="203">
        <v>0</v>
      </c>
      <c r="T10" s="203">
        <v>0</v>
      </c>
      <c r="U10" s="204">
        <f t="shared" si="0"/>
        <v>1</v>
      </c>
    </row>
    <row r="11" spans="1:21" s="173" customFormat="1" ht="30" customHeight="1">
      <c r="A11" s="174">
        <f t="shared" si="1"/>
        <v>9</v>
      </c>
      <c r="B11" s="174" t="s">
        <v>179</v>
      </c>
      <c r="C11" s="190" t="str">
        <f t="shared" si="2"/>
        <v>Clear SCADA</v>
      </c>
      <c r="D11" s="174" t="s">
        <v>174</v>
      </c>
      <c r="E11" s="211">
        <v>740832</v>
      </c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203">
        <v>0.5</v>
      </c>
      <c r="Q11" s="204">
        <v>0</v>
      </c>
      <c r="R11" s="204">
        <v>0.5</v>
      </c>
      <c r="S11" s="203">
        <v>0</v>
      </c>
      <c r="T11" s="203">
        <v>0</v>
      </c>
      <c r="U11" s="204">
        <f t="shared" si="0"/>
        <v>1</v>
      </c>
    </row>
    <row r="12" spans="1:21" s="173" customFormat="1" ht="30" customHeight="1">
      <c r="A12" s="174">
        <f t="shared" si="1"/>
        <v>10</v>
      </c>
      <c r="B12" s="174" t="s">
        <v>180</v>
      </c>
      <c r="C12" s="190" t="str">
        <f t="shared" si="2"/>
        <v>Cathodic protection unit replacement</v>
      </c>
      <c r="D12" s="174" t="s">
        <v>174</v>
      </c>
      <c r="E12" s="211">
        <v>28000</v>
      </c>
      <c r="F12" s="186">
        <v>28000</v>
      </c>
      <c r="G12" s="186">
        <v>28000</v>
      </c>
      <c r="H12" s="186">
        <v>28000</v>
      </c>
      <c r="I12" s="186">
        <v>28000</v>
      </c>
      <c r="J12" s="186">
        <v>28000</v>
      </c>
      <c r="K12" s="186">
        <v>28000</v>
      </c>
      <c r="L12" s="186">
        <v>14000</v>
      </c>
      <c r="M12" s="186">
        <v>14000</v>
      </c>
      <c r="N12" s="186">
        <v>28000</v>
      </c>
      <c r="O12" s="186">
        <v>38000</v>
      </c>
      <c r="P12" s="203">
        <v>0.28999999999999998</v>
      </c>
      <c r="Q12" s="204">
        <v>0</v>
      </c>
      <c r="R12" s="204">
        <v>0.71</v>
      </c>
      <c r="S12" s="203">
        <v>0</v>
      </c>
      <c r="T12" s="203">
        <v>0</v>
      </c>
      <c r="U12" s="204">
        <f t="shared" si="0"/>
        <v>1</v>
      </c>
    </row>
    <row r="13" spans="1:21" s="173" customFormat="1" ht="30" customHeight="1">
      <c r="A13" s="174">
        <f t="shared" si="1"/>
        <v>11</v>
      </c>
      <c r="B13" s="174" t="s">
        <v>181</v>
      </c>
      <c r="C13" s="190" t="str">
        <f t="shared" si="2"/>
        <v>New cathodic protection sites</v>
      </c>
      <c r="D13" s="174" t="s">
        <v>174</v>
      </c>
      <c r="E13" s="211">
        <v>453978</v>
      </c>
      <c r="F13" s="186">
        <v>350000</v>
      </c>
      <c r="G13" s="186">
        <v>350000</v>
      </c>
      <c r="H13" s="186"/>
      <c r="I13" s="186">
        <v>350000</v>
      </c>
      <c r="J13" s="186"/>
      <c r="K13" s="186">
        <v>350000</v>
      </c>
      <c r="L13" s="186"/>
      <c r="M13" s="186">
        <v>350000</v>
      </c>
      <c r="N13" s="186"/>
      <c r="O13" s="186">
        <v>350000</v>
      </c>
      <c r="P13" s="203">
        <v>0.17</v>
      </c>
      <c r="Q13" s="204">
        <v>0.5</v>
      </c>
      <c r="R13" s="204">
        <v>0.28999999999999998</v>
      </c>
      <c r="S13" s="203">
        <v>0.04</v>
      </c>
      <c r="T13" s="203">
        <v>0</v>
      </c>
      <c r="U13" s="204">
        <f t="shared" si="0"/>
        <v>1</v>
      </c>
    </row>
    <row r="14" spans="1:21" s="173" customFormat="1" ht="30" customHeight="1">
      <c r="A14" s="174">
        <f t="shared" si="1"/>
        <v>12</v>
      </c>
      <c r="B14" s="174" t="s">
        <v>182</v>
      </c>
      <c r="C14" s="190" t="str">
        <f t="shared" si="2"/>
        <v>AC mitigation</v>
      </c>
      <c r="D14" s="174" t="s">
        <v>172</v>
      </c>
      <c r="E14" s="211">
        <v>200000</v>
      </c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203">
        <v>0.1</v>
      </c>
      <c r="Q14" s="204">
        <v>0.9</v>
      </c>
      <c r="R14" s="204">
        <v>0</v>
      </c>
      <c r="S14" s="203">
        <v>0</v>
      </c>
      <c r="T14" s="203">
        <v>0</v>
      </c>
      <c r="U14" s="204">
        <f t="shared" si="0"/>
        <v>1</v>
      </c>
    </row>
    <row r="15" spans="1:21" s="173" customFormat="1" ht="30" customHeight="1">
      <c r="A15" s="174">
        <f t="shared" si="1"/>
        <v>13</v>
      </c>
      <c r="B15" s="174" t="s">
        <v>183</v>
      </c>
      <c r="C15" s="190" t="s">
        <v>68</v>
      </c>
      <c r="D15" s="174" t="s">
        <v>172</v>
      </c>
      <c r="E15" s="211">
        <v>233371</v>
      </c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203">
        <v>0.2</v>
      </c>
      <c r="Q15" s="204">
        <v>0.7</v>
      </c>
      <c r="R15" s="204">
        <v>0.1</v>
      </c>
      <c r="S15" s="203">
        <v>0</v>
      </c>
      <c r="T15" s="203">
        <v>0</v>
      </c>
      <c r="U15" s="204">
        <f t="shared" si="0"/>
        <v>0.99999999999999989</v>
      </c>
    </row>
    <row r="16" spans="1:21" s="173" customFormat="1" ht="30" customHeight="1">
      <c r="A16" s="174">
        <f t="shared" si="1"/>
        <v>14</v>
      </c>
      <c r="B16" s="174" t="s">
        <v>184</v>
      </c>
      <c r="C16" s="190" t="str">
        <f>B16</f>
        <v>Replace mainline valve actuators</v>
      </c>
      <c r="D16" s="174" t="s">
        <v>174</v>
      </c>
      <c r="E16" s="211">
        <v>95000</v>
      </c>
      <c r="F16" s="186">
        <v>89200</v>
      </c>
      <c r="G16" s="186"/>
      <c r="H16" s="186">
        <v>89200</v>
      </c>
      <c r="I16" s="186"/>
      <c r="J16" s="186">
        <v>86200</v>
      </c>
      <c r="K16" s="186"/>
      <c r="L16" s="186">
        <v>88200</v>
      </c>
      <c r="M16" s="186"/>
      <c r="N16" s="186">
        <v>86200</v>
      </c>
      <c r="O16" s="186"/>
      <c r="P16" s="203">
        <v>0.14000000000000001</v>
      </c>
      <c r="Q16" s="204"/>
      <c r="R16" s="204">
        <v>0.86</v>
      </c>
      <c r="S16" s="203">
        <v>0</v>
      </c>
      <c r="T16" s="203">
        <v>0</v>
      </c>
      <c r="U16" s="204">
        <f t="shared" si="0"/>
        <v>1</v>
      </c>
    </row>
    <row r="17" spans="1:21" s="173" customFormat="1" ht="30" customHeight="1">
      <c r="A17" s="174">
        <f t="shared" si="1"/>
        <v>15</v>
      </c>
      <c r="B17" s="174" t="s">
        <v>185</v>
      </c>
      <c r="C17" s="190" t="s">
        <v>184</v>
      </c>
      <c r="D17" s="174" t="s">
        <v>174</v>
      </c>
      <c r="E17" s="211">
        <v>47000</v>
      </c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203">
        <v>0.15</v>
      </c>
      <c r="Q17" s="204">
        <v>0</v>
      </c>
      <c r="R17" s="204">
        <v>0.85</v>
      </c>
      <c r="S17" s="203">
        <v>0</v>
      </c>
      <c r="T17" s="203">
        <v>0</v>
      </c>
      <c r="U17" s="204">
        <f t="shared" si="0"/>
        <v>1</v>
      </c>
    </row>
    <row r="18" spans="1:21" s="173" customFormat="1" ht="30" customHeight="1">
      <c r="A18" s="174">
        <f t="shared" si="1"/>
        <v>16</v>
      </c>
      <c r="B18" s="174" t="s">
        <v>152</v>
      </c>
      <c r="C18" s="190" t="str">
        <f>B18</f>
        <v>Wizard controller replacement</v>
      </c>
      <c r="D18" s="174" t="s">
        <v>174</v>
      </c>
      <c r="E18" s="211">
        <v>9000</v>
      </c>
      <c r="F18" s="186">
        <v>30000</v>
      </c>
      <c r="G18" s="186"/>
      <c r="H18" s="186">
        <v>15000</v>
      </c>
      <c r="I18" s="186"/>
      <c r="J18" s="186">
        <v>15000</v>
      </c>
      <c r="K18" s="186"/>
      <c r="L18" s="186">
        <v>15000</v>
      </c>
      <c r="M18" s="186"/>
      <c r="N18" s="186"/>
      <c r="O18" s="186"/>
      <c r="P18" s="203">
        <v>0.33</v>
      </c>
      <c r="Q18" s="204">
        <v>0</v>
      </c>
      <c r="R18" s="204">
        <v>0.67</v>
      </c>
      <c r="S18" s="203">
        <v>0</v>
      </c>
      <c r="T18" s="203">
        <v>0</v>
      </c>
      <c r="U18" s="204">
        <f t="shared" si="0"/>
        <v>1</v>
      </c>
    </row>
    <row r="19" spans="1:21" s="173" customFormat="1" ht="30" customHeight="1">
      <c r="A19" s="174">
        <f t="shared" si="1"/>
        <v>17</v>
      </c>
      <c r="B19" s="174" t="s">
        <v>186</v>
      </c>
      <c r="C19" s="190" t="str">
        <f>B19</f>
        <v>Slops tanks</v>
      </c>
      <c r="D19" s="174" t="s">
        <v>174</v>
      </c>
      <c r="E19" s="211">
        <v>20000</v>
      </c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203">
        <v>0.2</v>
      </c>
      <c r="Q19" s="204">
        <v>0.6</v>
      </c>
      <c r="R19" s="204">
        <v>0.2</v>
      </c>
      <c r="S19" s="203">
        <v>0</v>
      </c>
      <c r="T19" s="203">
        <v>0</v>
      </c>
      <c r="U19" s="204">
        <f t="shared" si="0"/>
        <v>1</v>
      </c>
    </row>
    <row r="20" spans="1:21" s="173" customFormat="1" ht="30" customHeight="1">
      <c r="A20" s="174">
        <f t="shared" si="1"/>
        <v>18</v>
      </c>
      <c r="B20" s="174" t="s">
        <v>187</v>
      </c>
      <c r="C20" s="190" t="str">
        <f>B20</f>
        <v>Ladder access</v>
      </c>
      <c r="D20" s="174" t="s">
        <v>174</v>
      </c>
      <c r="E20" s="211">
        <v>19000</v>
      </c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203">
        <v>0.2</v>
      </c>
      <c r="Q20" s="204">
        <v>0.6</v>
      </c>
      <c r="R20" s="204">
        <v>0.2</v>
      </c>
      <c r="S20" s="203">
        <v>0</v>
      </c>
      <c r="T20" s="203">
        <v>0</v>
      </c>
      <c r="U20" s="204">
        <f t="shared" si="0"/>
        <v>1</v>
      </c>
    </row>
    <row r="21" spans="1:21" s="173" customFormat="1" ht="30" customHeight="1">
      <c r="A21" s="174">
        <f t="shared" si="1"/>
        <v>19</v>
      </c>
      <c r="B21" s="174" t="s">
        <v>188</v>
      </c>
      <c r="C21" s="190" t="s">
        <v>68</v>
      </c>
      <c r="D21" s="174" t="s">
        <v>172</v>
      </c>
      <c r="E21" s="211">
        <v>266629</v>
      </c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203">
        <v>0.2</v>
      </c>
      <c r="Q21" s="204">
        <v>0.7</v>
      </c>
      <c r="R21" s="204">
        <v>0.1</v>
      </c>
      <c r="S21" s="203">
        <v>0</v>
      </c>
      <c r="T21" s="203">
        <v>0</v>
      </c>
      <c r="U21" s="204">
        <f t="shared" si="0"/>
        <v>0.99999999999999989</v>
      </c>
    </row>
    <row r="22" spans="1:21" s="173" customFormat="1" ht="30" customHeight="1">
      <c r="A22" s="174">
        <f t="shared" si="1"/>
        <v>20</v>
      </c>
      <c r="B22" s="174" t="s">
        <v>189</v>
      </c>
      <c r="C22" s="190" t="s">
        <v>212</v>
      </c>
      <c r="D22" s="174" t="s">
        <v>174</v>
      </c>
      <c r="E22" s="211">
        <v>244000</v>
      </c>
      <c r="F22" s="186">
        <f>E22*1.025</f>
        <v>250099.99999999997</v>
      </c>
      <c r="G22" s="186">
        <f>F22*1.025</f>
        <v>256352.49999999994</v>
      </c>
      <c r="H22" s="186">
        <f>G22*1.025</f>
        <v>262761.31249999994</v>
      </c>
      <c r="I22" s="186">
        <f>H22*1.025</f>
        <v>269330.34531249991</v>
      </c>
      <c r="J22" s="186">
        <f t="shared" ref="J22:N22" si="3">I22*1.025</f>
        <v>276063.60394531238</v>
      </c>
      <c r="K22" s="186">
        <f>J22*1.025</f>
        <v>282965.19404394517</v>
      </c>
      <c r="L22" s="186">
        <f t="shared" si="3"/>
        <v>290039.32389504375</v>
      </c>
      <c r="M22" s="186">
        <f t="shared" si="3"/>
        <v>297290.30699241982</v>
      </c>
      <c r="N22" s="186">
        <f t="shared" si="3"/>
        <v>304722.5646672303</v>
      </c>
      <c r="O22" s="186">
        <f>N22*1.025</f>
        <v>312340.628783911</v>
      </c>
      <c r="P22" s="203">
        <v>0</v>
      </c>
      <c r="Q22" s="204">
        <v>0</v>
      </c>
      <c r="R22" s="204">
        <v>1</v>
      </c>
      <c r="S22" s="203">
        <v>0</v>
      </c>
      <c r="T22" s="203">
        <v>0</v>
      </c>
      <c r="U22" s="204">
        <f t="shared" si="0"/>
        <v>1</v>
      </c>
    </row>
    <row r="23" spans="1:21" s="173" customFormat="1" ht="30" customHeight="1">
      <c r="A23" s="174">
        <f t="shared" si="1"/>
        <v>21</v>
      </c>
      <c r="B23" s="174" t="s">
        <v>190</v>
      </c>
      <c r="C23" s="190" t="s">
        <v>211</v>
      </c>
      <c r="D23" s="174" t="s">
        <v>174</v>
      </c>
      <c r="E23" s="211">
        <v>300000</v>
      </c>
      <c r="F23" s="186">
        <v>576000</v>
      </c>
      <c r="G23" s="186">
        <v>216000</v>
      </c>
      <c r="H23" s="186">
        <v>360000</v>
      </c>
      <c r="I23" s="186">
        <v>432000</v>
      </c>
      <c r="J23" s="186">
        <v>576000</v>
      </c>
      <c r="K23" s="186">
        <v>288000</v>
      </c>
      <c r="L23" s="186">
        <v>288000</v>
      </c>
      <c r="M23" s="186">
        <v>288000</v>
      </c>
      <c r="N23" s="186">
        <v>288000</v>
      </c>
      <c r="O23" s="186">
        <v>288000</v>
      </c>
      <c r="P23" s="203">
        <v>0</v>
      </c>
      <c r="Q23" s="204">
        <v>0</v>
      </c>
      <c r="R23" s="204">
        <v>1</v>
      </c>
      <c r="S23" s="203">
        <v>0</v>
      </c>
      <c r="T23" s="203">
        <v>0</v>
      </c>
      <c r="U23" s="204">
        <f t="shared" si="0"/>
        <v>1</v>
      </c>
    </row>
    <row r="24" spans="1:21" s="173" customFormat="1" ht="30" customHeight="1">
      <c r="A24" s="174">
        <f t="shared" si="1"/>
        <v>22</v>
      </c>
      <c r="B24" s="174" t="s">
        <v>191</v>
      </c>
      <c r="C24" s="190" t="str">
        <f t="shared" ref="C24:C37" si="4">B24</f>
        <v>Building modifications</v>
      </c>
      <c r="D24" s="174" t="s">
        <v>174</v>
      </c>
      <c r="E24" s="211"/>
      <c r="F24" s="186">
        <v>3000000</v>
      </c>
      <c r="G24" s="186"/>
      <c r="H24" s="186"/>
      <c r="I24" s="186"/>
      <c r="J24" s="186"/>
      <c r="K24" s="186"/>
      <c r="L24" s="186"/>
      <c r="M24" s="186"/>
      <c r="N24" s="186"/>
      <c r="O24" s="186"/>
      <c r="P24" s="203">
        <v>0</v>
      </c>
      <c r="Q24" s="204">
        <v>0.8</v>
      </c>
      <c r="R24" s="204">
        <v>0.2</v>
      </c>
      <c r="S24" s="203">
        <v>0</v>
      </c>
      <c r="T24" s="203">
        <v>0</v>
      </c>
      <c r="U24" s="204">
        <f t="shared" si="0"/>
        <v>1</v>
      </c>
    </row>
    <row r="25" spans="1:21" s="173" customFormat="1" ht="30" customHeight="1">
      <c r="A25" s="174">
        <f t="shared" si="1"/>
        <v>23</v>
      </c>
      <c r="B25" s="174" t="s">
        <v>153</v>
      </c>
      <c r="C25" s="190" t="str">
        <f t="shared" si="4"/>
        <v>Gas chromatograph upgrades</v>
      </c>
      <c r="D25" s="174" t="s">
        <v>174</v>
      </c>
      <c r="E25" s="211"/>
      <c r="F25" s="186">
        <v>200000</v>
      </c>
      <c r="G25" s="186">
        <v>200000</v>
      </c>
      <c r="H25" s="186"/>
      <c r="I25" s="186"/>
      <c r="J25" s="186"/>
      <c r="K25" s="186"/>
      <c r="L25" s="186"/>
      <c r="M25" s="186"/>
      <c r="N25" s="186"/>
      <c r="O25" s="186"/>
      <c r="P25" s="203">
        <v>7.0000000000000007E-2</v>
      </c>
      <c r="Q25" s="204"/>
      <c r="R25" s="204">
        <v>0.93</v>
      </c>
      <c r="S25" s="203">
        <v>0</v>
      </c>
      <c r="T25" s="203">
        <v>0</v>
      </c>
      <c r="U25" s="204">
        <f t="shared" si="0"/>
        <v>1</v>
      </c>
    </row>
    <row r="26" spans="1:21" s="173" customFormat="1" ht="30" customHeight="1">
      <c r="A26" s="174">
        <f t="shared" si="1"/>
        <v>24</v>
      </c>
      <c r="B26" s="174" t="s">
        <v>154</v>
      </c>
      <c r="C26" s="190" t="str">
        <f t="shared" si="4"/>
        <v>Moisture analyser upgrades</v>
      </c>
      <c r="D26" s="174" t="s">
        <v>174</v>
      </c>
      <c r="E26" s="211"/>
      <c r="F26" s="186"/>
      <c r="G26" s="186"/>
      <c r="H26" s="186">
        <v>100000</v>
      </c>
      <c r="I26" s="186">
        <v>100000</v>
      </c>
      <c r="J26" s="186"/>
      <c r="K26" s="186"/>
      <c r="L26" s="186"/>
      <c r="M26" s="186"/>
      <c r="N26" s="186"/>
      <c r="O26" s="186"/>
      <c r="P26" s="203">
        <v>0.08</v>
      </c>
      <c r="Q26" s="204">
        <v>0</v>
      </c>
      <c r="R26" s="204">
        <v>0.92</v>
      </c>
      <c r="S26" s="203">
        <v>0</v>
      </c>
      <c r="T26" s="203">
        <v>0</v>
      </c>
      <c r="U26" s="204">
        <f t="shared" si="0"/>
        <v>1</v>
      </c>
    </row>
    <row r="27" spans="1:21" s="173" customFormat="1" ht="30" customHeight="1">
      <c r="A27" s="174">
        <f t="shared" si="1"/>
        <v>25</v>
      </c>
      <c r="B27" s="174" t="s">
        <v>192</v>
      </c>
      <c r="C27" s="190" t="str">
        <f t="shared" si="4"/>
        <v>Pine Creek station upgrades</v>
      </c>
      <c r="D27" s="174" t="s">
        <v>174</v>
      </c>
      <c r="E27" s="211">
        <v>60000</v>
      </c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203">
        <v>0.05</v>
      </c>
      <c r="Q27" s="204">
        <v>0.2</v>
      </c>
      <c r="R27" s="204">
        <v>0.75</v>
      </c>
      <c r="S27" s="203">
        <v>0</v>
      </c>
      <c r="T27" s="203">
        <v>0</v>
      </c>
      <c r="U27" s="204">
        <f t="shared" si="0"/>
        <v>1</v>
      </c>
    </row>
    <row r="28" spans="1:21" s="173" customFormat="1" ht="30" customHeight="1">
      <c r="A28" s="174">
        <f t="shared" si="1"/>
        <v>26</v>
      </c>
      <c r="B28" s="174" t="s">
        <v>193</v>
      </c>
      <c r="C28" s="190" t="str">
        <f>B28</f>
        <v>Replace CP Ground Beds</v>
      </c>
      <c r="D28" s="174" t="s">
        <v>174</v>
      </c>
      <c r="E28" s="211"/>
      <c r="F28" s="186"/>
      <c r="G28" s="186">
        <v>70000</v>
      </c>
      <c r="H28" s="186"/>
      <c r="I28" s="186">
        <v>70000</v>
      </c>
      <c r="J28" s="186"/>
      <c r="K28" s="186">
        <v>70000</v>
      </c>
      <c r="L28" s="186"/>
      <c r="M28" s="186">
        <v>70000</v>
      </c>
      <c r="N28" s="186"/>
      <c r="O28" s="186">
        <v>70000</v>
      </c>
      <c r="P28" s="203">
        <v>0</v>
      </c>
      <c r="Q28" s="204">
        <v>0.86</v>
      </c>
      <c r="R28" s="204">
        <v>0.14000000000000001</v>
      </c>
      <c r="S28" s="203">
        <v>0</v>
      </c>
      <c r="T28" s="203">
        <v>0</v>
      </c>
      <c r="U28" s="204">
        <f t="shared" si="0"/>
        <v>1</v>
      </c>
    </row>
    <row r="29" spans="1:21" s="173" customFormat="1" ht="30" customHeight="1">
      <c r="A29" s="174">
        <f t="shared" si="1"/>
        <v>27</v>
      </c>
      <c r="B29" s="174" t="s">
        <v>194</v>
      </c>
      <c r="C29" s="190" t="str">
        <f t="shared" si="4"/>
        <v>Replace CUG Radio</v>
      </c>
      <c r="D29" s="174" t="s">
        <v>174</v>
      </c>
      <c r="E29" s="211">
        <v>100000</v>
      </c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203">
        <v>0</v>
      </c>
      <c r="Q29" s="204">
        <v>0</v>
      </c>
      <c r="R29" s="204">
        <v>1</v>
      </c>
      <c r="S29" s="203">
        <v>0</v>
      </c>
      <c r="T29" s="203">
        <v>0</v>
      </c>
      <c r="U29" s="204">
        <f t="shared" si="0"/>
        <v>1</v>
      </c>
    </row>
    <row r="30" spans="1:21" s="173" customFormat="1" ht="30" customHeight="1">
      <c r="A30" s="174">
        <f t="shared" si="1"/>
        <v>28</v>
      </c>
      <c r="B30" s="174" t="s">
        <v>195</v>
      </c>
      <c r="C30" s="190" t="str">
        <f t="shared" si="4"/>
        <v>RTU replacement</v>
      </c>
      <c r="D30" s="174" t="s">
        <v>174</v>
      </c>
      <c r="E30" s="211">
        <v>38000</v>
      </c>
      <c r="F30" s="186">
        <v>36000</v>
      </c>
      <c r="G30" s="186">
        <v>38000</v>
      </c>
      <c r="H30" s="186">
        <v>41000</v>
      </c>
      <c r="I30" s="186">
        <v>38000</v>
      </c>
      <c r="J30" s="186">
        <v>37800</v>
      </c>
      <c r="K30" s="186">
        <v>42000</v>
      </c>
      <c r="L30" s="186">
        <v>50000</v>
      </c>
      <c r="M30" s="186">
        <v>27800</v>
      </c>
      <c r="N30" s="186">
        <v>35300</v>
      </c>
      <c r="O30" s="186">
        <v>32000</v>
      </c>
      <c r="P30" s="203">
        <v>0.23</v>
      </c>
      <c r="Q30" s="204">
        <v>0</v>
      </c>
      <c r="R30" s="204">
        <v>0.77</v>
      </c>
      <c r="S30" s="203">
        <v>0</v>
      </c>
      <c r="T30" s="203">
        <v>0</v>
      </c>
      <c r="U30" s="204">
        <f t="shared" si="0"/>
        <v>1</v>
      </c>
    </row>
    <row r="31" spans="1:21" s="173" customFormat="1" ht="30" customHeight="1">
      <c r="A31" s="174">
        <f t="shared" si="1"/>
        <v>29</v>
      </c>
      <c r="B31" s="174" t="s">
        <v>155</v>
      </c>
      <c r="C31" s="190" t="str">
        <f t="shared" si="4"/>
        <v>Site hut upgrades</v>
      </c>
      <c r="D31" s="174" t="s">
        <v>174</v>
      </c>
      <c r="E31" s="211">
        <v>38000</v>
      </c>
      <c r="F31" s="186">
        <v>19000</v>
      </c>
      <c r="G31" s="186">
        <v>38000</v>
      </c>
      <c r="H31" s="186">
        <v>37000</v>
      </c>
      <c r="I31" s="186">
        <v>39000</v>
      </c>
      <c r="J31" s="186">
        <v>37000</v>
      </c>
      <c r="K31" s="186">
        <v>36000</v>
      </c>
      <c r="L31" s="186">
        <v>37000</v>
      </c>
      <c r="M31" s="186">
        <v>38000</v>
      </c>
      <c r="N31" s="186"/>
      <c r="O31" s="186"/>
      <c r="P31" s="203">
        <v>0.21</v>
      </c>
      <c r="Q31" s="204">
        <v>0.79</v>
      </c>
      <c r="R31" s="204">
        <v>0</v>
      </c>
      <c r="S31" s="203">
        <v>0</v>
      </c>
      <c r="T31" s="203">
        <v>0</v>
      </c>
      <c r="U31" s="204">
        <f t="shared" si="0"/>
        <v>1</v>
      </c>
    </row>
    <row r="32" spans="1:21" s="173" customFormat="1" ht="30" customHeight="1">
      <c r="A32" s="174">
        <f t="shared" si="1"/>
        <v>30</v>
      </c>
      <c r="B32" s="174" t="s">
        <v>156</v>
      </c>
      <c r="C32" s="190" t="str">
        <f t="shared" si="4"/>
        <v>Solar panel replacement</v>
      </c>
      <c r="D32" s="174" t="s">
        <v>174</v>
      </c>
      <c r="E32" s="211">
        <v>36000</v>
      </c>
      <c r="F32" s="186">
        <v>25300</v>
      </c>
      <c r="G32" s="186">
        <v>36300</v>
      </c>
      <c r="H32" s="186">
        <v>26300</v>
      </c>
      <c r="I32" s="186">
        <v>20000</v>
      </c>
      <c r="J32" s="186">
        <v>24300</v>
      </c>
      <c r="K32" s="186">
        <v>26300</v>
      </c>
      <c r="L32" s="186">
        <v>26500</v>
      </c>
      <c r="M32" s="186">
        <v>27500</v>
      </c>
      <c r="N32" s="186">
        <v>46300</v>
      </c>
      <c r="O32" s="186">
        <v>40000</v>
      </c>
      <c r="P32" s="203">
        <v>0.25</v>
      </c>
      <c r="Q32" s="204">
        <v>0</v>
      </c>
      <c r="R32" s="204">
        <v>0.75</v>
      </c>
      <c r="S32" s="203">
        <v>0</v>
      </c>
      <c r="T32" s="203">
        <v>0</v>
      </c>
      <c r="U32" s="204">
        <f t="shared" si="0"/>
        <v>1</v>
      </c>
    </row>
    <row r="33" spans="1:21" s="173" customFormat="1" ht="30" customHeight="1">
      <c r="A33" s="174">
        <f t="shared" si="1"/>
        <v>31</v>
      </c>
      <c r="B33" s="174" t="s">
        <v>196</v>
      </c>
      <c r="C33" s="190" t="str">
        <f t="shared" si="4"/>
        <v>Water bath heater upgrades</v>
      </c>
      <c r="D33" s="174" t="s">
        <v>174</v>
      </c>
      <c r="E33" s="211"/>
      <c r="F33" s="186"/>
      <c r="G33" s="186"/>
      <c r="H33" s="186">
        <v>300000</v>
      </c>
      <c r="I33" s="186"/>
      <c r="J33" s="186">
        <v>300000</v>
      </c>
      <c r="K33" s="186"/>
      <c r="L33" s="186">
        <v>300000</v>
      </c>
      <c r="M33" s="186"/>
      <c r="N33" s="186">
        <v>300000</v>
      </c>
      <c r="O33" s="186"/>
      <c r="P33" s="203">
        <v>0.05</v>
      </c>
      <c r="Q33" s="204">
        <v>0.95</v>
      </c>
      <c r="R33" s="204">
        <v>0</v>
      </c>
      <c r="S33" s="203">
        <v>0</v>
      </c>
      <c r="T33" s="203">
        <v>0</v>
      </c>
      <c r="U33" s="204">
        <f t="shared" si="0"/>
        <v>1</v>
      </c>
    </row>
    <row r="34" spans="1:21" s="173" customFormat="1" ht="30" customHeight="1">
      <c r="A34" s="174">
        <f t="shared" si="1"/>
        <v>32</v>
      </c>
      <c r="B34" s="174" t="s">
        <v>231</v>
      </c>
      <c r="C34" s="190" t="str">
        <f t="shared" si="4"/>
        <v>Energy Components</v>
      </c>
      <c r="D34" s="174" t="s">
        <v>174</v>
      </c>
      <c r="E34" s="211">
        <v>1082000</v>
      </c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203">
        <v>0.3</v>
      </c>
      <c r="Q34" s="204">
        <v>0.65</v>
      </c>
      <c r="R34" s="204">
        <v>0.05</v>
      </c>
      <c r="S34" s="203">
        <v>0</v>
      </c>
      <c r="T34" s="203">
        <v>0</v>
      </c>
      <c r="U34" s="204">
        <f t="shared" si="0"/>
        <v>1</v>
      </c>
    </row>
    <row r="35" spans="1:21" s="173" customFormat="1" ht="30" customHeight="1">
      <c r="A35" s="174">
        <f t="shared" si="1"/>
        <v>33</v>
      </c>
      <c r="B35" s="174" t="s">
        <v>232</v>
      </c>
      <c r="C35" s="190" t="str">
        <f t="shared" si="4"/>
        <v>Vehicle tracking</v>
      </c>
      <c r="D35" s="174" t="s">
        <v>174</v>
      </c>
      <c r="E35" s="211">
        <v>184000</v>
      </c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203">
        <v>0.3</v>
      </c>
      <c r="Q35" s="204">
        <v>0.65</v>
      </c>
      <c r="R35" s="204">
        <v>0.05</v>
      </c>
      <c r="S35" s="203">
        <v>0</v>
      </c>
      <c r="T35" s="203">
        <v>0</v>
      </c>
      <c r="U35" s="204">
        <f t="shared" si="0"/>
        <v>1</v>
      </c>
    </row>
    <row r="36" spans="1:21" s="173" customFormat="1" ht="30" customHeight="1">
      <c r="A36" s="174">
        <f t="shared" si="1"/>
        <v>34</v>
      </c>
      <c r="B36" s="174" t="s">
        <v>229</v>
      </c>
      <c r="C36" s="190" t="str">
        <f t="shared" si="4"/>
        <v>IT Applications renewal program</v>
      </c>
      <c r="D36" s="174" t="s">
        <v>174</v>
      </c>
      <c r="E36" s="211">
        <f>'[71]IT AA list'!O66</f>
        <v>581819.99999999988</v>
      </c>
      <c r="F36" s="186">
        <f>'[71]IT AA list'!P66</f>
        <v>604702</v>
      </c>
      <c r="G36" s="186">
        <f>'[71]IT AA list'!Q66</f>
        <v>581819.99999999988</v>
      </c>
      <c r="H36" s="186">
        <f>'[71]IT AA list'!R66</f>
        <v>604702</v>
      </c>
      <c r="I36" s="186">
        <f>'[71]IT AA list'!S66</f>
        <v>581819.99999999988</v>
      </c>
      <c r="J36" s="186">
        <f>'[71]IT AA list'!T66</f>
        <v>604702</v>
      </c>
      <c r="K36" s="186">
        <f>'[71]IT AA list'!U66</f>
        <v>581819.99999999988</v>
      </c>
      <c r="L36" s="186">
        <f>'[71]IT AA list'!V66</f>
        <v>604702</v>
      </c>
      <c r="M36" s="186">
        <f>'[71]IT AA list'!W66</f>
        <v>581819.99999999988</v>
      </c>
      <c r="N36" s="186">
        <f>'[71]IT AA list'!X66</f>
        <v>567902</v>
      </c>
      <c r="O36" s="186">
        <f>'[71]IT AA list'!Y66</f>
        <v>545020</v>
      </c>
      <c r="P36" s="203">
        <v>0.3</v>
      </c>
      <c r="Q36" s="204">
        <v>0.65</v>
      </c>
      <c r="R36" s="204">
        <v>0.05</v>
      </c>
      <c r="S36" s="203">
        <v>0</v>
      </c>
      <c r="T36" s="203">
        <v>0</v>
      </c>
      <c r="U36" s="204">
        <f t="shared" si="0"/>
        <v>1</v>
      </c>
    </row>
    <row r="37" spans="1:21" s="173" customFormat="1" ht="30" customHeight="1">
      <c r="A37" s="174">
        <f t="shared" si="1"/>
        <v>35</v>
      </c>
      <c r="B37" s="174" t="s">
        <v>230</v>
      </c>
      <c r="C37" s="190" t="str">
        <f t="shared" si="4"/>
        <v>IT Infrastructure renewal program</v>
      </c>
      <c r="D37" s="174" t="s">
        <v>174</v>
      </c>
      <c r="E37" s="211">
        <v>165600</v>
      </c>
      <c r="F37" s="186">
        <v>55200</v>
      </c>
      <c r="G37" s="186">
        <v>110400</v>
      </c>
      <c r="H37" s="186"/>
      <c r="I37" s="186"/>
      <c r="J37" s="186">
        <v>55200</v>
      </c>
      <c r="K37" s="186"/>
      <c r="L37" s="186"/>
      <c r="M37" s="186">
        <v>55200</v>
      </c>
      <c r="N37" s="186"/>
      <c r="O37" s="186"/>
      <c r="P37" s="203">
        <v>0.3</v>
      </c>
      <c r="Q37" s="204">
        <v>0.65</v>
      </c>
      <c r="R37" s="204">
        <v>0.05</v>
      </c>
      <c r="S37" s="203">
        <v>0</v>
      </c>
      <c r="T37" s="203">
        <v>0</v>
      </c>
      <c r="U37" s="204">
        <f t="shared" si="0"/>
        <v>1</v>
      </c>
    </row>
    <row r="38" spans="1:21"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205"/>
      <c r="Q38" s="205"/>
      <c r="R38" s="205"/>
      <c r="S38" s="205"/>
      <c r="T38" s="205"/>
    </row>
    <row r="39" spans="1:21" ht="21.75" customHeight="1">
      <c r="E39" s="180">
        <f t="shared" ref="E39:O39" si="5">SUM(E3:E37)</f>
        <v>7574918</v>
      </c>
      <c r="F39" s="180">
        <f>SUM(F3:F37)</f>
        <v>7741802</v>
      </c>
      <c r="G39" s="180">
        <f t="shared" si="5"/>
        <v>4483922.5</v>
      </c>
      <c r="H39" s="180">
        <f t="shared" si="5"/>
        <v>4191263.3125</v>
      </c>
      <c r="I39" s="180">
        <f t="shared" si="5"/>
        <v>4253950.3453124994</v>
      </c>
      <c r="J39" s="180">
        <f t="shared" si="5"/>
        <v>4331065.603945313</v>
      </c>
      <c r="K39" s="180">
        <f t="shared" si="5"/>
        <v>1965085.1940439451</v>
      </c>
      <c r="L39" s="180">
        <f t="shared" si="5"/>
        <v>1997441.3238950437</v>
      </c>
      <c r="M39" s="180">
        <f t="shared" si="5"/>
        <v>2041610.3069924195</v>
      </c>
      <c r="N39" s="180">
        <f t="shared" si="5"/>
        <v>1945424.5646672302</v>
      </c>
      <c r="O39" s="180">
        <f t="shared" si="5"/>
        <v>1925360.628783911</v>
      </c>
      <c r="P39" s="205"/>
      <c r="Q39" s="205"/>
      <c r="R39" s="205"/>
      <c r="S39" s="205"/>
      <c r="T39" s="205"/>
    </row>
    <row r="43" spans="1:21"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</row>
    <row r="45" spans="1:21"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</row>
  </sheetData>
  <sheetProtection formatCells="0" formatColumns="0" formatRows="0" deleteColumns="0" deleteRows="0" sort="0"/>
  <autoFilter ref="A2:O37"/>
  <pageMargins left="0.23622047244094491" right="0.23622047244094491" top="0.74803149606299213" bottom="0.74803149606299213" header="0.31496062992125984" footer="0.31496062992125984"/>
  <pageSetup paperSize="8" scale="8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53"/>
  <sheetViews>
    <sheetView zoomScale="80" zoomScaleNormal="80" workbookViewId="0">
      <selection activeCell="E3" sqref="E3"/>
    </sheetView>
  </sheetViews>
  <sheetFormatPr defaultRowHeight="12.75"/>
  <cols>
    <col min="1" max="1" width="8" style="192" customWidth="1"/>
    <col min="2" max="3" width="29.28515625" style="192" customWidth="1"/>
    <col min="4" max="4" width="18.42578125" style="192" customWidth="1"/>
    <col min="5" max="5" width="14.42578125" style="192" customWidth="1"/>
    <col min="6" max="6" width="18.42578125" style="192" customWidth="1"/>
    <col min="7" max="15" width="14.42578125" style="192" customWidth="1"/>
    <col min="16" max="16" width="20.7109375" style="192" customWidth="1"/>
    <col min="17" max="17" width="24.85546875" style="192" customWidth="1"/>
    <col min="18" max="18" width="30.42578125" style="192" customWidth="1"/>
    <col min="19" max="19" width="33.5703125" style="192" customWidth="1"/>
    <col min="20" max="20" width="31.28515625" style="192" customWidth="1"/>
    <col min="21" max="16384" width="9.140625" style="192"/>
  </cols>
  <sheetData>
    <row r="1" spans="1:16" ht="45.75" customHeight="1">
      <c r="B1" s="238" t="s">
        <v>197</v>
      </c>
      <c r="C1" s="181"/>
      <c r="D1" s="192" t="s">
        <v>198</v>
      </c>
      <c r="F1" s="192">
        <v>1000</v>
      </c>
    </row>
    <row r="2" spans="1:16" ht="84" customHeight="1" thickBot="1">
      <c r="A2" s="176" t="s">
        <v>157</v>
      </c>
      <c r="B2" s="176" t="s">
        <v>216</v>
      </c>
      <c r="C2" s="215" t="s">
        <v>210</v>
      </c>
      <c r="D2" s="176" t="s">
        <v>159</v>
      </c>
      <c r="E2" s="177" t="s">
        <v>160</v>
      </c>
      <c r="F2" s="177" t="s">
        <v>161</v>
      </c>
      <c r="G2" s="177" t="s">
        <v>162</v>
      </c>
      <c r="H2" s="177" t="s">
        <v>163</v>
      </c>
      <c r="I2" s="177" t="s">
        <v>164</v>
      </c>
      <c r="J2" s="177" t="s">
        <v>165</v>
      </c>
      <c r="K2" s="177" t="s">
        <v>166</v>
      </c>
      <c r="L2" s="177" t="s">
        <v>167</v>
      </c>
      <c r="M2" s="177" t="s">
        <v>168</v>
      </c>
      <c r="N2" s="177" t="s">
        <v>169</v>
      </c>
      <c r="O2" s="177" t="s">
        <v>170</v>
      </c>
    </row>
    <row r="3" spans="1:16" s="173" customFormat="1" ht="30" customHeight="1">
      <c r="A3" s="175">
        <v>1</v>
      </c>
      <c r="B3" s="174" t="s">
        <v>171</v>
      </c>
      <c r="C3" s="190" t="str">
        <f>B3</f>
        <v>Below ground station pipe work recoating - Phase 2</v>
      </c>
      <c r="D3" s="174" t="s">
        <v>174</v>
      </c>
      <c r="E3" s="187">
        <f>SUM((('AMP-MASTER'!E3*'AMP-MASTER'!P3)*(1+AMPmasterescalated!$E$45)),(('AMP-MASTER'!E3*'AMP-MASTER'!Q3)*(1+AMPmasterescalated!$E$46)),(('AMP-MASTER'!E3*'AMP-MASTER'!R3)),(('AMP-MASTER'!E3*'AMP-MASTER'!S3)),(('AMP-MASTER'!E3*'AMP-MASTER'!T3)))</f>
        <v>2048163.3399999999</v>
      </c>
      <c r="F3" s="178">
        <f>SUM((('AMP-MASTER'!F3*'AMP-MASTER'!P3)*(1+AMPmasterescalated!$E$45)*(1+AMPmasterescalated!$F$45)),(('AMP-MASTER'!F3*'AMP-MASTER'!Q3)*(1+AMPmasterescalated!$E$46)*(1+AMPmasterescalated!$F$46)),(('AMP-MASTER'!F3*'AMP-MASTER'!R3)),(('AMP-MASTER'!F3*'AMP-MASTER'!S3)),(('AMP-MASTER'!F3*'AMP-MASTER'!T3)))</f>
        <v>2048163.3399999999</v>
      </c>
      <c r="G3" s="178">
        <f>SUM((('AMP-MASTER'!G3*'AMP-MASTER'!P3)*(1+AMPmasterescalated!$E$45)*(1+AMPmasterescalated!$F$45)*(1+$G$45)),(('AMP-MASTER'!G3*'AMP-MASTER'!Q3)*(1+AMPmasterescalated!$E$46)*(1+AMPmasterescalated!$F$46)*(1+G46)),(('AMP-MASTER'!G3*'AMP-MASTER'!R3)),(('AMP-MASTER'!G3*'AMP-MASTER'!S3)),(('AMP-MASTER'!G3*'AMP-MASTER'!T3)))</f>
        <v>2063736.3267199998</v>
      </c>
      <c r="H3" s="178">
        <f>SUM((('AMP-MASTER'!H3*'AMP-MASTER'!P3)*(1+AMPmasterescalated!$E$45)*(1+AMPmasterescalated!$F$45)*(1+$G$45)*(1+$H$45)),(('AMP-MASTER'!H3*'AMP-MASTER'!Q3)*(1+AMPmasterescalated!$E$46)*(1+AMPmasterescalated!$F$46)*(1+$G$46)*(1+$H$46)),(('AMP-MASTER'!H3*'AMP-MASTER'!R3)),(('AMP-MASTER'!H3*'AMP-MASTER'!S3)),(('AMP-MASTER'!H3*'AMP-MASTER'!T3)))</f>
        <v>2077471.7010070395</v>
      </c>
      <c r="I3" s="178">
        <f>SUM((('AMP-MASTER'!I3*'AMP-MASTER'!P3)*(1+AMPmasterescalated!$E$45)*(1+AMPmasterescalated!$F$45)*(1+$G$45)*(1+$H$45)*(1+$I$45)),(('AMP-MASTER'!I3*'AMP-MASTER'!Q3)*(1+AMPmasterescalated!$E$46)*(1+AMPmasterescalated!$F$46)*(1+$G$46)*(1+$H$46)*(1+$I$46)),(('AMP-MASTER'!I3*'AMP-MASTER'!R3)),(('AMP-MASTER'!I3*'AMP-MASTER'!S3)),(('AMP-MASTER'!I3*'AMP-MASTER'!T3)))</f>
        <v>2097231.0180171104</v>
      </c>
      <c r="J3" s="178">
        <f>SUM((('AMP-MASTER'!J3*'AMP-MASTER'!P3)*(1+AMPmasterescalated!$E$45)*(1+AMPmasterescalated!$F$45)*(1+$G$45)*(1+$H$45)*(1+$I$45)*(1+$J$45)),(('AMP-MASTER'!J3*'AMP-MASTER'!Q3)*(1+AMPmasterescalated!$E$46)*(1+AMPmasterescalated!$F$46)*(1+$G$46)*(1+$H$46)*(1+$I$46)*(1+$J$46)),(('AMP-MASTER'!J3*'AMP-MASTER'!R3)),(('AMP-MASTER'!J3*'AMP-MASTER'!S3)),(('AMP-MASTER'!J3*'AMP-MASTER'!T3)))</f>
        <v>2117187.9281972814</v>
      </c>
      <c r="K3" s="178">
        <f>SUM((('AMP-MASTER'!K3*'AMP-MASTER'!P3)*(1+AMPmasterescalated!$E$45)*(1+AMPmasterescalated!$F$45)*(1+$G$45)*(1+$H$45)*(1+$I$45)*(1+$J$45)*(1+K625)),(('AMP-MASTER'!K3*'AMP-MASTER'!Q3)*(1+AMPmasterescalated!$E$46)*(1+AMPmasterescalated!$F$46)*(1+$G$46)*(1+$H$46)*(1+$I$46)*(1+$J$46)*(1+$K$46)),(('AMP-MASTER'!K3*'AMP-MASTER'!R3)),(('AMP-MASTER'!K3*'AMP-MASTER'!S3)),(('AMP-MASTER'!K3*'AMP-MASTER'!T3)))</f>
        <v>0</v>
      </c>
      <c r="L3" s="178">
        <f>SUM((('AMP-MASTER'!L3*'AMP-MASTER'!P3)*(1+AMPmasterescalated!$E$45)*(1+AMPmasterescalated!$F$45)*(1+$G$45)*(1+$H$45)*(1+$I$45)*(1+$J$45)*(1+$K$45)*(1+$L$45)),(('AMP-MASTER'!L3*'AMP-MASTER'!Q3)*(1+AMPmasterescalated!$E$46)*(1+AMPmasterescalated!$F$46)*(1+$G$46)*(1+$H$46)*(1+$I$46)*(1+$J$46)*(1+$K$46)*(1+$L$46)),(('AMP-MASTER'!L3*'AMP-MASTER'!R3)),(('AMP-MASTER'!L3*'AMP-MASTER'!S3)),(('AMP-MASTER'!L3*'AMP-MASTER'!T3)))</f>
        <v>0</v>
      </c>
      <c r="M3" s="178">
        <f>SUM((('AMP-MASTER'!M3*'AMP-MASTER'!P3)*(1+AMPmasterescalated!$E$45)*(1+AMPmasterescalated!$F$45)*(1+$G$45)*(1+$H$45)*(1+$I$45)*(1+$J$45)*(1+$K$45)*(1+$L$45)*(1+$M$45)),(('AMP-MASTER'!M3*'AMP-MASTER'!Q3)*(1+AMPmasterescalated!$E$46)*(1+AMPmasterescalated!$F$46)*(1+G626)*(1+$H$46)*(1+$I$46)*(1+$J$46)*(1+$K$46)*(1+$L$46)*(1+$M$46)),(('AMP-MASTER'!M3*'AMP-MASTER'!R3)),(('AMP-MASTER'!M3*'AMP-MASTER'!S3)),(('AMP-MASTER'!M3*'AMP-MASTER'!T3)))</f>
        <v>0</v>
      </c>
      <c r="N3" s="178">
        <f>SUM((('AMP-MASTER'!N3*'AMP-MASTER'!P3)*(1+AMPmasterescalated!$E$45)*(1+AMPmasterescalated!$F$45)*(1+$G$45)*(1+$H$45)*(1+$I$45)*(1+$J$45)*(1+$K$45)*(1+$L$45)*(1+$M$45)*(1+$N$45)),(('AMP-MASTER'!N3*'AMP-MASTER'!Q3)*(1+AMPmasterescalated!$E$46)*(1+AMPmasterescalated!$F$46)*(1+G626)*(1+$H$46)*(1+$I$46)*(1+$J$46)*(1+$K$46)*(1+$L$46)*(1+$M$46)*(1+$N$46)),(('AMP-MASTER'!N3*'AMP-MASTER'!R3)),(('AMP-MASTER'!N3*'AMP-MASTER'!S3)),(('AMP-MASTER'!N3*'AMP-MASTER'!T3)))</f>
        <v>0</v>
      </c>
      <c r="O3" s="178">
        <f>SUM((('AMP-MASTER'!O3*'AMP-MASTER'!P3)*(1+AMPmasterescalated!$E$45)*(1+AMPmasterescalated!$F$45)*(1+$G$45)*(1+$H$45)*(1+$I$45)*(1+$J$45)*(1+$K$45)*(1+$L$45)*(1+$M$45)*(1+$N$45)*(1+$O$45)),(('AMP-MASTER'!O3*'AMP-MASTER'!Q3)*(1+AMPmasterescalated!$E$46)*(1+AMPmasterescalated!$F$46)*(1+G626)*(1+$H$46)*(1+$I$46)*(1+$J$46)*(1+$K$46)*(1+$L$46)*(1+$M$46)*(1+$N$46)*(1+$O$46)),(('AMP-MASTER'!O3*'AMP-MASTER'!R3)),(('AMP-MASTER'!O3*'AMP-MASTER'!S3)),(('AMP-MASTER'!O3*'AMP-MASTER'!T3)))</f>
        <v>0</v>
      </c>
      <c r="P3" s="200"/>
    </row>
    <row r="4" spans="1:16" s="173" customFormat="1" ht="30" customHeight="1">
      <c r="A4" s="174">
        <f>A3+1</f>
        <v>2</v>
      </c>
      <c r="B4" s="174" t="s">
        <v>173</v>
      </c>
      <c r="C4" s="190" t="s">
        <v>38</v>
      </c>
      <c r="D4" s="174" t="s">
        <v>174</v>
      </c>
      <c r="E4" s="187">
        <f>SUM((('AMP-MASTER'!E4*'AMP-MASTER'!P4)*(1+AMPmasterescalated!$E$45)),(('AMP-MASTER'!E4*'AMP-MASTER'!Q4)*(1+AMPmasterescalated!$E$46)),(('AMP-MASTER'!E4*'AMP-MASTER'!R4)*(1+AMPmasterescalated!$E$47)),(('AMP-MASTER'!E4*'AMP-MASTER'!S4)*(1+AMPmasterescalated!$E$47)),(('AMP-MASTER'!E4*'AMP-MASTER'!T4)*(1+AMPmasterescalated!$E$47)))</f>
        <v>0</v>
      </c>
      <c r="F4" s="178">
        <f>SUM((('AMP-MASTER'!F4*'AMP-MASTER'!P4)*(1+AMPmasterescalated!$E$45)*(1+AMPmasterescalated!$F$45)),(('AMP-MASTER'!F4*'AMP-MASTER'!Q4)*(1+AMPmasterescalated!$E$46)*(1+AMPmasterescalated!$F$46)),(('AMP-MASTER'!F4*'AMP-MASTER'!R4)))</f>
        <v>50404.999999999993</v>
      </c>
      <c r="G4" s="178">
        <f>SUM((('AMP-MASTER'!G4*'AMP-MASTER'!P4)*(1+AMPmasterescalated!$E$45)*(1+AMPmasterescalated!$F$45)*(1+$G$45)),(('AMP-MASTER'!G4*'AMP-MASTER'!Q4)*(1+AMPmasterescalated!$E$46)*(1+AMPmasterescalated!$F$46)*(1+G48)),(('AMP-MASTER'!G4*'AMP-MASTER'!R4)),(('AMP-MASTER'!G4*'AMP-MASTER'!S4)),(('AMP-MASTER'!G4*'AMP-MASTER'!T4)))</f>
        <v>252024.99999999997</v>
      </c>
      <c r="H4" s="178">
        <f>SUM((('AMP-MASTER'!H4*'AMP-MASTER'!P4)*(1+AMPmasterescalated!$E$45)*(1+AMPmasterescalated!$F$45)*(1+$G$45)*(1+$H$45)),(('AMP-MASTER'!H4*'AMP-MASTER'!Q4)*(1+AMPmasterescalated!$E$46)*(1+AMPmasterescalated!$F$46)*(1+$G$46)*(1+$H$46)),(('AMP-MASTER'!H4*'AMP-MASTER'!R4)),(('AMP-MASTER'!H4*'AMP-MASTER'!S4)),(('AMP-MASTER'!H4*'AMP-MASTER'!T4)))</f>
        <v>255443.08839999995</v>
      </c>
      <c r="I4" s="178">
        <f>SUM((('AMP-MASTER'!I4*'AMP-MASTER'!P4)*(1+AMPmasterescalated!$E$45)*(1+AMPmasterescalated!$F$45)*(1+$G$45)*(1+$H$45)*(1+$I$45)),(('AMP-MASTER'!I4*'AMP-MASTER'!Q4)*(1+AMPmasterescalated!$E$46)*(1+AMPmasterescalated!$F$46)*(1+$G$46)*(1+$H$46)*(1+$I$46)),(('AMP-MASTER'!I4*'AMP-MASTER'!R4)),(('AMP-MASTER'!I4*'AMP-MASTER'!S4)),(('AMP-MASTER'!I4*'AMP-MASTER'!T4)))</f>
        <v>257747.51928399995</v>
      </c>
      <c r="J4" s="178">
        <f>SUM((('AMP-MASTER'!J4*'AMP-MASTER'!P4)*(1+AMPmasterescalated!$E$45)*(1+AMPmasterescalated!$F$45)*(1+$G$45)*(1+$H$45)*(1+$I$45)*(1+$J$45)),(('AMP-MASTER'!J4*'AMP-MASTER'!Q4)*(1+AMPmasterescalated!$E$46)*(1+AMPmasterescalated!$F$46)*(1+$G$46)*(1+$H$46)*(1+$I$46)*(1+$J$46)),(('AMP-MASTER'!J4*'AMP-MASTER'!R4)),(('AMP-MASTER'!J4*'AMP-MASTER'!S4)),(('AMP-MASTER'!J4*'AMP-MASTER'!T4)))</f>
        <v>260074.99447683996</v>
      </c>
      <c r="K4" s="178">
        <f>SUM((('AMP-MASTER'!K4*'AMP-MASTER'!P4)*(1+AMPmasterescalated!$E$45)*(1+AMPmasterescalated!$F$45)*(1+$G$45)*(1+$H$45)*(1+$I$45)*(1+$J$45)*(1+K627)),(('AMP-MASTER'!K4*'AMP-MASTER'!Q4)*(1+AMPmasterescalated!$E$46)*(1+AMPmasterescalated!$F$46)*(1+$G$46)*(1+$H$46)*(1+$I$46)*(1+$J$46)*(1+$K$46)),(('AMP-MASTER'!K4*'AMP-MASTER'!R4)),(('AMP-MASTER'!K4*'AMP-MASTER'!S4)),(('AMP-MASTER'!K4*'AMP-MASTER'!T4)))</f>
        <v>262190.66942713154</v>
      </c>
      <c r="L4" s="178">
        <f>SUM((('AMP-MASTER'!L4*'AMP-MASTER'!P4)*(1+AMPmasterescalated!$E$45)*(1+AMPmasterescalated!$F$45)*(1+$G$45)*(1+$H$45)*(1+$I$45)*(1+$J$45)*(1+$K$45)*(1+$L$45)),(('AMP-MASTER'!L4*'AMP-MASTER'!Q4)*(1+AMPmasterescalated!$E$46)*(1+AMPmasterescalated!$F$46)*(1+$G$46)*(1+$H$46)*(1+$I$46)*(1+$J$46)*(1+$K$46)*(1+$L$46)),(('AMP-MASTER'!L4*'AMP-MASTER'!R4)),(('AMP-MASTER'!L4*'AMP-MASTER'!S4)),(('AMP-MASTER'!L4*'AMP-MASTER'!T4)))</f>
        <v>264325.38545197563</v>
      </c>
      <c r="M4" s="178">
        <f>SUM((('AMP-MASTER'!M4*'AMP-MASTER'!P4)*(1+AMPmasterescalated!$E$45)*(1+AMPmasterescalated!$F$45)*(1+$G$45)*(1+$H$45)*(1+$I$45)*(1+$J$45)*(1+$K$45)*(1+$L$45)*(1+$M$45)),(('AMP-MASTER'!M4*'AMP-MASTER'!Q4)*(1+AMPmasterescalated!$E$46)*(1+AMPmasterescalated!$F$46)*(1+G628)*(1+$H$46)*(1+$I$46)*(1+$J$46)*(1+$K$46)*(1+$L$46)*(1+$M$46)),(('AMP-MASTER'!M4*'AMP-MASTER'!R4)),(('AMP-MASTER'!M4*'AMP-MASTER'!S4)),(('AMP-MASTER'!M4*'AMP-MASTER'!T4)))</f>
        <v>264562.81142960658</v>
      </c>
      <c r="N4" s="178">
        <f>SUM((('AMP-MASTER'!N4*'AMP-MASTER'!P4)*(1+AMPmasterescalated!$E$45)*(1+AMPmasterescalated!$F$45)*(1+$G$45)*(1+$H$45)*(1+$I$45)*(1+$J$45)*(1+$K$45)*(1+$L$45)*(1+$M$45)*(1+$N$45)),(('AMP-MASTER'!N4*'AMP-MASTER'!Q4)*(1+AMPmasterescalated!$E$46)*(1+AMPmasterescalated!$F$46)*(1+G628)*(1+$H$46)*(1+$I$46)*(1+$J$46)*(1+$K$46)*(1+$L$46)*(1+$M$46)*(1+$N$46)),(('AMP-MASTER'!N4*'AMP-MASTER'!R4)),(('AMP-MASTER'!N4*'AMP-MASTER'!S4)),(('AMP-MASTER'!N4*'AMP-MASTER'!T4)))</f>
        <v>266718.87673247303</v>
      </c>
      <c r="O4" s="178">
        <f>SUM((('AMP-MASTER'!O4*'AMP-MASTER'!P4)*(1+AMPmasterescalated!$E$45)*(1+AMPmasterescalated!$F$45)*(1+$G$45)*(1+$H$45)*(1+$I$45)*(1+$J$45)*(1+$K$45)*(1+$L$45)*(1+$M$45)*(1+$N$45)*(1+$O$45)),(('AMP-MASTER'!O4*'AMP-MASTER'!Q4)*(1+AMPmasterescalated!$E$46)*(1+AMPmasterescalated!$F$46)*(1+G628)*(1+$H$46)*(1+$I$46)*(1+$J$46)*(1+$K$46)*(1+$L$46)*(1+$M$46)*(1+$N$46)*(1+$O$46)),(('AMP-MASTER'!O4*'AMP-MASTER'!R4)),(('AMP-MASTER'!O4*'AMP-MASTER'!S4)),(('AMP-MASTER'!O4*'AMP-MASTER'!T4)))</f>
        <v>268894.34662306524</v>
      </c>
      <c r="P4" s="200"/>
    </row>
    <row r="5" spans="1:16" s="173" customFormat="1" ht="30" customHeight="1">
      <c r="A5" s="174">
        <f t="shared" ref="A5:A37" si="0">A4+1</f>
        <v>3</v>
      </c>
      <c r="B5" s="174" t="s">
        <v>151</v>
      </c>
      <c r="C5" s="190" t="str">
        <f>B5</f>
        <v>Replace site batteries</v>
      </c>
      <c r="D5" s="174" t="s">
        <v>174</v>
      </c>
      <c r="E5" s="187">
        <f>SUM((('AMP-MASTER'!E5*'AMP-MASTER'!P5)*(1+AMPmasterescalated!$E$45)),(('AMP-MASTER'!E5*'AMP-MASTER'!Q5)*(1+AMPmasterescalated!$E$46)),(('AMP-MASTER'!E5*'AMP-MASTER'!R5)*(1+AMPmasterescalated!$E$47)),(('AMP-MASTER'!E5*'AMP-MASTER'!S5)*(1+AMPmasterescalated!$E$47)),(('AMP-MASTER'!E5*'AMP-MASTER'!T5)*(1+AMPmasterescalated!$E$47)))</f>
        <v>46136.62</v>
      </c>
      <c r="F5" s="178">
        <f>SUM((('AMP-MASTER'!F5*'AMP-MASTER'!P5)*(1+AMPmasterescalated!$E$45)*(1+AMPmasterescalated!$F$45)),(('AMP-MASTER'!F5*'AMP-MASTER'!Q5)*(1+AMPmasterescalated!$E$46)*(1+AMPmasterescalated!$F$46)),(('AMP-MASTER'!F5*'AMP-MASTER'!R5)))</f>
        <v>80739.084999999992</v>
      </c>
      <c r="G5" s="178">
        <f>SUM((('AMP-MASTER'!G5*'AMP-MASTER'!P5)*(1+AMPmasterescalated!$E$45)*(1+AMPmasterescalated!$F$45)*(1+$G$45)),(('AMP-MASTER'!G5*'AMP-MASTER'!Q5)*(1+AMPmasterescalated!$E$46)*(1+AMPmasterescalated!$F$46)*(1+G50)),(('AMP-MASTER'!G5*'AMP-MASTER'!R5)),(('AMP-MASTER'!G5*'AMP-MASTER'!S5)),(('AMP-MASTER'!G5*'AMP-MASTER'!T5)))</f>
        <v>105842.95324</v>
      </c>
      <c r="H5" s="178">
        <f>SUM((('AMP-MASTER'!H5*'AMP-MASTER'!P5)*(1+AMPmasterescalated!$E$45)*(1+AMPmasterescalated!$F$45)*(1+$G$45)*(1+$H$45)),(('AMP-MASTER'!H5*'AMP-MASTER'!Q5)*(1+AMPmasterescalated!$E$46)*(1+AMPmasterescalated!$F$46)*(1+$G$46)*(1+$H$46)),(('AMP-MASTER'!H5*'AMP-MASTER'!R5)),(('AMP-MASTER'!H5*'AMP-MASTER'!S5)),(('AMP-MASTER'!H5*'AMP-MASTER'!T5)))</f>
        <v>12095.798355839999</v>
      </c>
      <c r="I5" s="178">
        <f>SUM((('AMP-MASTER'!I5*'AMP-MASTER'!P5)*(1+AMPmasterescalated!$E$45)*(1+AMPmasterescalated!$F$45)*(1+$G$45)*(1+$H$45)*(1+$I$45)),(('AMP-MASTER'!I5*'AMP-MASTER'!Q5)*(1+AMPmasterescalated!$E$46)*(1+AMPmasterescalated!$F$46)*(1+$G$46)*(1+$H$46)*(1+$I$46)),(('AMP-MASTER'!I5*'AMP-MASTER'!R5)),(('AMP-MASTER'!I5*'AMP-MASTER'!S5)),(('AMP-MASTER'!I5*'AMP-MASTER'!T5)))</f>
        <v>35397.705989911999</v>
      </c>
      <c r="J5" s="178">
        <f>SUM((('AMP-MASTER'!J5*'AMP-MASTER'!P5)*(1+AMPmasterescalated!$E$45)*(1+AMPmasterescalated!$F$45)*(1+$G$45)*(1+$H$45)*(1+$I$45)*(1+$J$45)),(('AMP-MASTER'!J5*'AMP-MASTER'!Q5)*(1+AMPmasterescalated!$E$46)*(1+AMPmasterescalated!$F$46)*(1+$G$46)*(1+$H$46)*(1+$I$46)*(1+$J$46)),(('AMP-MASTER'!J5*'AMP-MASTER'!R5)),(('AMP-MASTER'!J5*'AMP-MASTER'!S5)),(('AMP-MASTER'!J5*'AMP-MASTER'!T5)))</f>
        <v>0</v>
      </c>
      <c r="K5" s="178">
        <f>SUM((('AMP-MASTER'!K5*'AMP-MASTER'!P5)*(1+AMPmasterescalated!$E$45)*(1+AMPmasterescalated!$F$45)*(1+$G$45)*(1+$H$45)*(1+$I$45)*(1+$J$45)*(1+K629)),(('AMP-MASTER'!K5*'AMP-MASTER'!Q5)*(1+AMPmasterescalated!$E$46)*(1+AMPmasterescalated!$F$46)*(1+$G$46)*(1+$H$46)*(1+$I$46)*(1+$J$46)*(1+$K$46)),(('AMP-MASTER'!K5*'AMP-MASTER'!R5)),(('AMP-MASTER'!K5*'AMP-MASTER'!S5)),(('AMP-MASTER'!K5*'AMP-MASTER'!T5)))</f>
        <v>0</v>
      </c>
      <c r="L5" s="178">
        <f>SUM((('AMP-MASTER'!L5*'AMP-MASTER'!P5)*(1+AMPmasterescalated!$E$45)*(1+AMPmasterescalated!$F$45)*(1+$G$45)*(1+$H$45)*(1+$I$45)*(1+$J$45)*(1+$K$45)*(1+$L$45)),(('AMP-MASTER'!L5*'AMP-MASTER'!Q5)*(1+AMPmasterescalated!$E$46)*(1+AMPmasterescalated!$F$46)*(1+$G$46)*(1+$H$46)*(1+$I$46)*(1+$J$46)*(1+$K$46)*(1+$L$46)),(('AMP-MASTER'!L5*'AMP-MASTER'!R5)),(('AMP-MASTER'!L5*'AMP-MASTER'!S5)),(('AMP-MASTER'!L5*'AMP-MASTER'!T5)))</f>
        <v>34714.359221205188</v>
      </c>
      <c r="M5" s="178">
        <f>SUM((('AMP-MASTER'!M5*'AMP-MASTER'!P5)*(1+AMPmasterescalated!$E$45)*(1+AMPmasterescalated!$F$45)*(1+$G$45)*(1+$H$45)*(1+$I$45)*(1+$J$45)*(1+$K$45)*(1+$L$45)*(1+$M$45)),(('AMP-MASTER'!M5*'AMP-MASTER'!Q5)*(1+AMPmasterescalated!$E$46)*(1+AMPmasterescalated!$F$46)*(1+G630)*(1+$H$46)*(1+$I$46)*(1+$J$46)*(1+$K$46)*(1+$L$46)*(1+$M$46)),(('AMP-MASTER'!M5*'AMP-MASTER'!R5)),(('AMP-MASTER'!M5*'AMP-MASTER'!S5)),(('AMP-MASTER'!M5*'AMP-MASTER'!T5)))</f>
        <v>43015.125737536277</v>
      </c>
      <c r="N5" s="178">
        <f>SUM((('AMP-MASTER'!N5*'AMP-MASTER'!P5)*(1+AMPmasterescalated!$E$45)*(1+AMPmasterescalated!$F$45)*(1+$G$45)*(1+$H$45)*(1+$I$45)*(1+$J$45)*(1+$K$45)*(1+$L$45)*(1+$M$45)*(1+$N$45)),(('AMP-MASTER'!N5*'AMP-MASTER'!Q5)*(1+AMPmasterescalated!$E$46)*(1+AMPmasterescalated!$F$46)*(1+G630)*(1+$H$46)*(1+$I$46)*(1+$J$46)*(1+$K$46)*(1+$L$46)*(1+$M$46)*(1+$N$46)),(('AMP-MASTER'!N5*'AMP-MASTER'!R5)),(('AMP-MASTER'!N5*'AMP-MASTER'!S5)),(('AMP-MASTER'!N5*'AMP-MASTER'!T5)))</f>
        <v>40066.930307090239</v>
      </c>
      <c r="O5" s="178">
        <f>SUM((('AMP-MASTER'!O5*'AMP-MASTER'!P5)*(1+AMPmasterescalated!$E$45)*(1+AMPmasterescalated!$F$45)*(1+$G$45)*(1+$H$45)*(1+$I$45)*(1+$J$45)*(1+$K$45)*(1+$L$45)*(1+$M$45)*(1+$N$45)*(1+$O$45)),(('AMP-MASTER'!O5*'AMP-MASTER'!Q5)*(1+AMPmasterescalated!$E$46)*(1+AMPmasterescalated!$F$46)*(1+G630)*(1+$H$46)*(1+$I$46)*(1+$J$46)*(1+$K$46)*(1+$L$46)*(1+$M$46)*(1+$N$46)*(1+$O$46)),(('AMP-MASTER'!O5*'AMP-MASTER'!R5)),(('AMP-MASTER'!O5*'AMP-MASTER'!S5)),(('AMP-MASTER'!O5*'AMP-MASTER'!T5)))</f>
        <v>0</v>
      </c>
      <c r="P5" s="200"/>
    </row>
    <row r="6" spans="1:16" s="173" customFormat="1" ht="30" customHeight="1">
      <c r="A6" s="174">
        <f t="shared" si="0"/>
        <v>4</v>
      </c>
      <c r="B6" s="174" t="s">
        <v>175</v>
      </c>
      <c r="C6" s="190" t="str">
        <f>B6</f>
        <v>Replace battery chargers at 240 V sites</v>
      </c>
      <c r="D6" s="174" t="s">
        <v>174</v>
      </c>
      <c r="E6" s="187">
        <f>SUM((('AMP-MASTER'!E6*'AMP-MASTER'!P6)*(1+AMPmasterescalated!$E$45)),(('AMP-MASTER'!E6*'AMP-MASTER'!Q6)*(1+AMPmasterescalated!$E$46)),(('AMP-MASTER'!E6*'AMP-MASTER'!R6)*(1+AMPmasterescalated!$E$47)),(('AMP-MASTER'!E6*'AMP-MASTER'!S6)*(1+AMPmasterescalated!$E$47)),(('AMP-MASTER'!E6*'AMP-MASTER'!T6)*(1+AMPmasterescalated!$E$47)))</f>
        <v>50193.499999999993</v>
      </c>
      <c r="F6" s="178">
        <f>SUM((('AMP-MASTER'!F6*'AMP-MASTER'!P6)*(1+AMPmasterescalated!$E$45)*(1+AMPmasterescalated!$F$45)),(('AMP-MASTER'!F6*'AMP-MASTER'!Q6)*(1+AMPmasterescalated!$E$46)*(1+AMPmasterescalated!$F$46)),(('AMP-MASTER'!F6*'AMP-MASTER'!R6)))</f>
        <v>27104.489999999998</v>
      </c>
      <c r="G6" s="178">
        <f>SUM((('AMP-MASTER'!G6*'AMP-MASTER'!P6)*(1+AMPmasterescalated!$E$45)*(1+AMPmasterescalated!$F$45)*(1+$G$45)),(('AMP-MASTER'!G6*'AMP-MASTER'!Q6)*(1+AMPmasterescalated!$E$46)*(1+AMPmasterescalated!$F$46)*(1+G51)),(('AMP-MASTER'!G6*'AMP-MASTER'!R6)),(('AMP-MASTER'!G6*'AMP-MASTER'!S6)),(('AMP-MASTER'!G6*'AMP-MASTER'!T6)))</f>
        <v>23168.842079999995</v>
      </c>
      <c r="H6" s="178">
        <f>SUM((('AMP-MASTER'!H6*'AMP-MASTER'!P6)*(1+AMPmasterescalated!$E$45)*(1+AMPmasterescalated!$F$45)*(1+$G$45)*(1+$H$45)),(('AMP-MASTER'!H6*'AMP-MASTER'!Q6)*(1+AMPmasterescalated!$E$46)*(1+AMPmasterescalated!$F$46)*(1+$G$46)*(1+$H$46)),(('AMP-MASTER'!H6*'AMP-MASTER'!R6)),(('AMP-MASTER'!H6*'AMP-MASTER'!S6)),(('AMP-MASTER'!H6*'AMP-MASTER'!T6)))</f>
        <v>24754.857494639997</v>
      </c>
      <c r="I6" s="178">
        <f>SUM((('AMP-MASTER'!I6*'AMP-MASTER'!P6)*(1+AMPmasterescalated!$E$45)*(1+AMPmasterescalated!$F$45)*(1+$G$45)*(1+$H$45)*(1+$I$45)),(('AMP-MASTER'!I6*'AMP-MASTER'!Q6)*(1+AMPmasterescalated!$E$46)*(1+AMPmasterescalated!$F$46)*(1+$G$46)*(1+$H$46)*(1+$I$46)),(('AMP-MASTER'!I6*'AMP-MASTER'!R6)),(('AMP-MASTER'!I6*'AMP-MASTER'!S6)),(('AMP-MASTER'!I6*'AMP-MASTER'!T6)))</f>
        <v>0</v>
      </c>
      <c r="J6" s="178">
        <f>SUM((('AMP-MASTER'!J6*'AMP-MASTER'!P6)*(1+AMPmasterescalated!$E$45)*(1+AMPmasterescalated!$F$45)*(1+$G$45)*(1+$H$45)*(1+$I$45)*(1+$J$45)),(('AMP-MASTER'!J6*'AMP-MASTER'!Q6)*(1+AMPmasterescalated!$E$46)*(1+AMPmasterescalated!$F$46)*(1+$G$46)*(1+$H$46)*(1+$I$46)*(1+$J$46)),(('AMP-MASTER'!J6*'AMP-MASTER'!R6)),(('AMP-MASTER'!J6*'AMP-MASTER'!S6)),(('AMP-MASTER'!J6*'AMP-MASTER'!T6)))</f>
        <v>0</v>
      </c>
      <c r="K6" s="178">
        <f>SUM((('AMP-MASTER'!K6*'AMP-MASTER'!P6)*(1+AMPmasterescalated!$E$45)*(1+AMPmasterescalated!$F$45)*(1+$G$45)*(1+$H$45)*(1+$I$45)*(1+$J$45)*(1+K630)),(('AMP-MASTER'!K6*'AMP-MASTER'!Q6)*(1+AMPmasterescalated!$E$46)*(1+AMPmasterescalated!$F$46)*(1+$G$46)*(1+$H$46)*(1+$I$46)*(1+$J$46)*(1+$K$46)),(('AMP-MASTER'!K6*'AMP-MASTER'!R6)),(('AMP-MASTER'!K6*'AMP-MASTER'!S6)),(('AMP-MASTER'!K6*'AMP-MASTER'!T6)))</f>
        <v>0</v>
      </c>
      <c r="L6" s="178">
        <f>SUM((('AMP-MASTER'!L6*'AMP-MASTER'!P6)*(1+AMPmasterescalated!$E$45)*(1+AMPmasterescalated!$F$45)*(1+$G$45)*(1+$H$45)*(1+$I$45)*(1+$J$45)*(1+$K$45)*(1+$L$45)),(('AMP-MASTER'!L6*'AMP-MASTER'!Q6)*(1+AMPmasterescalated!$E$46)*(1+AMPmasterescalated!$F$46)*(1+$G$46)*(1+$H$46)*(1+$I$46)*(1+$J$46)*(1+$K$46)*(1+$L$46)),(('AMP-MASTER'!L6*'AMP-MASTER'!R6)),(('AMP-MASTER'!L6*'AMP-MASTER'!S6)),(('AMP-MASTER'!L6*'AMP-MASTER'!T6)))</f>
        <v>0</v>
      </c>
      <c r="M6" s="178">
        <f>SUM((('AMP-MASTER'!M6*'AMP-MASTER'!P6)*(1+AMPmasterescalated!$E$45)*(1+AMPmasterescalated!$F$45)*(1+$G$45)*(1+$H$45)*(1+$I$45)*(1+$J$45)*(1+$K$45)*(1+$L$45)*(1+$M$45)),(('AMP-MASTER'!M6*'AMP-MASTER'!Q6)*(1+AMPmasterescalated!$E$46)*(1+AMPmasterescalated!$F$46)*(1+G631)*(1+$H$46)*(1+$I$46)*(1+$J$46)*(1+$K$46)*(1+$L$46)*(1+$M$46)),(('AMP-MASTER'!M6*'AMP-MASTER'!R6)),(('AMP-MASTER'!M6*'AMP-MASTER'!S6)),(('AMP-MASTER'!M6*'AMP-MASTER'!T6)))</f>
        <v>0</v>
      </c>
      <c r="N6" s="178">
        <f>SUM((('AMP-MASTER'!N6*'AMP-MASTER'!P6)*(1+AMPmasterescalated!$E$45)*(1+AMPmasterescalated!$F$45)*(1+$G$45)*(1+$H$45)*(1+$I$45)*(1+$J$45)*(1+$K$45)*(1+$L$45)*(1+$M$45)*(1+$N$45)),(('AMP-MASTER'!N6*'AMP-MASTER'!Q6)*(1+AMPmasterescalated!$E$46)*(1+AMPmasterescalated!$F$46)*(1+G631)*(1+$H$46)*(1+$I$46)*(1+$J$46)*(1+$K$46)*(1+$L$46)*(1+$M$46)*(1+$N$46)),(('AMP-MASTER'!N6*'AMP-MASTER'!R6)),(('AMP-MASTER'!N6*'AMP-MASTER'!S6)),(('AMP-MASTER'!N6*'AMP-MASTER'!T6)))</f>
        <v>0</v>
      </c>
      <c r="O6" s="178">
        <f>SUM((('AMP-MASTER'!O6*'AMP-MASTER'!P6)*(1+AMPmasterescalated!$E$45)*(1+AMPmasterescalated!$F$45)*(1+$G$45)*(1+$H$45)*(1+$I$45)*(1+$J$45)*(1+$K$45)*(1+$L$45)*(1+$M$45)*(1+$N$45)*(1+$O$45)),(('AMP-MASTER'!O6*'AMP-MASTER'!Q6)*(1+AMPmasterescalated!$E$46)*(1+AMPmasterescalated!$F$46)*(1+G631)*(1+$H$46)*(1+$I$46)*(1+$J$46)*(1+$K$46)*(1+$L$46)*(1+$M$46)*(1+$N$46)*(1+$O$46)),(('AMP-MASTER'!O6*'AMP-MASTER'!R6)),(('AMP-MASTER'!O6*'AMP-MASTER'!S6)),(('AMP-MASTER'!O6*'AMP-MASTER'!T6)))</f>
        <v>0</v>
      </c>
      <c r="P6" s="200"/>
    </row>
    <row r="7" spans="1:16" s="173" customFormat="1" ht="30" customHeight="1">
      <c r="A7" s="174">
        <f t="shared" si="0"/>
        <v>5</v>
      </c>
      <c r="B7" s="174" t="s">
        <v>176</v>
      </c>
      <c r="C7" s="190" t="str">
        <f>B7</f>
        <v>Single loop controller replacement</v>
      </c>
      <c r="D7" s="174" t="s">
        <v>174</v>
      </c>
      <c r="E7" s="187">
        <f>SUM((('AMP-MASTER'!E7*'AMP-MASTER'!P7)*(1+AMPmasterescalated!$E$45)),(('AMP-MASTER'!E7*'AMP-MASTER'!Q7)*(1+AMPmasterescalated!$E$46)),(('AMP-MASTER'!E7*'AMP-MASTER'!R7)*(1+AMPmasterescalated!$E$47)),(('AMP-MASTER'!E7*'AMP-MASTER'!S7)*(1+AMPmasterescalated!$E$47)),(('AMP-MASTER'!E7*'AMP-MASTER'!T7)*(1+AMPmasterescalated!$E$47)))</f>
        <v>172960.06428999998</v>
      </c>
      <c r="F7" s="178">
        <f>SUM((('AMP-MASTER'!F7*'AMP-MASTER'!P7)*(1+AMPmasterescalated!$E$45)*(1+AMPmasterescalated!$F$45)),(('AMP-MASTER'!F7*'AMP-MASTER'!Q7)*(1+AMPmasterescalated!$E$46)*(1+AMPmasterescalated!$F$46)),(('AMP-MASTER'!F7*'AMP-MASTER'!R7)))</f>
        <v>40284.399999999994</v>
      </c>
      <c r="G7" s="178">
        <f>SUM((('AMP-MASTER'!G7*'AMP-MASTER'!P7)*(1+AMPmasterescalated!$E$45)*(1+AMPmasterescalated!$F$45)*(1+$G$45)),(('AMP-MASTER'!G7*'AMP-MASTER'!Q7)*(1+AMPmasterescalated!$E$46)*(1+AMPmasterescalated!$F$46)*(1+G52)),(('AMP-MASTER'!G7*'AMP-MASTER'!R7)),(('AMP-MASTER'!G7*'AMP-MASTER'!S7)),(('AMP-MASTER'!G7*'AMP-MASTER'!T7)))</f>
        <v>0</v>
      </c>
      <c r="H7" s="178">
        <f>SUM((('AMP-MASTER'!H7*'AMP-MASTER'!P7)*(1+AMPmasterescalated!$E$45)*(1+AMPmasterescalated!$F$45)*(1+$G$45)*(1+$H$45)),(('AMP-MASTER'!H7*'AMP-MASTER'!Q7)*(1+AMPmasterescalated!$E$46)*(1+AMPmasterescalated!$F$46)*(1+$G$46)*(1+$H$46)),(('AMP-MASTER'!H7*'AMP-MASTER'!R7)),(('AMP-MASTER'!H7*'AMP-MASTER'!S7)),(('AMP-MASTER'!H7*'AMP-MASTER'!T7)))</f>
        <v>10191.112881599998</v>
      </c>
      <c r="I7" s="178">
        <f>SUM((('AMP-MASTER'!I7*'AMP-MASTER'!P7)*(1+AMPmasterescalated!$E$45)*(1+AMPmasterescalated!$F$45)*(1+$G$45)*(1+$H$45)*(1+$I$45)),(('AMP-MASTER'!I7*'AMP-MASTER'!Q7)*(1+AMPmasterescalated!$E$46)*(1+AMPmasterescalated!$F$46)*(1+$G$46)*(1+$H$46)*(1+$I$46)),(('AMP-MASTER'!I7*'AMP-MASTER'!R7)),(('AMP-MASTER'!I7*'AMP-MASTER'!S7)),(('AMP-MASTER'!I7*'AMP-MASTER'!T7)))</f>
        <v>10272.024010415998</v>
      </c>
      <c r="J7" s="178">
        <f>SUM((('AMP-MASTER'!J7*'AMP-MASTER'!P7)*(1+AMPmasterescalated!$E$45)*(1+AMPmasterescalated!$F$45)*(1+$G$45)*(1+$H$45)*(1+$I$45)*(1+$J$45)),(('AMP-MASTER'!J7*'AMP-MASTER'!Q7)*(1+AMPmasterescalated!$E$46)*(1+AMPmasterescalated!$F$46)*(1+$G$46)*(1+$H$46)*(1+$I$46)*(1+$J$46)),(('AMP-MASTER'!J7*'AMP-MASTER'!R7)),(('AMP-MASTER'!J7*'AMP-MASTER'!S7)),(('AMP-MASTER'!J7*'AMP-MASTER'!T7)))</f>
        <v>10353.744250520158</v>
      </c>
      <c r="K7" s="178">
        <f>SUM((('AMP-MASTER'!K7*'AMP-MASTER'!P7)*(1+AMPmasterescalated!$E$45)*(1+AMPmasterescalated!$F$45)*(1+$G$45)*(1+$H$45)*(1+$I$45)*(1+$J$45)*(1+K631)),(('AMP-MASTER'!K7*'AMP-MASTER'!Q7)*(1+AMPmasterescalated!$E$46)*(1+AMPmasterescalated!$F$46)*(1+$G$46)*(1+$H$46)*(1+$I$46)*(1+$J$46)*(1+$K$46)),(('AMP-MASTER'!K7*'AMP-MASTER'!R7)),(('AMP-MASTER'!K7*'AMP-MASTER'!S7)),(('AMP-MASTER'!K7*'AMP-MASTER'!T7)))</f>
        <v>10353.744250520158</v>
      </c>
      <c r="L7" s="178">
        <f>SUM((('AMP-MASTER'!L7*'AMP-MASTER'!P7)*(1+AMPmasterescalated!$E$45)*(1+AMPmasterescalated!$F$45)*(1+$G$45)*(1+$H$45)*(1+$I$45)*(1+$J$45)*(1+$K$45)*(1+$L$45)),(('AMP-MASTER'!L7*'AMP-MASTER'!Q7)*(1+AMPmasterescalated!$E$46)*(1+AMPmasterescalated!$F$46)*(1+$G$46)*(1+$H$46)*(1+$I$46)*(1+$J$46)*(1+$K$46)*(1+$L$46)),(('AMP-MASTER'!L7*'AMP-MASTER'!R7)),(('AMP-MASTER'!L7*'AMP-MASTER'!S7)),(('AMP-MASTER'!L7*'AMP-MASTER'!T7)))</f>
        <v>0</v>
      </c>
      <c r="M7" s="178">
        <f>SUM((('AMP-MASTER'!M7*'AMP-MASTER'!P7)*(1+AMPmasterescalated!$E$45)*(1+AMPmasterescalated!$F$45)*(1+$G$45)*(1+$H$45)*(1+$I$45)*(1+$J$45)*(1+$K$45)*(1+$L$45)*(1+$M$45)),(('AMP-MASTER'!M7*'AMP-MASTER'!Q7)*(1+AMPmasterescalated!$E$46)*(1+AMPmasterescalated!$F$46)*(1+G632)*(1+$H$46)*(1+$I$46)*(1+$J$46)*(1+$K$46)*(1+$L$46)*(1+$M$46)),(('AMP-MASTER'!M7*'AMP-MASTER'!R7)),(('AMP-MASTER'!M7*'AMP-MASTER'!S7)),(('AMP-MASTER'!M7*'AMP-MASTER'!T7)))</f>
        <v>0</v>
      </c>
      <c r="N7" s="178">
        <f>SUM((('AMP-MASTER'!N7*'AMP-MASTER'!P7)*(1+AMPmasterescalated!$E$45)*(1+AMPmasterescalated!$F$45)*(1+$G$45)*(1+$H$45)*(1+$I$45)*(1+$J$45)*(1+$K$45)*(1+$L$45)*(1+$M$45)*(1+$N$45)),(('AMP-MASTER'!N7*'AMP-MASTER'!Q7)*(1+AMPmasterescalated!$E$46)*(1+AMPmasterescalated!$F$46)*(1+G632)*(1+$H$46)*(1+$I$46)*(1+$J$46)*(1+$K$46)*(1+$L$46)*(1+$M$46)*(1+$N$46)),(('AMP-MASTER'!N7*'AMP-MASTER'!R7)),(('AMP-MASTER'!N7*'AMP-MASTER'!S7)),(('AMP-MASTER'!N7*'AMP-MASTER'!T7)))</f>
        <v>0</v>
      </c>
      <c r="O7" s="178">
        <f>SUM((('AMP-MASTER'!O7*'AMP-MASTER'!P7)*(1+AMPmasterescalated!$E$45)*(1+AMPmasterescalated!$F$45)*(1+$G$45)*(1+$H$45)*(1+$I$45)*(1+$J$45)*(1+$K$45)*(1+$L$45)*(1+$M$45)*(1+$N$45)*(1+$O$45)),(('AMP-MASTER'!O7*'AMP-MASTER'!Q7)*(1+AMPmasterescalated!$E$46)*(1+AMPmasterescalated!$F$46)*(1+G632)*(1+$H$46)*(1+$I$46)*(1+$J$46)*(1+$K$46)*(1+$L$46)*(1+$M$46)*(1+$N$46)*(1+$O$46)),(('AMP-MASTER'!O7*'AMP-MASTER'!R7)),(('AMP-MASTER'!O7*'AMP-MASTER'!S7)),(('AMP-MASTER'!O7*'AMP-MASTER'!T7)))</f>
        <v>0</v>
      </c>
      <c r="P7" s="200"/>
    </row>
    <row r="8" spans="1:16" s="173" customFormat="1" ht="30" customHeight="1">
      <c r="A8" s="174">
        <f t="shared" si="0"/>
        <v>6</v>
      </c>
      <c r="B8" s="174" t="s">
        <v>177</v>
      </c>
      <c r="C8" s="190" t="s">
        <v>137</v>
      </c>
      <c r="D8" s="174" t="s">
        <v>174</v>
      </c>
      <c r="E8" s="187">
        <f>SUM((('AMP-MASTER'!E8*'AMP-MASTER'!P8)*(1+AMPmasterescalated!$E$45)),(('AMP-MASTER'!E8*'AMP-MASTER'!Q8)*(1+AMPmasterescalated!$E$46)),(('AMP-MASTER'!E8*'AMP-MASTER'!R8)*(1+AMPmasterescalated!$E$47)),(('AMP-MASTER'!E8*'AMP-MASTER'!S8)*(1+AMPmasterescalated!$E$47)),(('AMP-MASTER'!E8*'AMP-MASTER'!T8)*(1+AMPmasterescalated!$E$47)))</f>
        <v>200720</v>
      </c>
      <c r="F8" s="178">
        <f>SUM((('AMP-MASTER'!F8*'AMP-MASTER'!P8)*(1+AMPmasterescalated!$E$45)*(1+AMPmasterescalated!$F$45)),(('AMP-MASTER'!F8*'AMP-MASTER'!Q8)*(1+AMPmasterescalated!$E$46)*(1+AMPmasterescalated!$F$46)),(('AMP-MASTER'!F8*'AMP-MASTER'!R8)))</f>
        <v>250900</v>
      </c>
      <c r="G8" s="178">
        <f>SUM((('AMP-MASTER'!G8*'AMP-MASTER'!P8)*(1+AMPmasterescalated!$E$45)*(1+AMPmasterescalated!$F$45)*(1+$G$45)),(('AMP-MASTER'!G8*'AMP-MASTER'!Q8)*(1+AMPmasterescalated!$E$46)*(1+AMPmasterescalated!$F$46)*(1+G53)),(('AMP-MASTER'!G8*'AMP-MASTER'!R8)),(('AMP-MASTER'!G8*'AMP-MASTER'!S8)),(('AMP-MASTER'!G8*'AMP-MASTER'!T8)))</f>
        <v>150770.052</v>
      </c>
      <c r="H8" s="178">
        <f>SUM((('AMP-MASTER'!H8*'AMP-MASTER'!P8)*(1+AMPmasterescalated!$E$45)*(1+AMPmasterescalated!$F$45)*(1+$G$45)*(1+$H$45)),(('AMP-MASTER'!H8*'AMP-MASTER'!Q8)*(1+AMPmasterescalated!$E$46)*(1+AMPmasterescalated!$F$46)*(1+$G$46)*(1+$H$46)),(('AMP-MASTER'!H8*'AMP-MASTER'!R8)),(('AMP-MASTER'!H8*'AMP-MASTER'!S8)),(('AMP-MASTER'!H8*'AMP-MASTER'!T8)))</f>
        <v>0</v>
      </c>
      <c r="I8" s="178">
        <f>SUM((('AMP-MASTER'!I8*'AMP-MASTER'!P8)*(1+AMPmasterescalated!$E$45)*(1+AMPmasterescalated!$F$45)*(1+$G$45)*(1+$H$45)*(1+$I$45)),(('AMP-MASTER'!I8*'AMP-MASTER'!Q8)*(1+AMPmasterescalated!$E$46)*(1+AMPmasterescalated!$F$46)*(1+$G$46)*(1+$H$46)*(1+$I$46)),(('AMP-MASTER'!I8*'AMP-MASTER'!R8)),(('AMP-MASTER'!I8*'AMP-MASTER'!S8)),(('AMP-MASTER'!I8*'AMP-MASTER'!T8)))</f>
        <v>0</v>
      </c>
      <c r="J8" s="178">
        <f>SUM((('AMP-MASTER'!J8*'AMP-MASTER'!P8)*(1+AMPmasterescalated!$E$45)*(1+AMPmasterescalated!$F$45)*(1+$G$45)*(1+$H$45)*(1+$I$45)*(1+$J$45)),(('AMP-MASTER'!J8*'AMP-MASTER'!Q8)*(1+AMPmasterescalated!$E$46)*(1+AMPmasterescalated!$F$46)*(1+$G$46)*(1+$H$46)*(1+$I$46)*(1+$J$46)),(('AMP-MASTER'!J8*'AMP-MASTER'!R8)),(('AMP-MASTER'!J8*'AMP-MASTER'!S8)),(('AMP-MASTER'!J8*'AMP-MASTER'!T8)))</f>
        <v>0</v>
      </c>
      <c r="K8" s="178">
        <f>SUM((('AMP-MASTER'!K8*'AMP-MASTER'!P8)*(1+AMPmasterescalated!$E$45)*(1+AMPmasterescalated!$F$45)*(1+$G$45)*(1+$H$45)*(1+$I$45)*(1+$J$45)*(1+K632)),(('AMP-MASTER'!K8*'AMP-MASTER'!Q8)*(1+AMPmasterescalated!$E$46)*(1+AMPmasterescalated!$F$46)*(1+$G$46)*(1+$H$46)*(1+$I$46)*(1+$J$46)*(1+$K$46)),(('AMP-MASTER'!K8*'AMP-MASTER'!R8)),(('AMP-MASTER'!K8*'AMP-MASTER'!S8)),(('AMP-MASTER'!K8*'AMP-MASTER'!T8)))</f>
        <v>0</v>
      </c>
      <c r="L8" s="178">
        <f>SUM((('AMP-MASTER'!L8*'AMP-MASTER'!P8)*(1+AMPmasterescalated!$E$45)*(1+AMPmasterescalated!$F$45)*(1+$G$45)*(1+$H$45)*(1+$I$45)*(1+$J$45)*(1+$K$45)*(1+$L$45)),(('AMP-MASTER'!L8*'AMP-MASTER'!Q8)*(1+AMPmasterescalated!$E$46)*(1+AMPmasterescalated!$F$46)*(1+$G$46)*(1+$H$46)*(1+$I$46)*(1+$J$46)*(1+$K$46)*(1+$L$46)),(('AMP-MASTER'!L8*'AMP-MASTER'!R8)),(('AMP-MASTER'!L8*'AMP-MASTER'!S8)),(('AMP-MASTER'!L8*'AMP-MASTER'!T8)))</f>
        <v>0</v>
      </c>
      <c r="M8" s="178">
        <f>SUM((('AMP-MASTER'!M8*'AMP-MASTER'!P8)*(1+AMPmasterescalated!$E$45)*(1+AMPmasterescalated!$F$45)*(1+$G$45)*(1+$H$45)*(1+$I$45)*(1+$J$45)*(1+$K$45)*(1+$L$45)*(1+$M$45)),(('AMP-MASTER'!M8*'AMP-MASTER'!Q8)*(1+AMPmasterescalated!$E$46)*(1+AMPmasterescalated!$F$46)*(1+G633)*(1+$H$46)*(1+$I$46)*(1+$J$46)*(1+$K$46)*(1+$L$46)*(1+$M$46)),(('AMP-MASTER'!M8*'AMP-MASTER'!R8)),(('AMP-MASTER'!M8*'AMP-MASTER'!S8)),(('AMP-MASTER'!M8*'AMP-MASTER'!T8)))</f>
        <v>0</v>
      </c>
      <c r="N8" s="178">
        <f>SUM((('AMP-MASTER'!N8*'AMP-MASTER'!P8)*(1+AMPmasterescalated!$E$45)*(1+AMPmasterescalated!$F$45)*(1+$G$45)*(1+$H$45)*(1+$I$45)*(1+$J$45)*(1+$K$45)*(1+$L$45)*(1+$M$45)*(1+$N$45)),(('AMP-MASTER'!N8*'AMP-MASTER'!Q8)*(1+AMPmasterescalated!$E$46)*(1+AMPmasterescalated!$F$46)*(1+G633)*(1+$H$46)*(1+$I$46)*(1+$J$46)*(1+$K$46)*(1+$L$46)*(1+$M$46)*(1+$N$46)),(('AMP-MASTER'!N8*'AMP-MASTER'!R8)),(('AMP-MASTER'!N8*'AMP-MASTER'!S8)),(('AMP-MASTER'!N8*'AMP-MASTER'!T8)))</f>
        <v>0</v>
      </c>
      <c r="O8" s="178">
        <f>SUM((('AMP-MASTER'!O8*'AMP-MASTER'!P8)*(1+AMPmasterescalated!$E$45)*(1+AMPmasterescalated!$F$45)*(1+$G$45)*(1+$H$45)*(1+$I$45)*(1+$J$45)*(1+$K$45)*(1+$L$45)*(1+$M$45)*(1+$N$45)*(1+$O$45)),(('AMP-MASTER'!O8*'AMP-MASTER'!Q8)*(1+AMPmasterescalated!$E$46)*(1+AMPmasterescalated!$F$46)*(1+G633)*(1+$H$46)*(1+$I$46)*(1+$J$46)*(1+$K$46)*(1+$L$46)*(1+$M$46)*(1+$N$46)*(1+$O$46)),(('AMP-MASTER'!O8*'AMP-MASTER'!R8)),(('AMP-MASTER'!O8*'AMP-MASTER'!S8)),(('AMP-MASTER'!O8*'AMP-MASTER'!T8)))</f>
        <v>0</v>
      </c>
      <c r="P8" s="200"/>
    </row>
    <row r="9" spans="1:16" s="173" customFormat="1" ht="30" customHeight="1">
      <c r="A9" s="174">
        <f t="shared" si="0"/>
        <v>7</v>
      </c>
      <c r="B9" s="174" t="s">
        <v>149</v>
      </c>
      <c r="C9" s="190" t="str">
        <f t="shared" ref="C9:C14" si="1">B9</f>
        <v>Earthing and lightning upgrades</v>
      </c>
      <c r="D9" s="174" t="s">
        <v>174</v>
      </c>
      <c r="E9" s="187">
        <f>SUM((('AMP-MASTER'!E9*'AMP-MASTER'!P9)*(1+AMPmasterescalated!$E$45)),(('AMP-MASTER'!E9*'AMP-MASTER'!Q9)*(1+AMPmasterescalated!$E$46)),(('AMP-MASTER'!E9*'AMP-MASTER'!R9)*(1+AMPmasterescalated!$E$47)),(('AMP-MASTER'!E9*'AMP-MASTER'!S9)*(1+AMPmasterescalated!$E$47)),(('AMP-MASTER'!E9*'AMP-MASTER'!T9)*(1+AMPmasterescalated!$E$47)))</f>
        <v>134873.40460000001</v>
      </c>
      <c r="F9" s="178">
        <f>SUM((('AMP-MASTER'!F9*'AMP-MASTER'!P9)*(1+AMPmasterescalated!$E$45)*(1+AMPmasterescalated!$F$45)),(('AMP-MASTER'!F9*'AMP-MASTER'!Q9)*(1+AMPmasterescalated!$E$46)*(1+AMPmasterescalated!$F$46)),(('AMP-MASTER'!F9*'AMP-MASTER'!R9)))</f>
        <v>0</v>
      </c>
      <c r="G9" s="178">
        <f>SUM((('AMP-MASTER'!G9*'AMP-MASTER'!P9)*(1+AMPmasterescalated!$E$45)*(1+AMPmasterescalated!$F$45)*(1+$G$45)),(('AMP-MASTER'!G9*'AMP-MASTER'!Q9)*(1+AMPmasterescalated!$E$46)*(1+AMPmasterescalated!$F$46)*(1+G54)),(('AMP-MASTER'!G9*'AMP-MASTER'!R9)),(('AMP-MASTER'!G9*'AMP-MASTER'!S9)),(('AMP-MASTER'!G9*'AMP-MASTER'!T9)))</f>
        <v>0</v>
      </c>
      <c r="H9" s="178">
        <f>SUM((('AMP-MASTER'!H9*'AMP-MASTER'!P9)*(1+AMPmasterescalated!$E$45)*(1+AMPmasterescalated!$F$45)*(1+$G$45)*(1+$H$45)),(('AMP-MASTER'!H9*'AMP-MASTER'!Q9)*(1+AMPmasterescalated!$E$46)*(1+AMPmasterescalated!$F$46)*(1+$G$46)*(1+$H$46)),(('AMP-MASTER'!H9*'AMP-MASTER'!R9)),(('AMP-MASTER'!H9*'AMP-MASTER'!S9)),(('AMP-MASTER'!H9*'AMP-MASTER'!T9)))</f>
        <v>0</v>
      </c>
      <c r="I9" s="178">
        <f>SUM((('AMP-MASTER'!I9*'AMP-MASTER'!P9)*(1+AMPmasterescalated!$E$45)*(1+AMPmasterescalated!$F$45)*(1+$G$45)*(1+$H$45)*(1+$I$45)),(('AMP-MASTER'!I9*'AMP-MASTER'!Q9)*(1+AMPmasterescalated!$E$46)*(1+AMPmasterescalated!$F$46)*(1+$G$46)*(1+$H$46)*(1+$I$46)),(('AMP-MASTER'!I9*'AMP-MASTER'!R9)),(('AMP-MASTER'!I9*'AMP-MASTER'!S9)),(('AMP-MASTER'!I9*'AMP-MASTER'!T9)))</f>
        <v>0</v>
      </c>
      <c r="J9" s="178">
        <f>SUM((('AMP-MASTER'!J9*'AMP-MASTER'!P9)*(1+AMPmasterescalated!$E$45)*(1+AMPmasterescalated!$F$45)*(1+$G$45)*(1+$H$45)*(1+$I$45)*(1+$J$45)),(('AMP-MASTER'!J9*'AMP-MASTER'!Q9)*(1+AMPmasterescalated!$E$46)*(1+AMPmasterescalated!$F$46)*(1+$G$46)*(1+$H$46)*(1+$I$46)*(1+$J$46)),(('AMP-MASTER'!J9*'AMP-MASTER'!R9)),(('AMP-MASTER'!J9*'AMP-MASTER'!S9)),(('AMP-MASTER'!J9*'AMP-MASTER'!T9)))</f>
        <v>0</v>
      </c>
      <c r="K9" s="178">
        <f>SUM((('AMP-MASTER'!K9*'AMP-MASTER'!P9)*(1+AMPmasterescalated!$E$45)*(1+AMPmasterescalated!$F$45)*(1+$G$45)*(1+$H$45)*(1+$I$45)*(1+$J$45)*(1+K633)),(('AMP-MASTER'!K9*'AMP-MASTER'!Q9)*(1+AMPmasterescalated!$E$46)*(1+AMPmasterescalated!$F$46)*(1+$G$46)*(1+$H$46)*(1+$I$46)*(1+$J$46)*(1+$K$46)),(('AMP-MASTER'!K9*'AMP-MASTER'!R9)),(('AMP-MASTER'!K9*'AMP-MASTER'!S9)),(('AMP-MASTER'!K9*'AMP-MASTER'!T9)))</f>
        <v>0</v>
      </c>
      <c r="L9" s="178">
        <f>SUM((('AMP-MASTER'!L9*'AMP-MASTER'!P9)*(1+AMPmasterescalated!$E$45)*(1+AMPmasterescalated!$F$45)*(1+$G$45)*(1+$H$45)*(1+$I$45)*(1+$J$45)*(1+$K$45)*(1+$L$45)),(('AMP-MASTER'!L9*'AMP-MASTER'!Q9)*(1+AMPmasterescalated!$E$46)*(1+AMPmasterescalated!$F$46)*(1+$G$46)*(1+$H$46)*(1+$I$46)*(1+$J$46)*(1+$K$46)*(1+$L$46)),(('AMP-MASTER'!L9*'AMP-MASTER'!R9)),(('AMP-MASTER'!L9*'AMP-MASTER'!S9)),(('AMP-MASTER'!L9*'AMP-MASTER'!T9)))</f>
        <v>0</v>
      </c>
      <c r="M9" s="178">
        <f>SUM((('AMP-MASTER'!M9*'AMP-MASTER'!P9)*(1+AMPmasterescalated!$E$45)*(1+AMPmasterescalated!$F$45)*(1+$G$45)*(1+$H$45)*(1+$I$45)*(1+$J$45)*(1+$K$45)*(1+$L$45)*(1+$M$45)),(('AMP-MASTER'!M9*'AMP-MASTER'!Q9)*(1+AMPmasterescalated!$E$46)*(1+AMPmasterescalated!$F$46)*(1+G634)*(1+$H$46)*(1+$I$46)*(1+$J$46)*(1+$K$46)*(1+$L$46)*(1+$M$46)),(('AMP-MASTER'!M9*'AMP-MASTER'!R9)),(('AMP-MASTER'!M9*'AMP-MASTER'!S9)),(('AMP-MASTER'!M9*'AMP-MASTER'!T9)))</f>
        <v>0</v>
      </c>
      <c r="N9" s="178">
        <f>SUM((('AMP-MASTER'!N9*'AMP-MASTER'!P9)*(1+AMPmasterescalated!$E$45)*(1+AMPmasterescalated!$F$45)*(1+$G$45)*(1+$H$45)*(1+$I$45)*(1+$J$45)*(1+$K$45)*(1+$L$45)*(1+$M$45)*(1+$N$45)),(('AMP-MASTER'!N9*'AMP-MASTER'!Q9)*(1+AMPmasterescalated!$E$46)*(1+AMPmasterescalated!$F$46)*(1+G634)*(1+$H$46)*(1+$I$46)*(1+$J$46)*(1+$K$46)*(1+$L$46)*(1+$M$46)*(1+$N$46)),(('AMP-MASTER'!N9*'AMP-MASTER'!R9)),(('AMP-MASTER'!N9*'AMP-MASTER'!S9)),(('AMP-MASTER'!N9*'AMP-MASTER'!T9)))</f>
        <v>0</v>
      </c>
      <c r="O9" s="178">
        <f>SUM((('AMP-MASTER'!O9*'AMP-MASTER'!P9)*(1+AMPmasterescalated!$E$45)*(1+AMPmasterescalated!$F$45)*(1+$G$45)*(1+$H$45)*(1+$I$45)*(1+$J$45)*(1+$K$45)*(1+$L$45)*(1+$M$45)*(1+$N$45)*(1+$O$45)),(('AMP-MASTER'!O9*'AMP-MASTER'!Q9)*(1+AMPmasterescalated!$E$46)*(1+AMPmasterescalated!$F$46)*(1+G634)*(1+$H$46)*(1+$I$46)*(1+$J$46)*(1+$K$46)*(1+$L$46)*(1+$M$46)*(1+$N$46)*(1+$O$46)),(('AMP-MASTER'!O9*'AMP-MASTER'!R9)),(('AMP-MASTER'!O9*'AMP-MASTER'!S9)),(('AMP-MASTER'!O9*'AMP-MASTER'!T9)))</f>
        <v>0</v>
      </c>
      <c r="P9" s="200"/>
    </row>
    <row r="10" spans="1:16" s="173" customFormat="1" ht="30" customHeight="1">
      <c r="A10" s="174">
        <f t="shared" si="0"/>
        <v>8</v>
      </c>
      <c r="B10" s="174" t="s">
        <v>178</v>
      </c>
      <c r="C10" s="190" t="str">
        <f t="shared" si="1"/>
        <v>Transfer satellite providers and update IP configuration</v>
      </c>
      <c r="D10" s="174" t="s">
        <v>174</v>
      </c>
      <c r="E10" s="187">
        <f>SUM((('AMP-MASTER'!E10*'AMP-MASTER'!P10)*(1+AMPmasterescalated!$E$45)),(('AMP-MASTER'!E10*'AMP-MASTER'!Q10)*(1+AMPmasterescalated!$E$46)),(('AMP-MASTER'!E10*'AMP-MASTER'!R10)*(1+AMPmasterescalated!$E$47)),(('AMP-MASTER'!E10*'AMP-MASTER'!S10)*(1+AMPmasterescalated!$E$47)),(('AMP-MASTER'!E10*'AMP-MASTER'!T10)*(1+AMPmasterescalated!$E$47)))</f>
        <v>0</v>
      </c>
      <c r="F10" s="178">
        <f>SUM((('AMP-MASTER'!F10*'AMP-MASTER'!P10)*(1+AMPmasterescalated!$E$45)*(1+AMPmasterescalated!$F$45)),(('AMP-MASTER'!F10*'AMP-MASTER'!Q10)*(1+AMPmasterescalated!$E$46)*(1+AMPmasterescalated!$F$46)),(('AMP-MASTER'!F10*'AMP-MASTER'!R10)))</f>
        <v>0</v>
      </c>
      <c r="G10" s="178">
        <f>SUM((('AMP-MASTER'!G10*'AMP-MASTER'!P10)*(1+AMPmasterescalated!$E$45)*(1+AMPmasterescalated!$F$45)*(1+$G$45)),(('AMP-MASTER'!G10*'AMP-MASTER'!Q10)*(1+AMPmasterescalated!$E$46)*(1+AMPmasterescalated!$F$46)*(1+G55)),(('AMP-MASTER'!G10*'AMP-MASTER'!R10)),(('AMP-MASTER'!G10*'AMP-MASTER'!S10)),(('AMP-MASTER'!G10*'AMP-MASTER'!T10)))</f>
        <v>0</v>
      </c>
      <c r="H10" s="178">
        <f>SUM((('AMP-MASTER'!H10*'AMP-MASTER'!P10)*(1+AMPmasterescalated!$E$45)*(1+AMPmasterescalated!$F$45)*(1+$G$45)*(1+$H$45)),(('AMP-MASTER'!H10*'AMP-MASTER'!Q10)*(1+AMPmasterescalated!$E$46)*(1+AMPmasterescalated!$F$46)*(1+$G$46)*(1+$H$46)),(('AMP-MASTER'!H10*'AMP-MASTER'!R10)),(('AMP-MASTER'!H10*'AMP-MASTER'!S10)),(('AMP-MASTER'!H10*'AMP-MASTER'!T10)))</f>
        <v>0</v>
      </c>
      <c r="I10" s="178">
        <f>SUM((('AMP-MASTER'!I10*'AMP-MASTER'!P10)*(1+AMPmasterescalated!$E$45)*(1+AMPmasterescalated!$F$45)*(1+$G$45)*(1+$H$45)*(1+$I$45)),(('AMP-MASTER'!I10*'AMP-MASTER'!Q10)*(1+AMPmasterescalated!$E$46)*(1+AMPmasterescalated!$F$46)*(1+$G$46)*(1+$H$46)*(1+$I$46)),(('AMP-MASTER'!I10*'AMP-MASTER'!R10)),(('AMP-MASTER'!I10*'AMP-MASTER'!S10)),(('AMP-MASTER'!I10*'AMP-MASTER'!T10)))</f>
        <v>0</v>
      </c>
      <c r="J10" s="178">
        <f>SUM((('AMP-MASTER'!J10*'AMP-MASTER'!P10)*(1+AMPmasterescalated!$E$45)*(1+AMPmasterescalated!$F$45)*(1+$G$45)*(1+$H$45)*(1+$I$45)*(1+$J$45)),(('AMP-MASTER'!J10*'AMP-MASTER'!Q10)*(1+AMPmasterescalated!$E$46)*(1+AMPmasterescalated!$F$46)*(1+$G$46)*(1+$H$46)*(1+$I$46)*(1+$J$46)),(('AMP-MASTER'!J10*'AMP-MASTER'!R10)),(('AMP-MASTER'!J10*'AMP-MASTER'!S10)),(('AMP-MASTER'!J10*'AMP-MASTER'!T10)))</f>
        <v>0</v>
      </c>
      <c r="K10" s="178">
        <f>SUM((('AMP-MASTER'!K10*'AMP-MASTER'!P10)*(1+AMPmasterescalated!$E$45)*(1+AMPmasterescalated!$F$45)*(1+$G$45)*(1+$H$45)*(1+$I$45)*(1+$J$45)*(1+K634)),(('AMP-MASTER'!K10*'AMP-MASTER'!Q10)*(1+AMPmasterescalated!$E$46)*(1+AMPmasterescalated!$F$46)*(1+$G$46)*(1+$H$46)*(1+$I$46)*(1+$J$46)*(1+$K$46)),(('AMP-MASTER'!K10*'AMP-MASTER'!R10)),(('AMP-MASTER'!K10*'AMP-MASTER'!S10)),(('AMP-MASTER'!K10*'AMP-MASTER'!T10)))</f>
        <v>0</v>
      </c>
      <c r="L10" s="178">
        <f>SUM((('AMP-MASTER'!L10*'AMP-MASTER'!P10)*(1+AMPmasterescalated!$E$45)*(1+AMPmasterescalated!$F$45)*(1+$G$45)*(1+$H$45)*(1+$I$45)*(1+$J$45)*(1+$K$45)*(1+$L$45)),(('AMP-MASTER'!L10*'AMP-MASTER'!Q10)*(1+AMPmasterescalated!$E$46)*(1+AMPmasterescalated!$F$46)*(1+$G$46)*(1+$H$46)*(1+$I$46)*(1+$J$46)*(1+$K$46)*(1+$L$46)),(('AMP-MASTER'!L10*'AMP-MASTER'!R10)),(('AMP-MASTER'!L10*'AMP-MASTER'!S10)),(('AMP-MASTER'!L10*'AMP-MASTER'!T10)))</f>
        <v>0</v>
      </c>
      <c r="M10" s="178">
        <f>SUM((('AMP-MASTER'!M10*'AMP-MASTER'!P10)*(1+AMPmasterescalated!$E$45)*(1+AMPmasterescalated!$F$45)*(1+$G$45)*(1+$H$45)*(1+$I$45)*(1+$J$45)*(1+$K$45)*(1+$L$45)*(1+$M$45)),(('AMP-MASTER'!M10*'AMP-MASTER'!Q10)*(1+AMPmasterescalated!$E$46)*(1+AMPmasterescalated!$F$46)*(1+G635)*(1+$H$46)*(1+$I$46)*(1+$J$46)*(1+$K$46)*(1+$L$46)*(1+$M$46)),(('AMP-MASTER'!M10*'AMP-MASTER'!R10)),(('AMP-MASTER'!M10*'AMP-MASTER'!S10)),(('AMP-MASTER'!M10*'AMP-MASTER'!T10)))</f>
        <v>0</v>
      </c>
      <c r="N10" s="178">
        <f>SUM((('AMP-MASTER'!N10*'AMP-MASTER'!P10)*(1+AMPmasterescalated!$E$45)*(1+AMPmasterescalated!$F$45)*(1+$G$45)*(1+$H$45)*(1+$I$45)*(1+$J$45)*(1+$K$45)*(1+$L$45)*(1+$M$45)*(1+$N$45)),(('AMP-MASTER'!N10*'AMP-MASTER'!Q10)*(1+AMPmasterescalated!$E$46)*(1+AMPmasterescalated!$F$46)*(1+G635)*(1+$H$46)*(1+$I$46)*(1+$J$46)*(1+$K$46)*(1+$L$46)*(1+$M$46)*(1+$N$46)),(('AMP-MASTER'!N10*'AMP-MASTER'!R10)),(('AMP-MASTER'!N10*'AMP-MASTER'!S10)),(('AMP-MASTER'!N10*'AMP-MASTER'!T10)))</f>
        <v>0</v>
      </c>
      <c r="O10" s="178">
        <f>SUM((('AMP-MASTER'!O10*'AMP-MASTER'!P10)*(1+AMPmasterescalated!$E$45)*(1+AMPmasterescalated!$F$45)*(1+$G$45)*(1+$H$45)*(1+$I$45)*(1+$J$45)*(1+$K$45)*(1+$L$45)*(1+$M$45)*(1+$N$45)*(1+$O$45)),(('AMP-MASTER'!O10*'AMP-MASTER'!Q10)*(1+AMPmasterescalated!$E$46)*(1+AMPmasterescalated!$F$46)*(1+G635)*(1+$H$46)*(1+$I$46)*(1+$J$46)*(1+$K$46)*(1+$L$46)*(1+$M$46)*(1+$N$46)*(1+$O$46)),(('AMP-MASTER'!O10*'AMP-MASTER'!R10)),(('AMP-MASTER'!O10*'AMP-MASTER'!S10)),(('AMP-MASTER'!O10*'AMP-MASTER'!T10)))</f>
        <v>0</v>
      </c>
      <c r="P10" s="200"/>
    </row>
    <row r="11" spans="1:16" s="173" customFormat="1" ht="30" customHeight="1">
      <c r="A11" s="174">
        <f t="shared" si="0"/>
        <v>9</v>
      </c>
      <c r="B11" s="174" t="s">
        <v>179</v>
      </c>
      <c r="C11" s="190" t="str">
        <f t="shared" si="1"/>
        <v>Clear SCADA</v>
      </c>
      <c r="D11" s="174" t="s">
        <v>174</v>
      </c>
      <c r="E11" s="187">
        <f>SUM((('AMP-MASTER'!E11*'AMP-MASTER'!P11)*(1+AMPmasterescalated!$E$45)),(('AMP-MASTER'!E11*'AMP-MASTER'!Q11)*(1+AMPmasterescalated!$E$46)),(('AMP-MASTER'!E11*'AMP-MASTER'!R11)*(1+AMPmasterescalated!$E$47)),(('AMP-MASTER'!E11*'AMP-MASTER'!S11)*(1+AMPmasterescalated!$E$47)),(('AMP-MASTER'!E11*'AMP-MASTER'!T11)*(1+AMPmasterescalated!$E$47)))</f>
        <v>744165.74399999995</v>
      </c>
      <c r="F11" s="178">
        <f>SUM((('AMP-MASTER'!F11*'AMP-MASTER'!P11)*(1+AMPmasterescalated!$E$45)*(1+AMPmasterescalated!$F$45)),(('AMP-MASTER'!F11*'AMP-MASTER'!Q11)*(1+AMPmasterescalated!$E$46)*(1+AMPmasterescalated!$F$46)),(('AMP-MASTER'!F11*'AMP-MASTER'!R11)))</f>
        <v>0</v>
      </c>
      <c r="G11" s="178">
        <f>SUM((('AMP-MASTER'!G11*'AMP-MASTER'!P11)*(1+AMPmasterescalated!$E$45)*(1+AMPmasterescalated!$F$45)*(1+$G$45)),(('AMP-MASTER'!G11*'AMP-MASTER'!Q11)*(1+AMPmasterescalated!$E$46)*(1+AMPmasterescalated!$F$46)*(1+G56)),(('AMP-MASTER'!G11*'AMP-MASTER'!R11)),(('AMP-MASTER'!G11*'AMP-MASTER'!S11)),(('AMP-MASTER'!G11*'AMP-MASTER'!T11)))</f>
        <v>0</v>
      </c>
      <c r="H11" s="178">
        <f>SUM((('AMP-MASTER'!H11*'AMP-MASTER'!P11)*(1+AMPmasterescalated!$E$45)*(1+AMPmasterescalated!$F$45)*(1+$G$45)*(1+$H$45)),(('AMP-MASTER'!H11*'AMP-MASTER'!Q11)*(1+AMPmasterescalated!$E$46)*(1+AMPmasterescalated!$F$46)*(1+$G$46)*(1+$H$46)),(('AMP-MASTER'!H11*'AMP-MASTER'!R11)),(('AMP-MASTER'!H11*'AMP-MASTER'!S11)),(('AMP-MASTER'!H11*'AMP-MASTER'!T11)))</f>
        <v>0</v>
      </c>
      <c r="I11" s="178">
        <f>SUM((('AMP-MASTER'!I11*'AMP-MASTER'!P11)*(1+AMPmasterescalated!$E$45)*(1+AMPmasterescalated!$F$45)*(1+$G$45)*(1+$H$45)*(1+$I$45)),(('AMP-MASTER'!I11*'AMP-MASTER'!Q11)*(1+AMPmasterescalated!$E$46)*(1+AMPmasterescalated!$F$46)*(1+$G$46)*(1+$H$46)*(1+$I$46)),(('AMP-MASTER'!I11*'AMP-MASTER'!R11)),(('AMP-MASTER'!I11*'AMP-MASTER'!S11)),(('AMP-MASTER'!I11*'AMP-MASTER'!T11)))</f>
        <v>0</v>
      </c>
      <c r="J11" s="178">
        <f>SUM((('AMP-MASTER'!J11*'AMP-MASTER'!P11)*(1+AMPmasterescalated!$E$45)*(1+AMPmasterescalated!$F$45)*(1+$G$45)*(1+$H$45)*(1+$I$45)*(1+$J$45)),(('AMP-MASTER'!J11*'AMP-MASTER'!Q11)*(1+AMPmasterescalated!$E$46)*(1+AMPmasterescalated!$F$46)*(1+$G$46)*(1+$H$46)*(1+$I$46)*(1+$J$46)),(('AMP-MASTER'!J11*'AMP-MASTER'!R11)),(('AMP-MASTER'!J11*'AMP-MASTER'!S11)),(('AMP-MASTER'!J11*'AMP-MASTER'!T11)))</f>
        <v>0</v>
      </c>
      <c r="K11" s="178">
        <f>SUM((('AMP-MASTER'!K11*'AMP-MASTER'!P11)*(1+AMPmasterescalated!$E$45)*(1+AMPmasterescalated!$F$45)*(1+$G$45)*(1+$H$45)*(1+$I$45)*(1+$J$45)*(1+K635)),(('AMP-MASTER'!K11*'AMP-MASTER'!Q11)*(1+AMPmasterescalated!$E$46)*(1+AMPmasterescalated!$F$46)*(1+$G$46)*(1+$H$46)*(1+$I$46)*(1+$J$46)*(1+$K$46)),(('AMP-MASTER'!K11*'AMP-MASTER'!R11)),(('AMP-MASTER'!K11*'AMP-MASTER'!S11)),(('AMP-MASTER'!K11*'AMP-MASTER'!T11)))</f>
        <v>0</v>
      </c>
      <c r="L11" s="178">
        <f>SUM((('AMP-MASTER'!L11*'AMP-MASTER'!P11)*(1+AMPmasterescalated!$E$45)*(1+AMPmasterescalated!$F$45)*(1+$G$45)*(1+$H$45)*(1+$I$45)*(1+$J$45)*(1+$K$45)*(1+$L$45)),(('AMP-MASTER'!L11*'AMP-MASTER'!Q11)*(1+AMPmasterescalated!$E$46)*(1+AMPmasterescalated!$F$46)*(1+$G$46)*(1+$H$46)*(1+$I$46)*(1+$J$46)*(1+$K$46)*(1+$L$46)),(('AMP-MASTER'!L11*'AMP-MASTER'!R11)),(('AMP-MASTER'!L11*'AMP-MASTER'!S11)),(('AMP-MASTER'!L11*'AMP-MASTER'!T11)))</f>
        <v>0</v>
      </c>
      <c r="M11" s="178">
        <f>SUM((('AMP-MASTER'!M11*'AMP-MASTER'!P11)*(1+AMPmasterescalated!$E$45)*(1+AMPmasterescalated!$F$45)*(1+$G$45)*(1+$H$45)*(1+$I$45)*(1+$J$45)*(1+$K$45)*(1+$L$45)*(1+$M$45)),(('AMP-MASTER'!M11*'AMP-MASTER'!Q11)*(1+AMPmasterescalated!$E$46)*(1+AMPmasterescalated!$F$46)*(1+G636)*(1+$H$46)*(1+$I$46)*(1+$J$46)*(1+$K$46)*(1+$L$46)*(1+$M$46)),(('AMP-MASTER'!M11*'AMP-MASTER'!R11)),(('AMP-MASTER'!M11*'AMP-MASTER'!S11)),(('AMP-MASTER'!M11*'AMP-MASTER'!T11)))</f>
        <v>0</v>
      </c>
      <c r="N11" s="178">
        <f>SUM((('AMP-MASTER'!N11*'AMP-MASTER'!P11)*(1+AMPmasterescalated!$E$45)*(1+AMPmasterescalated!$F$45)*(1+$G$45)*(1+$H$45)*(1+$I$45)*(1+$J$45)*(1+$K$45)*(1+$L$45)*(1+$M$45)*(1+$N$45)),(('AMP-MASTER'!N11*'AMP-MASTER'!Q11)*(1+AMPmasterescalated!$E$46)*(1+AMPmasterescalated!$F$46)*(1+G636)*(1+$H$46)*(1+$I$46)*(1+$J$46)*(1+$K$46)*(1+$L$46)*(1+$M$46)*(1+$N$46)),(('AMP-MASTER'!N11*'AMP-MASTER'!R11)),(('AMP-MASTER'!N11*'AMP-MASTER'!S11)),(('AMP-MASTER'!N11*'AMP-MASTER'!T11)))</f>
        <v>0</v>
      </c>
      <c r="O11" s="178">
        <f>SUM((('AMP-MASTER'!O11*'AMP-MASTER'!P11)*(1+AMPmasterescalated!$E$45)*(1+AMPmasterescalated!$F$45)*(1+$G$45)*(1+$H$45)*(1+$I$45)*(1+$J$45)*(1+$K$45)*(1+$L$45)*(1+$M$45)*(1+$N$45)*(1+$O$45)),(('AMP-MASTER'!O11*'AMP-MASTER'!Q11)*(1+AMPmasterescalated!$E$46)*(1+AMPmasterescalated!$F$46)*(1+G636)*(1+$H$46)*(1+$I$46)*(1+$J$46)*(1+$K$46)*(1+$L$46)*(1+$M$46)*(1+$N$46)*(1+$O$46)),(('AMP-MASTER'!O11*'AMP-MASTER'!R11)),(('AMP-MASTER'!O11*'AMP-MASTER'!S11)),(('AMP-MASTER'!O11*'AMP-MASTER'!T11)))</f>
        <v>0</v>
      </c>
      <c r="P11" s="200"/>
    </row>
    <row r="12" spans="1:16" s="173" customFormat="1" ht="30" customHeight="1">
      <c r="A12" s="174">
        <f t="shared" si="0"/>
        <v>10</v>
      </c>
      <c r="B12" s="174" t="s">
        <v>180</v>
      </c>
      <c r="C12" s="190" t="str">
        <f t="shared" si="1"/>
        <v>Cathodic protection unit replacement</v>
      </c>
      <c r="D12" s="174" t="s">
        <v>174</v>
      </c>
      <c r="E12" s="187">
        <f>SUM((('AMP-MASTER'!E12*'AMP-MASTER'!P12)*(1+AMPmasterescalated!$E$45)),(('AMP-MASTER'!E12*'AMP-MASTER'!Q12)*(1+AMPmasterescalated!$E$46)),(('AMP-MASTER'!E12*'AMP-MASTER'!R12)*(1+AMPmasterescalated!$E$47)),(('AMP-MASTER'!E12*'AMP-MASTER'!S12)*(1+AMPmasterescalated!$E$47)),(('AMP-MASTER'!E12*'AMP-MASTER'!T12)*(1+AMPmasterescalated!$E$47)))</f>
        <v>28073.079999999998</v>
      </c>
      <c r="F12" s="178">
        <f>SUM((('AMP-MASTER'!F12*'AMP-MASTER'!P12)*(1+AMPmasterescalated!$E$45)*(1+AMPmasterescalated!$F$45)),(('AMP-MASTER'!F12*'AMP-MASTER'!Q12)*(1+AMPmasterescalated!$E$46)*(1+AMPmasterescalated!$F$46)),(('AMP-MASTER'!F12*'AMP-MASTER'!R12)))</f>
        <v>28073.079999999998</v>
      </c>
      <c r="G12" s="178">
        <f>SUM((('AMP-MASTER'!G12*'AMP-MASTER'!P12)*(1+AMPmasterescalated!$E$45)*(1+AMPmasterescalated!$F$45)*(1+$G$45)),(('AMP-MASTER'!G12*'AMP-MASTER'!Q12)*(1+AMPmasterescalated!$E$46)*(1+AMPmasterescalated!$F$46)*(1+G57)),(('AMP-MASTER'!G12*'AMP-MASTER'!R12)),(('AMP-MASTER'!G12*'AMP-MASTER'!S12)),(('AMP-MASTER'!G12*'AMP-MASTER'!T12)))</f>
        <v>28138.624639999998</v>
      </c>
      <c r="H12" s="178">
        <f>SUM((('AMP-MASTER'!H12*'AMP-MASTER'!P12)*(1+AMPmasterescalated!$E$45)*(1+AMPmasterescalated!$F$45)*(1+$G$45)*(1+$H$45)),(('AMP-MASTER'!H12*'AMP-MASTER'!Q12)*(1+AMPmasterescalated!$E$46)*(1+AMPmasterescalated!$F$46)*(1+$G$46)*(1+$H$46)),(('AMP-MASTER'!H12*'AMP-MASTER'!R12)),(('AMP-MASTER'!H12*'AMP-MASTER'!S12)),(('AMP-MASTER'!H12*'AMP-MASTER'!T12)))</f>
        <v>28196.435012479997</v>
      </c>
      <c r="I12" s="178">
        <f>SUM((('AMP-MASTER'!I12*'AMP-MASTER'!P12)*(1+AMPmasterescalated!$E$45)*(1+AMPmasterescalated!$F$45)*(1+$G$45)*(1+$H$45)*(1+$I$45)),(('AMP-MASTER'!I12*'AMP-MASTER'!Q12)*(1+AMPmasterescalated!$E$46)*(1+AMPmasterescalated!$F$46)*(1+$G$46)*(1+$H$46)*(1+$I$46)),(('AMP-MASTER'!I12*'AMP-MASTER'!R12)),(('AMP-MASTER'!I12*'AMP-MASTER'!S12)),(('AMP-MASTER'!I12*'AMP-MASTER'!T12)))</f>
        <v>28279.599362604797</v>
      </c>
      <c r="J12" s="178">
        <f>SUM((('AMP-MASTER'!J12*'AMP-MASTER'!P12)*(1+AMPmasterescalated!$E$45)*(1+AMPmasterescalated!$F$45)*(1+$G$45)*(1+$H$45)*(1+$I$45)*(1+$J$45)),(('AMP-MASTER'!J12*'AMP-MASTER'!Q12)*(1+AMPmasterescalated!$E$46)*(1+AMPmasterescalated!$F$46)*(1+$G$46)*(1+$H$46)*(1+$I$46)*(1+$J$46)),(('AMP-MASTER'!J12*'AMP-MASTER'!R12)),(('AMP-MASTER'!J12*'AMP-MASTER'!S12)),(('AMP-MASTER'!J12*'AMP-MASTER'!T12)))</f>
        <v>28363.595356230842</v>
      </c>
      <c r="K12" s="178">
        <f>SUM((('AMP-MASTER'!K12*'AMP-MASTER'!P12)*(1+AMPmasterescalated!$E$45)*(1+AMPmasterescalated!$F$45)*(1+$G$45)*(1+$H$45)*(1+$I$45)*(1+$J$45)*(1+K636)),(('AMP-MASTER'!K12*'AMP-MASTER'!Q12)*(1+AMPmasterescalated!$E$46)*(1+AMPmasterescalated!$F$46)*(1+$G$46)*(1+$H$46)*(1+$I$46)*(1+$J$46)*(1+$K$46)),(('AMP-MASTER'!K12*'AMP-MASTER'!R12)),(('AMP-MASTER'!K12*'AMP-MASTER'!S12)),(('AMP-MASTER'!K12*'AMP-MASTER'!T12)))</f>
        <v>28363.595356230842</v>
      </c>
      <c r="L12" s="178">
        <f>SUM((('AMP-MASTER'!L12*'AMP-MASTER'!P12)*(1+AMPmasterescalated!$E$45)*(1+AMPmasterescalated!$F$45)*(1+$G$45)*(1+$H$45)*(1+$I$45)*(1+$J$45)*(1+$K$45)*(1+$L$45)),(('AMP-MASTER'!L12*'AMP-MASTER'!Q12)*(1+AMPmasterescalated!$E$46)*(1+AMPmasterescalated!$F$46)*(1+$G$46)*(1+$H$46)*(1+$I$46)*(1+$J$46)*(1+$K$46)*(1+$L$46)),(('AMP-MASTER'!L12*'AMP-MASTER'!R12)),(('AMP-MASTER'!L12*'AMP-MASTER'!S12)),(('AMP-MASTER'!L12*'AMP-MASTER'!T12)))</f>
        <v>14258.493621933427</v>
      </c>
      <c r="M12" s="178">
        <f>SUM((('AMP-MASTER'!M12*'AMP-MASTER'!P12)*(1+AMPmasterescalated!$E$45)*(1+AMPmasterescalated!$F$45)*(1+$G$45)*(1+$H$45)*(1+$I$45)*(1+$J$45)*(1+$K$45)*(1+$L$45)*(1+$M$45)),(('AMP-MASTER'!M12*'AMP-MASTER'!Q12)*(1+AMPmasterescalated!$E$46)*(1+AMPmasterescalated!$F$46)*(1+G637)*(1+$H$46)*(1+$I$46)*(1+$J$46)*(1+$K$46)*(1+$L$46)*(1+$M$46)),(('AMP-MASTER'!M12*'AMP-MASTER'!R12)),(('AMP-MASTER'!M12*'AMP-MASTER'!S12)),(('AMP-MASTER'!M12*'AMP-MASTER'!T12)))</f>
        <v>14297.360064530825</v>
      </c>
      <c r="N12" s="178">
        <f>SUM((('AMP-MASTER'!N12*'AMP-MASTER'!P12)*(1+AMPmasterescalated!$E$45)*(1+AMPmasterescalated!$F$45)*(1+$G$45)*(1+$H$45)*(1+$I$45)*(1+$J$45)*(1+$K$45)*(1+$L$45)*(1+$M$45)*(1+$N$45)),(('AMP-MASTER'!N12*'AMP-MASTER'!Q12)*(1+AMPmasterescalated!$E$46)*(1+AMPmasterescalated!$F$46)*(1+G637)*(1+$H$46)*(1+$I$46)*(1+$J$46)*(1+$K$46)*(1+$L$46)*(1+$M$46)*(1+$N$46)),(('AMP-MASTER'!N12*'AMP-MASTER'!R12)),(('AMP-MASTER'!N12*'AMP-MASTER'!S12)),(('AMP-MASTER'!N12*'AMP-MASTER'!T12)))</f>
        <v>28673.152610223206</v>
      </c>
      <c r="O12" s="178">
        <f>SUM((('AMP-MASTER'!O12*'AMP-MASTER'!P12)*(1+AMPmasterescalated!$E$45)*(1+AMPmasterescalated!$F$45)*(1+$G$45)*(1+$H$45)*(1+$I$45)*(1+$J$45)*(1+$K$45)*(1+$L$45)*(1+$M$45)*(1+$N$45)*(1+$O$45)),(('AMP-MASTER'!O12*'AMP-MASTER'!Q12)*(1+AMPmasterescalated!$E$46)*(1+AMPmasterescalated!$F$46)*(1+G637)*(1+$H$46)*(1+$I$46)*(1+$J$46)*(1+$K$46)*(1+$L$46)*(1+$M$46)*(1+$N$46)*(1+$O$46)),(('AMP-MASTER'!O12*'AMP-MASTER'!R12)),(('AMP-MASTER'!O12*'AMP-MASTER'!S12)),(('AMP-MASTER'!O12*'AMP-MASTER'!T12)))</f>
        <v>39020.966335042074</v>
      </c>
      <c r="P12" s="200"/>
    </row>
    <row r="13" spans="1:16" s="173" customFormat="1" ht="30" customHeight="1">
      <c r="A13" s="174">
        <f t="shared" si="0"/>
        <v>11</v>
      </c>
      <c r="B13" s="174" t="s">
        <v>181</v>
      </c>
      <c r="C13" s="190" t="str">
        <f t="shared" si="1"/>
        <v>New cathodic protection sites</v>
      </c>
      <c r="D13" s="174" t="s">
        <v>174</v>
      </c>
      <c r="E13" s="187">
        <f>SUM((('AMP-MASTER'!E13*'AMP-MASTER'!P13)*(1+AMPmasterescalated!$E$45)),(('AMP-MASTER'!E13*'AMP-MASTER'!Q13)*(1+AMPmasterescalated!$E$46)),(('AMP-MASTER'!E13*'AMP-MASTER'!R13)*(1+AMPmasterescalated!$E$47)),(('AMP-MASTER'!E13*'AMP-MASTER'!S13)*(1+AMPmasterescalated!$E$47)),(('AMP-MASTER'!E13*'AMP-MASTER'!T13)*(1+AMPmasterescalated!$E$47)))</f>
        <v>456715.48733999999</v>
      </c>
      <c r="F13" s="178">
        <f>SUM((('AMP-MASTER'!F13*'AMP-MASTER'!P13)*(1+AMPmasterescalated!$E$45)*(1+AMPmasterescalated!$F$45)),(('AMP-MASTER'!F13*'AMP-MASTER'!Q13)*(1+AMPmasterescalated!$E$46)*(1+AMPmasterescalated!$F$46)),(('AMP-MASTER'!F13*'AMP-MASTER'!R13)))</f>
        <v>338110.5</v>
      </c>
      <c r="G13" s="178">
        <f>SUM((('AMP-MASTER'!G13*'AMP-MASTER'!P13)*(1+AMPmasterescalated!$E$45)*(1+AMPmasterescalated!$F$45)*(1+$G$45)),(('AMP-MASTER'!G13*'AMP-MASTER'!Q13)*(1+AMPmasterescalated!$E$46)*(1+AMPmasterescalated!$F$46)*(1+G58)),(('AMP-MASTER'!G13*'AMP-MASTER'!R13)),(('AMP-MASTER'!G13*'AMP-MASTER'!S13)),(('AMP-MASTER'!G13*'AMP-MASTER'!T13)))</f>
        <v>352590.78399999999</v>
      </c>
      <c r="H13" s="178">
        <f>SUM((('AMP-MASTER'!H13*'AMP-MASTER'!P13)*(1+AMPmasterescalated!$E$45)*(1+AMPmasterescalated!$F$45)*(1+$G$45)*(1+$H$45)),(('AMP-MASTER'!H13*'AMP-MASTER'!Q13)*(1+AMPmasterescalated!$E$46)*(1+AMPmasterescalated!$F$46)*(1+$G$46)*(1+$H$46)),(('AMP-MASTER'!H13*'AMP-MASTER'!R13)),(('AMP-MASTER'!H13*'AMP-MASTER'!S13)),(('AMP-MASTER'!H13*'AMP-MASTER'!T13)))</f>
        <v>0</v>
      </c>
      <c r="I13" s="178">
        <f>SUM((('AMP-MASTER'!I13*'AMP-MASTER'!P13)*(1+AMPmasterescalated!$E$45)*(1+AMPmasterescalated!$F$45)*(1+$G$45)*(1+$H$45)*(1+$I$45)),(('AMP-MASTER'!I13*'AMP-MASTER'!Q13)*(1+AMPmasterescalated!$E$46)*(1+AMPmasterescalated!$F$46)*(1+$G$46)*(1+$H$46)*(1+$I$46)),(('AMP-MASTER'!I13*'AMP-MASTER'!R13)),(('AMP-MASTER'!I13*'AMP-MASTER'!S13)),(('AMP-MASTER'!I13*'AMP-MASTER'!T13)))</f>
        <v>358074.63676487992</v>
      </c>
      <c r="J13" s="178">
        <f>SUM((('AMP-MASTER'!J13*'AMP-MASTER'!P13)*(1+AMPmasterescalated!$E$45)*(1+AMPmasterescalated!$F$45)*(1+$G$45)*(1+$H$45)*(1+$I$45)*(1+$J$45)),(('AMP-MASTER'!J13*'AMP-MASTER'!Q13)*(1+AMPmasterescalated!$E$46)*(1+AMPmasterescalated!$F$46)*(1+$G$46)*(1+$H$46)*(1+$I$46)*(1+$J$46)),(('AMP-MASTER'!J13*'AMP-MASTER'!R13)),(('AMP-MASTER'!J13*'AMP-MASTER'!S13)),(('AMP-MASTER'!J13*'AMP-MASTER'!T13)))</f>
        <v>0</v>
      </c>
      <c r="K13" s="178">
        <f>SUM((('AMP-MASTER'!K13*'AMP-MASTER'!P13)*(1+AMPmasterescalated!$E$45)*(1+AMPmasterescalated!$F$45)*(1+$G$45)*(1+$H$45)*(1+$I$45)*(1+$J$45)*(1+K637)),(('AMP-MASTER'!K13*'AMP-MASTER'!Q13)*(1+AMPmasterescalated!$E$46)*(1+AMPmasterescalated!$F$46)*(1+$G$46)*(1+$H$46)*(1+$I$46)*(1+$J$46)*(1+$K$46)),(('AMP-MASTER'!K13*'AMP-MASTER'!R13)),(('AMP-MASTER'!K13*'AMP-MASTER'!S13)),(('AMP-MASTER'!K13*'AMP-MASTER'!T13)))</f>
        <v>362145.90809386666</v>
      </c>
      <c r="L13" s="178">
        <f>SUM((('AMP-MASTER'!L13*'AMP-MASTER'!P13)*(1+AMPmasterescalated!$E$45)*(1+AMPmasterescalated!$F$45)*(1+$G$45)*(1+$H$45)*(1+$I$45)*(1+$J$45)*(1+$K$45)*(1+$L$45)),(('AMP-MASTER'!L13*'AMP-MASTER'!Q13)*(1+AMPmasterescalated!$E$46)*(1+AMPmasterescalated!$F$46)*(1+$G$46)*(1+$H$46)*(1+$I$46)*(1+$J$46)*(1+$K$46)*(1+$L$46)),(('AMP-MASTER'!L13*'AMP-MASTER'!R13)),(('AMP-MASTER'!L13*'AMP-MASTER'!S13)),(('AMP-MASTER'!L13*'AMP-MASTER'!T13)))</f>
        <v>0</v>
      </c>
      <c r="M13" s="178">
        <f>SUM((('AMP-MASTER'!M13*'AMP-MASTER'!P13)*(1+AMPmasterescalated!$E$45)*(1+AMPmasterescalated!$F$45)*(1+$G$45)*(1+$H$45)*(1+$I$45)*(1+$J$45)*(1+$K$45)*(1+$L$45)*(1+$M$45)),(('AMP-MASTER'!M13*'AMP-MASTER'!Q13)*(1+AMPmasterescalated!$E$46)*(1+AMPmasterescalated!$F$46)*(1+G638)*(1+$H$46)*(1+$I$46)*(1+$J$46)*(1+$K$46)*(1+$L$46)*(1+$M$46)),(('AMP-MASTER'!M13*'AMP-MASTER'!R13)),(('AMP-MASTER'!M13*'AMP-MASTER'!S13)),(('AMP-MASTER'!M13*'AMP-MASTER'!T13)))</f>
        <v>365684.49412659218</v>
      </c>
      <c r="N13" s="178">
        <f>SUM((('AMP-MASTER'!N13*'AMP-MASTER'!P13)*(1+AMPmasterescalated!$E$45)*(1+AMPmasterescalated!$F$45)*(1+$G$45)*(1+$H$45)*(1+$I$45)*(1+$J$45)*(1+$K$45)*(1+$L$45)*(1+$M$45)*(1+$N$45)),(('AMP-MASTER'!N13*'AMP-MASTER'!Q13)*(1+AMPmasterescalated!$E$46)*(1+AMPmasterescalated!$F$46)*(1+G638)*(1+$H$46)*(1+$I$46)*(1+$J$46)*(1+$K$46)*(1+$L$46)*(1+$M$46)*(1+$N$46)),(('AMP-MASTER'!N13*'AMP-MASTER'!R13)),(('AMP-MASTER'!N13*'AMP-MASTER'!S13)),(('AMP-MASTER'!N13*'AMP-MASTER'!T13)))</f>
        <v>0</v>
      </c>
      <c r="O13" s="178">
        <f>SUM((('AMP-MASTER'!O13*'AMP-MASTER'!P13)*(1+AMPmasterescalated!$E$45)*(1+AMPmasterescalated!$F$45)*(1+$G$45)*(1+$H$45)*(1+$I$45)*(1+$J$45)*(1+$K$45)*(1+$L$45)*(1+$M$45)*(1+$N$45)*(1+$O$45)),(('AMP-MASTER'!O13*'AMP-MASTER'!Q13)*(1+AMPmasterescalated!$E$46)*(1+AMPmasterescalated!$F$46)*(1+G638)*(1+$H$46)*(1+$I$46)*(1+$J$46)*(1+$K$46)*(1+$L$46)*(1+$M$46)*(1+$N$46)*(1+$O$46)),(('AMP-MASTER'!O13*'AMP-MASTER'!R13)),(('AMP-MASTER'!O13*'AMP-MASTER'!S13)),(('AMP-MASTER'!O13*'AMP-MASTER'!T13)))</f>
        <v>370208.07996489503</v>
      </c>
      <c r="P13" s="200"/>
    </row>
    <row r="14" spans="1:16" s="173" customFormat="1" ht="30" customHeight="1">
      <c r="A14" s="174">
        <f t="shared" si="0"/>
        <v>12</v>
      </c>
      <c r="B14" s="174" t="s">
        <v>182</v>
      </c>
      <c r="C14" s="190" t="str">
        <f t="shared" si="1"/>
        <v>AC mitigation</v>
      </c>
      <c r="D14" s="174" t="s">
        <v>172</v>
      </c>
      <c r="E14" s="187">
        <f>SUM((('AMP-MASTER'!E14*'AMP-MASTER'!P14)*(1+AMPmasterescalated!$E$45)),(('AMP-MASTER'!E14*'AMP-MASTER'!Q14)*(1+AMPmasterescalated!$E$46)),(('AMP-MASTER'!E14*'AMP-MASTER'!R14)*(1+AMPmasterescalated!$E$47)),(('AMP-MASTER'!E14*'AMP-MASTER'!S14)*(1+AMPmasterescalated!$E$47)),(('AMP-MASTER'!E14*'AMP-MASTER'!T14)*(1+AMPmasterescalated!$E$47)))</f>
        <v>201799.99999999997</v>
      </c>
      <c r="F14" s="178">
        <f>SUM((('AMP-MASTER'!F14*'AMP-MASTER'!P14)*(1+AMPmasterescalated!$E$45)*(1+AMPmasterescalated!$F$45)),(('AMP-MASTER'!F14*'AMP-MASTER'!Q14)*(1+AMPmasterescalated!$E$46)*(1+AMPmasterescalated!$F$46)),(('AMP-MASTER'!F14*'AMP-MASTER'!R14)))</f>
        <v>0</v>
      </c>
      <c r="G14" s="178">
        <f>SUM((('AMP-MASTER'!G14*'AMP-MASTER'!P14)*(1+AMPmasterescalated!$E$45)*(1+AMPmasterescalated!$F$45)*(1+$G$45)),(('AMP-MASTER'!G14*'AMP-MASTER'!Q14)*(1+AMPmasterescalated!$E$46)*(1+AMPmasterescalated!$F$46)*(1+G59)),(('AMP-MASTER'!G14*'AMP-MASTER'!R14)),(('AMP-MASTER'!G14*'AMP-MASTER'!S14)),(('AMP-MASTER'!G14*'AMP-MASTER'!T14)))</f>
        <v>0</v>
      </c>
      <c r="H14" s="178">
        <f>SUM((('AMP-MASTER'!H14*'AMP-MASTER'!P14)*(1+AMPmasterescalated!$E$45)*(1+AMPmasterescalated!$F$45)*(1+$G$45)*(1+$H$45)),(('AMP-MASTER'!H14*'AMP-MASTER'!Q14)*(1+AMPmasterescalated!$E$46)*(1+AMPmasterescalated!$F$46)*(1+$G$46)*(1+$H$46)),(('AMP-MASTER'!H14*'AMP-MASTER'!R14)),(('AMP-MASTER'!H14*'AMP-MASTER'!S14)),(('AMP-MASTER'!H14*'AMP-MASTER'!T14)))</f>
        <v>0</v>
      </c>
      <c r="I14" s="178">
        <f>SUM((('AMP-MASTER'!I14*'AMP-MASTER'!P14)*(1+AMPmasterescalated!$E$45)*(1+AMPmasterescalated!$F$45)*(1+$G$45)*(1+$H$45)*(1+$I$45)),(('AMP-MASTER'!I14*'AMP-MASTER'!Q14)*(1+AMPmasterescalated!$E$46)*(1+AMPmasterescalated!$F$46)*(1+$G$46)*(1+$H$46)*(1+$I$46)),(('AMP-MASTER'!I14*'AMP-MASTER'!R14)),(('AMP-MASTER'!I14*'AMP-MASTER'!S14)),(('AMP-MASTER'!I14*'AMP-MASTER'!T14)))</f>
        <v>0</v>
      </c>
      <c r="J14" s="178">
        <f>SUM((('AMP-MASTER'!J14*'AMP-MASTER'!P14)*(1+AMPmasterescalated!$E$45)*(1+AMPmasterescalated!$F$45)*(1+$G$45)*(1+$H$45)*(1+$I$45)*(1+$J$45)),(('AMP-MASTER'!J14*'AMP-MASTER'!Q14)*(1+AMPmasterescalated!$E$46)*(1+AMPmasterescalated!$F$46)*(1+$G$46)*(1+$H$46)*(1+$I$46)*(1+$J$46)),(('AMP-MASTER'!J14*'AMP-MASTER'!R14)),(('AMP-MASTER'!J14*'AMP-MASTER'!S14)),(('AMP-MASTER'!J14*'AMP-MASTER'!T14)))</f>
        <v>0</v>
      </c>
      <c r="K14" s="178">
        <f>SUM((('AMP-MASTER'!K14*'AMP-MASTER'!P14)*(1+AMPmasterescalated!$E$45)*(1+AMPmasterescalated!$F$45)*(1+$G$45)*(1+$H$45)*(1+$I$45)*(1+$J$45)*(1+K638)),(('AMP-MASTER'!K14*'AMP-MASTER'!Q14)*(1+AMPmasterescalated!$E$46)*(1+AMPmasterescalated!$F$46)*(1+$G$46)*(1+$H$46)*(1+$I$46)*(1+$J$46)*(1+$K$46)),(('AMP-MASTER'!K14*'AMP-MASTER'!R14)),(('AMP-MASTER'!K14*'AMP-MASTER'!S14)),(('AMP-MASTER'!K14*'AMP-MASTER'!T14)))</f>
        <v>0</v>
      </c>
      <c r="L14" s="178">
        <f>SUM((('AMP-MASTER'!L14*'AMP-MASTER'!P14)*(1+AMPmasterescalated!$E$45)*(1+AMPmasterescalated!$F$45)*(1+$G$45)*(1+$H$45)*(1+$I$45)*(1+$J$45)*(1+$K$45)*(1+$L$45)),(('AMP-MASTER'!L14*'AMP-MASTER'!Q14)*(1+AMPmasterescalated!$E$46)*(1+AMPmasterescalated!$F$46)*(1+$G$46)*(1+$H$46)*(1+$I$46)*(1+$J$46)*(1+$K$46)*(1+$L$46)),(('AMP-MASTER'!L14*'AMP-MASTER'!R14)),(('AMP-MASTER'!L14*'AMP-MASTER'!S14)),(('AMP-MASTER'!L14*'AMP-MASTER'!T14)))</f>
        <v>0</v>
      </c>
      <c r="M14" s="178">
        <f>SUM((('AMP-MASTER'!M14*'AMP-MASTER'!P14)*(1+AMPmasterescalated!$E$45)*(1+AMPmasterescalated!$F$45)*(1+$G$45)*(1+$H$45)*(1+$I$45)*(1+$J$45)*(1+$K$45)*(1+$L$45)*(1+$M$45)),(('AMP-MASTER'!M14*'AMP-MASTER'!Q14)*(1+AMPmasterescalated!$E$46)*(1+AMPmasterescalated!$F$46)*(1+G639)*(1+$H$46)*(1+$I$46)*(1+$J$46)*(1+$K$46)*(1+$L$46)*(1+$M$46)),(('AMP-MASTER'!M14*'AMP-MASTER'!R14)),(('AMP-MASTER'!M14*'AMP-MASTER'!S14)),(('AMP-MASTER'!M14*'AMP-MASTER'!T14)))</f>
        <v>0</v>
      </c>
      <c r="N14" s="178">
        <f>SUM((('AMP-MASTER'!N14*'AMP-MASTER'!P14)*(1+AMPmasterescalated!$E$45)*(1+AMPmasterescalated!$F$45)*(1+$G$45)*(1+$H$45)*(1+$I$45)*(1+$J$45)*(1+$K$45)*(1+$L$45)*(1+$M$45)*(1+$N$45)),(('AMP-MASTER'!N14*'AMP-MASTER'!Q14)*(1+AMPmasterescalated!$E$46)*(1+AMPmasterescalated!$F$46)*(1+G639)*(1+$H$46)*(1+$I$46)*(1+$J$46)*(1+$K$46)*(1+$L$46)*(1+$M$46)*(1+$N$46)),(('AMP-MASTER'!N14*'AMP-MASTER'!R14)),(('AMP-MASTER'!N14*'AMP-MASTER'!S14)),(('AMP-MASTER'!N14*'AMP-MASTER'!T14)))</f>
        <v>0</v>
      </c>
      <c r="O14" s="178">
        <f>SUM((('AMP-MASTER'!O14*'AMP-MASTER'!P14)*(1+AMPmasterescalated!$E$45)*(1+AMPmasterescalated!$F$45)*(1+$G$45)*(1+$H$45)*(1+$I$45)*(1+$J$45)*(1+$K$45)*(1+$L$45)*(1+$M$45)*(1+$N$45)*(1+$O$45)),(('AMP-MASTER'!O14*'AMP-MASTER'!Q14)*(1+AMPmasterescalated!$E$46)*(1+AMPmasterescalated!$F$46)*(1+G639)*(1+$H$46)*(1+$I$46)*(1+$J$46)*(1+$K$46)*(1+$L$46)*(1+$M$46)*(1+$N$46)*(1+$O$46)),(('AMP-MASTER'!O14*'AMP-MASTER'!R14)),(('AMP-MASTER'!O14*'AMP-MASTER'!S14)),(('AMP-MASTER'!O14*'AMP-MASTER'!T14)))</f>
        <v>0</v>
      </c>
      <c r="P14" s="200"/>
    </row>
    <row r="15" spans="1:16" s="173" customFormat="1" ht="30" customHeight="1">
      <c r="A15" s="174">
        <f t="shared" si="0"/>
        <v>13</v>
      </c>
      <c r="B15" s="174" t="s">
        <v>183</v>
      </c>
      <c r="C15" s="190" t="s">
        <v>68</v>
      </c>
      <c r="D15" s="174" t="s">
        <v>172</v>
      </c>
      <c r="E15" s="187">
        <f>SUM((('AMP-MASTER'!E15*'AMP-MASTER'!P15)*(1+AMPmasterescalated!$E$45)),(('AMP-MASTER'!E15*'AMP-MASTER'!Q15)*(1+AMPmasterescalated!$E$46)),(('AMP-MASTER'!E15*'AMP-MASTER'!R15)*(1+AMPmasterescalated!$E$47)),(('AMP-MASTER'!E15*'AMP-MASTER'!S15)*(1+AMPmasterescalated!$E$47)),(('AMP-MASTER'!E15*'AMP-MASTER'!T15)*(1+AMPmasterescalated!$E$47)))</f>
        <v>235261.30509999997</v>
      </c>
      <c r="F15" s="178">
        <f>SUM((('AMP-MASTER'!F15*'AMP-MASTER'!P15)*(1+AMPmasterescalated!$E$45)*(1+AMPmasterescalated!$F$45)),(('AMP-MASTER'!F15*'AMP-MASTER'!Q15)*(1+AMPmasterescalated!$E$46)*(1+AMPmasterescalated!$F$46)),(('AMP-MASTER'!F15*'AMP-MASTER'!R15)))</f>
        <v>0</v>
      </c>
      <c r="G15" s="178">
        <f>SUM((('AMP-MASTER'!G15*'AMP-MASTER'!P15)*(1+AMPmasterescalated!$E$45)*(1+AMPmasterescalated!$F$45)*(1+$G$45)),(('AMP-MASTER'!G15*'AMP-MASTER'!Q15)*(1+AMPmasterescalated!$E$46)*(1+AMPmasterescalated!$F$46)*(1+G60)),(('AMP-MASTER'!G15*'AMP-MASTER'!R15)),(('AMP-MASTER'!G15*'AMP-MASTER'!S15)),(('AMP-MASTER'!G15*'AMP-MASTER'!T15)))</f>
        <v>0</v>
      </c>
      <c r="H15" s="178">
        <f>SUM((('AMP-MASTER'!H15*'AMP-MASTER'!P15)*(1+AMPmasterescalated!$E$45)*(1+AMPmasterescalated!$F$45)*(1+$G$45)*(1+$H$45)),(('AMP-MASTER'!H15*'AMP-MASTER'!Q15)*(1+AMPmasterescalated!$E$46)*(1+AMPmasterescalated!$F$46)*(1+$G$46)*(1+$H$46)),(('AMP-MASTER'!H15*'AMP-MASTER'!R15)),(('AMP-MASTER'!H15*'AMP-MASTER'!S15)),(('AMP-MASTER'!H15*'AMP-MASTER'!T15)))</f>
        <v>0</v>
      </c>
      <c r="I15" s="178">
        <f>SUM((('AMP-MASTER'!I15*'AMP-MASTER'!P15)*(1+AMPmasterescalated!$E$45)*(1+AMPmasterescalated!$F$45)*(1+$G$45)*(1+$H$45)*(1+$I$45)),(('AMP-MASTER'!I15*'AMP-MASTER'!Q15)*(1+AMPmasterescalated!$E$46)*(1+AMPmasterescalated!$F$46)*(1+$G$46)*(1+$H$46)*(1+$I$46)),(('AMP-MASTER'!I15*'AMP-MASTER'!R15)),(('AMP-MASTER'!I15*'AMP-MASTER'!S15)),(('AMP-MASTER'!I15*'AMP-MASTER'!T15)))</f>
        <v>0</v>
      </c>
      <c r="J15" s="178">
        <f>SUM((('AMP-MASTER'!J15*'AMP-MASTER'!P15)*(1+AMPmasterescalated!$E$45)*(1+AMPmasterescalated!$F$45)*(1+$G$45)*(1+$H$45)*(1+$I$45)*(1+$J$45)),(('AMP-MASTER'!J15*'AMP-MASTER'!Q15)*(1+AMPmasterescalated!$E$46)*(1+AMPmasterescalated!$F$46)*(1+$G$46)*(1+$H$46)*(1+$I$46)*(1+$J$46)),(('AMP-MASTER'!J15*'AMP-MASTER'!R15)),(('AMP-MASTER'!J15*'AMP-MASTER'!S15)),(('AMP-MASTER'!J15*'AMP-MASTER'!T15)))</f>
        <v>0</v>
      </c>
      <c r="K15" s="178">
        <f>SUM((('AMP-MASTER'!K15*'AMP-MASTER'!P15)*(1+AMPmasterescalated!$E$45)*(1+AMPmasterescalated!$F$45)*(1+$G$45)*(1+$H$45)*(1+$I$45)*(1+$J$45)*(1+K639)),(('AMP-MASTER'!K15*'AMP-MASTER'!Q15)*(1+AMPmasterescalated!$E$46)*(1+AMPmasterescalated!$F$46)*(1+$G$46)*(1+$H$46)*(1+$I$46)*(1+$J$46)*(1+$K$46)),(('AMP-MASTER'!K15*'AMP-MASTER'!R15)),(('AMP-MASTER'!K15*'AMP-MASTER'!S15)),(('AMP-MASTER'!K15*'AMP-MASTER'!T15)))</f>
        <v>0</v>
      </c>
      <c r="L15" s="178">
        <f>SUM((('AMP-MASTER'!L15*'AMP-MASTER'!P15)*(1+AMPmasterescalated!$E$45)*(1+AMPmasterescalated!$F$45)*(1+$G$45)*(1+$H$45)*(1+$I$45)*(1+$J$45)*(1+$K$45)*(1+$L$45)),(('AMP-MASTER'!L15*'AMP-MASTER'!Q15)*(1+AMPmasterescalated!$E$46)*(1+AMPmasterescalated!$F$46)*(1+$G$46)*(1+$H$46)*(1+$I$46)*(1+$J$46)*(1+$K$46)*(1+$L$46)),(('AMP-MASTER'!L15*'AMP-MASTER'!R15)),(('AMP-MASTER'!L15*'AMP-MASTER'!S15)),(('AMP-MASTER'!L15*'AMP-MASTER'!T15)))</f>
        <v>0</v>
      </c>
      <c r="M15" s="178">
        <f>SUM((('AMP-MASTER'!M15*'AMP-MASTER'!P15)*(1+AMPmasterescalated!$E$45)*(1+AMPmasterescalated!$F$45)*(1+$G$45)*(1+$H$45)*(1+$I$45)*(1+$J$45)*(1+$K$45)*(1+$L$45)*(1+$M$45)),(('AMP-MASTER'!M15*'AMP-MASTER'!Q15)*(1+AMPmasterescalated!$E$46)*(1+AMPmasterescalated!$F$46)*(1+G640)*(1+$H$46)*(1+$I$46)*(1+$J$46)*(1+$K$46)*(1+$L$46)*(1+$M$46)),(('AMP-MASTER'!M15*'AMP-MASTER'!R15)),(('AMP-MASTER'!M15*'AMP-MASTER'!S15)),(('AMP-MASTER'!M15*'AMP-MASTER'!T15)))</f>
        <v>0</v>
      </c>
      <c r="N15" s="178">
        <f>SUM((('AMP-MASTER'!N15*'AMP-MASTER'!P15)*(1+AMPmasterescalated!$E$45)*(1+AMPmasterescalated!$F$45)*(1+$G$45)*(1+$H$45)*(1+$I$45)*(1+$J$45)*(1+$K$45)*(1+$L$45)*(1+$M$45)*(1+$N$45)),(('AMP-MASTER'!N15*'AMP-MASTER'!Q15)*(1+AMPmasterescalated!$E$46)*(1+AMPmasterescalated!$F$46)*(1+G640)*(1+$H$46)*(1+$I$46)*(1+$J$46)*(1+$K$46)*(1+$L$46)*(1+$M$46)*(1+$N$46)),(('AMP-MASTER'!N15*'AMP-MASTER'!R15)),(('AMP-MASTER'!N15*'AMP-MASTER'!S15)),(('AMP-MASTER'!N15*'AMP-MASTER'!T15)))</f>
        <v>0</v>
      </c>
      <c r="O15" s="178">
        <f>SUM((('AMP-MASTER'!O15*'AMP-MASTER'!P15)*(1+AMPmasterescalated!$E$45)*(1+AMPmasterescalated!$F$45)*(1+$G$45)*(1+$H$45)*(1+$I$45)*(1+$J$45)*(1+$K$45)*(1+$L$45)*(1+$M$45)*(1+$N$45)*(1+$O$45)),(('AMP-MASTER'!O15*'AMP-MASTER'!Q15)*(1+AMPmasterescalated!$E$46)*(1+AMPmasterescalated!$F$46)*(1+G640)*(1+$H$46)*(1+$I$46)*(1+$J$46)*(1+$K$46)*(1+$L$46)*(1+$M$46)*(1+$N$46)*(1+$O$46)),(('AMP-MASTER'!O15*'AMP-MASTER'!R15)),(('AMP-MASTER'!O15*'AMP-MASTER'!S15)),(('AMP-MASTER'!O15*'AMP-MASTER'!T15)))</f>
        <v>0</v>
      </c>
      <c r="P15" s="200"/>
    </row>
    <row r="16" spans="1:16" s="173" customFormat="1" ht="30" customHeight="1">
      <c r="A16" s="174">
        <f t="shared" si="0"/>
        <v>14</v>
      </c>
      <c r="B16" s="174" t="s">
        <v>184</v>
      </c>
      <c r="C16" s="190" t="str">
        <f>B16</f>
        <v>Replace mainline valve actuators</v>
      </c>
      <c r="D16" s="174" t="s">
        <v>174</v>
      </c>
      <c r="E16" s="187">
        <f>SUM((('AMP-MASTER'!E16*'AMP-MASTER'!P16)*(1+AMPmasterescalated!$E$45)),(('AMP-MASTER'!E16*'AMP-MASTER'!Q16)*(1+AMPmasterescalated!$E$46)),(('AMP-MASTER'!E16*'AMP-MASTER'!R16)*(1+AMPmasterescalated!$E$47)),(('AMP-MASTER'!E16*'AMP-MASTER'!S16)*(1+AMPmasterescalated!$E$47)),(('AMP-MASTER'!E16*'AMP-MASTER'!T16)*(1+AMPmasterescalated!$E$47)))</f>
        <v>95119.7</v>
      </c>
      <c r="F16" s="178">
        <f>SUM((('AMP-MASTER'!F16*'AMP-MASTER'!P16)*(1+AMPmasterescalated!$E$45)*(1+AMPmasterescalated!$F$45)),(('AMP-MASTER'!F16*'AMP-MASTER'!Q16)*(1+AMPmasterescalated!$E$46)*(1+AMPmasterescalated!$F$46)),(('AMP-MASTER'!F16*'AMP-MASTER'!R16)))</f>
        <v>89312.391999999993</v>
      </c>
      <c r="G16" s="178">
        <f>SUM((('AMP-MASTER'!G16*'AMP-MASTER'!P16)*(1+AMPmasterescalated!$E$45)*(1+AMPmasterescalated!$F$45)*(1+$G$45)),(('AMP-MASTER'!G16*'AMP-MASTER'!Q16)*(1+AMPmasterescalated!$E$46)*(1+AMPmasterescalated!$F$46)*(1+G62)),(('AMP-MASTER'!G16*'AMP-MASTER'!R16)),(('AMP-MASTER'!G16*'AMP-MASTER'!S16)),(('AMP-MASTER'!G16*'AMP-MASTER'!T16)))</f>
        <v>0</v>
      </c>
      <c r="H16" s="178">
        <f>SUM((('AMP-MASTER'!H16*'AMP-MASTER'!P16)*(1+AMPmasterescalated!$E$45)*(1+AMPmasterescalated!$F$45)*(1+$G$45)*(1+$H$45)),(('AMP-MASTER'!H16*'AMP-MASTER'!Q16)*(1+AMPmasterescalated!$E$46)*(1+AMPmasterescalated!$F$46)*(1+$G$46)*(1+$H$46)),(('AMP-MASTER'!H16*'AMP-MASTER'!R16)),(('AMP-MASTER'!H16*'AMP-MASTER'!S16)),(('AMP-MASTER'!H16*'AMP-MASTER'!T16)))</f>
        <v>89502.103501951991</v>
      </c>
      <c r="I16" s="178">
        <f>SUM((('AMP-MASTER'!I16*'AMP-MASTER'!P16)*(1+AMPmasterescalated!$E$45)*(1+AMPmasterescalated!$F$45)*(1+$G$45)*(1+$H$45)*(1+$I$45)),(('AMP-MASTER'!I16*'AMP-MASTER'!Q16)*(1+AMPmasterescalated!$E$46)*(1+AMPmasterescalated!$F$46)*(1+$G$46)*(1+$H$46)*(1+$I$46)),(('AMP-MASTER'!I16*'AMP-MASTER'!R16)),(('AMP-MASTER'!I16*'AMP-MASTER'!S16)),(('AMP-MASTER'!I16*'AMP-MASTER'!T16)))</f>
        <v>0</v>
      </c>
      <c r="J16" s="178">
        <f>SUM((('AMP-MASTER'!J16*'AMP-MASTER'!P16)*(1+AMPmasterescalated!$E$45)*(1+AMPmasterescalated!$F$45)*(1+$G$45)*(1+$H$45)*(1+$I$45)*(1+$J$45)),(('AMP-MASTER'!J16*'AMP-MASTER'!Q16)*(1+AMPmasterescalated!$E$46)*(1+AMPmasterescalated!$F$46)*(1+$G$46)*(1+$H$46)*(1+$I$46)*(1+$J$46)),(('AMP-MASTER'!J16*'AMP-MASTER'!R16)),(('AMP-MASTER'!J16*'AMP-MASTER'!S16)),(('AMP-MASTER'!J16*'AMP-MASTER'!T16)))</f>
        <v>86740.377925984474</v>
      </c>
      <c r="K16" s="178">
        <f>SUM((('AMP-MASTER'!K16*'AMP-MASTER'!P16)*(1+AMPmasterescalated!$E$45)*(1+AMPmasterescalated!$F$45)*(1+$G$45)*(1+$H$45)*(1+$I$45)*(1+$J$45)*(1+K641)),(('AMP-MASTER'!K16*'AMP-MASTER'!Q16)*(1+AMPmasterescalated!$E$46)*(1+AMPmasterescalated!$F$46)*(1+$G$46)*(1+$H$46)*(1+$I$46)*(1+$J$46)*(1+$K$46)),(('AMP-MASTER'!K16*'AMP-MASTER'!R16)),(('AMP-MASTER'!K16*'AMP-MASTER'!S16)),(('AMP-MASTER'!K16*'AMP-MASTER'!T16)))</f>
        <v>0</v>
      </c>
      <c r="L16" s="178">
        <f>SUM((('AMP-MASTER'!L16*'AMP-MASTER'!P16)*(1+AMPmasterescalated!$E$45)*(1+AMPmasterescalated!$F$45)*(1+$G$45)*(1+$H$45)*(1+$I$45)*(1+$J$45)*(1+$K$45)*(1+$L$45)),(('AMP-MASTER'!L16*'AMP-MASTER'!Q16)*(1+AMPmasterescalated!$E$46)*(1+AMPmasterescalated!$F$46)*(1+$G$46)*(1+$H$46)*(1+$I$46)*(1+$J$46)*(1+$K$46)*(1+$L$46)),(('AMP-MASTER'!L16*'AMP-MASTER'!R16)),(('AMP-MASTER'!L16*'AMP-MASTER'!S16)),(('AMP-MASTER'!L16*'AMP-MASTER'!T16)))</f>
        <v>88986.177153604425</v>
      </c>
      <c r="M16" s="178">
        <f>SUM((('AMP-MASTER'!M16*'AMP-MASTER'!P16)*(1+AMPmasterescalated!$E$45)*(1+AMPmasterescalated!$F$45)*(1+$G$45)*(1+$H$45)*(1+$I$45)*(1+$J$45)*(1+$K$45)*(1+$L$45)*(1+$M$45)),(('AMP-MASTER'!M16*'AMP-MASTER'!Q16)*(1+AMPmasterescalated!$E$46)*(1+AMPmasterescalated!$F$46)*(1+G642)*(1+$H$46)*(1+$I$46)*(1+$J$46)*(1+$K$46)*(1+$L$46)*(1+$M$46)),(('AMP-MASTER'!M16*'AMP-MASTER'!R16)),(('AMP-MASTER'!M16*'AMP-MASTER'!S16)),(('AMP-MASTER'!M16*'AMP-MASTER'!T16)))</f>
        <v>0</v>
      </c>
      <c r="N16" s="178">
        <f>SUM((('AMP-MASTER'!N16*'AMP-MASTER'!P16)*(1+AMPmasterescalated!$E$45)*(1+AMPmasterescalated!$F$45)*(1+$G$45)*(1+$H$45)*(1+$I$45)*(1+$J$45)*(1+$K$45)*(1+$L$45)*(1+$M$45)*(1+$N$45)),(('AMP-MASTER'!N16*'AMP-MASTER'!Q16)*(1+AMPmasterescalated!$E$46)*(1+AMPmasterescalated!$F$46)*(1+G642)*(1+$H$46)*(1+$I$46)*(1+$J$46)*(1+$K$46)*(1+$L$46)*(1+$M$46)*(1+$N$46)),(('AMP-MASTER'!N16*'AMP-MASTER'!R16)),(('AMP-MASTER'!N16*'AMP-MASTER'!S16)),(('AMP-MASTER'!N16*'AMP-MASTER'!T16)))</f>
        <v>87200.444051745522</v>
      </c>
      <c r="O16" s="178">
        <f>SUM((('AMP-MASTER'!O16*'AMP-MASTER'!P16)*(1+AMPmasterescalated!$E$45)*(1+AMPmasterescalated!$F$45)*(1+$G$45)*(1+$H$45)*(1+$I$45)*(1+$J$45)*(1+$K$45)*(1+$L$45)*(1+$M$45)*(1+$N$45)*(1+$O$45)),(('AMP-MASTER'!O16*'AMP-MASTER'!Q16)*(1+AMPmasterescalated!$E$46)*(1+AMPmasterescalated!$F$46)*(1+G642)*(1+$H$46)*(1+$I$46)*(1+$J$46)*(1+$K$46)*(1+$L$46)*(1+$M$46)*(1+$N$46)*(1+$O$46)),(('AMP-MASTER'!O16*'AMP-MASTER'!R16)),(('AMP-MASTER'!O16*'AMP-MASTER'!S16)),(('AMP-MASTER'!O16*'AMP-MASTER'!T16)))</f>
        <v>0</v>
      </c>
      <c r="P16" s="200"/>
    </row>
    <row r="17" spans="1:16" s="173" customFormat="1" ht="30" customHeight="1">
      <c r="A17" s="174">
        <f t="shared" si="0"/>
        <v>15</v>
      </c>
      <c r="B17" s="174" t="s">
        <v>185</v>
      </c>
      <c r="C17" s="190" t="s">
        <v>184</v>
      </c>
      <c r="D17" s="174" t="s">
        <v>174</v>
      </c>
      <c r="E17" s="187">
        <f>SUM((('AMP-MASTER'!E17*'AMP-MASTER'!P17)*(1+AMPmasterescalated!$E$45)),(('AMP-MASTER'!E17*'AMP-MASTER'!Q17)*(1+AMPmasterescalated!$E$46)),(('AMP-MASTER'!E17*'AMP-MASTER'!R17)*(1+AMPmasterescalated!$E$47)),(('AMP-MASTER'!E17*'AMP-MASTER'!S17)*(1+AMPmasterescalated!$E$47)),(('AMP-MASTER'!E17*'AMP-MASTER'!T17)*(1+AMPmasterescalated!$E$47)))</f>
        <v>47063.45</v>
      </c>
      <c r="F17" s="178">
        <f>SUM((('AMP-MASTER'!F17*'AMP-MASTER'!P17)*(1+AMPmasterescalated!$E$45)*(1+AMPmasterescalated!$F$45)),(('AMP-MASTER'!F17*'AMP-MASTER'!Q17)*(1+AMPmasterescalated!$E$46)*(1+AMPmasterescalated!$F$46)),(('AMP-MASTER'!F17*'AMP-MASTER'!R17)))</f>
        <v>0</v>
      </c>
      <c r="G17" s="178">
        <f>SUM((('AMP-MASTER'!G17*'AMP-MASTER'!P17)*(1+AMPmasterescalated!$E$45)*(1+AMPmasterescalated!$F$45)*(1+$G$45)),(('AMP-MASTER'!G17*'AMP-MASTER'!Q17)*(1+AMPmasterescalated!$E$46)*(1+AMPmasterescalated!$F$46)*(1+G63)),(('AMP-MASTER'!G17*'AMP-MASTER'!R17)),(('AMP-MASTER'!G17*'AMP-MASTER'!S17)),(('AMP-MASTER'!G17*'AMP-MASTER'!T17)))</f>
        <v>0</v>
      </c>
      <c r="H17" s="178">
        <f>SUM((('AMP-MASTER'!H17*'AMP-MASTER'!P17)*(1+AMPmasterescalated!$E$45)*(1+AMPmasterescalated!$F$45)*(1+$G$45)*(1+$H$45)),(('AMP-MASTER'!H17*'AMP-MASTER'!Q17)*(1+AMPmasterescalated!$E$46)*(1+AMPmasterescalated!$F$46)*(1+$G$46)*(1+$H$46)),(('AMP-MASTER'!H17*'AMP-MASTER'!R17)),(('AMP-MASTER'!H17*'AMP-MASTER'!S17)),(('AMP-MASTER'!H17*'AMP-MASTER'!T17)))</f>
        <v>0</v>
      </c>
      <c r="I17" s="178">
        <f>SUM((('AMP-MASTER'!I17*'AMP-MASTER'!P17)*(1+AMPmasterescalated!$E$45)*(1+AMPmasterescalated!$F$45)*(1+$G$45)*(1+$H$45)*(1+$I$45)),(('AMP-MASTER'!I17*'AMP-MASTER'!Q17)*(1+AMPmasterescalated!$E$46)*(1+AMPmasterescalated!$F$46)*(1+$G$46)*(1+$H$46)*(1+$I$46)),(('AMP-MASTER'!I17*'AMP-MASTER'!R17)),(('AMP-MASTER'!I17*'AMP-MASTER'!S17)),(('AMP-MASTER'!I17*'AMP-MASTER'!T17)))</f>
        <v>0</v>
      </c>
      <c r="J17" s="178">
        <f>SUM((('AMP-MASTER'!J17*'AMP-MASTER'!P17)*(1+AMPmasterescalated!$E$45)*(1+AMPmasterescalated!$F$45)*(1+$G$45)*(1+$H$45)*(1+$I$45)*(1+$J$45)),(('AMP-MASTER'!J17*'AMP-MASTER'!Q17)*(1+AMPmasterescalated!$E$46)*(1+AMPmasterescalated!$F$46)*(1+$G$46)*(1+$H$46)*(1+$I$46)*(1+$J$46)),(('AMP-MASTER'!J17*'AMP-MASTER'!R17)),(('AMP-MASTER'!J17*'AMP-MASTER'!S17)),(('AMP-MASTER'!J17*'AMP-MASTER'!T17)))</f>
        <v>0</v>
      </c>
      <c r="K17" s="178">
        <f>SUM((('AMP-MASTER'!K17*'AMP-MASTER'!P17)*(1+AMPmasterescalated!$E$45)*(1+AMPmasterescalated!$F$45)*(1+$G$45)*(1+$H$45)*(1+$I$45)*(1+$J$45)*(1+K642)),(('AMP-MASTER'!K17*'AMP-MASTER'!Q17)*(1+AMPmasterescalated!$E$46)*(1+AMPmasterescalated!$F$46)*(1+$G$46)*(1+$H$46)*(1+$I$46)*(1+$J$46)*(1+$K$46)),(('AMP-MASTER'!K17*'AMP-MASTER'!R17)),(('AMP-MASTER'!K17*'AMP-MASTER'!S17)),(('AMP-MASTER'!K17*'AMP-MASTER'!T17)))</f>
        <v>0</v>
      </c>
      <c r="L17" s="178">
        <f>SUM((('AMP-MASTER'!L17*'AMP-MASTER'!P17)*(1+AMPmasterescalated!$E$45)*(1+AMPmasterescalated!$F$45)*(1+$G$45)*(1+$H$45)*(1+$I$45)*(1+$J$45)*(1+$K$45)*(1+$L$45)),(('AMP-MASTER'!L17*'AMP-MASTER'!Q17)*(1+AMPmasterescalated!$E$46)*(1+AMPmasterescalated!$F$46)*(1+$G$46)*(1+$H$46)*(1+$I$46)*(1+$J$46)*(1+$K$46)*(1+$L$46)),(('AMP-MASTER'!L17*'AMP-MASTER'!R17)),(('AMP-MASTER'!L17*'AMP-MASTER'!S17)),(('AMP-MASTER'!L17*'AMP-MASTER'!T17)))</f>
        <v>0</v>
      </c>
      <c r="M17" s="178">
        <f>SUM((('AMP-MASTER'!M17*'AMP-MASTER'!P17)*(1+AMPmasterescalated!$E$45)*(1+AMPmasterescalated!$F$45)*(1+$G$45)*(1+$H$45)*(1+$I$45)*(1+$J$45)*(1+$K$45)*(1+$L$45)*(1+$M$45)),(('AMP-MASTER'!M17*'AMP-MASTER'!Q17)*(1+AMPmasterescalated!$E$46)*(1+AMPmasterescalated!$F$46)*(1+G643)*(1+$H$46)*(1+$I$46)*(1+$J$46)*(1+$K$46)*(1+$L$46)*(1+$M$46)),(('AMP-MASTER'!M17*'AMP-MASTER'!R17)),(('AMP-MASTER'!M17*'AMP-MASTER'!S17)),(('AMP-MASTER'!M17*'AMP-MASTER'!T17)))</f>
        <v>0</v>
      </c>
      <c r="N17" s="178">
        <f>SUM((('AMP-MASTER'!N17*'AMP-MASTER'!P17)*(1+AMPmasterescalated!$E$45)*(1+AMPmasterescalated!$F$45)*(1+$G$45)*(1+$H$45)*(1+$I$45)*(1+$J$45)*(1+$K$45)*(1+$L$45)*(1+$M$45)*(1+$N$45)),(('AMP-MASTER'!N17*'AMP-MASTER'!Q17)*(1+AMPmasterescalated!$E$46)*(1+AMPmasterescalated!$F$46)*(1+G643)*(1+$H$46)*(1+$I$46)*(1+$J$46)*(1+$K$46)*(1+$L$46)*(1+$M$46)*(1+$N$46)),(('AMP-MASTER'!N17*'AMP-MASTER'!R17)),(('AMP-MASTER'!N17*'AMP-MASTER'!S17)),(('AMP-MASTER'!N17*'AMP-MASTER'!T17)))</f>
        <v>0</v>
      </c>
      <c r="O17" s="178">
        <f>SUM((('AMP-MASTER'!O17*'AMP-MASTER'!P17)*(1+AMPmasterescalated!$E$45)*(1+AMPmasterescalated!$F$45)*(1+$G$45)*(1+$H$45)*(1+$I$45)*(1+$J$45)*(1+$K$45)*(1+$L$45)*(1+$M$45)*(1+$N$45)*(1+$O$45)),(('AMP-MASTER'!O17*'AMP-MASTER'!Q17)*(1+AMPmasterescalated!$E$46)*(1+AMPmasterescalated!$F$46)*(1+G643)*(1+$H$46)*(1+$I$46)*(1+$J$46)*(1+$K$46)*(1+$L$46)*(1+$M$46)*(1+$N$46)*(1+$O$46)),(('AMP-MASTER'!O17*'AMP-MASTER'!R17)),(('AMP-MASTER'!O17*'AMP-MASTER'!S17)),(('AMP-MASTER'!O17*'AMP-MASTER'!T17)))</f>
        <v>0</v>
      </c>
      <c r="P17" s="200"/>
    </row>
    <row r="18" spans="1:16" s="173" customFormat="1" ht="30" customHeight="1">
      <c r="A18" s="174">
        <f t="shared" si="0"/>
        <v>16</v>
      </c>
      <c r="B18" s="174" t="s">
        <v>152</v>
      </c>
      <c r="C18" s="190" t="str">
        <f>B18</f>
        <v>Wizard controller replacement</v>
      </c>
      <c r="D18" s="174" t="s">
        <v>174</v>
      </c>
      <c r="E18" s="187">
        <f>SUM((('AMP-MASTER'!E18*'AMP-MASTER'!P18)*(1+AMPmasterescalated!$E$45)),(('AMP-MASTER'!E18*'AMP-MASTER'!Q18)*(1+AMPmasterescalated!$E$46)),(('AMP-MASTER'!E18*'AMP-MASTER'!R18)*(1+AMPmasterescalated!$E$47)),(('AMP-MASTER'!E18*'AMP-MASTER'!S18)*(1+AMPmasterescalated!$E$47)),(('AMP-MASTER'!E18*'AMP-MASTER'!T18)*(1+AMPmasterescalated!$E$47)))</f>
        <v>9026.73</v>
      </c>
      <c r="F18" s="178">
        <f>SUM((('AMP-MASTER'!F18*'AMP-MASTER'!P18)*(1+AMPmasterescalated!$E$45)*(1+AMPmasterescalated!$F$45)),(('AMP-MASTER'!F18*'AMP-MASTER'!Q18)*(1+AMPmasterescalated!$E$46)*(1+AMPmasterescalated!$F$46)),(('AMP-MASTER'!F18*'AMP-MASTER'!R18)))</f>
        <v>30089.1</v>
      </c>
      <c r="G18" s="178">
        <f>SUM((('AMP-MASTER'!G18*'AMP-MASTER'!P18)*(1+AMPmasterescalated!$E$45)*(1+AMPmasterescalated!$F$45)*(1+$G$45)),(('AMP-MASTER'!G18*'AMP-MASTER'!Q18)*(1+AMPmasterescalated!$E$46)*(1+AMPmasterescalated!$F$46)*(1+G64)),(('AMP-MASTER'!G18*'AMP-MASTER'!R18)),(('AMP-MASTER'!G18*'AMP-MASTER'!S18)),(('AMP-MASTER'!G18*'AMP-MASTER'!T18)))</f>
        <v>0</v>
      </c>
      <c r="H18" s="178">
        <f>SUM((('AMP-MASTER'!H18*'AMP-MASTER'!P18)*(1+AMPmasterescalated!$E$45)*(1+AMPmasterescalated!$F$45)*(1+$G$45)*(1+$H$45)),(('AMP-MASTER'!H18*'AMP-MASTER'!Q18)*(1+AMPmasterescalated!$E$46)*(1+AMPmasterescalated!$F$46)*(1+$G$46)*(1+$H$46)),(('AMP-MASTER'!H18*'AMP-MASTER'!R18)),(('AMP-MASTER'!H18*'AMP-MASTER'!S18)),(('AMP-MASTER'!H18*'AMP-MASTER'!T18)))</f>
        <v>15119.747944799998</v>
      </c>
      <c r="I18" s="178">
        <f>SUM((('AMP-MASTER'!I18*'AMP-MASTER'!P18)*(1+AMPmasterescalated!$E$45)*(1+AMPmasterescalated!$F$45)*(1+$G$45)*(1+$H$45)*(1+$I$45)),(('AMP-MASTER'!I18*'AMP-MASTER'!Q18)*(1+AMPmasterescalated!$E$46)*(1+AMPmasterescalated!$F$46)*(1+$G$46)*(1+$H$46)*(1+$I$46)),(('AMP-MASTER'!I18*'AMP-MASTER'!R18)),(('AMP-MASTER'!I18*'AMP-MASTER'!S18)),(('AMP-MASTER'!I18*'AMP-MASTER'!T18)))</f>
        <v>0</v>
      </c>
      <c r="J18" s="178">
        <f>SUM((('AMP-MASTER'!J18*'AMP-MASTER'!P18)*(1+AMPmasterescalated!$E$45)*(1+AMPmasterescalated!$F$45)*(1+$G$45)*(1+$H$45)*(1+$I$45)*(1+$J$45)),(('AMP-MASTER'!J18*'AMP-MASTER'!Q18)*(1+AMPmasterescalated!$E$46)*(1+AMPmasterescalated!$F$46)*(1+$G$46)*(1+$H$46)*(1+$I$46)*(1+$J$46)),(('AMP-MASTER'!J18*'AMP-MASTER'!R18)),(('AMP-MASTER'!J18*'AMP-MASTER'!S18)),(('AMP-MASTER'!J18*'AMP-MASTER'!T18)))</f>
        <v>15221.64987849048</v>
      </c>
      <c r="K18" s="178">
        <f>SUM((('AMP-MASTER'!K18*'AMP-MASTER'!P18)*(1+AMPmasterescalated!$E$45)*(1+AMPmasterescalated!$F$45)*(1+$G$45)*(1+$H$45)*(1+$I$45)*(1+$J$45)*(1+K643)),(('AMP-MASTER'!K18*'AMP-MASTER'!Q18)*(1+AMPmasterescalated!$E$46)*(1+AMPmasterescalated!$F$46)*(1+$G$46)*(1+$H$46)*(1+$I$46)*(1+$J$46)*(1+$K$46)),(('AMP-MASTER'!K18*'AMP-MASTER'!R18)),(('AMP-MASTER'!K18*'AMP-MASTER'!S18)),(('AMP-MASTER'!K18*'AMP-MASTER'!T18)))</f>
        <v>0</v>
      </c>
      <c r="L18" s="178">
        <f>SUM((('AMP-MASTER'!L18*'AMP-MASTER'!P18)*(1+AMPmasterescalated!$E$45)*(1+AMPmasterescalated!$F$45)*(1+$G$45)*(1+$H$45)*(1+$I$45)*(1+$J$45)*(1+$K$45)*(1+$L$45)),(('AMP-MASTER'!L18*'AMP-MASTER'!Q18)*(1+AMPmasterescalated!$E$46)*(1+AMPmasterescalated!$F$46)*(1+$G$46)*(1+$H$46)*(1+$I$46)*(1+$J$46)*(1+$K$46)*(1+$L$46)),(('AMP-MASTER'!L18*'AMP-MASTER'!R18)),(('AMP-MASTER'!L18*'AMP-MASTER'!S18)),(('AMP-MASTER'!L18*'AMP-MASTER'!T18)))</f>
        <v>15315.158479943464</v>
      </c>
      <c r="M18" s="178">
        <f>SUM((('AMP-MASTER'!M18*'AMP-MASTER'!P18)*(1+AMPmasterescalated!$E$45)*(1+AMPmasterescalated!$F$45)*(1+$G$45)*(1+$H$45)*(1+$I$45)*(1+$J$45)*(1+$K$45)*(1+$L$45)*(1+$M$45)),(('AMP-MASTER'!M18*'AMP-MASTER'!Q18)*(1+AMPmasterescalated!$E$46)*(1+AMPmasterescalated!$F$46)*(1+G644)*(1+$H$46)*(1+$I$46)*(1+$J$46)*(1+$K$46)*(1+$L$46)*(1+$M$46)),(('AMP-MASTER'!M18*'AMP-MASTER'!R18)),(('AMP-MASTER'!M18*'AMP-MASTER'!S18)),(('AMP-MASTER'!M18*'AMP-MASTER'!T18)))</f>
        <v>0</v>
      </c>
      <c r="N18" s="178">
        <f>SUM((('AMP-MASTER'!N18*'AMP-MASTER'!P18)*(1+AMPmasterescalated!$E$45)*(1+AMPmasterescalated!$F$45)*(1+$G$45)*(1+$H$45)*(1+$I$45)*(1+$J$45)*(1+$K$45)*(1+$L$45)*(1+$M$45)*(1+$N$45)),(('AMP-MASTER'!N18*'AMP-MASTER'!Q18)*(1+AMPmasterescalated!$E$46)*(1+AMPmasterescalated!$F$46)*(1+G644)*(1+$H$46)*(1+$I$46)*(1+$J$46)*(1+$K$46)*(1+$L$46)*(1+$M$46)*(1+$N$46)),(('AMP-MASTER'!N18*'AMP-MASTER'!R18)),(('AMP-MASTER'!N18*'AMP-MASTER'!S18)),(('AMP-MASTER'!N18*'AMP-MASTER'!T18)))</f>
        <v>0</v>
      </c>
      <c r="O18" s="178">
        <f>SUM((('AMP-MASTER'!O18*'AMP-MASTER'!P18)*(1+AMPmasterescalated!$E$45)*(1+AMPmasterescalated!$F$45)*(1+$G$45)*(1+$H$45)*(1+$I$45)*(1+$J$45)*(1+$K$45)*(1+$L$45)*(1+$M$45)*(1+$N$45)*(1+$O$45)),(('AMP-MASTER'!O18*'AMP-MASTER'!Q18)*(1+AMPmasterescalated!$E$46)*(1+AMPmasterescalated!$F$46)*(1+G644)*(1+$H$46)*(1+$I$46)*(1+$J$46)*(1+$K$46)*(1+$L$46)*(1+$M$46)*(1+$N$46)*(1+$O$46)),(('AMP-MASTER'!O18*'AMP-MASTER'!R18)),(('AMP-MASTER'!O18*'AMP-MASTER'!S18)),(('AMP-MASTER'!O18*'AMP-MASTER'!T18)))</f>
        <v>0</v>
      </c>
    </row>
    <row r="19" spans="1:16" s="173" customFormat="1" ht="30" customHeight="1">
      <c r="A19" s="174">
        <f t="shared" si="0"/>
        <v>17</v>
      </c>
      <c r="B19" s="174" t="s">
        <v>186</v>
      </c>
      <c r="C19" s="190" t="str">
        <f>B19</f>
        <v>Slops tanks</v>
      </c>
      <c r="D19" s="174" t="s">
        <v>174</v>
      </c>
      <c r="E19" s="187">
        <f>SUM((('AMP-MASTER'!E19*'AMP-MASTER'!P19)*(1+AMPmasterescalated!$E$45)),(('AMP-MASTER'!E19*'AMP-MASTER'!Q19)*(1+AMPmasterescalated!$E$46)),(('AMP-MASTER'!E19*'AMP-MASTER'!R19)*(1+AMPmasterescalated!$E$47)),(('AMP-MASTER'!E19*'AMP-MASTER'!S19)*(1+AMPmasterescalated!$E$47)),(('AMP-MASTER'!E19*'AMP-MASTER'!T19)*(1+AMPmasterescalated!$E$47)))</f>
        <v>20144</v>
      </c>
      <c r="F19" s="178">
        <f>SUM((('AMP-MASTER'!F19*'AMP-MASTER'!P19)*(1+AMPmasterescalated!$E$45)*(1+AMPmasterescalated!$F$45)),(('AMP-MASTER'!F19*'AMP-MASTER'!Q19)*(1+AMPmasterescalated!$E$46)*(1+AMPmasterescalated!$F$46)),(('AMP-MASTER'!F19*'AMP-MASTER'!R19)))</f>
        <v>0</v>
      </c>
      <c r="G19" s="178">
        <f>SUM((('AMP-MASTER'!G19*'AMP-MASTER'!P19)*(1+AMPmasterescalated!$E$45)*(1+AMPmasterescalated!$F$45)*(1+$G$45)),(('AMP-MASTER'!G19*'AMP-MASTER'!Q19)*(1+AMPmasterescalated!$E$46)*(1+AMPmasterescalated!$F$46)*(1+G66)),(('AMP-MASTER'!G19*'AMP-MASTER'!R19)),(('AMP-MASTER'!G19*'AMP-MASTER'!S19)),(('AMP-MASTER'!G19*'AMP-MASTER'!T19)))</f>
        <v>0</v>
      </c>
      <c r="H19" s="178">
        <f>SUM((('AMP-MASTER'!H19*'AMP-MASTER'!P19)*(1+AMPmasterescalated!$E$45)*(1+AMPmasterescalated!$F$45)*(1+$G$45)*(1+$H$45)),(('AMP-MASTER'!H19*'AMP-MASTER'!Q19)*(1+AMPmasterescalated!$E$46)*(1+AMPmasterescalated!$F$46)*(1+$G$46)*(1+$H$46)),(('AMP-MASTER'!H19*'AMP-MASTER'!R19)),(('AMP-MASTER'!H19*'AMP-MASTER'!S19)),(('AMP-MASTER'!H19*'AMP-MASTER'!T19)))</f>
        <v>0</v>
      </c>
      <c r="I19" s="178">
        <f>SUM((('AMP-MASTER'!I19*'AMP-MASTER'!P19)*(1+AMPmasterescalated!$E$45)*(1+AMPmasterescalated!$F$45)*(1+$G$45)*(1+$H$45)*(1+$I$45)),(('AMP-MASTER'!I19*'AMP-MASTER'!Q19)*(1+AMPmasterescalated!$E$46)*(1+AMPmasterescalated!$F$46)*(1+$G$46)*(1+$H$46)*(1+$I$46)),(('AMP-MASTER'!I19*'AMP-MASTER'!R19)),(('AMP-MASTER'!I19*'AMP-MASTER'!S19)),(('AMP-MASTER'!I19*'AMP-MASTER'!T19)))</f>
        <v>0</v>
      </c>
      <c r="J19" s="178">
        <f>SUM((('AMP-MASTER'!J19*'AMP-MASTER'!P19)*(1+AMPmasterescalated!$E$45)*(1+AMPmasterescalated!$F$45)*(1+$G$45)*(1+$H$45)*(1+$I$45)*(1+$J$45)),(('AMP-MASTER'!J19*'AMP-MASTER'!Q19)*(1+AMPmasterescalated!$E$46)*(1+AMPmasterescalated!$F$46)*(1+$G$46)*(1+$H$46)*(1+$I$46)*(1+$J$46)),(('AMP-MASTER'!J19*'AMP-MASTER'!R19)),(('AMP-MASTER'!J19*'AMP-MASTER'!S19)),(('AMP-MASTER'!J19*'AMP-MASTER'!T19)))</f>
        <v>0</v>
      </c>
      <c r="K19" s="178">
        <f>SUM((('AMP-MASTER'!K19*'AMP-MASTER'!P19)*(1+AMPmasterescalated!$E$45)*(1+AMPmasterescalated!$F$45)*(1+$G$45)*(1+$H$45)*(1+$I$45)*(1+$J$45)*(1+K645)),(('AMP-MASTER'!K19*'AMP-MASTER'!Q19)*(1+AMPmasterescalated!$E$46)*(1+AMPmasterescalated!$F$46)*(1+$G$46)*(1+$H$46)*(1+$I$46)*(1+$J$46)*(1+$K$46)),(('AMP-MASTER'!K19*'AMP-MASTER'!R19)),(('AMP-MASTER'!K19*'AMP-MASTER'!S19)),(('AMP-MASTER'!K19*'AMP-MASTER'!T19)))</f>
        <v>0</v>
      </c>
      <c r="L19" s="178">
        <f>SUM((('AMP-MASTER'!L19*'AMP-MASTER'!P19)*(1+AMPmasterescalated!$E$45)*(1+AMPmasterescalated!$F$45)*(1+$G$45)*(1+$H$45)*(1+$I$45)*(1+$J$45)*(1+$K$45)*(1+$L$45)),(('AMP-MASTER'!L19*'AMP-MASTER'!Q19)*(1+AMPmasterescalated!$E$46)*(1+AMPmasterescalated!$F$46)*(1+$G$46)*(1+$H$46)*(1+$I$46)*(1+$J$46)*(1+$K$46)*(1+$L$46)),(('AMP-MASTER'!L19*'AMP-MASTER'!R19)),(('AMP-MASTER'!L19*'AMP-MASTER'!S19)),(('AMP-MASTER'!L19*'AMP-MASTER'!T19)))</f>
        <v>0</v>
      </c>
      <c r="M19" s="178">
        <f>SUM((('AMP-MASTER'!M19*'AMP-MASTER'!P19)*(1+AMPmasterescalated!$E$45)*(1+AMPmasterescalated!$F$45)*(1+$G$45)*(1+$H$45)*(1+$I$45)*(1+$J$45)*(1+$K$45)*(1+$L$45)*(1+$M$45)),(('AMP-MASTER'!M19*'AMP-MASTER'!Q19)*(1+AMPmasterescalated!$E$46)*(1+AMPmasterescalated!$F$46)*(1+G646)*(1+$H$46)*(1+$I$46)*(1+$J$46)*(1+$K$46)*(1+$L$46)*(1+$M$46)),(('AMP-MASTER'!M19*'AMP-MASTER'!R19)),(('AMP-MASTER'!M19*'AMP-MASTER'!S19)),(('AMP-MASTER'!M19*'AMP-MASTER'!T19)))</f>
        <v>0</v>
      </c>
      <c r="N19" s="178">
        <f>SUM((('AMP-MASTER'!N19*'AMP-MASTER'!P19)*(1+AMPmasterescalated!$E$45)*(1+AMPmasterescalated!$F$45)*(1+$G$45)*(1+$H$45)*(1+$I$45)*(1+$J$45)*(1+$K$45)*(1+$L$45)*(1+$M$45)*(1+$N$45)),(('AMP-MASTER'!N19*'AMP-MASTER'!Q19)*(1+AMPmasterescalated!$E$46)*(1+AMPmasterescalated!$F$46)*(1+G646)*(1+$H$46)*(1+$I$46)*(1+$J$46)*(1+$K$46)*(1+$L$46)*(1+$M$46)*(1+$N$46)),(('AMP-MASTER'!N19*'AMP-MASTER'!R19)),(('AMP-MASTER'!N19*'AMP-MASTER'!S19)),(('AMP-MASTER'!N19*'AMP-MASTER'!T19)))</f>
        <v>0</v>
      </c>
      <c r="O19" s="178">
        <f>SUM((('AMP-MASTER'!O19*'AMP-MASTER'!P19)*(1+AMPmasterescalated!$E$45)*(1+AMPmasterescalated!$F$45)*(1+$G$45)*(1+$H$45)*(1+$I$45)*(1+$J$45)*(1+$K$45)*(1+$L$45)*(1+$M$45)*(1+$N$45)*(1+$O$45)),(('AMP-MASTER'!O19*'AMP-MASTER'!Q19)*(1+AMPmasterescalated!$E$46)*(1+AMPmasterescalated!$F$46)*(1+G646)*(1+$H$46)*(1+$I$46)*(1+$J$46)*(1+$K$46)*(1+$L$46)*(1+$M$46)*(1+$N$46)*(1+$O$46)),(('AMP-MASTER'!O19*'AMP-MASTER'!R19)),(('AMP-MASTER'!O19*'AMP-MASTER'!S19)),(('AMP-MASTER'!O19*'AMP-MASTER'!T19)))</f>
        <v>0</v>
      </c>
    </row>
    <row r="20" spans="1:16" s="173" customFormat="1" ht="30" customHeight="1">
      <c r="A20" s="174">
        <f t="shared" si="0"/>
        <v>18</v>
      </c>
      <c r="B20" s="174" t="s">
        <v>187</v>
      </c>
      <c r="C20" s="190" t="str">
        <f>B20</f>
        <v>Ladder access</v>
      </c>
      <c r="D20" s="174" t="s">
        <v>174</v>
      </c>
      <c r="E20" s="187">
        <f>SUM((('AMP-MASTER'!E20*'AMP-MASTER'!P20)*(1+AMPmasterescalated!$E$45)),(('AMP-MASTER'!E20*'AMP-MASTER'!Q20)*(1+AMPmasterescalated!$E$46)),(('AMP-MASTER'!E20*'AMP-MASTER'!R20)*(1+AMPmasterescalated!$E$47)),(('AMP-MASTER'!E20*'AMP-MASTER'!S20)*(1+AMPmasterescalated!$E$47)),(('AMP-MASTER'!E20*'AMP-MASTER'!T20)*(1+AMPmasterescalated!$E$47)))</f>
        <v>19136.8</v>
      </c>
      <c r="F20" s="178">
        <f>SUM((('AMP-MASTER'!F20*'AMP-MASTER'!P20)*(1+AMPmasterescalated!$E$45)*(1+AMPmasterescalated!$F$45)),(('AMP-MASTER'!F20*'AMP-MASTER'!Q20)*(1+AMPmasterescalated!$E$46)*(1+AMPmasterescalated!$F$46)),(('AMP-MASTER'!F20*'AMP-MASTER'!R20)))</f>
        <v>0</v>
      </c>
      <c r="G20" s="178">
        <f>SUM((('AMP-MASTER'!G20*'AMP-MASTER'!P20)*(1+AMPmasterescalated!$E$45)*(1+AMPmasterescalated!$F$45)*(1+$G$45)),(('AMP-MASTER'!G20*'AMP-MASTER'!Q20)*(1+AMPmasterescalated!$E$46)*(1+AMPmasterescalated!$F$46)*(1+G67)),(('AMP-MASTER'!G20*'AMP-MASTER'!R20)),(('AMP-MASTER'!G20*'AMP-MASTER'!S20)),(('AMP-MASTER'!G20*'AMP-MASTER'!T20)))</f>
        <v>0</v>
      </c>
      <c r="H20" s="178">
        <f>SUM((('AMP-MASTER'!H20*'AMP-MASTER'!P20)*(1+AMPmasterescalated!$E$45)*(1+AMPmasterescalated!$F$45)*(1+$G$45)*(1+$H$45)),(('AMP-MASTER'!H20*'AMP-MASTER'!Q20)*(1+AMPmasterescalated!$E$46)*(1+AMPmasterescalated!$F$46)*(1+$G$46)*(1+$H$46)),(('AMP-MASTER'!H20*'AMP-MASTER'!R20)),(('AMP-MASTER'!H20*'AMP-MASTER'!S20)),(('AMP-MASTER'!H20*'AMP-MASTER'!T20)))</f>
        <v>0</v>
      </c>
      <c r="I20" s="178">
        <f>SUM((('AMP-MASTER'!I20*'AMP-MASTER'!P20)*(1+AMPmasterescalated!$E$45)*(1+AMPmasterescalated!$F$45)*(1+$G$45)*(1+$H$45)*(1+$I$45)),(('AMP-MASTER'!I20*'AMP-MASTER'!Q20)*(1+AMPmasterescalated!$E$46)*(1+AMPmasterescalated!$F$46)*(1+$G$46)*(1+$H$46)*(1+$I$46)),(('AMP-MASTER'!I20*'AMP-MASTER'!R20)),(('AMP-MASTER'!I20*'AMP-MASTER'!S20)),(('AMP-MASTER'!I20*'AMP-MASTER'!T20)))</f>
        <v>0</v>
      </c>
      <c r="J20" s="178">
        <f>SUM((('AMP-MASTER'!J20*'AMP-MASTER'!P20)*(1+AMPmasterescalated!$E$45)*(1+AMPmasterescalated!$F$45)*(1+$G$45)*(1+$H$45)*(1+$I$45)*(1+$J$45)),(('AMP-MASTER'!J20*'AMP-MASTER'!Q20)*(1+AMPmasterescalated!$E$46)*(1+AMPmasterescalated!$F$46)*(1+$G$46)*(1+$H$46)*(1+$I$46)*(1+$J$46)),(('AMP-MASTER'!J20*'AMP-MASTER'!R20)),(('AMP-MASTER'!J20*'AMP-MASTER'!S20)),(('AMP-MASTER'!J20*'AMP-MASTER'!T20)))</f>
        <v>0</v>
      </c>
      <c r="K20" s="178">
        <f>SUM((('AMP-MASTER'!K20*'AMP-MASTER'!P20)*(1+AMPmasterescalated!$E$45)*(1+AMPmasterescalated!$F$45)*(1+$G$45)*(1+$H$45)*(1+$I$45)*(1+$J$45)*(1+K646)),(('AMP-MASTER'!K20*'AMP-MASTER'!Q20)*(1+AMPmasterescalated!$E$46)*(1+AMPmasterescalated!$F$46)*(1+$G$46)*(1+$H$46)*(1+$I$46)*(1+$J$46)*(1+$K$46)),(('AMP-MASTER'!K20*'AMP-MASTER'!R20)),(('AMP-MASTER'!K20*'AMP-MASTER'!S20)),(('AMP-MASTER'!K20*'AMP-MASTER'!T20)))</f>
        <v>0</v>
      </c>
      <c r="L20" s="178">
        <f>SUM((('AMP-MASTER'!L20*'AMP-MASTER'!P20)*(1+AMPmasterescalated!$E$45)*(1+AMPmasterescalated!$F$45)*(1+$G$45)*(1+$H$45)*(1+$I$45)*(1+$J$45)*(1+$K$45)*(1+$L$45)),(('AMP-MASTER'!L20*'AMP-MASTER'!Q20)*(1+AMPmasterescalated!$E$46)*(1+AMPmasterescalated!$F$46)*(1+$G$46)*(1+$H$46)*(1+$I$46)*(1+$J$46)*(1+$K$46)*(1+$L$46)),(('AMP-MASTER'!L20*'AMP-MASTER'!R20)),(('AMP-MASTER'!L20*'AMP-MASTER'!S20)),(('AMP-MASTER'!L20*'AMP-MASTER'!T20)))</f>
        <v>0</v>
      </c>
      <c r="M20" s="178">
        <f>SUM((('AMP-MASTER'!M20*'AMP-MASTER'!P20)*(1+AMPmasterescalated!$E$45)*(1+AMPmasterescalated!$F$45)*(1+$G$45)*(1+$H$45)*(1+$I$45)*(1+$J$45)*(1+$K$45)*(1+$L$45)*(1+$M$45)),(('AMP-MASTER'!M20*'AMP-MASTER'!Q20)*(1+AMPmasterescalated!$E$46)*(1+AMPmasterescalated!$F$46)*(1+G647)*(1+$H$46)*(1+$I$46)*(1+$J$46)*(1+$K$46)*(1+$L$46)*(1+$M$46)),(('AMP-MASTER'!M20*'AMP-MASTER'!R20)),(('AMP-MASTER'!M20*'AMP-MASTER'!S20)),(('AMP-MASTER'!M20*'AMP-MASTER'!T20)))</f>
        <v>0</v>
      </c>
      <c r="N20" s="178">
        <f>SUM((('AMP-MASTER'!N20*'AMP-MASTER'!P20)*(1+AMPmasterescalated!$E$45)*(1+AMPmasterescalated!$F$45)*(1+$G$45)*(1+$H$45)*(1+$I$45)*(1+$J$45)*(1+$K$45)*(1+$L$45)*(1+$M$45)*(1+$N$45)),(('AMP-MASTER'!N20*'AMP-MASTER'!Q20)*(1+AMPmasterescalated!$E$46)*(1+AMPmasterescalated!$F$46)*(1+G647)*(1+$H$46)*(1+$I$46)*(1+$J$46)*(1+$K$46)*(1+$L$46)*(1+$M$46)*(1+$N$46)),(('AMP-MASTER'!N20*'AMP-MASTER'!R20)),(('AMP-MASTER'!N20*'AMP-MASTER'!S20)),(('AMP-MASTER'!N20*'AMP-MASTER'!T20)))</f>
        <v>0</v>
      </c>
      <c r="O20" s="178">
        <f>SUM((('AMP-MASTER'!O20*'AMP-MASTER'!P20)*(1+AMPmasterescalated!$E$45)*(1+AMPmasterescalated!$F$45)*(1+$G$45)*(1+$H$45)*(1+$I$45)*(1+$J$45)*(1+$K$45)*(1+$L$45)*(1+$M$45)*(1+$N$45)*(1+$O$45)),(('AMP-MASTER'!O20*'AMP-MASTER'!Q20)*(1+AMPmasterescalated!$E$46)*(1+AMPmasterescalated!$F$46)*(1+G647)*(1+$H$46)*(1+$I$46)*(1+$J$46)*(1+$K$46)*(1+$L$46)*(1+$M$46)*(1+$N$46)*(1+$O$46)),(('AMP-MASTER'!O20*'AMP-MASTER'!R20)),(('AMP-MASTER'!O20*'AMP-MASTER'!S20)),(('AMP-MASTER'!O20*'AMP-MASTER'!T20)))</f>
        <v>0</v>
      </c>
    </row>
    <row r="21" spans="1:16" s="173" customFormat="1" ht="30" customHeight="1">
      <c r="A21" s="174">
        <f t="shared" si="0"/>
        <v>19</v>
      </c>
      <c r="B21" s="174" t="s">
        <v>188</v>
      </c>
      <c r="C21" s="190" t="s">
        <v>68</v>
      </c>
      <c r="D21" s="174" t="s">
        <v>172</v>
      </c>
      <c r="E21" s="187">
        <f>SUM((('AMP-MASTER'!E21*'AMP-MASTER'!P21)*(1+AMPmasterescalated!$E$45)),(('AMP-MASTER'!E21*'AMP-MASTER'!Q21)*(1+AMPmasterescalated!$E$46)),(('AMP-MASTER'!E21*'AMP-MASTER'!R21)*(1+AMPmasterescalated!$E$47)),(('AMP-MASTER'!E21*'AMP-MASTER'!S21)*(1+AMPmasterescalated!$E$47)),(('AMP-MASTER'!E21*'AMP-MASTER'!T21)*(1+AMPmasterescalated!$E$47)))</f>
        <v>268788.6949</v>
      </c>
      <c r="F21" s="178">
        <f>SUM((('AMP-MASTER'!F21*'AMP-MASTER'!P21)*(1+AMPmasterescalated!$E$45)*(1+AMPmasterescalated!$F$45)),(('AMP-MASTER'!F21*'AMP-MASTER'!Q21)*(1+AMPmasterescalated!$E$46)*(1+AMPmasterescalated!$F$46)),(('AMP-MASTER'!F21*'AMP-MASTER'!R21)))</f>
        <v>0</v>
      </c>
      <c r="G21" s="178">
        <f>SUM((('AMP-MASTER'!G21*'AMP-MASTER'!P21)*(1+AMPmasterescalated!$E$45)*(1+AMPmasterescalated!$F$45)*(1+$G$45)),(('AMP-MASTER'!G21*'AMP-MASTER'!Q21)*(1+AMPmasterescalated!$E$46)*(1+AMPmasterescalated!$F$46)*(1+G68)),(('AMP-MASTER'!G21*'AMP-MASTER'!R21)),(('AMP-MASTER'!G21*'AMP-MASTER'!S21)),(('AMP-MASTER'!G21*'AMP-MASTER'!T21)))</f>
        <v>0</v>
      </c>
      <c r="H21" s="178">
        <f>SUM((('AMP-MASTER'!H21*'AMP-MASTER'!P21)*(1+AMPmasterescalated!$E$45)*(1+AMPmasterescalated!$F$45)*(1+$G$45)*(1+$H$45)),(('AMP-MASTER'!H21*'AMP-MASTER'!Q21)*(1+AMPmasterescalated!$E$46)*(1+AMPmasterescalated!$F$46)*(1+$G$46)*(1+$H$46)),(('AMP-MASTER'!H21*'AMP-MASTER'!R21)),(('AMP-MASTER'!H21*'AMP-MASTER'!S21)),(('AMP-MASTER'!H21*'AMP-MASTER'!T21)))</f>
        <v>0</v>
      </c>
      <c r="I21" s="178">
        <f>SUM((('AMP-MASTER'!I21*'AMP-MASTER'!P21)*(1+AMPmasterescalated!$E$45)*(1+AMPmasterescalated!$F$45)*(1+$G$45)*(1+$H$45)*(1+$I$45)),(('AMP-MASTER'!I21*'AMP-MASTER'!Q21)*(1+AMPmasterescalated!$E$46)*(1+AMPmasterescalated!$F$46)*(1+$G$46)*(1+$H$46)*(1+$I$46)),(('AMP-MASTER'!I21*'AMP-MASTER'!R21)),(('AMP-MASTER'!I21*'AMP-MASTER'!S21)),(('AMP-MASTER'!I21*'AMP-MASTER'!T21)))</f>
        <v>0</v>
      </c>
      <c r="J21" s="178">
        <f>SUM((('AMP-MASTER'!J21*'AMP-MASTER'!P21)*(1+AMPmasterescalated!$E$45)*(1+AMPmasterescalated!$F$45)*(1+$G$45)*(1+$H$45)*(1+$I$45)*(1+$J$45)),(('AMP-MASTER'!J21*'AMP-MASTER'!Q21)*(1+AMPmasterescalated!$E$46)*(1+AMPmasterescalated!$F$46)*(1+$G$46)*(1+$H$46)*(1+$I$46)*(1+$J$46)),(('AMP-MASTER'!J21*'AMP-MASTER'!R21)),(('AMP-MASTER'!J21*'AMP-MASTER'!S21)),(('AMP-MASTER'!J21*'AMP-MASTER'!T21)))</f>
        <v>0</v>
      </c>
      <c r="K21" s="178">
        <f>SUM((('AMP-MASTER'!K21*'AMP-MASTER'!P21)*(1+AMPmasterescalated!$E$45)*(1+AMPmasterescalated!$F$45)*(1+$G$45)*(1+$H$45)*(1+$I$45)*(1+$J$45)*(1+K647)),(('AMP-MASTER'!K21*'AMP-MASTER'!Q21)*(1+AMPmasterescalated!$E$46)*(1+AMPmasterescalated!$F$46)*(1+$G$46)*(1+$H$46)*(1+$I$46)*(1+$J$46)*(1+$K$46)),(('AMP-MASTER'!K21*'AMP-MASTER'!R21)),(('AMP-MASTER'!K21*'AMP-MASTER'!S21)),(('AMP-MASTER'!K21*'AMP-MASTER'!T21)))</f>
        <v>0</v>
      </c>
      <c r="L21" s="178">
        <f>SUM((('AMP-MASTER'!L21*'AMP-MASTER'!P21)*(1+AMPmasterescalated!$E$45)*(1+AMPmasterescalated!$F$45)*(1+$G$45)*(1+$H$45)*(1+$I$45)*(1+$J$45)*(1+$K$45)*(1+$L$45)),(('AMP-MASTER'!L21*'AMP-MASTER'!Q21)*(1+AMPmasterescalated!$E$46)*(1+AMPmasterescalated!$F$46)*(1+$G$46)*(1+$H$46)*(1+$I$46)*(1+$J$46)*(1+$K$46)*(1+$L$46)),(('AMP-MASTER'!L21*'AMP-MASTER'!R21)),(('AMP-MASTER'!L21*'AMP-MASTER'!S21)),(('AMP-MASTER'!L21*'AMP-MASTER'!T21)))</f>
        <v>0</v>
      </c>
      <c r="M21" s="178">
        <f>SUM((('AMP-MASTER'!M21*'AMP-MASTER'!P21)*(1+AMPmasterescalated!$E$45)*(1+AMPmasterescalated!$F$45)*(1+$G$45)*(1+$H$45)*(1+$I$45)*(1+$J$45)*(1+$K$45)*(1+$L$45)*(1+$M$45)),(('AMP-MASTER'!M21*'AMP-MASTER'!Q21)*(1+AMPmasterescalated!$E$46)*(1+AMPmasterescalated!$F$46)*(1+G648)*(1+$H$46)*(1+$I$46)*(1+$J$46)*(1+$K$46)*(1+$L$46)*(1+$M$46)),(('AMP-MASTER'!M21*'AMP-MASTER'!R21)),(('AMP-MASTER'!M21*'AMP-MASTER'!S21)),(('AMP-MASTER'!M21*'AMP-MASTER'!T21)))</f>
        <v>0</v>
      </c>
      <c r="N21" s="178">
        <f>SUM((('AMP-MASTER'!N21*'AMP-MASTER'!P21)*(1+AMPmasterescalated!$E$45)*(1+AMPmasterescalated!$F$45)*(1+$G$45)*(1+$H$45)*(1+$I$45)*(1+$J$45)*(1+$K$45)*(1+$L$45)*(1+$M$45)*(1+$N$45)),(('AMP-MASTER'!N21*'AMP-MASTER'!Q21)*(1+AMPmasterescalated!$E$46)*(1+AMPmasterescalated!$F$46)*(1+G648)*(1+$H$46)*(1+$I$46)*(1+$J$46)*(1+$K$46)*(1+$L$46)*(1+$M$46)*(1+$N$46)),(('AMP-MASTER'!N21*'AMP-MASTER'!R21)),(('AMP-MASTER'!N21*'AMP-MASTER'!S21)),(('AMP-MASTER'!N21*'AMP-MASTER'!T21)))</f>
        <v>0</v>
      </c>
      <c r="O21" s="178">
        <f>SUM((('AMP-MASTER'!O21*'AMP-MASTER'!P21)*(1+AMPmasterescalated!$E$45)*(1+AMPmasterescalated!$F$45)*(1+$G$45)*(1+$H$45)*(1+$I$45)*(1+$J$45)*(1+$K$45)*(1+$L$45)*(1+$M$45)*(1+$N$45)*(1+$O$45)),(('AMP-MASTER'!O21*'AMP-MASTER'!Q21)*(1+AMPmasterescalated!$E$46)*(1+AMPmasterescalated!$F$46)*(1+G648)*(1+$H$46)*(1+$I$46)*(1+$J$46)*(1+$K$46)*(1+$L$46)*(1+$M$46)*(1+$N$46)*(1+$O$46)),(('AMP-MASTER'!O21*'AMP-MASTER'!R21)),(('AMP-MASTER'!O21*'AMP-MASTER'!S21)),(('AMP-MASTER'!O21*'AMP-MASTER'!T21)))</f>
        <v>0</v>
      </c>
    </row>
    <row r="22" spans="1:16" s="173" customFormat="1" ht="30" customHeight="1">
      <c r="A22" s="174">
        <f t="shared" si="0"/>
        <v>20</v>
      </c>
      <c r="B22" s="174" t="s">
        <v>189</v>
      </c>
      <c r="C22" s="190" t="s">
        <v>212</v>
      </c>
      <c r="D22" s="174" t="s">
        <v>174</v>
      </c>
      <c r="E22" s="187">
        <f>SUM((('AMP-MASTER'!E22*'AMP-MASTER'!P22)*(1+AMPmasterescalated!$E$45)),(('AMP-MASTER'!E22*'AMP-MASTER'!Q22)*(1+AMPmasterescalated!$E$46)),(('AMP-MASTER'!E22*'AMP-MASTER'!R22)*(1+AMPmasterescalated!$E$47)),(('AMP-MASTER'!E22*'AMP-MASTER'!S22)*(1+AMPmasterescalated!$E$47)),(('AMP-MASTER'!E22*'AMP-MASTER'!T22)*(1+AMPmasterescalated!$E$47)))</f>
        <v>244000</v>
      </c>
      <c r="F22" s="178">
        <f>SUM((('AMP-MASTER'!F22*'AMP-MASTER'!P22)*(1+AMPmasterescalated!$E$45)*(1+AMPmasterescalated!$F$45)),(('AMP-MASTER'!F22*'AMP-MASTER'!Q22)*(1+AMPmasterescalated!$E$46)*(1+AMPmasterescalated!$F$46)),(('AMP-MASTER'!F22*'AMP-MASTER'!R22)))</f>
        <v>250099.99999999997</v>
      </c>
      <c r="G22" s="178">
        <f>SUM((('AMP-MASTER'!G22*'AMP-MASTER'!P22)*(1+AMPmasterescalated!$E$45)*(1+AMPmasterescalated!$F$45)*(1+$G$45)),(('AMP-MASTER'!G22*'AMP-MASTER'!Q22)*(1+AMPmasterescalated!$E$46)*(1+AMPmasterescalated!$F$46)*(1+G69)),(('AMP-MASTER'!G22*'AMP-MASTER'!R22)),(('AMP-MASTER'!G22*'AMP-MASTER'!S22)),(('AMP-MASTER'!G22*'AMP-MASTER'!T22)))</f>
        <v>256352.49999999994</v>
      </c>
      <c r="H22" s="178">
        <f>SUM((('AMP-MASTER'!H22*'AMP-MASTER'!P22)*(1+AMPmasterescalated!$E$45)*(1+AMPmasterescalated!$F$45)*(1+$G$45)*(1+$H$45)),(('AMP-MASTER'!H22*'AMP-MASTER'!Q22)*(1+AMPmasterescalated!$E$46)*(1+AMPmasterescalated!$F$46)*(1+$G$46)*(1+$H$46)),(('AMP-MASTER'!H22*'AMP-MASTER'!R22)),(('AMP-MASTER'!H22*'AMP-MASTER'!S22)),(('AMP-MASTER'!H22*'AMP-MASTER'!T22)))</f>
        <v>262761.31249999994</v>
      </c>
      <c r="I22" s="178">
        <f>SUM((('AMP-MASTER'!I22*'AMP-MASTER'!P22)*(1+AMPmasterescalated!$E$45)*(1+AMPmasterescalated!$F$45)*(1+$G$45)*(1+$H$45)*(1+$I$45)),(('AMP-MASTER'!I22*'AMP-MASTER'!Q22)*(1+AMPmasterescalated!$E$46)*(1+AMPmasterescalated!$F$46)*(1+$G$46)*(1+$H$46)*(1+$I$46)),(('AMP-MASTER'!I22*'AMP-MASTER'!R22)),(('AMP-MASTER'!I22*'AMP-MASTER'!S22)),(('AMP-MASTER'!I22*'AMP-MASTER'!T22)))</f>
        <v>269330.34531249991</v>
      </c>
      <c r="J22" s="178">
        <f>SUM((('AMP-MASTER'!J22*'AMP-MASTER'!P22)*(1+AMPmasterescalated!$E$45)*(1+AMPmasterescalated!$F$45)*(1+$G$45)*(1+$H$45)*(1+$I$45)*(1+$J$45)),(('AMP-MASTER'!J22*'AMP-MASTER'!Q22)*(1+AMPmasterescalated!$E$46)*(1+AMPmasterescalated!$F$46)*(1+$G$46)*(1+$H$46)*(1+$I$46)*(1+$J$46)),(('AMP-MASTER'!J22*'AMP-MASTER'!R22)),(('AMP-MASTER'!J22*'AMP-MASTER'!S22)),(('AMP-MASTER'!J22*'AMP-MASTER'!T22)))</f>
        <v>276063.60394531238</v>
      </c>
      <c r="K22" s="178">
        <f>SUM((('AMP-MASTER'!K22*'AMP-MASTER'!P22)*(1+AMPmasterescalated!$E$45)*(1+AMPmasterescalated!$F$45)*(1+$G$45)*(1+$H$45)*(1+$I$45)*(1+$J$45)*(1+K648)),(('AMP-MASTER'!K22*'AMP-MASTER'!Q22)*(1+AMPmasterescalated!$E$46)*(1+AMPmasterescalated!$F$46)*(1+$G$46)*(1+$H$46)*(1+$I$46)*(1+$J$46)*(1+$K$46)),(('AMP-MASTER'!K22*'AMP-MASTER'!R22)),(('AMP-MASTER'!K22*'AMP-MASTER'!S22)),(('AMP-MASTER'!K22*'AMP-MASTER'!T22)))</f>
        <v>282965.19404394517</v>
      </c>
      <c r="L22" s="178">
        <f>SUM((('AMP-MASTER'!L22*'AMP-MASTER'!P22)*(1+AMPmasterescalated!$E$45)*(1+AMPmasterescalated!$F$45)*(1+$G$45)*(1+$H$45)*(1+$I$45)*(1+$J$45)*(1+$K$45)*(1+$L$45)),(('AMP-MASTER'!L22*'AMP-MASTER'!Q22)*(1+AMPmasterescalated!$E$46)*(1+AMPmasterescalated!$F$46)*(1+$G$46)*(1+$H$46)*(1+$I$46)*(1+$J$46)*(1+$K$46)*(1+$L$46)),(('AMP-MASTER'!L22*'AMP-MASTER'!R22)),(('AMP-MASTER'!L22*'AMP-MASTER'!S22)),(('AMP-MASTER'!L22*'AMP-MASTER'!T22)))</f>
        <v>290039.32389504375</v>
      </c>
      <c r="M22" s="178">
        <f>SUM((('AMP-MASTER'!M22*'AMP-MASTER'!P22)*(1+AMPmasterescalated!$E$45)*(1+AMPmasterescalated!$F$45)*(1+$G$45)*(1+$H$45)*(1+$I$45)*(1+$J$45)*(1+$K$45)*(1+$L$45)*(1+$M$45)),(('AMP-MASTER'!M22*'AMP-MASTER'!Q22)*(1+AMPmasterescalated!$E$46)*(1+AMPmasterescalated!$F$46)*(1+G649)*(1+$H$46)*(1+$I$46)*(1+$J$46)*(1+$K$46)*(1+$L$46)*(1+$M$46)),(('AMP-MASTER'!M22*'AMP-MASTER'!R22)),(('AMP-MASTER'!M22*'AMP-MASTER'!S22)),(('AMP-MASTER'!M22*'AMP-MASTER'!T22)))</f>
        <v>297290.30699241982</v>
      </c>
      <c r="N22" s="178">
        <f>SUM((('AMP-MASTER'!N22*'AMP-MASTER'!P22)*(1+AMPmasterescalated!$E$45)*(1+AMPmasterescalated!$F$45)*(1+$G$45)*(1+$H$45)*(1+$I$45)*(1+$J$45)*(1+$K$45)*(1+$L$45)*(1+$M$45)*(1+$N$45)),(('AMP-MASTER'!N22*'AMP-MASTER'!Q22)*(1+AMPmasterescalated!$E$46)*(1+AMPmasterescalated!$F$46)*(1+G649)*(1+$H$46)*(1+$I$46)*(1+$J$46)*(1+$K$46)*(1+$L$46)*(1+$M$46)*(1+$N$46)),(('AMP-MASTER'!N22*'AMP-MASTER'!R22)),(('AMP-MASTER'!N22*'AMP-MASTER'!S22)),(('AMP-MASTER'!N22*'AMP-MASTER'!T22)))</f>
        <v>304722.5646672303</v>
      </c>
      <c r="O22" s="178">
        <f>SUM((('AMP-MASTER'!O22*'AMP-MASTER'!P22)*(1+AMPmasterescalated!$E$45)*(1+AMPmasterescalated!$F$45)*(1+$G$45)*(1+$H$45)*(1+$I$45)*(1+$J$45)*(1+$K$45)*(1+$L$45)*(1+$M$45)*(1+$N$45)*(1+$O$45)),(('AMP-MASTER'!O22*'AMP-MASTER'!Q22)*(1+AMPmasterescalated!$E$46)*(1+AMPmasterescalated!$F$46)*(1+G649)*(1+$H$46)*(1+$I$46)*(1+$J$46)*(1+$K$46)*(1+$L$46)*(1+$M$46)*(1+$N$46)*(1+$O$46)),(('AMP-MASTER'!O22*'AMP-MASTER'!R22)),(('AMP-MASTER'!O22*'AMP-MASTER'!S22)),(('AMP-MASTER'!O22*'AMP-MASTER'!T22)))</f>
        <v>312340.628783911</v>
      </c>
    </row>
    <row r="23" spans="1:16" s="173" customFormat="1" ht="30" customHeight="1">
      <c r="A23" s="174">
        <f t="shared" si="0"/>
        <v>21</v>
      </c>
      <c r="B23" s="174" t="s">
        <v>190</v>
      </c>
      <c r="C23" s="190" t="s">
        <v>211</v>
      </c>
      <c r="D23" s="174" t="s">
        <v>174</v>
      </c>
      <c r="E23" s="187">
        <f>SUM((('AMP-MASTER'!E23*'AMP-MASTER'!P23)*(1+AMPmasterescalated!$E$45)),(('AMP-MASTER'!E23*'AMP-MASTER'!Q23)*(1+AMPmasterescalated!$E$46)),(('AMP-MASTER'!E23*'AMP-MASTER'!R23)*(1+AMPmasterescalated!$E$47)),(('AMP-MASTER'!E23*'AMP-MASTER'!S23)*(1+AMPmasterescalated!$E$47)),(('AMP-MASTER'!E23*'AMP-MASTER'!T23)*(1+AMPmasterescalated!$E$47)))</f>
        <v>300000</v>
      </c>
      <c r="F23" s="178">
        <f>SUM((('AMP-MASTER'!F23*'AMP-MASTER'!P23)*(1+AMPmasterescalated!$E$45)*(1+AMPmasterescalated!$F$45)),(('AMP-MASTER'!F23*'AMP-MASTER'!Q23)*(1+AMPmasterescalated!$E$46)*(1+AMPmasterescalated!$F$46)),(('AMP-MASTER'!F23*'AMP-MASTER'!R23)))</f>
        <v>576000</v>
      </c>
      <c r="G23" s="178">
        <f>SUM((('AMP-MASTER'!G23*'AMP-MASTER'!P23)*(1+AMPmasterescalated!$E$45)*(1+AMPmasterescalated!$F$45)*(1+$G$45)),(('AMP-MASTER'!G23*'AMP-MASTER'!Q23)*(1+AMPmasterescalated!$E$46)*(1+AMPmasterescalated!$F$46)*(1+G70)),(('AMP-MASTER'!G23*'AMP-MASTER'!R23)),(('AMP-MASTER'!G23*'AMP-MASTER'!S23)),(('AMP-MASTER'!G23*'AMP-MASTER'!T23)))</f>
        <v>216000</v>
      </c>
      <c r="H23" s="178">
        <f>SUM((('AMP-MASTER'!H23*'AMP-MASTER'!P23)*(1+AMPmasterescalated!$E$45)*(1+AMPmasterescalated!$F$45)*(1+$G$45)*(1+$H$45)),(('AMP-MASTER'!H23*'AMP-MASTER'!Q23)*(1+AMPmasterescalated!$E$46)*(1+AMPmasterescalated!$F$46)*(1+$G$46)*(1+$H$46)),(('AMP-MASTER'!H23*'AMP-MASTER'!R23)),(('AMP-MASTER'!H23*'AMP-MASTER'!S23)),(('AMP-MASTER'!H23*'AMP-MASTER'!T23)))</f>
        <v>360000</v>
      </c>
      <c r="I23" s="178">
        <f>SUM((('AMP-MASTER'!I23*'AMP-MASTER'!P23)*(1+AMPmasterescalated!$E$45)*(1+AMPmasterescalated!$F$45)*(1+$G$45)*(1+$H$45)*(1+$I$45)),(('AMP-MASTER'!I23*'AMP-MASTER'!Q23)*(1+AMPmasterescalated!$E$46)*(1+AMPmasterescalated!$F$46)*(1+$G$46)*(1+$H$46)*(1+$I$46)),(('AMP-MASTER'!I23*'AMP-MASTER'!R23)),(('AMP-MASTER'!I23*'AMP-MASTER'!S23)),(('AMP-MASTER'!I23*'AMP-MASTER'!T23)))</f>
        <v>432000</v>
      </c>
      <c r="J23" s="178">
        <f>SUM((('AMP-MASTER'!J23*'AMP-MASTER'!P23)*(1+AMPmasterescalated!$E$45)*(1+AMPmasterescalated!$F$45)*(1+$G$45)*(1+$H$45)*(1+$I$45)*(1+$J$45)),(('AMP-MASTER'!J23*'AMP-MASTER'!Q23)*(1+AMPmasterescalated!$E$46)*(1+AMPmasterescalated!$F$46)*(1+$G$46)*(1+$H$46)*(1+$I$46)*(1+$J$46)),(('AMP-MASTER'!J23*'AMP-MASTER'!R23)),(('AMP-MASTER'!J23*'AMP-MASTER'!S23)),(('AMP-MASTER'!J23*'AMP-MASTER'!T23)))</f>
        <v>576000</v>
      </c>
      <c r="K23" s="178">
        <f>SUM((('AMP-MASTER'!K23*'AMP-MASTER'!P23)*(1+AMPmasterescalated!$E$45)*(1+AMPmasterescalated!$F$45)*(1+$G$45)*(1+$H$45)*(1+$I$45)*(1+$J$45)*(1+K649)),(('AMP-MASTER'!K23*'AMP-MASTER'!Q23)*(1+AMPmasterescalated!$E$46)*(1+AMPmasterescalated!$F$46)*(1+$G$46)*(1+$H$46)*(1+$I$46)*(1+$J$46)*(1+$K$46)),(('AMP-MASTER'!K23*'AMP-MASTER'!R23)),(('AMP-MASTER'!K23*'AMP-MASTER'!S23)),(('AMP-MASTER'!K23*'AMP-MASTER'!T23)))</f>
        <v>288000</v>
      </c>
      <c r="L23" s="178">
        <f>SUM((('AMP-MASTER'!L23*'AMP-MASTER'!P23)*(1+AMPmasterescalated!$E$45)*(1+AMPmasterescalated!$F$45)*(1+$G$45)*(1+$H$45)*(1+$I$45)*(1+$J$45)*(1+$K$45)*(1+$L$45)),(('AMP-MASTER'!L23*'AMP-MASTER'!Q23)*(1+AMPmasterescalated!$E$46)*(1+AMPmasterescalated!$F$46)*(1+$G$46)*(1+$H$46)*(1+$I$46)*(1+$J$46)*(1+$K$46)*(1+$L$46)),(('AMP-MASTER'!L23*'AMP-MASTER'!R23)),(('AMP-MASTER'!L23*'AMP-MASTER'!S23)),(('AMP-MASTER'!L23*'AMP-MASTER'!T23)))</f>
        <v>288000</v>
      </c>
      <c r="M23" s="178">
        <f>SUM((('AMP-MASTER'!M23*'AMP-MASTER'!P23)*(1+AMPmasterescalated!$E$45)*(1+AMPmasterescalated!$F$45)*(1+$G$45)*(1+$H$45)*(1+$I$45)*(1+$J$45)*(1+$K$45)*(1+$L$45)*(1+$M$45)),(('AMP-MASTER'!M23*'AMP-MASTER'!Q23)*(1+AMPmasterescalated!$E$46)*(1+AMPmasterescalated!$F$46)*(1+G650)*(1+$H$46)*(1+$I$46)*(1+$J$46)*(1+$K$46)*(1+$L$46)*(1+$M$46)),(('AMP-MASTER'!M23*'AMP-MASTER'!R23)),(('AMP-MASTER'!M23*'AMP-MASTER'!S23)),(('AMP-MASTER'!M23*'AMP-MASTER'!T23)))</f>
        <v>288000</v>
      </c>
      <c r="N23" s="178">
        <f>SUM((('AMP-MASTER'!N23*'AMP-MASTER'!P23)*(1+AMPmasterescalated!$E$45)*(1+AMPmasterescalated!$F$45)*(1+$G$45)*(1+$H$45)*(1+$I$45)*(1+$J$45)*(1+$K$45)*(1+$L$45)*(1+$M$45)*(1+$N$45)),(('AMP-MASTER'!N23*'AMP-MASTER'!Q23)*(1+AMPmasterescalated!$E$46)*(1+AMPmasterescalated!$F$46)*(1+G650)*(1+$H$46)*(1+$I$46)*(1+$J$46)*(1+$K$46)*(1+$L$46)*(1+$M$46)*(1+$N$46)),(('AMP-MASTER'!N23*'AMP-MASTER'!R23)),(('AMP-MASTER'!N23*'AMP-MASTER'!S23)),(('AMP-MASTER'!N23*'AMP-MASTER'!T23)))</f>
        <v>288000</v>
      </c>
      <c r="O23" s="178">
        <f>SUM((('AMP-MASTER'!O23*'AMP-MASTER'!P23)*(1+AMPmasterescalated!$E$45)*(1+AMPmasterescalated!$F$45)*(1+$G$45)*(1+$H$45)*(1+$I$45)*(1+$J$45)*(1+$K$45)*(1+$L$45)*(1+$M$45)*(1+$N$45)*(1+$O$45)),(('AMP-MASTER'!O23*'AMP-MASTER'!Q23)*(1+AMPmasterescalated!$E$46)*(1+AMPmasterescalated!$F$46)*(1+G650)*(1+$H$46)*(1+$I$46)*(1+$J$46)*(1+$K$46)*(1+$L$46)*(1+$M$46)*(1+$N$46)*(1+$O$46)),(('AMP-MASTER'!O23*'AMP-MASTER'!R23)),(('AMP-MASTER'!O23*'AMP-MASTER'!S23)),(('AMP-MASTER'!O23*'AMP-MASTER'!T23)))</f>
        <v>288000</v>
      </c>
    </row>
    <row r="24" spans="1:16" s="173" customFormat="1" ht="30" customHeight="1">
      <c r="A24" s="174">
        <f t="shared" si="0"/>
        <v>22</v>
      </c>
      <c r="B24" s="174" t="s">
        <v>191</v>
      </c>
      <c r="C24" s="190" t="str">
        <f t="shared" ref="C24:C33" si="2">B24</f>
        <v>Building modifications</v>
      </c>
      <c r="D24" s="174" t="s">
        <v>174</v>
      </c>
      <c r="E24" s="187">
        <f>SUM((('AMP-MASTER'!E24*'AMP-MASTER'!P24)*(1+AMPmasterescalated!$E$45)),(('AMP-MASTER'!E24*'AMP-MASTER'!Q24)*(1+AMPmasterescalated!$E$46)),(('AMP-MASTER'!E24*'AMP-MASTER'!R24)*(1+AMPmasterescalated!$E$47)),(('AMP-MASTER'!E24*'AMP-MASTER'!S24)*(1+AMPmasterescalated!$E$47)),(('AMP-MASTER'!E24*'AMP-MASTER'!T24)*(1+AMPmasterescalated!$E$47)))</f>
        <v>0</v>
      </c>
      <c r="F24" s="178">
        <f>SUM((('AMP-MASTER'!F24*'AMP-MASTER'!P24)*(1+AMPmasterescalated!$E$45)*(1+AMPmasterescalated!$F$45)),(('AMP-MASTER'!F24*'AMP-MASTER'!Q24)*(1+AMPmasterescalated!$E$46)*(1+AMPmasterescalated!$F$46)),(('AMP-MASTER'!F24*'AMP-MASTER'!R24)))</f>
        <v>3021599.9999999995</v>
      </c>
      <c r="G24" s="178">
        <f>SUM((('AMP-MASTER'!G24*'AMP-MASTER'!P24)*(1+AMPmasterescalated!$E$45)*(1+AMPmasterescalated!$F$45)*(1+$G$45)),(('AMP-MASTER'!G24*'AMP-MASTER'!Q24)*(1+AMPmasterescalated!$E$46)*(1+AMPmasterescalated!$F$46)*(1+G71)),(('AMP-MASTER'!G24*'AMP-MASTER'!R24)),(('AMP-MASTER'!G24*'AMP-MASTER'!S24)),(('AMP-MASTER'!G24*'AMP-MASTER'!T24)))</f>
        <v>0</v>
      </c>
      <c r="H24" s="178">
        <f>SUM((('AMP-MASTER'!H24*'AMP-MASTER'!P24)*(1+AMPmasterescalated!$E$45)*(1+AMPmasterescalated!$F$45)*(1+$G$45)*(1+$H$45)),(('AMP-MASTER'!H24*'AMP-MASTER'!Q24)*(1+AMPmasterescalated!$E$46)*(1+AMPmasterescalated!$F$46)*(1+$G$46)*(1+$H$46)),(('AMP-MASTER'!H24*'AMP-MASTER'!R24)),(('AMP-MASTER'!H24*'AMP-MASTER'!S24)),(('AMP-MASTER'!H24*'AMP-MASTER'!T24)))</f>
        <v>0</v>
      </c>
      <c r="I24" s="178">
        <f>SUM((('AMP-MASTER'!I24*'AMP-MASTER'!P24)*(1+AMPmasterescalated!$E$45)*(1+AMPmasterescalated!$F$45)*(1+$G$45)*(1+$H$45)*(1+$I$45)),(('AMP-MASTER'!I24*'AMP-MASTER'!Q24)*(1+AMPmasterescalated!$E$46)*(1+AMPmasterescalated!$F$46)*(1+$G$46)*(1+$H$46)*(1+$I$46)),(('AMP-MASTER'!I24*'AMP-MASTER'!R24)),(('AMP-MASTER'!I24*'AMP-MASTER'!S24)),(('AMP-MASTER'!I24*'AMP-MASTER'!T24)))</f>
        <v>0</v>
      </c>
      <c r="J24" s="178">
        <f>SUM((('AMP-MASTER'!J24*'AMP-MASTER'!P24)*(1+AMPmasterescalated!$E$45)*(1+AMPmasterescalated!$F$45)*(1+$G$45)*(1+$H$45)*(1+$I$45)*(1+$J$45)),(('AMP-MASTER'!J24*'AMP-MASTER'!Q24)*(1+AMPmasterescalated!$E$46)*(1+AMPmasterescalated!$F$46)*(1+$G$46)*(1+$H$46)*(1+$I$46)*(1+$J$46)),(('AMP-MASTER'!J24*'AMP-MASTER'!R24)),(('AMP-MASTER'!J24*'AMP-MASTER'!S24)),(('AMP-MASTER'!J24*'AMP-MASTER'!T24)))</f>
        <v>0</v>
      </c>
      <c r="K24" s="178">
        <f>SUM((('AMP-MASTER'!K24*'AMP-MASTER'!P24)*(1+AMPmasterescalated!$E$45)*(1+AMPmasterescalated!$F$45)*(1+$G$45)*(1+$H$45)*(1+$I$45)*(1+$J$45)*(1+K650)),(('AMP-MASTER'!K24*'AMP-MASTER'!Q24)*(1+AMPmasterescalated!$E$46)*(1+AMPmasterescalated!$F$46)*(1+$G$46)*(1+$H$46)*(1+$I$46)*(1+$J$46)*(1+$K$46)),(('AMP-MASTER'!K24*'AMP-MASTER'!R24)),(('AMP-MASTER'!K24*'AMP-MASTER'!S24)),(('AMP-MASTER'!K24*'AMP-MASTER'!T24)))</f>
        <v>0</v>
      </c>
      <c r="L24" s="178">
        <f>SUM((('AMP-MASTER'!L24*'AMP-MASTER'!P24)*(1+AMPmasterescalated!$E$45)*(1+AMPmasterescalated!$F$45)*(1+$G$45)*(1+$H$45)*(1+$I$45)*(1+$J$45)*(1+$K$45)*(1+$L$45)),(('AMP-MASTER'!L24*'AMP-MASTER'!Q24)*(1+AMPmasterescalated!$E$46)*(1+AMPmasterescalated!$F$46)*(1+$G$46)*(1+$H$46)*(1+$I$46)*(1+$J$46)*(1+$K$46)*(1+$L$46)),(('AMP-MASTER'!L24*'AMP-MASTER'!R24)),(('AMP-MASTER'!L24*'AMP-MASTER'!S24)),(('AMP-MASTER'!L24*'AMP-MASTER'!T24)))</f>
        <v>0</v>
      </c>
      <c r="M24" s="178">
        <f>SUM((('AMP-MASTER'!M24*'AMP-MASTER'!P24)*(1+AMPmasterescalated!$E$45)*(1+AMPmasterescalated!$F$45)*(1+$G$45)*(1+$H$45)*(1+$I$45)*(1+$J$45)*(1+$K$45)*(1+$L$45)*(1+$M$45)),(('AMP-MASTER'!M24*'AMP-MASTER'!Q24)*(1+AMPmasterescalated!$E$46)*(1+AMPmasterescalated!$F$46)*(1+G651)*(1+$H$46)*(1+$I$46)*(1+$J$46)*(1+$K$46)*(1+$L$46)*(1+$M$46)),(('AMP-MASTER'!M24*'AMP-MASTER'!R24)),(('AMP-MASTER'!M24*'AMP-MASTER'!S24)),(('AMP-MASTER'!M24*'AMP-MASTER'!T24)))</f>
        <v>0</v>
      </c>
      <c r="N24" s="178">
        <f>SUM((('AMP-MASTER'!N24*'AMP-MASTER'!P24)*(1+AMPmasterescalated!$E$45)*(1+AMPmasterescalated!$F$45)*(1+$G$45)*(1+$H$45)*(1+$I$45)*(1+$J$45)*(1+$K$45)*(1+$L$45)*(1+$M$45)*(1+$N$45)),(('AMP-MASTER'!N24*'AMP-MASTER'!Q24)*(1+AMPmasterescalated!$E$46)*(1+AMPmasterescalated!$F$46)*(1+G651)*(1+$H$46)*(1+$I$46)*(1+$J$46)*(1+$K$46)*(1+$L$46)*(1+$M$46)*(1+$N$46)),(('AMP-MASTER'!N24*'AMP-MASTER'!R24)),(('AMP-MASTER'!N24*'AMP-MASTER'!S24)),(('AMP-MASTER'!N24*'AMP-MASTER'!T24)))</f>
        <v>0</v>
      </c>
      <c r="O24" s="178">
        <f>SUM((('AMP-MASTER'!O24*'AMP-MASTER'!P24)*(1+AMPmasterescalated!$E$45)*(1+AMPmasterescalated!$F$45)*(1+$G$45)*(1+$H$45)*(1+$I$45)*(1+$J$45)*(1+$K$45)*(1+$L$45)*(1+$M$45)*(1+$N$45)*(1+$O$45)),(('AMP-MASTER'!O24*'AMP-MASTER'!Q24)*(1+AMPmasterescalated!$E$46)*(1+AMPmasterescalated!$F$46)*(1+G651)*(1+$H$46)*(1+$I$46)*(1+$J$46)*(1+$K$46)*(1+$L$46)*(1+$M$46)*(1+$N$46)*(1+$O$46)),(('AMP-MASTER'!O24*'AMP-MASTER'!R24)),(('AMP-MASTER'!O24*'AMP-MASTER'!S24)),(('AMP-MASTER'!O24*'AMP-MASTER'!T24)))</f>
        <v>0</v>
      </c>
      <c r="P24" s="200"/>
    </row>
    <row r="25" spans="1:16" s="173" customFormat="1" ht="30" customHeight="1">
      <c r="A25" s="174">
        <f t="shared" si="0"/>
        <v>23</v>
      </c>
      <c r="B25" s="174" t="s">
        <v>153</v>
      </c>
      <c r="C25" s="190" t="str">
        <f t="shared" si="2"/>
        <v>Gas chromatograph upgrades</v>
      </c>
      <c r="D25" s="174" t="s">
        <v>174</v>
      </c>
      <c r="E25" s="187">
        <f>SUM((('AMP-MASTER'!E25*'AMP-MASTER'!P25)*(1+AMPmasterescalated!$E$45)),(('AMP-MASTER'!E25*'AMP-MASTER'!Q25)*(1+AMPmasterescalated!$E$46)),(('AMP-MASTER'!E25*'AMP-MASTER'!R25)*(1+AMPmasterescalated!$E$47)),(('AMP-MASTER'!E25*'AMP-MASTER'!S25)*(1+AMPmasterescalated!$E$47)),(('AMP-MASTER'!E25*'AMP-MASTER'!T25)*(1+AMPmasterescalated!$E$47)))</f>
        <v>0</v>
      </c>
      <c r="F25" s="178">
        <f>SUM((('AMP-MASTER'!F25*'AMP-MASTER'!P25)*(1+AMPmasterescalated!$E$45)*(1+AMPmasterescalated!$F$45)),(('AMP-MASTER'!F25*'AMP-MASTER'!Q25)*(1+AMPmasterescalated!$E$46)*(1+AMPmasterescalated!$F$46)),(('AMP-MASTER'!F25*'AMP-MASTER'!R25)))</f>
        <v>200126</v>
      </c>
      <c r="G25" s="178">
        <f>SUM((('AMP-MASTER'!G25*'AMP-MASTER'!P25)*(1+AMPmasterescalated!$E$45)*(1+AMPmasterescalated!$F$45)*(1+$G$45)),(('AMP-MASTER'!G25*'AMP-MASTER'!Q25)*(1+AMPmasterescalated!$E$46)*(1+AMPmasterescalated!$F$46)*(1+G72)),(('AMP-MASTER'!G25*'AMP-MASTER'!R25)),(('AMP-MASTER'!G25*'AMP-MASTER'!S25)),(('AMP-MASTER'!G25*'AMP-MASTER'!T25)))</f>
        <v>200239.008</v>
      </c>
      <c r="H25" s="178">
        <f>SUM((('AMP-MASTER'!H25*'AMP-MASTER'!P25)*(1+AMPmasterescalated!$E$45)*(1+AMPmasterescalated!$F$45)*(1+$G$45)*(1+$H$45)),(('AMP-MASTER'!H25*'AMP-MASTER'!Q25)*(1+AMPmasterescalated!$E$46)*(1+AMPmasterescalated!$F$46)*(1+$G$46)*(1+$H$46)),(('AMP-MASTER'!H25*'AMP-MASTER'!R25)),(('AMP-MASTER'!H25*'AMP-MASTER'!S25)),(('AMP-MASTER'!H25*'AMP-MASTER'!T25)))</f>
        <v>0</v>
      </c>
      <c r="I25" s="178">
        <f>SUM((('AMP-MASTER'!I25*'AMP-MASTER'!P25)*(1+AMPmasterescalated!$E$45)*(1+AMPmasterescalated!$F$45)*(1+$G$45)*(1+$H$45)*(1+$I$45)),(('AMP-MASTER'!I25*'AMP-MASTER'!Q25)*(1+AMPmasterescalated!$E$46)*(1+AMPmasterescalated!$F$46)*(1+$G$46)*(1+$H$46)*(1+$I$46)),(('AMP-MASTER'!I25*'AMP-MASTER'!R25)),(('AMP-MASTER'!I25*'AMP-MASTER'!S25)),(('AMP-MASTER'!I25*'AMP-MASTER'!T25)))</f>
        <v>0</v>
      </c>
      <c r="J25" s="178">
        <f>SUM((('AMP-MASTER'!J25*'AMP-MASTER'!P25)*(1+AMPmasterescalated!$E$45)*(1+AMPmasterescalated!$F$45)*(1+$G$45)*(1+$H$45)*(1+$I$45)*(1+$J$45)),(('AMP-MASTER'!J25*'AMP-MASTER'!Q25)*(1+AMPmasterescalated!$E$46)*(1+AMPmasterescalated!$F$46)*(1+$G$46)*(1+$H$46)*(1+$I$46)*(1+$J$46)),(('AMP-MASTER'!J25*'AMP-MASTER'!R25)),(('AMP-MASTER'!J25*'AMP-MASTER'!S25)),(('AMP-MASTER'!J25*'AMP-MASTER'!T25)))</f>
        <v>0</v>
      </c>
      <c r="K25" s="178">
        <f>SUM((('AMP-MASTER'!K25*'AMP-MASTER'!P25)*(1+AMPmasterescalated!$E$45)*(1+AMPmasterescalated!$F$45)*(1+$G$45)*(1+$H$45)*(1+$I$45)*(1+$J$45)*(1+K651)),(('AMP-MASTER'!K25*'AMP-MASTER'!Q25)*(1+AMPmasterescalated!$E$46)*(1+AMPmasterescalated!$F$46)*(1+$G$46)*(1+$H$46)*(1+$I$46)*(1+$J$46)*(1+$K$46)),(('AMP-MASTER'!K25*'AMP-MASTER'!R25)),(('AMP-MASTER'!K25*'AMP-MASTER'!S25)),(('AMP-MASTER'!K25*'AMP-MASTER'!T25)))</f>
        <v>0</v>
      </c>
      <c r="L25" s="178">
        <f>SUM((('AMP-MASTER'!L25*'AMP-MASTER'!P25)*(1+AMPmasterescalated!$E$45)*(1+AMPmasterescalated!$F$45)*(1+$G$45)*(1+$H$45)*(1+$I$45)*(1+$J$45)*(1+$K$45)*(1+$L$45)),(('AMP-MASTER'!L25*'AMP-MASTER'!Q25)*(1+AMPmasterescalated!$E$46)*(1+AMPmasterescalated!$F$46)*(1+$G$46)*(1+$H$46)*(1+$I$46)*(1+$J$46)*(1+$K$46)*(1+$L$46)),(('AMP-MASTER'!L25*'AMP-MASTER'!R25)),(('AMP-MASTER'!L25*'AMP-MASTER'!S25)),(('AMP-MASTER'!L25*'AMP-MASTER'!T25)))</f>
        <v>0</v>
      </c>
      <c r="M25" s="178">
        <f>SUM((('AMP-MASTER'!M25*'AMP-MASTER'!P25)*(1+AMPmasterescalated!$E$45)*(1+AMPmasterescalated!$F$45)*(1+$G$45)*(1+$H$45)*(1+$I$45)*(1+$J$45)*(1+$K$45)*(1+$L$45)*(1+$M$45)),(('AMP-MASTER'!M25*'AMP-MASTER'!Q25)*(1+AMPmasterescalated!$E$46)*(1+AMPmasterescalated!$F$46)*(1+G652)*(1+$H$46)*(1+$I$46)*(1+$J$46)*(1+$K$46)*(1+$L$46)*(1+$M$46)),(('AMP-MASTER'!M25*'AMP-MASTER'!R25)),(('AMP-MASTER'!M25*'AMP-MASTER'!S25)),(('AMP-MASTER'!M25*'AMP-MASTER'!T25)))</f>
        <v>0</v>
      </c>
      <c r="N25" s="178">
        <f>SUM((('AMP-MASTER'!N25*'AMP-MASTER'!P25)*(1+AMPmasterescalated!$E$45)*(1+AMPmasterescalated!$F$45)*(1+$G$45)*(1+$H$45)*(1+$I$45)*(1+$J$45)*(1+$K$45)*(1+$L$45)*(1+$M$45)*(1+$N$45)),(('AMP-MASTER'!N25*'AMP-MASTER'!Q25)*(1+AMPmasterescalated!$E$46)*(1+AMPmasterescalated!$F$46)*(1+G652)*(1+$H$46)*(1+$I$46)*(1+$J$46)*(1+$K$46)*(1+$L$46)*(1+$M$46)*(1+$N$46)),(('AMP-MASTER'!N25*'AMP-MASTER'!R25)),(('AMP-MASTER'!N25*'AMP-MASTER'!S25)),(('AMP-MASTER'!N25*'AMP-MASTER'!T25)))</f>
        <v>0</v>
      </c>
      <c r="O25" s="178">
        <f>SUM((('AMP-MASTER'!O25*'AMP-MASTER'!P25)*(1+AMPmasterescalated!$E$45)*(1+AMPmasterescalated!$F$45)*(1+$G$45)*(1+$H$45)*(1+$I$45)*(1+$J$45)*(1+$K$45)*(1+$L$45)*(1+$M$45)*(1+$N$45)*(1+$O$45)),(('AMP-MASTER'!O25*'AMP-MASTER'!Q25)*(1+AMPmasterescalated!$E$46)*(1+AMPmasterescalated!$F$46)*(1+G652)*(1+$H$46)*(1+$I$46)*(1+$J$46)*(1+$K$46)*(1+$L$46)*(1+$M$46)*(1+$N$46)*(1+$O$46)),(('AMP-MASTER'!O25*'AMP-MASTER'!R25)),(('AMP-MASTER'!O25*'AMP-MASTER'!S25)),(('AMP-MASTER'!O25*'AMP-MASTER'!T25)))</f>
        <v>0</v>
      </c>
      <c r="P25" s="200"/>
    </row>
    <row r="26" spans="1:16" s="173" customFormat="1" ht="30" customHeight="1">
      <c r="A26" s="174">
        <f t="shared" si="0"/>
        <v>24</v>
      </c>
      <c r="B26" s="174" t="s">
        <v>154</v>
      </c>
      <c r="C26" s="190" t="str">
        <f t="shared" si="2"/>
        <v>Moisture analyser upgrades</v>
      </c>
      <c r="D26" s="174" t="s">
        <v>174</v>
      </c>
      <c r="E26" s="187">
        <f>SUM((('AMP-MASTER'!E26*'AMP-MASTER'!P26)*(1+AMPmasterescalated!$E$45)),(('AMP-MASTER'!E26*'AMP-MASTER'!Q26)*(1+AMPmasterescalated!$E$46)),(('AMP-MASTER'!E26*'AMP-MASTER'!R26)*(1+AMPmasterescalated!$E$47)),(('AMP-MASTER'!E26*'AMP-MASTER'!S26)*(1+AMPmasterescalated!$E$47)),(('AMP-MASTER'!E26*'AMP-MASTER'!T26)*(1+AMPmasterescalated!$E$47)))</f>
        <v>0</v>
      </c>
      <c r="F26" s="178">
        <f>SUM((('AMP-MASTER'!F26*'AMP-MASTER'!P26)*(1+AMPmasterescalated!$E$45)*(1+AMPmasterescalated!$F$45)),(('AMP-MASTER'!F26*'AMP-MASTER'!Q26)*(1+AMPmasterescalated!$E$46)*(1+AMPmasterescalated!$F$46)),(('AMP-MASTER'!F26*'AMP-MASTER'!R26)))</f>
        <v>0</v>
      </c>
      <c r="G26" s="178">
        <f>SUM((('AMP-MASTER'!G26*'AMP-MASTER'!P26)*(1+AMPmasterescalated!$E$45)*(1+AMPmasterescalated!$F$45)*(1+$G$45)),(('AMP-MASTER'!G26*'AMP-MASTER'!Q26)*(1+AMPmasterescalated!$E$46)*(1+AMPmasterescalated!$F$46)*(1+G73)),(('AMP-MASTER'!G26*'AMP-MASTER'!R26)),(('AMP-MASTER'!G26*'AMP-MASTER'!S26)),(('AMP-MASTER'!G26*'AMP-MASTER'!T26)))</f>
        <v>0</v>
      </c>
      <c r="H26" s="178">
        <f>SUM((('AMP-MASTER'!H26*'AMP-MASTER'!P26)*(1+AMPmasterescalated!$E$45)*(1+AMPmasterescalated!$F$45)*(1+$G$45)*(1+$H$45)),(('AMP-MASTER'!H26*'AMP-MASTER'!Q26)*(1+AMPmasterescalated!$E$46)*(1+AMPmasterescalated!$F$46)*(1+$G$46)*(1+$H$46)),(('AMP-MASTER'!H26*'AMP-MASTER'!R26)),(('AMP-MASTER'!H26*'AMP-MASTER'!S26)),(('AMP-MASTER'!H26*'AMP-MASTER'!T26)))</f>
        <v>100193.532032</v>
      </c>
      <c r="I26" s="178">
        <f>SUM((('AMP-MASTER'!I26*'AMP-MASTER'!P26)*(1+AMPmasterescalated!$E$45)*(1+AMPmasterescalated!$F$45)*(1+$G$45)*(1+$H$45)*(1+$I$45)),(('AMP-MASTER'!I26*'AMP-MASTER'!Q26)*(1+AMPmasterescalated!$E$46)*(1+AMPmasterescalated!$F$46)*(1+$G$46)*(1+$H$46)*(1+$I$46)),(('AMP-MASTER'!I26*'AMP-MASTER'!R26)),(('AMP-MASTER'!I26*'AMP-MASTER'!S26)),(('AMP-MASTER'!I26*'AMP-MASTER'!T26)))</f>
        <v>100275.46735232</v>
      </c>
      <c r="J26" s="178">
        <f>SUM((('AMP-MASTER'!J26*'AMP-MASTER'!P26)*(1+AMPmasterescalated!$E$45)*(1+AMPmasterescalated!$F$45)*(1+$G$45)*(1+$H$45)*(1+$I$45)*(1+$J$45)),(('AMP-MASTER'!J26*'AMP-MASTER'!Q26)*(1+AMPmasterescalated!$E$46)*(1+AMPmasterescalated!$F$46)*(1+$G$46)*(1+$H$46)*(1+$I$46)*(1+$J$46)),(('AMP-MASTER'!J26*'AMP-MASTER'!R26)),(('AMP-MASTER'!J26*'AMP-MASTER'!S26)),(('AMP-MASTER'!J26*'AMP-MASTER'!T26)))</f>
        <v>0</v>
      </c>
      <c r="K26" s="178">
        <f>SUM((('AMP-MASTER'!K26*'AMP-MASTER'!P26)*(1+AMPmasterescalated!$E$45)*(1+AMPmasterescalated!$F$45)*(1+$G$45)*(1+$H$45)*(1+$I$45)*(1+$J$45)*(1+K652)),(('AMP-MASTER'!K26*'AMP-MASTER'!Q26)*(1+AMPmasterescalated!$E$46)*(1+AMPmasterescalated!$F$46)*(1+$G$46)*(1+$H$46)*(1+$I$46)*(1+$J$46)*(1+$K$46)),(('AMP-MASTER'!K26*'AMP-MASTER'!R26)),(('AMP-MASTER'!K26*'AMP-MASTER'!S26)),(('AMP-MASTER'!K26*'AMP-MASTER'!T26)))</f>
        <v>0</v>
      </c>
      <c r="L26" s="178">
        <f>SUM((('AMP-MASTER'!L26*'AMP-MASTER'!P26)*(1+AMPmasterescalated!$E$45)*(1+AMPmasterescalated!$F$45)*(1+$G$45)*(1+$H$45)*(1+$I$45)*(1+$J$45)*(1+$K$45)*(1+$L$45)),(('AMP-MASTER'!L26*'AMP-MASTER'!Q26)*(1+AMPmasterescalated!$E$46)*(1+AMPmasterescalated!$F$46)*(1+$G$46)*(1+$H$46)*(1+$I$46)*(1+$J$46)*(1+$K$46)*(1+$L$46)),(('AMP-MASTER'!L26*'AMP-MASTER'!R26)),(('AMP-MASTER'!L26*'AMP-MASTER'!S26)),(('AMP-MASTER'!L26*'AMP-MASTER'!T26)))</f>
        <v>0</v>
      </c>
      <c r="M26" s="178">
        <f>SUM((('AMP-MASTER'!M26*'AMP-MASTER'!P26)*(1+AMPmasterescalated!$E$45)*(1+AMPmasterescalated!$F$45)*(1+$G$45)*(1+$H$45)*(1+$I$45)*(1+$J$45)*(1+$K$45)*(1+$L$45)*(1+$M$45)),(('AMP-MASTER'!M26*'AMP-MASTER'!Q26)*(1+AMPmasterescalated!$E$46)*(1+AMPmasterescalated!$F$46)*(1+G653)*(1+$H$46)*(1+$I$46)*(1+$J$46)*(1+$K$46)*(1+$L$46)*(1+$M$46)),(('AMP-MASTER'!M26*'AMP-MASTER'!R26)),(('AMP-MASTER'!M26*'AMP-MASTER'!S26)),(('AMP-MASTER'!M26*'AMP-MASTER'!T26)))</f>
        <v>0</v>
      </c>
      <c r="N26" s="178">
        <f>SUM((('AMP-MASTER'!N26*'AMP-MASTER'!P26)*(1+AMPmasterescalated!$E$45)*(1+AMPmasterescalated!$F$45)*(1+$G$45)*(1+$H$45)*(1+$I$45)*(1+$J$45)*(1+$K$45)*(1+$L$45)*(1+$M$45)*(1+$N$45)),(('AMP-MASTER'!N26*'AMP-MASTER'!Q26)*(1+AMPmasterescalated!$E$46)*(1+AMPmasterescalated!$F$46)*(1+G653)*(1+$H$46)*(1+$I$46)*(1+$J$46)*(1+$K$46)*(1+$L$46)*(1+$M$46)*(1+$N$46)),(('AMP-MASTER'!N26*'AMP-MASTER'!R26)),(('AMP-MASTER'!N26*'AMP-MASTER'!S26)),(('AMP-MASTER'!N26*'AMP-MASTER'!T26)))</f>
        <v>0</v>
      </c>
      <c r="O26" s="178">
        <f>SUM((('AMP-MASTER'!O26*'AMP-MASTER'!P26)*(1+AMPmasterescalated!$E$45)*(1+AMPmasterescalated!$F$45)*(1+$G$45)*(1+$H$45)*(1+$I$45)*(1+$J$45)*(1+$K$45)*(1+$L$45)*(1+$M$45)*(1+$N$45)*(1+$O$45)),(('AMP-MASTER'!O26*'AMP-MASTER'!Q26)*(1+AMPmasterescalated!$E$46)*(1+AMPmasterescalated!$F$46)*(1+G653)*(1+$H$46)*(1+$I$46)*(1+$J$46)*(1+$K$46)*(1+$L$46)*(1+$M$46)*(1+$N$46)*(1+$O$46)),(('AMP-MASTER'!O26*'AMP-MASTER'!R26)),(('AMP-MASTER'!O26*'AMP-MASTER'!S26)),(('AMP-MASTER'!O26*'AMP-MASTER'!T26)))</f>
        <v>0</v>
      </c>
      <c r="P26" s="200"/>
    </row>
    <row r="27" spans="1:16" s="173" customFormat="1" ht="30" customHeight="1">
      <c r="A27" s="174">
        <f t="shared" si="0"/>
        <v>25</v>
      </c>
      <c r="B27" s="174" t="s">
        <v>192</v>
      </c>
      <c r="C27" s="190" t="str">
        <f t="shared" si="2"/>
        <v>Pine Creek station upgrades</v>
      </c>
      <c r="D27" s="174" t="s">
        <v>174</v>
      </c>
      <c r="E27" s="187">
        <f>SUM((('AMP-MASTER'!E27*'AMP-MASTER'!P27)*(1+AMPmasterescalated!$E$45)),(('AMP-MASTER'!E27*'AMP-MASTER'!Q27)*(1+AMPmasterescalated!$E$46)),(('AMP-MASTER'!E27*'AMP-MASTER'!R27)*(1+AMPmasterescalated!$E$47)),(('AMP-MASTER'!E27*'AMP-MASTER'!S27)*(1+AMPmasterescalated!$E$47)),(('AMP-MASTER'!E27*'AMP-MASTER'!T27)*(1+AMPmasterescalated!$E$47)))</f>
        <v>60135</v>
      </c>
      <c r="F27" s="178">
        <f>SUM((('AMP-MASTER'!F27*'AMP-MASTER'!P27)*(1+AMPmasterescalated!$E$45)*(1+AMPmasterescalated!$F$45)),(('AMP-MASTER'!F27*'AMP-MASTER'!Q27)*(1+AMPmasterescalated!$E$46)*(1+AMPmasterescalated!$F$46)),(('AMP-MASTER'!F27*'AMP-MASTER'!R27)))</f>
        <v>0</v>
      </c>
      <c r="G27" s="178">
        <f>SUM((('AMP-MASTER'!G27*'AMP-MASTER'!P27)*(1+AMPmasterescalated!$E$45)*(1+AMPmasterescalated!$F$45)*(1+$G$45)),(('AMP-MASTER'!G27*'AMP-MASTER'!Q27)*(1+AMPmasterescalated!$E$46)*(1+AMPmasterescalated!$F$46)*(1+G74)),(('AMP-MASTER'!G27*'AMP-MASTER'!R27)),(('AMP-MASTER'!G27*'AMP-MASTER'!S27)),(('AMP-MASTER'!G27*'AMP-MASTER'!T27)))</f>
        <v>0</v>
      </c>
      <c r="H27" s="178">
        <f>SUM((('AMP-MASTER'!H27*'AMP-MASTER'!P27)*(1+AMPmasterescalated!$E$45)*(1+AMPmasterescalated!$F$45)*(1+$G$45)*(1+$H$45)),(('AMP-MASTER'!H27*'AMP-MASTER'!Q27)*(1+AMPmasterescalated!$E$46)*(1+AMPmasterescalated!$F$46)*(1+$G$46)*(1+$H$46)),(('AMP-MASTER'!H27*'AMP-MASTER'!R27)),(('AMP-MASTER'!H27*'AMP-MASTER'!S27)),(('AMP-MASTER'!H27*'AMP-MASTER'!T27)))</f>
        <v>0</v>
      </c>
      <c r="I27" s="178">
        <f>SUM((('AMP-MASTER'!I27*'AMP-MASTER'!P27)*(1+AMPmasterescalated!$E$45)*(1+AMPmasterescalated!$F$45)*(1+$G$45)*(1+$H$45)*(1+$I$45)),(('AMP-MASTER'!I27*'AMP-MASTER'!Q27)*(1+AMPmasterescalated!$E$46)*(1+AMPmasterescalated!$F$46)*(1+$G$46)*(1+$H$46)*(1+$I$46)),(('AMP-MASTER'!I27*'AMP-MASTER'!R27)),(('AMP-MASTER'!I27*'AMP-MASTER'!S27)),(('AMP-MASTER'!I27*'AMP-MASTER'!T27)))</f>
        <v>0</v>
      </c>
      <c r="J27" s="178">
        <f>SUM((('AMP-MASTER'!J27*'AMP-MASTER'!P27)*(1+AMPmasterescalated!$E$45)*(1+AMPmasterescalated!$F$45)*(1+$G$45)*(1+$H$45)*(1+$I$45)*(1+$J$45)),(('AMP-MASTER'!J27*'AMP-MASTER'!Q27)*(1+AMPmasterescalated!$E$46)*(1+AMPmasterescalated!$F$46)*(1+$G$46)*(1+$H$46)*(1+$I$46)*(1+$J$46)),(('AMP-MASTER'!J27*'AMP-MASTER'!R27)),(('AMP-MASTER'!J27*'AMP-MASTER'!S27)),(('AMP-MASTER'!J27*'AMP-MASTER'!T27)))</f>
        <v>0</v>
      </c>
      <c r="K27" s="178">
        <f>SUM((('AMP-MASTER'!K27*'AMP-MASTER'!P27)*(1+AMPmasterescalated!$E$45)*(1+AMPmasterescalated!$F$45)*(1+$G$45)*(1+$H$45)*(1+$I$45)*(1+$J$45)*(1+K653)),(('AMP-MASTER'!K27*'AMP-MASTER'!Q27)*(1+AMPmasterescalated!$E$46)*(1+AMPmasterescalated!$F$46)*(1+$G$46)*(1+$H$46)*(1+$I$46)*(1+$J$46)*(1+$K$46)),(('AMP-MASTER'!K27*'AMP-MASTER'!R27)),(('AMP-MASTER'!K27*'AMP-MASTER'!S27)),(('AMP-MASTER'!K27*'AMP-MASTER'!T27)))</f>
        <v>0</v>
      </c>
      <c r="L27" s="178">
        <f>SUM((('AMP-MASTER'!L27*'AMP-MASTER'!P27)*(1+AMPmasterescalated!$E$45)*(1+AMPmasterescalated!$F$45)*(1+$G$45)*(1+$H$45)*(1+$I$45)*(1+$J$45)*(1+$K$45)*(1+$L$45)),(('AMP-MASTER'!L27*'AMP-MASTER'!Q27)*(1+AMPmasterescalated!$E$46)*(1+AMPmasterescalated!$F$46)*(1+$G$46)*(1+$H$46)*(1+$I$46)*(1+$J$46)*(1+$K$46)*(1+$L$46)),(('AMP-MASTER'!L27*'AMP-MASTER'!R27)),(('AMP-MASTER'!L27*'AMP-MASTER'!S27)),(('AMP-MASTER'!L27*'AMP-MASTER'!T27)))</f>
        <v>0</v>
      </c>
      <c r="M27" s="178">
        <f>SUM((('AMP-MASTER'!M27*'AMP-MASTER'!P27)*(1+AMPmasterescalated!$E$45)*(1+AMPmasterescalated!$F$45)*(1+$G$45)*(1+$H$45)*(1+$I$45)*(1+$J$45)*(1+$K$45)*(1+$L$45)*(1+$M$45)),(('AMP-MASTER'!M27*'AMP-MASTER'!Q27)*(1+AMPmasterescalated!$E$46)*(1+AMPmasterescalated!$F$46)*(1+G654)*(1+$H$46)*(1+$I$46)*(1+$J$46)*(1+$K$46)*(1+$L$46)*(1+$M$46)),(('AMP-MASTER'!M27*'AMP-MASTER'!R27)),(('AMP-MASTER'!M27*'AMP-MASTER'!S27)),(('AMP-MASTER'!M27*'AMP-MASTER'!T27)))</f>
        <v>0</v>
      </c>
      <c r="N27" s="178">
        <f>SUM((('AMP-MASTER'!N27*'AMP-MASTER'!P27)*(1+AMPmasterescalated!$E$45)*(1+AMPmasterescalated!$F$45)*(1+$G$45)*(1+$H$45)*(1+$I$45)*(1+$J$45)*(1+$K$45)*(1+$L$45)*(1+$M$45)*(1+$N$45)),(('AMP-MASTER'!N27*'AMP-MASTER'!Q27)*(1+AMPmasterescalated!$E$46)*(1+AMPmasterescalated!$F$46)*(1+G654)*(1+$H$46)*(1+$I$46)*(1+$J$46)*(1+$K$46)*(1+$L$46)*(1+$M$46)*(1+$N$46)),(('AMP-MASTER'!N27*'AMP-MASTER'!R27)),(('AMP-MASTER'!N27*'AMP-MASTER'!S27)),(('AMP-MASTER'!N27*'AMP-MASTER'!T27)))</f>
        <v>0</v>
      </c>
      <c r="O27" s="178">
        <f>SUM((('AMP-MASTER'!O27*'AMP-MASTER'!P27)*(1+AMPmasterescalated!$E$45)*(1+AMPmasterescalated!$F$45)*(1+$G$45)*(1+$H$45)*(1+$I$45)*(1+$J$45)*(1+$K$45)*(1+$L$45)*(1+$M$45)*(1+$N$45)*(1+$O$45)),(('AMP-MASTER'!O27*'AMP-MASTER'!Q27)*(1+AMPmasterescalated!$E$46)*(1+AMPmasterescalated!$F$46)*(1+G654)*(1+$H$46)*(1+$I$46)*(1+$J$46)*(1+$K$46)*(1+$L$46)*(1+$M$46)*(1+$N$46)*(1+$O$46)),(('AMP-MASTER'!O27*'AMP-MASTER'!R27)),(('AMP-MASTER'!O27*'AMP-MASTER'!S27)),(('AMP-MASTER'!O27*'AMP-MASTER'!T27)))</f>
        <v>0</v>
      </c>
      <c r="P27" s="200"/>
    </row>
    <row r="28" spans="1:16" s="173" customFormat="1" ht="30" customHeight="1">
      <c r="A28" s="174">
        <f t="shared" si="0"/>
        <v>26</v>
      </c>
      <c r="B28" s="174" t="s">
        <v>193</v>
      </c>
      <c r="C28" s="190" t="str">
        <f>B28</f>
        <v>Replace CP Ground Beds</v>
      </c>
      <c r="D28" s="174" t="s">
        <v>174</v>
      </c>
      <c r="E28" s="187">
        <f>SUM((('AMP-MASTER'!E28*'AMP-MASTER'!P28)*(1+AMPmasterescalated!$E$45)),(('AMP-MASTER'!E28*'AMP-MASTER'!Q28)*(1+AMPmasterescalated!$E$46)),(('AMP-MASTER'!E28*'AMP-MASTER'!R28)*(1+AMPmasterescalated!$E$47)),(('AMP-MASTER'!E28*'AMP-MASTER'!S28)*(1+AMPmasterescalated!$E$47)),(('AMP-MASTER'!E28*'AMP-MASTER'!T28)*(1+AMPmasterescalated!$E$47)))</f>
        <v>0</v>
      </c>
      <c r="F28" s="178">
        <f>SUM((('AMP-MASTER'!F28*'AMP-MASTER'!P28)*(1+AMPmasterescalated!$E$45)*(1+AMPmasterescalated!$F$45)),(('AMP-MASTER'!F28*'AMP-MASTER'!Q28)*(1+AMPmasterescalated!$E$46)*(1+AMPmasterescalated!$F$46)),(('AMP-MASTER'!F28*'AMP-MASTER'!R28)))</f>
        <v>0</v>
      </c>
      <c r="G28" s="178">
        <f>SUM((('AMP-MASTER'!G28*'AMP-MASTER'!P28)*(1+AMPmasterescalated!$E$45)*(1+AMPmasterescalated!$F$45)*(1+$G$45)),(('AMP-MASTER'!G28*'AMP-MASTER'!Q28)*(1+AMPmasterescalated!$E$46)*(1+AMPmasterescalated!$F$46)*(1+G75)),(('AMP-MASTER'!G28*'AMP-MASTER'!R28)),(('AMP-MASTER'!G28*'AMP-MASTER'!S28)),(('AMP-MASTER'!G28*'AMP-MASTER'!T28)))</f>
        <v>70541.8</v>
      </c>
      <c r="H28" s="178">
        <f>SUM((('AMP-MASTER'!H28*'AMP-MASTER'!P28)*(1+AMPmasterescalated!$E$45)*(1+AMPmasterescalated!$F$45)*(1+$G$45)*(1+$H$45)),(('AMP-MASTER'!H28*'AMP-MASTER'!Q28)*(1+AMPmasterescalated!$E$46)*(1+AMPmasterescalated!$F$46)*(1+$G$46)*(1+$H$46)),(('AMP-MASTER'!H28*'AMP-MASTER'!R28)),(('AMP-MASTER'!H28*'AMP-MASTER'!S28)),(('AMP-MASTER'!H28*'AMP-MASTER'!T28)))</f>
        <v>0</v>
      </c>
      <c r="I28" s="178">
        <f>SUM((('AMP-MASTER'!I28*'AMP-MASTER'!P28)*(1+AMPmasterescalated!$E$45)*(1+AMPmasterescalated!$F$45)*(1+$G$45)*(1+$H$45)*(1+$I$45)),(('AMP-MASTER'!I28*'AMP-MASTER'!Q28)*(1+AMPmasterescalated!$E$46)*(1+AMPmasterescalated!$F$46)*(1+$G$46)*(1+$H$46)*(1+$I$46)),(('AMP-MASTER'!I28*'AMP-MASTER'!R28)),(('AMP-MASTER'!I28*'AMP-MASTER'!S28)),(('AMP-MASTER'!I28*'AMP-MASTER'!T28)))</f>
        <v>72072.891826207997</v>
      </c>
      <c r="J28" s="178">
        <f>SUM((('AMP-MASTER'!J28*'AMP-MASTER'!P28)*(1+AMPmasterescalated!$E$45)*(1+AMPmasterescalated!$F$45)*(1+$G$45)*(1+$H$45)*(1+$I$45)*(1+$J$45)),(('AMP-MASTER'!J28*'AMP-MASTER'!Q28)*(1+AMPmasterescalated!$E$46)*(1+AMPmasterescalated!$F$46)*(1+$G$46)*(1+$H$46)*(1+$I$46)*(1+$J$46)),(('AMP-MASTER'!J28*'AMP-MASTER'!R28)),(('AMP-MASTER'!J28*'AMP-MASTER'!S28)),(('AMP-MASTER'!J28*'AMP-MASTER'!T28)))</f>
        <v>0</v>
      </c>
      <c r="K28" s="178">
        <f>SUM((('AMP-MASTER'!K28*'AMP-MASTER'!P28)*(1+AMPmasterescalated!$E$45)*(1+AMPmasterescalated!$F$45)*(1+$G$45)*(1+$H$45)*(1+$I$45)*(1+$J$45)*(1+K654)),(('AMP-MASTER'!K28*'AMP-MASTER'!Q28)*(1+AMPmasterescalated!$E$46)*(1+AMPmasterescalated!$F$46)*(1+$G$46)*(1+$H$46)*(1+$I$46)*(1+$J$46)*(1+$K$46)),(('AMP-MASTER'!K28*'AMP-MASTER'!R28)),(('AMP-MASTER'!K28*'AMP-MASTER'!S28)),(('AMP-MASTER'!K28*'AMP-MASTER'!T28)))</f>
        <v>73261.681331170301</v>
      </c>
      <c r="L28" s="178">
        <f>SUM((('AMP-MASTER'!L28*'AMP-MASTER'!P28)*(1+AMPmasterescalated!$E$45)*(1+AMPmasterescalated!$F$45)*(1+$G$45)*(1+$H$45)*(1+$I$45)*(1+$J$45)*(1+$K$45)*(1+$L$45)),(('AMP-MASTER'!L28*'AMP-MASTER'!Q28)*(1+AMPmasterescalated!$E$46)*(1+AMPmasterescalated!$F$46)*(1+$G$46)*(1+$H$46)*(1+$I$46)*(1+$J$46)*(1+$K$46)*(1+$L$46)),(('AMP-MASTER'!L28*'AMP-MASTER'!R28)),(('AMP-MASTER'!L28*'AMP-MASTER'!S28)),(('AMP-MASTER'!L28*'AMP-MASTER'!T28)))</f>
        <v>0</v>
      </c>
      <c r="M28" s="178">
        <f>SUM((('AMP-MASTER'!M28*'AMP-MASTER'!P28)*(1+AMPmasterescalated!$E$45)*(1+AMPmasterescalated!$F$45)*(1+$G$45)*(1+$H$45)*(1+$I$45)*(1+$J$45)*(1+$K$45)*(1+$L$45)*(1+$M$45)),(('AMP-MASTER'!M28*'AMP-MASTER'!Q28)*(1+AMPmasterescalated!$E$46)*(1+AMPmasterescalated!$F$46)*(1+G655)*(1+$H$46)*(1+$I$46)*(1+$J$46)*(1+$K$46)*(1+$L$46)*(1+$M$46)),(('AMP-MASTER'!M28*'AMP-MASTER'!R28)),(('AMP-MASTER'!M28*'AMP-MASTER'!S28)),(('AMP-MASTER'!M28*'AMP-MASTER'!T28)))</f>
        <v>73896.361102499184</v>
      </c>
      <c r="N28" s="178">
        <f>SUM((('AMP-MASTER'!N28*'AMP-MASTER'!P28)*(1+AMPmasterescalated!$E$45)*(1+AMPmasterescalated!$F$45)*(1+$G$45)*(1+$H$45)*(1+$I$45)*(1+$J$45)*(1+$K$45)*(1+$L$45)*(1+$M$45)*(1+$N$45)),(('AMP-MASTER'!N28*'AMP-MASTER'!Q28)*(1+AMPmasterescalated!$E$46)*(1+AMPmasterescalated!$F$46)*(1+G655)*(1+$H$46)*(1+$I$46)*(1+$J$46)*(1+$K$46)*(1+$L$46)*(1+$M$46)*(1+$N$46)),(('AMP-MASTER'!N28*'AMP-MASTER'!R28)),(('AMP-MASTER'!N28*'AMP-MASTER'!S28)),(('AMP-MASTER'!N28*'AMP-MASTER'!T28)))</f>
        <v>0</v>
      </c>
      <c r="O28" s="178">
        <f>SUM((('AMP-MASTER'!O28*'AMP-MASTER'!P28)*(1+AMPmasterescalated!$E$45)*(1+AMPmasterescalated!$F$45)*(1+$G$45)*(1+$H$45)*(1+$I$45)*(1+$J$45)*(1+$K$45)*(1+$L$45)*(1+$M$45)*(1+$N$45)*(1+$O$45)),(('AMP-MASTER'!O28*'AMP-MASTER'!Q28)*(1+AMPmasterescalated!$E$46)*(1+AMPmasterescalated!$F$46)*(1+G655)*(1+$H$46)*(1+$I$46)*(1+$J$46)*(1+$K$46)*(1+$L$46)*(1+$M$46)*(1+$N$46)*(1+$O$46)),(('AMP-MASTER'!O28*'AMP-MASTER'!R28)),(('AMP-MASTER'!O28*'AMP-MASTER'!S28)),(('AMP-MASTER'!O28*'AMP-MASTER'!T28)))</f>
        <v>75055.287407593452</v>
      </c>
      <c r="P28" s="200"/>
    </row>
    <row r="29" spans="1:16" s="173" customFormat="1" ht="30" customHeight="1">
      <c r="A29" s="174">
        <f t="shared" si="0"/>
        <v>27</v>
      </c>
      <c r="B29" s="174" t="s">
        <v>194</v>
      </c>
      <c r="C29" s="190" t="str">
        <f t="shared" si="2"/>
        <v>Replace CUG Radio</v>
      </c>
      <c r="D29" s="174" t="s">
        <v>174</v>
      </c>
      <c r="E29" s="187">
        <f>SUM((('AMP-MASTER'!E29*'AMP-MASTER'!P29)*(1+AMPmasterescalated!$E$45)),(('AMP-MASTER'!E29*'AMP-MASTER'!Q29)*(1+AMPmasterescalated!$E$46)),(('AMP-MASTER'!E29*'AMP-MASTER'!R29)*(1+AMPmasterescalated!$E$47)),(('AMP-MASTER'!E29*'AMP-MASTER'!S29)*(1+AMPmasterescalated!$E$47)),(('AMP-MASTER'!E29*'AMP-MASTER'!T29)*(1+AMPmasterescalated!$E$47)))</f>
        <v>100000</v>
      </c>
      <c r="F29" s="178">
        <f>SUM((('AMP-MASTER'!F29*'AMP-MASTER'!P29)*(1+AMPmasterescalated!$E$45)*(1+AMPmasterescalated!$F$45)),(('AMP-MASTER'!F29*'AMP-MASTER'!Q29)*(1+AMPmasterescalated!$E$46)*(1+AMPmasterescalated!$F$46)),(('AMP-MASTER'!F29*'AMP-MASTER'!R29)))</f>
        <v>0</v>
      </c>
      <c r="G29" s="178">
        <f>SUM((('AMP-MASTER'!G29*'AMP-MASTER'!P29)*(1+AMPmasterescalated!$E$45)*(1+AMPmasterescalated!$F$45)*(1+$G$45)),(('AMP-MASTER'!G29*'AMP-MASTER'!Q29)*(1+AMPmasterescalated!$E$46)*(1+AMPmasterescalated!$F$46)*(1+G76)),(('AMP-MASTER'!G29*'AMP-MASTER'!R29)),(('AMP-MASTER'!G29*'AMP-MASTER'!S29)),(('AMP-MASTER'!G29*'AMP-MASTER'!T29)))</f>
        <v>0</v>
      </c>
      <c r="H29" s="178">
        <f>SUM((('AMP-MASTER'!H29*'AMP-MASTER'!P29)*(1+AMPmasterescalated!$E$45)*(1+AMPmasterescalated!$F$45)*(1+$G$45)*(1+$H$45)),(('AMP-MASTER'!H29*'AMP-MASTER'!Q29)*(1+AMPmasterescalated!$E$46)*(1+AMPmasterescalated!$F$46)*(1+$G$46)*(1+$H$46)),(('AMP-MASTER'!H29*'AMP-MASTER'!R29)),(('AMP-MASTER'!H29*'AMP-MASTER'!S29)),(('AMP-MASTER'!H29*'AMP-MASTER'!T29)))</f>
        <v>0</v>
      </c>
      <c r="I29" s="178">
        <f>SUM((('AMP-MASTER'!I29*'AMP-MASTER'!P29)*(1+AMPmasterescalated!$E$45)*(1+AMPmasterescalated!$F$45)*(1+$G$45)*(1+$H$45)*(1+$I$45)),(('AMP-MASTER'!I29*'AMP-MASTER'!Q29)*(1+AMPmasterescalated!$E$46)*(1+AMPmasterescalated!$F$46)*(1+$G$46)*(1+$H$46)*(1+$I$46)),(('AMP-MASTER'!I29*'AMP-MASTER'!R29)),(('AMP-MASTER'!I29*'AMP-MASTER'!S29)),(('AMP-MASTER'!I29*'AMP-MASTER'!T29)))</f>
        <v>0</v>
      </c>
      <c r="J29" s="178">
        <f>SUM((('AMP-MASTER'!J29*'AMP-MASTER'!P29)*(1+AMPmasterescalated!$E$45)*(1+AMPmasterescalated!$F$45)*(1+$G$45)*(1+$H$45)*(1+$I$45)*(1+$J$45)),(('AMP-MASTER'!J29*'AMP-MASTER'!Q29)*(1+AMPmasterescalated!$E$46)*(1+AMPmasterescalated!$F$46)*(1+$G$46)*(1+$H$46)*(1+$I$46)*(1+$J$46)),(('AMP-MASTER'!J29*'AMP-MASTER'!R29)),(('AMP-MASTER'!J29*'AMP-MASTER'!S29)),(('AMP-MASTER'!J29*'AMP-MASTER'!T29)))</f>
        <v>0</v>
      </c>
      <c r="K29" s="178">
        <f>SUM((('AMP-MASTER'!K29*'AMP-MASTER'!P29)*(1+AMPmasterescalated!$E$45)*(1+AMPmasterescalated!$F$45)*(1+$G$45)*(1+$H$45)*(1+$I$45)*(1+$J$45)*(1+K655)),(('AMP-MASTER'!K29*'AMP-MASTER'!Q29)*(1+AMPmasterescalated!$E$46)*(1+AMPmasterescalated!$F$46)*(1+$G$46)*(1+$H$46)*(1+$I$46)*(1+$J$46)*(1+$K$46)),(('AMP-MASTER'!K29*'AMP-MASTER'!R29)),(('AMP-MASTER'!K29*'AMP-MASTER'!S29)),(('AMP-MASTER'!K29*'AMP-MASTER'!T29)))</f>
        <v>0</v>
      </c>
      <c r="L29" s="178">
        <f>SUM((('AMP-MASTER'!L29*'AMP-MASTER'!P29)*(1+AMPmasterescalated!$E$45)*(1+AMPmasterescalated!$F$45)*(1+$G$45)*(1+$H$45)*(1+$I$45)*(1+$J$45)*(1+$K$45)*(1+$L$45)),(('AMP-MASTER'!L29*'AMP-MASTER'!Q29)*(1+AMPmasterescalated!$E$46)*(1+AMPmasterescalated!$F$46)*(1+$G$46)*(1+$H$46)*(1+$I$46)*(1+$J$46)*(1+$K$46)*(1+$L$46)),(('AMP-MASTER'!L29*'AMP-MASTER'!R29)),(('AMP-MASTER'!L29*'AMP-MASTER'!S29)),(('AMP-MASTER'!L29*'AMP-MASTER'!T29)))</f>
        <v>0</v>
      </c>
      <c r="M29" s="178">
        <f>SUM((('AMP-MASTER'!M29*'AMP-MASTER'!P29)*(1+AMPmasterescalated!$E$45)*(1+AMPmasterescalated!$F$45)*(1+$G$45)*(1+$H$45)*(1+$I$45)*(1+$J$45)*(1+$K$45)*(1+$L$45)*(1+$M$45)),(('AMP-MASTER'!M29*'AMP-MASTER'!Q29)*(1+AMPmasterescalated!$E$46)*(1+AMPmasterescalated!$F$46)*(1+G656)*(1+$H$46)*(1+$I$46)*(1+$J$46)*(1+$K$46)*(1+$L$46)*(1+$M$46)),(('AMP-MASTER'!M29*'AMP-MASTER'!R29)),(('AMP-MASTER'!M29*'AMP-MASTER'!S29)),(('AMP-MASTER'!M29*'AMP-MASTER'!T29)))</f>
        <v>0</v>
      </c>
      <c r="N29" s="178">
        <f>SUM((('AMP-MASTER'!N29*'AMP-MASTER'!P29)*(1+AMPmasterescalated!$E$45)*(1+AMPmasterescalated!$F$45)*(1+$G$45)*(1+$H$45)*(1+$I$45)*(1+$J$45)*(1+$K$45)*(1+$L$45)*(1+$M$45)*(1+$N$45)),(('AMP-MASTER'!N29*'AMP-MASTER'!Q29)*(1+AMPmasterescalated!$E$46)*(1+AMPmasterescalated!$F$46)*(1+G656)*(1+$H$46)*(1+$I$46)*(1+$J$46)*(1+$K$46)*(1+$L$46)*(1+$M$46)*(1+$N$46)),(('AMP-MASTER'!N29*'AMP-MASTER'!R29)),(('AMP-MASTER'!N29*'AMP-MASTER'!S29)),(('AMP-MASTER'!N29*'AMP-MASTER'!T29)))</f>
        <v>0</v>
      </c>
      <c r="O29" s="178">
        <f>SUM((('AMP-MASTER'!O29*'AMP-MASTER'!P29)*(1+AMPmasterescalated!$E$45)*(1+AMPmasterescalated!$F$45)*(1+$G$45)*(1+$H$45)*(1+$I$45)*(1+$J$45)*(1+$K$45)*(1+$L$45)*(1+$M$45)*(1+$N$45)*(1+$O$45)),(('AMP-MASTER'!O29*'AMP-MASTER'!Q29)*(1+AMPmasterescalated!$E$46)*(1+AMPmasterescalated!$F$46)*(1+G656)*(1+$H$46)*(1+$I$46)*(1+$J$46)*(1+$K$46)*(1+$L$46)*(1+$M$46)*(1+$N$46)*(1+$O$46)),(('AMP-MASTER'!O29*'AMP-MASTER'!R29)),(('AMP-MASTER'!O29*'AMP-MASTER'!S29)),(('AMP-MASTER'!O29*'AMP-MASTER'!T29)))</f>
        <v>0</v>
      </c>
      <c r="P29" s="200"/>
    </row>
    <row r="30" spans="1:16" s="173" customFormat="1" ht="30" customHeight="1">
      <c r="A30" s="174">
        <f t="shared" si="0"/>
        <v>28</v>
      </c>
      <c r="B30" s="174" t="s">
        <v>195</v>
      </c>
      <c r="C30" s="190" t="str">
        <f t="shared" si="2"/>
        <v>RTU replacement</v>
      </c>
      <c r="D30" s="174" t="s">
        <v>174</v>
      </c>
      <c r="E30" s="187">
        <f>SUM((('AMP-MASTER'!E30*'AMP-MASTER'!P30)*(1+AMPmasterescalated!$E$45)),(('AMP-MASTER'!E30*'AMP-MASTER'!Q30)*(1+AMPmasterescalated!$E$46)),(('AMP-MASTER'!E30*'AMP-MASTER'!R30)*(1+AMPmasterescalated!$E$47)),(('AMP-MASTER'!E30*'AMP-MASTER'!S30)*(1+AMPmasterescalated!$E$47)),(('AMP-MASTER'!E30*'AMP-MASTER'!T30)*(1+AMPmasterescalated!$E$47)))</f>
        <v>38078.660000000003</v>
      </c>
      <c r="F30" s="178">
        <f>SUM((('AMP-MASTER'!F30*'AMP-MASTER'!P30)*(1+AMPmasterescalated!$E$45)*(1+AMPmasterescalated!$F$45)),(('AMP-MASTER'!F30*'AMP-MASTER'!Q30)*(1+AMPmasterescalated!$E$46)*(1+AMPmasterescalated!$F$46)),(('AMP-MASTER'!F30*'AMP-MASTER'!R30)))</f>
        <v>36074.519999999997</v>
      </c>
      <c r="G30" s="178">
        <f>SUM((('AMP-MASTER'!G30*'AMP-MASTER'!P30)*(1+AMPmasterescalated!$E$45)*(1+AMPmasterescalated!$F$45)*(1+$G$45)),(('AMP-MASTER'!G30*'AMP-MASTER'!Q30)*(1+AMPmasterescalated!$E$46)*(1+AMPmasterescalated!$F$46)*(1+G77)),(('AMP-MASTER'!G30*'AMP-MASTER'!R30)),(('AMP-MASTER'!G30*'AMP-MASTER'!S30)),(('AMP-MASTER'!G30*'AMP-MASTER'!T30)))</f>
        <v>38149.209279999995</v>
      </c>
      <c r="H30" s="178">
        <f>SUM((('AMP-MASTER'!H30*'AMP-MASTER'!P30)*(1+AMPmasterescalated!$E$45)*(1+AMPmasterescalated!$F$45)*(1+$G$45)*(1+$H$45)),(('AMP-MASTER'!H30*'AMP-MASTER'!Q30)*(1+AMPmasterescalated!$E$46)*(1+AMPmasterescalated!$F$46)*(1+$G$46)*(1+$H$46)),(('AMP-MASTER'!H30*'AMP-MASTER'!R30)),(('AMP-MASTER'!H30*'AMP-MASTER'!S30)),(('AMP-MASTER'!H30*'AMP-MASTER'!T30)))</f>
        <v>41228.12588272</v>
      </c>
      <c r="I30" s="178">
        <f>SUM((('AMP-MASTER'!I30*'AMP-MASTER'!P30)*(1+AMPmasterescalated!$E$45)*(1+AMPmasterescalated!$F$45)*(1+$G$45)*(1+$H$45)*(1+$I$45)),(('AMP-MASTER'!I30*'AMP-MASTER'!Q30)*(1+AMPmasterescalated!$E$46)*(1+AMPmasterescalated!$F$46)*(1+$G$46)*(1+$H$46)*(1+$I$46)),(('AMP-MASTER'!I30*'AMP-MASTER'!R30)),(('AMP-MASTER'!I30*'AMP-MASTER'!S30)),(('AMP-MASTER'!I30*'AMP-MASTER'!T30)))</f>
        <v>38300.948082409595</v>
      </c>
      <c r="J30" s="178">
        <f>SUM((('AMP-MASTER'!J30*'AMP-MASTER'!P30)*(1+AMPmasterescalated!$E$45)*(1+AMPmasterescalated!$F$45)*(1+$G$45)*(1+$H$45)*(1+$I$45)*(1+$J$45)),(('AMP-MASTER'!J30*'AMP-MASTER'!Q30)*(1+AMPmasterescalated!$E$46)*(1+AMPmasterescalated!$F$46)*(1+$G$46)*(1+$H$46)*(1+$I$46)*(1+$J$46)),(('AMP-MASTER'!J30*'AMP-MASTER'!R30)),(('AMP-MASTER'!J30*'AMP-MASTER'!S30)),(('AMP-MASTER'!J30*'AMP-MASTER'!T30)))</f>
        <v>38189.297786585099</v>
      </c>
      <c r="K30" s="178">
        <f>SUM((('AMP-MASTER'!K30*'AMP-MASTER'!P30)*(1+AMPmasterescalated!$E$45)*(1+AMPmasterescalated!$F$45)*(1+$G$45)*(1+$H$45)*(1+$I$45)*(1+$J$45)*(1+K656)),(('AMP-MASTER'!K30*'AMP-MASTER'!Q30)*(1+AMPmasterescalated!$E$46)*(1+AMPmasterescalated!$F$46)*(1+$G$46)*(1+$H$46)*(1+$I$46)*(1+$J$46)*(1+$K$46)),(('AMP-MASTER'!K30*'AMP-MASTER'!R30)),(('AMP-MASTER'!K30*'AMP-MASTER'!S30)),(('AMP-MASTER'!K30*'AMP-MASTER'!T30)))</f>
        <v>42432.553096205665</v>
      </c>
      <c r="L30" s="178">
        <f>SUM((('AMP-MASTER'!L30*'AMP-MASTER'!P30)*(1+AMPmasterescalated!$E$45)*(1+AMPmasterescalated!$F$45)*(1+$G$45)*(1+$H$45)*(1+$I$45)*(1+$J$45)*(1+$K$45)*(1+$L$45)),(('AMP-MASTER'!L30*'AMP-MASTER'!Q30)*(1+AMPmasterescalated!$E$46)*(1+AMPmasterescalated!$F$46)*(1+$G$46)*(1+$H$46)*(1+$I$46)*(1+$J$46)*(1+$K$46)*(1+$L$46)),(('AMP-MASTER'!L30*'AMP-MASTER'!R30)),(('AMP-MASTER'!L30*'AMP-MASTER'!S30)),(('AMP-MASTER'!L30*'AMP-MASTER'!T30)))</f>
        <v>50732.186367545422</v>
      </c>
      <c r="M30" s="178">
        <f>SUM((('AMP-MASTER'!M30*'AMP-MASTER'!P30)*(1+AMPmasterescalated!$E$45)*(1+AMPmasterescalated!$F$45)*(1+$G$45)*(1+$H$45)*(1+$I$45)*(1+$J$45)*(1+$K$45)*(1+$L$45)*(1+$M$45)),(('AMP-MASTER'!M30*'AMP-MASTER'!Q30)*(1+AMPmasterescalated!$E$46)*(1+AMPmasterescalated!$F$46)*(1+G657)*(1+$H$46)*(1+$I$46)*(1+$J$46)*(1+$K$46)*(1+$L$46)*(1+$M$46)),(('AMP-MASTER'!M30*'AMP-MASTER'!R30)),(('AMP-MASTER'!M30*'AMP-MASTER'!S30)),(('AMP-MASTER'!M30*'AMP-MASTER'!T30)))</f>
        <v>28268.305480938452</v>
      </c>
      <c r="N30" s="178">
        <f>SUM((('AMP-MASTER'!N30*'AMP-MASTER'!P30)*(1+AMPmasterescalated!$E$45)*(1+AMPmasterescalated!$F$45)*(1+$G$45)*(1+$H$45)*(1+$I$45)*(1+$J$45)*(1+$K$45)*(1+$L$45)*(1+$M$45)*(1+$N$45)),(('AMP-MASTER'!N30*'AMP-MASTER'!Q30)*(1+AMPmasterescalated!$E$46)*(1+AMPmasterescalated!$F$46)*(1+G657)*(1+$H$46)*(1+$I$46)*(1+$J$46)*(1+$K$46)*(1+$L$46)*(1+$M$46)*(1+$N$46)),(('AMP-MASTER'!N30*'AMP-MASTER'!R30)),(('AMP-MASTER'!N30*'AMP-MASTER'!S30)),(('AMP-MASTER'!N30*'AMP-MASTER'!T30)))</f>
        <v>35973.06970965545</v>
      </c>
      <c r="O30" s="178">
        <f>SUM((('AMP-MASTER'!O30*'AMP-MASTER'!P30)*(1+AMPmasterescalated!$E$45)*(1+AMPmasterescalated!$F$45)*(1+$G$45)*(1+$H$45)*(1+$I$45)*(1+$J$45)*(1+$K$45)*(1+$L$45)*(1+$M$45)*(1+$N$45)*(1+$O$45)),(('AMP-MASTER'!O30*'AMP-MASTER'!Q30)*(1+AMPmasterescalated!$E$46)*(1+AMPmasterescalated!$F$46)*(1+G657)*(1+$H$46)*(1+$I$46)*(1+$J$46)*(1+$K$46)*(1+$L$46)*(1+$M$46)*(1+$N$46)*(1+$O$46)),(('AMP-MASTER'!O30*'AMP-MASTER'!R30)),(('AMP-MASTER'!O30*'AMP-MASTER'!S30)),(('AMP-MASTER'!O30*'AMP-MASTER'!T30)))</f>
        <v>32681.879512333006</v>
      </c>
      <c r="P30" s="200"/>
    </row>
    <row r="31" spans="1:16" s="173" customFormat="1" ht="30" customHeight="1">
      <c r="A31" s="174">
        <f t="shared" si="0"/>
        <v>29</v>
      </c>
      <c r="B31" s="174" t="s">
        <v>155</v>
      </c>
      <c r="C31" s="190" t="str">
        <f t="shared" si="2"/>
        <v>Site hut upgrades</v>
      </c>
      <c r="D31" s="174" t="s">
        <v>174</v>
      </c>
      <c r="E31" s="187">
        <f>SUM((('AMP-MASTER'!E31*'AMP-MASTER'!P31)*(1+AMPmasterescalated!$E$45)),(('AMP-MASTER'!E31*'AMP-MASTER'!Q31)*(1+AMPmasterescalated!$E$46)),(('AMP-MASTER'!E31*'AMP-MASTER'!R31)*(1+AMPmasterescalated!$E$47)),(('AMP-MASTER'!E31*'AMP-MASTER'!S31)*(1+AMPmasterescalated!$E$47)),(('AMP-MASTER'!E31*'AMP-MASTER'!T31)*(1+AMPmasterescalated!$E$47)))</f>
        <v>38341.999999999993</v>
      </c>
      <c r="F31" s="178">
        <f>SUM((('AMP-MASTER'!F31*'AMP-MASTER'!P31)*(1+AMPmasterescalated!$E$45)*(1+AMPmasterescalated!$F$45)),(('AMP-MASTER'!F31*'AMP-MASTER'!Q31)*(1+AMPmasterescalated!$E$46)*(1+AMPmasterescalated!$F$46)),(('AMP-MASTER'!F31*'AMP-MASTER'!R31)))</f>
        <v>19170.999999999996</v>
      </c>
      <c r="G31" s="178">
        <f>SUM((('AMP-MASTER'!G31*'AMP-MASTER'!P31)*(1+AMPmasterescalated!$E$45)*(1+AMPmasterescalated!$F$45)*(1+$G$45)),(('AMP-MASTER'!G31*'AMP-MASTER'!Q31)*(1+AMPmasterescalated!$E$46)*(1+AMPmasterescalated!$F$46)*(1+G78)),(('AMP-MASTER'!G31*'AMP-MASTER'!R31)),(('AMP-MASTER'!G31*'AMP-MASTER'!S31)),(('AMP-MASTER'!G31*'AMP-MASTER'!T31)))</f>
        <v>38406.414559999997</v>
      </c>
      <c r="H31" s="178">
        <f>SUM((('AMP-MASTER'!H31*'AMP-MASTER'!P31)*(1+AMPmasterescalated!$E$45)*(1+AMPmasterescalated!$F$45)*(1+$G$45)*(1+$H$45)),(('AMP-MASTER'!H31*'AMP-MASTER'!Q31)*(1+AMPmasterescalated!$E$46)*(1+AMPmasterescalated!$F$46)*(1+$G$46)*(1+$H$46)),(('AMP-MASTER'!H31*'AMP-MASTER'!R31)),(('AMP-MASTER'!H31*'AMP-MASTER'!S31)),(('AMP-MASTER'!H31*'AMP-MASTER'!T31)))</f>
        <v>37895.085647999993</v>
      </c>
      <c r="I31" s="178">
        <f>SUM((('AMP-MASTER'!I31*'AMP-MASTER'!P31)*(1+AMPmasterescalated!$E$45)*(1+AMPmasterescalated!$F$45)*(1+$G$45)*(1+$H$45)*(1+$I$45)),(('AMP-MASTER'!I31*'AMP-MASTER'!Q31)*(1+AMPmasterescalated!$E$46)*(1+AMPmasterescalated!$F$46)*(1+$G$46)*(1+$H$46)*(1+$I$46)),(('AMP-MASTER'!I31*'AMP-MASTER'!R31)),(('AMP-MASTER'!I31*'AMP-MASTER'!S31)),(('AMP-MASTER'!I31*'AMP-MASTER'!T31)))</f>
        <v>40342.903342559992</v>
      </c>
      <c r="J31" s="178">
        <f>SUM((('AMP-MASTER'!J31*'AMP-MASTER'!P31)*(1+AMPmasterescalated!$E$45)*(1+AMPmasterescalated!$F$45)*(1+$G$45)*(1+$H$45)*(1+$I$45)*(1+$J$45)),(('AMP-MASTER'!J31*'AMP-MASTER'!Q31)*(1+AMPmasterescalated!$E$46)*(1+AMPmasterescalated!$F$46)*(1+$G$46)*(1+$H$46)*(1+$I$46)*(1+$J$46)),(('AMP-MASTER'!J31*'AMP-MASTER'!R31)),(('AMP-MASTER'!J31*'AMP-MASTER'!S31)),(('AMP-MASTER'!J31*'AMP-MASTER'!T31)))</f>
        <v>38656.776869524794</v>
      </c>
      <c r="K31" s="178">
        <f>SUM((('AMP-MASTER'!K31*'AMP-MASTER'!P31)*(1+AMPmasterescalated!$E$45)*(1+AMPmasterescalated!$F$45)*(1+$G$45)*(1+$H$45)*(1+$I$45)*(1+$J$45)*(1+K657)),(('AMP-MASTER'!K31*'AMP-MASTER'!Q31)*(1+AMPmasterescalated!$E$46)*(1+AMPmasterescalated!$F$46)*(1+$G$46)*(1+$H$46)*(1+$I$46)*(1+$J$46)*(1+$K$46)),(('AMP-MASTER'!K31*'AMP-MASTER'!R31)),(('AMP-MASTER'!K31*'AMP-MASTER'!S31)),(('AMP-MASTER'!K31*'AMP-MASTER'!T31)))</f>
        <v>37879.420430011247</v>
      </c>
      <c r="L31" s="178">
        <f>SUM((('AMP-MASTER'!L31*'AMP-MASTER'!P31)*(1+AMPmasterescalated!$E$45)*(1+AMPmasterescalated!$F$45)*(1+$G$45)*(1+$H$45)*(1+$I$45)*(1+$J$45)*(1+$K$45)*(1+$L$45)),(('AMP-MASTER'!L31*'AMP-MASTER'!Q31)*(1+AMPmasterescalated!$E$46)*(1+AMPmasterescalated!$F$46)*(1+$G$46)*(1+$H$46)*(1+$I$46)*(1+$J$46)*(1+$K$46)*(1+$L$46)),(('AMP-MASTER'!L31*'AMP-MASTER'!R31)),(('AMP-MASTER'!L31*'AMP-MASTER'!S31)),(('AMP-MASTER'!L31*'AMP-MASTER'!T31)))</f>
        <v>39355.730052102663</v>
      </c>
      <c r="M31" s="178">
        <f>SUM((('AMP-MASTER'!M31*'AMP-MASTER'!P31)*(1+AMPmasterescalated!$E$45)*(1+AMPmasterescalated!$F$45)*(1+$G$45)*(1+$H$45)*(1+$I$45)*(1+$J$45)*(1+$K$45)*(1+$L$45)*(1+$M$45)),(('AMP-MASTER'!M31*'AMP-MASTER'!Q31)*(1+AMPmasterescalated!$E$46)*(1+AMPmasterescalated!$F$46)*(1+G658)*(1+$H$46)*(1+$I$46)*(1+$J$46)*(1+$K$46)*(1+$L$46)*(1+$M$46)),(('AMP-MASTER'!M31*'AMP-MASTER'!R31)),(('AMP-MASTER'!M31*'AMP-MASTER'!S31)),(('AMP-MASTER'!M31*'AMP-MASTER'!T31)))</f>
        <v>40527.468996474279</v>
      </c>
      <c r="N31" s="178">
        <f>SUM((('AMP-MASTER'!N31*'AMP-MASTER'!P31)*(1+AMPmasterescalated!$E$45)*(1+AMPmasterescalated!$F$45)*(1+$G$45)*(1+$H$45)*(1+$I$45)*(1+$J$45)*(1+$K$45)*(1+$L$45)*(1+$M$45)*(1+$N$45)),(('AMP-MASTER'!N31*'AMP-MASTER'!Q31)*(1+AMPmasterescalated!$E$46)*(1+AMPmasterescalated!$F$46)*(1+G658)*(1+$H$46)*(1+$I$46)*(1+$J$46)*(1+$K$46)*(1+$L$46)*(1+$M$46)*(1+$N$46)),(('AMP-MASTER'!N31*'AMP-MASTER'!R31)),(('AMP-MASTER'!N31*'AMP-MASTER'!S31)),(('AMP-MASTER'!N31*'AMP-MASTER'!T31)))</f>
        <v>0</v>
      </c>
      <c r="O31" s="178">
        <f>SUM((('AMP-MASTER'!O31*'AMP-MASTER'!P31)*(1+AMPmasterescalated!$E$45)*(1+AMPmasterescalated!$F$45)*(1+$G$45)*(1+$H$45)*(1+$I$45)*(1+$J$45)*(1+$K$45)*(1+$L$45)*(1+$M$45)*(1+$N$45)*(1+$O$45)),(('AMP-MASTER'!O31*'AMP-MASTER'!Q31)*(1+AMPmasterescalated!$E$46)*(1+AMPmasterescalated!$F$46)*(1+G658)*(1+$H$46)*(1+$I$46)*(1+$J$46)*(1+$K$46)*(1+$L$46)*(1+$M$46)*(1+$N$46)*(1+$O$46)),(('AMP-MASTER'!O31*'AMP-MASTER'!R31)),(('AMP-MASTER'!O31*'AMP-MASTER'!S31)),(('AMP-MASTER'!O31*'AMP-MASTER'!T31)))</f>
        <v>0</v>
      </c>
      <c r="P31" s="200"/>
    </row>
    <row r="32" spans="1:16" s="173" customFormat="1" ht="30" customHeight="1">
      <c r="A32" s="174">
        <f t="shared" si="0"/>
        <v>30</v>
      </c>
      <c r="B32" s="174" t="s">
        <v>156</v>
      </c>
      <c r="C32" s="190" t="str">
        <f t="shared" si="2"/>
        <v>Solar panel replacement</v>
      </c>
      <c r="D32" s="174" t="s">
        <v>174</v>
      </c>
      <c r="E32" s="187">
        <f>SUM((('AMP-MASTER'!E32*'AMP-MASTER'!P32)*(1+AMPmasterescalated!$E$45)),(('AMP-MASTER'!E32*'AMP-MASTER'!Q32)*(1+AMPmasterescalated!$E$46)),(('AMP-MASTER'!E32*'AMP-MASTER'!R32)*(1+AMPmasterescalated!$E$47)),(('AMP-MASTER'!E32*'AMP-MASTER'!S32)*(1+AMPmasterescalated!$E$47)),(('AMP-MASTER'!E32*'AMP-MASTER'!T32)*(1+AMPmasterescalated!$E$47)))</f>
        <v>36081</v>
      </c>
      <c r="F32" s="178">
        <f>SUM((('AMP-MASTER'!F32*'AMP-MASTER'!P32)*(1+AMPmasterescalated!$E$45)*(1+AMPmasterescalated!$F$45)),(('AMP-MASTER'!F32*'AMP-MASTER'!Q32)*(1+AMPmasterescalated!$E$46)*(1+AMPmasterescalated!$F$46)),(('AMP-MASTER'!F32*'AMP-MASTER'!R32)))</f>
        <v>25356.924999999999</v>
      </c>
      <c r="G32" s="178">
        <f>SUM((('AMP-MASTER'!G32*'AMP-MASTER'!P32)*(1+AMPmasterescalated!$E$45)*(1+AMPmasterescalated!$F$45)*(1+$G$45)),(('AMP-MASTER'!G32*'AMP-MASTER'!Q32)*(1+AMPmasterescalated!$E$46)*(1+AMPmasterescalated!$F$46)*(1+G79)),(('AMP-MASTER'!G32*'AMP-MASTER'!R32)),(('AMP-MASTER'!G32*'AMP-MASTER'!S32)),(('AMP-MASTER'!G32*'AMP-MASTER'!T32)))</f>
        <v>36454.928399999997</v>
      </c>
      <c r="H32" s="178">
        <f>SUM((('AMP-MASTER'!H32*'AMP-MASTER'!P32)*(1+AMPmasterescalated!$E$45)*(1+AMPmasterescalated!$F$45)*(1+$G$45)*(1+$H$45)),(('AMP-MASTER'!H32*'AMP-MASTER'!Q32)*(1+AMPmasterescalated!$E$46)*(1+AMPmasterescalated!$F$46)*(1+$G$46)*(1+$H$46)),(('AMP-MASTER'!H32*'AMP-MASTER'!R32)),(('AMP-MASTER'!H32*'AMP-MASTER'!S32)),(('AMP-MASTER'!H32*'AMP-MASTER'!T32)))</f>
        <v>26459.059138799999</v>
      </c>
      <c r="I32" s="178">
        <f>SUM((('AMP-MASTER'!I32*'AMP-MASTER'!P32)*(1+AMPmasterescalated!$E$45)*(1+AMPmasterescalated!$F$45)*(1+$G$45)*(1+$H$45)*(1+$I$45)),(('AMP-MASTER'!I32*'AMP-MASTER'!Q32)*(1+AMPmasterescalated!$E$46)*(1+AMPmasterescalated!$F$46)*(1+$G$46)*(1+$H$46)*(1+$I$46)),(('AMP-MASTER'!I32*'AMP-MASTER'!R32)),(('AMP-MASTER'!I32*'AMP-MASTER'!S32)),(('AMP-MASTER'!I32*'AMP-MASTER'!T32)))</f>
        <v>20172.167095199999</v>
      </c>
      <c r="J32" s="178">
        <f>SUM((('AMP-MASTER'!J32*'AMP-MASTER'!P32)*(1+AMPmasterescalated!$E$45)*(1+AMPmasterescalated!$F$45)*(1+$G$45)*(1+$H$45)*(1+$I$45)*(1+$J$45)),(('AMP-MASTER'!J32*'AMP-MASTER'!Q32)*(1+AMPmasterescalated!$E$46)*(1+AMPmasterescalated!$F$46)*(1+$G$46)*(1+$H$46)*(1+$I$46)*(1+$J$46)),(('AMP-MASTER'!J32*'AMP-MASTER'!R32)),(('AMP-MASTER'!J32*'AMP-MASTER'!S32)),(('AMP-MASTER'!J32*'AMP-MASTER'!T32)))</f>
        <v>24572.024850874681</v>
      </c>
      <c r="K32" s="178">
        <f>SUM((('AMP-MASTER'!K32*'AMP-MASTER'!P32)*(1+AMPmasterescalated!$E$45)*(1+AMPmasterescalated!$F$45)*(1+$G$45)*(1+$H$45)*(1+$I$45)*(1+$J$45)*(1+K658)),(('AMP-MASTER'!K32*'AMP-MASTER'!Q32)*(1+AMPmasterescalated!$E$46)*(1+AMPmasterescalated!$F$46)*(1+$G$46)*(1+$H$46)*(1+$I$46)*(1+$J$46)*(1+$K$46)),(('AMP-MASTER'!K32*'AMP-MASTER'!R32)),(('AMP-MASTER'!K32*'AMP-MASTER'!S32)),(('AMP-MASTER'!K32*'AMP-MASTER'!T32)))</f>
        <v>26594.413727489879</v>
      </c>
      <c r="L32" s="178">
        <f>SUM((('AMP-MASTER'!L32*'AMP-MASTER'!P32)*(1+AMPmasterescalated!$E$45)*(1+AMPmasterescalated!$F$45)*(1+$G$45)*(1+$H$45)*(1+$I$45)*(1+$J$45)*(1+$K$45)*(1+$L$45)),(('AMP-MASTER'!L32*'AMP-MASTER'!Q32)*(1+AMPmasterescalated!$E$46)*(1+AMPmasterescalated!$F$46)*(1+$G$46)*(1+$H$46)*(1+$I$46)*(1+$J$46)*(1+$K$46)*(1+$L$46)),(('AMP-MASTER'!L32*'AMP-MASTER'!R32)),(('AMP-MASTER'!L32*'AMP-MASTER'!S32)),(('AMP-MASTER'!L32*'AMP-MASTER'!T32)))</f>
        <v>26921.803016085949</v>
      </c>
      <c r="M32" s="178">
        <f>SUM((('AMP-MASTER'!M32*'AMP-MASTER'!P32)*(1+AMPmasterescalated!$E$45)*(1+AMPmasterescalated!$F$45)*(1+$G$45)*(1+$H$45)*(1+$I$45)*(1+$J$45)*(1+$K$45)*(1+$L$45)*(1+$M$45)),(('AMP-MASTER'!M32*'AMP-MASTER'!Q32)*(1+AMPmasterescalated!$E$46)*(1+AMPmasterescalated!$F$46)*(1+G659)*(1+$H$46)*(1+$I$46)*(1+$J$46)*(1+$K$46)*(1+$L$46)*(1+$M$46)),(('AMP-MASTER'!M32*'AMP-MASTER'!R32)),(('AMP-MASTER'!M32*'AMP-MASTER'!S32)),(('AMP-MASTER'!M32*'AMP-MASTER'!T32)))</f>
        <v>28003.534592031883</v>
      </c>
      <c r="N32" s="178">
        <f>SUM((('AMP-MASTER'!N32*'AMP-MASTER'!P32)*(1+AMPmasterescalated!$E$45)*(1+AMPmasterescalated!$F$45)*(1+$G$45)*(1+$H$45)*(1+$I$45)*(1+$J$45)*(1+$K$45)*(1+$L$45)*(1+$M$45)*(1+$N$45)),(('AMP-MASTER'!N32*'AMP-MASTER'!Q32)*(1+AMPmasterescalated!$E$46)*(1+AMPmasterescalated!$F$46)*(1+G659)*(1+$H$46)*(1+$I$46)*(1+$J$46)*(1+$K$46)*(1+$L$46)*(1+$M$46)*(1+$N$46)),(('AMP-MASTER'!N32*'AMP-MASTER'!R32)),(('AMP-MASTER'!N32*'AMP-MASTER'!S32)),(('AMP-MASTER'!N32*'AMP-MASTER'!T32)))</f>
        <v>47259.574071839117</v>
      </c>
      <c r="O32" s="178">
        <f>SUM((('AMP-MASTER'!O32*'AMP-MASTER'!P32)*(1+AMPmasterescalated!$E$45)*(1+AMPmasterescalated!$F$45)*(1+$G$45)*(1+$H$45)*(1+$I$45)*(1+$J$45)*(1+$K$45)*(1+$L$45)*(1+$M$45)*(1+$N$45)*(1+$O$45)),(('AMP-MASTER'!O32*'AMP-MASTER'!Q32)*(1+AMPmasterescalated!$E$46)*(1+AMPmasterescalated!$F$46)*(1+G659)*(1+$H$46)*(1+$I$46)*(1+$J$46)*(1+$K$46)*(1+$L$46)*(1+$M$46)*(1+$N$46)*(1+$O$46)),(('AMP-MASTER'!O32*'AMP-MASTER'!R32)),(('AMP-MASTER'!O32*'AMP-MASTER'!S32)),(('AMP-MASTER'!O32*'AMP-MASTER'!T32)))</f>
        <v>40926.46672871332</v>
      </c>
      <c r="P32" s="200"/>
    </row>
    <row r="33" spans="1:16 9984:16384" s="173" customFormat="1" ht="30" customHeight="1">
      <c r="A33" s="174">
        <f t="shared" si="0"/>
        <v>31</v>
      </c>
      <c r="B33" s="174" t="s">
        <v>196</v>
      </c>
      <c r="C33" s="190" t="str">
        <f t="shared" si="2"/>
        <v>Water bath heater upgrades</v>
      </c>
      <c r="D33" s="174" t="s">
        <v>174</v>
      </c>
      <c r="E33" s="187">
        <f>SUM((('AMP-MASTER'!E33*'AMP-MASTER'!P33)*(1+AMPmasterescalated!$E$45)),(('AMP-MASTER'!E33*'AMP-MASTER'!Q33)*(1+AMPmasterescalated!$E$46)),(('AMP-MASTER'!E33*'AMP-MASTER'!R33)*(1+AMPmasterescalated!$E$47)),(('AMP-MASTER'!E33*'AMP-MASTER'!S33)*(1+AMPmasterescalated!$E$47)),(('AMP-MASTER'!E33*'AMP-MASTER'!T33)*(1+AMPmasterescalated!$E$47)))</f>
        <v>0</v>
      </c>
      <c r="F33" s="178">
        <f>SUM((('AMP-MASTER'!F33*'AMP-MASTER'!P33)*(1+AMPmasterescalated!$E$45)*(1+AMPmasterescalated!$F$45)),(('AMP-MASTER'!F33*'AMP-MASTER'!Q33)*(1+AMPmasterescalated!$E$46)*(1+AMPmasterescalated!$F$46)),(('AMP-MASTER'!F33*'AMP-MASTER'!R33)))</f>
        <v>0</v>
      </c>
      <c r="G33" s="178">
        <f>SUM((('AMP-MASTER'!G33*'AMP-MASTER'!P33)*(1+AMPmasterescalated!$E$45)*(1+AMPmasterescalated!$F$45)*(1+$G$45)),(('AMP-MASTER'!G33*'AMP-MASTER'!Q33)*(1+AMPmasterescalated!$E$46)*(1+AMPmasterescalated!$F$46)*(1+G80)),(('AMP-MASTER'!G33*'AMP-MASTER'!R33)),(('AMP-MASTER'!G33*'AMP-MASTER'!S33)),(('AMP-MASTER'!G33*'AMP-MASTER'!T33)))</f>
        <v>0</v>
      </c>
      <c r="H33" s="178">
        <f>SUM((('AMP-MASTER'!H33*'AMP-MASTER'!P33)*(1+AMPmasterescalated!$E$45)*(1+AMPmasterescalated!$F$45)*(1+$G$45)*(1+$H$45)),(('AMP-MASTER'!H33*'AMP-MASTER'!Q33)*(1+AMPmasterescalated!$E$46)*(1+AMPmasterescalated!$F$46)*(1+$G$46)*(1+$H$46)),(('AMP-MASTER'!H33*'AMP-MASTER'!R33)),(('AMP-MASTER'!H33*'AMP-MASTER'!S33)),(('AMP-MASTER'!H33*'AMP-MASTER'!T33)))</f>
        <v>307257.45119999989</v>
      </c>
      <c r="I33" s="178">
        <f>SUM((('AMP-MASTER'!I33*'AMP-MASTER'!P33)*(1+AMPmasterescalated!$E$45)*(1+AMPmasterescalated!$F$45)*(1+$G$45)*(1+$H$45)*(1+$I$45)),(('AMP-MASTER'!I33*'AMP-MASTER'!Q33)*(1+AMPmasterescalated!$E$46)*(1+AMPmasterescalated!$F$46)*(1+$G$46)*(1+$H$46)*(1+$I$46)),(('AMP-MASTER'!I33*'AMP-MASTER'!R33)),(('AMP-MASTER'!I33*'AMP-MASTER'!S33)),(('AMP-MASTER'!I33*'AMP-MASTER'!T33)))</f>
        <v>0</v>
      </c>
      <c r="J33" s="178">
        <f>SUM((('AMP-MASTER'!J33*'AMP-MASTER'!P33)*(1+AMPmasterescalated!$E$45)*(1+AMPmasterescalated!$F$45)*(1+$G$45)*(1+$H$45)*(1+$I$45)*(1+$J$45)),(('AMP-MASTER'!J33*'AMP-MASTER'!Q33)*(1+AMPmasterescalated!$E$46)*(1+AMPmasterescalated!$F$46)*(1+$G$46)*(1+$H$46)*(1+$I$46)*(1+$J$46)),(('AMP-MASTER'!J33*'AMP-MASTER'!R33)),(('AMP-MASTER'!J33*'AMP-MASTER'!S33)),(('AMP-MASTER'!J33*'AMP-MASTER'!T33)))</f>
        <v>313433.32596911991</v>
      </c>
      <c r="K33" s="178">
        <f>SUM((('AMP-MASTER'!K33*'AMP-MASTER'!P33)*(1+AMPmasterescalated!$E$45)*(1+AMPmasterescalated!$F$45)*(1+$G$45)*(1+$H$45)*(1+$I$45)*(1+$J$45)*(1+K659)),(('AMP-MASTER'!K33*'AMP-MASTER'!Q33)*(1+AMPmasterescalated!$E$46)*(1+AMPmasterescalated!$F$46)*(1+$G$46)*(1+$H$46)*(1+$I$46)*(1+$J$46)*(1+$K$46)),(('AMP-MASTER'!K33*'AMP-MASTER'!R33)),(('AMP-MASTER'!K33*'AMP-MASTER'!S33)),(('AMP-MASTER'!K33*'AMP-MASTER'!T33)))</f>
        <v>0</v>
      </c>
      <c r="L33" s="178">
        <f>SUM((('AMP-MASTER'!L33*'AMP-MASTER'!P33)*(1+AMPmasterescalated!$E$45)*(1+AMPmasterescalated!$F$45)*(1+$G$45)*(1+$H$45)*(1+$I$45)*(1+$J$45)*(1+$K$45)*(1+$L$45)),(('AMP-MASTER'!L33*'AMP-MASTER'!Q33)*(1+AMPmasterescalated!$E$46)*(1+AMPmasterescalated!$F$46)*(1+$G$46)*(1+$H$46)*(1+$I$46)*(1+$J$46)*(1+$K$46)*(1+$L$46)),(('AMP-MASTER'!L33*'AMP-MASTER'!R33)),(('AMP-MASTER'!L33*'AMP-MASTER'!S33)),(('AMP-MASTER'!L33*'AMP-MASTER'!T33)))</f>
        <v>319100.51393596746</v>
      </c>
      <c r="M33" s="178">
        <f>SUM((('AMP-MASTER'!M33*'AMP-MASTER'!P33)*(1+AMPmasterescalated!$E$45)*(1+AMPmasterescalated!$F$45)*(1+$G$45)*(1+$H$45)*(1+$I$45)*(1+$J$45)*(1+$K$45)*(1+$L$45)*(1+$M$45)),(('AMP-MASTER'!M33*'AMP-MASTER'!Q33)*(1+AMPmasterescalated!$E$46)*(1+AMPmasterescalated!$F$46)*(1+G660)*(1+$H$46)*(1+$I$46)*(1+$J$46)*(1+$K$46)*(1+$L$46)*(1+$M$46)),(('AMP-MASTER'!M33*'AMP-MASTER'!R33)),(('AMP-MASTER'!M33*'AMP-MASTER'!S33)),(('AMP-MASTER'!M33*'AMP-MASTER'!T33)))</f>
        <v>0</v>
      </c>
      <c r="N33" s="178">
        <f>SUM((('AMP-MASTER'!N33*'AMP-MASTER'!P33)*(1+AMPmasterescalated!$E$45)*(1+AMPmasterescalated!$F$45)*(1+$G$45)*(1+$H$45)*(1+$I$45)*(1+$J$45)*(1+$K$45)*(1+$L$45)*(1+$M$45)*(1+$N$45)),(('AMP-MASTER'!N33*'AMP-MASTER'!Q33)*(1+AMPmasterescalated!$E$46)*(1+AMPmasterescalated!$F$46)*(1+G660)*(1+$H$46)*(1+$I$46)*(1+$J$46)*(1+$K$46)*(1+$L$46)*(1+$M$46)*(1+$N$46)),(('AMP-MASTER'!N33*'AMP-MASTER'!R33)),(('AMP-MASTER'!N33*'AMP-MASTER'!S33)),(('AMP-MASTER'!N33*'AMP-MASTER'!T33)))</f>
        <v>322420.75237755454</v>
      </c>
      <c r="O33" s="178">
        <f>SUM((('AMP-MASTER'!O33*'AMP-MASTER'!P33)*(1+AMPmasterescalated!$E$45)*(1+AMPmasterescalated!$F$45)*(1+$G$45)*(1+$H$45)*(1+$I$45)*(1+$J$45)*(1+$K$45)*(1+$L$45)*(1+$M$45)*(1+$N$45)*(1+$O$45)),(('AMP-MASTER'!O33*'AMP-MASTER'!Q33)*(1+AMPmasterescalated!$E$46)*(1+AMPmasterescalated!$F$46)*(1+G660)*(1+$H$46)*(1+$I$46)*(1+$J$46)*(1+$K$46)*(1+$L$46)*(1+$M$46)*(1+$N$46)*(1+$O$46)),(('AMP-MASTER'!O33*'AMP-MASTER'!R33)),(('AMP-MASTER'!O33*'AMP-MASTER'!S33)),(('AMP-MASTER'!O33*'AMP-MASTER'!T33)))</f>
        <v>0</v>
      </c>
      <c r="P33" s="200"/>
    </row>
    <row r="34" spans="1:16 9984:16384" s="173" customFormat="1" ht="30" customHeight="1">
      <c r="A34" s="174">
        <f t="shared" si="0"/>
        <v>32</v>
      </c>
      <c r="B34" s="174" t="str">
        <f>'AMP-MASTER'!B34</f>
        <v>Energy Components</v>
      </c>
      <c r="C34" s="190" t="str">
        <f>'AMP-MASTER'!C34</f>
        <v>Energy Components</v>
      </c>
      <c r="D34" s="174" t="str">
        <f>'AMP-MASTER'!D34</f>
        <v>SIB CAPEX</v>
      </c>
      <c r="E34" s="187">
        <f>SUM((('AMP-MASTER'!E34*'AMP-MASTER'!P34)*(1+AMPmasterescalated!$E$45)),(('AMP-MASTER'!E34*'AMP-MASTER'!Q34)*(1+AMPmasterescalated!$E$46)),(('AMP-MASTER'!E34*'AMP-MASTER'!R34)*(1+AMPmasterescalated!$E$47)),(('AMP-MASTER'!E34*'AMP-MASTER'!S34)*(1+AMPmasterescalated!$E$47)),(('AMP-MASTER'!E34*'AMP-MASTER'!T34)*(1+AMPmasterescalated!$E$47)))</f>
        <v>1091251.0999999999</v>
      </c>
      <c r="F34" s="178">
        <f>SUM((('AMP-MASTER'!F34*'AMP-MASTER'!P34)*(1+AMPmasterescalated!$E$45)*(1+AMPmasterescalated!$F$45)),(('AMP-MASTER'!F34*'AMP-MASTER'!Q34)*(1+AMPmasterescalated!$E$46)*(1+AMPmasterescalated!$F$46)),(('AMP-MASTER'!F34*'AMP-MASTER'!R34)))</f>
        <v>0</v>
      </c>
      <c r="G34" s="178">
        <f>SUM((('AMP-MASTER'!G34*'AMP-MASTER'!P34)*(1+AMPmasterescalated!$E$45)*(1+AMPmasterescalated!$F$45)*(1+$G$45)),(('AMP-MASTER'!G34*'AMP-MASTER'!Q34)*(1+AMPmasterescalated!$E$46)*(1+AMPmasterescalated!$F$46)*(1+G81)),(('AMP-MASTER'!G34*'AMP-MASTER'!R34)),(('AMP-MASTER'!G34*'AMP-MASTER'!S34)),(('AMP-MASTER'!G34*'AMP-MASTER'!T34)))</f>
        <v>0</v>
      </c>
      <c r="H34" s="178">
        <f>SUM((('AMP-MASTER'!H34*'AMP-MASTER'!P34)*(1+AMPmasterescalated!$E$45)*(1+AMPmasterescalated!$F$45)*(1+$G$45)*(1+$H$45)),(('AMP-MASTER'!H34*'AMP-MASTER'!Q34)*(1+AMPmasterescalated!$E$46)*(1+AMPmasterescalated!$F$46)*(1+$G$46)*(1+$H$46)),(('AMP-MASTER'!H34*'AMP-MASTER'!R34)),(('AMP-MASTER'!H34*'AMP-MASTER'!S34)),(('AMP-MASTER'!H34*'AMP-MASTER'!T34)))</f>
        <v>0</v>
      </c>
      <c r="I34" s="178">
        <f>SUM((('AMP-MASTER'!I34*'AMP-MASTER'!P34)*(1+AMPmasterescalated!$E$45)*(1+AMPmasterescalated!$F$45)*(1+$G$45)*(1+$H$45)*(1+$I$45)),(('AMP-MASTER'!I34*'AMP-MASTER'!Q34)*(1+AMPmasterescalated!$E$46)*(1+AMPmasterescalated!$F$46)*(1+$G$46)*(1+$H$46)*(1+$I$46)),(('AMP-MASTER'!I34*'AMP-MASTER'!R34)),(('AMP-MASTER'!I34*'AMP-MASTER'!S34)),(('AMP-MASTER'!I34*'AMP-MASTER'!T34)))</f>
        <v>0</v>
      </c>
      <c r="J34" s="178">
        <f>SUM((('AMP-MASTER'!J34*'AMP-MASTER'!P34)*(1+AMPmasterescalated!$E$45)*(1+AMPmasterescalated!$F$45)*(1+$G$45)*(1+$H$45)*(1+$I$45)*(1+$J$45)),(('AMP-MASTER'!J34*'AMP-MASTER'!Q34)*(1+AMPmasterescalated!$E$46)*(1+AMPmasterescalated!$F$46)*(1+$G$46)*(1+$H$46)*(1+$I$46)*(1+$J$46)),(('AMP-MASTER'!J34*'AMP-MASTER'!R34)),(('AMP-MASTER'!J34*'AMP-MASTER'!S34)),(('AMP-MASTER'!J34*'AMP-MASTER'!T34)))</f>
        <v>0</v>
      </c>
      <c r="K34" s="178">
        <f>SUM((('AMP-MASTER'!K34*'AMP-MASTER'!P34)*(1+AMPmasterescalated!$E$45)*(1+AMPmasterescalated!$F$45)*(1+$G$45)*(1+$H$45)*(1+$I$45)*(1+$J$45)*(1+K660)),(('AMP-MASTER'!K34*'AMP-MASTER'!Q34)*(1+AMPmasterescalated!$E$46)*(1+AMPmasterescalated!$F$46)*(1+$G$46)*(1+$H$46)*(1+$I$46)*(1+$J$46)*(1+$K$46)),(('AMP-MASTER'!K34*'AMP-MASTER'!R34)),(('AMP-MASTER'!K34*'AMP-MASTER'!S34)),(('AMP-MASTER'!K34*'AMP-MASTER'!T34)))</f>
        <v>0</v>
      </c>
      <c r="L34" s="178">
        <f>SUM((('AMP-MASTER'!L34*'AMP-MASTER'!P34)*(1+AMPmasterescalated!$E$45)*(1+AMPmasterescalated!$F$45)*(1+$G$45)*(1+$H$45)*(1+$I$45)*(1+$J$45)*(1+$K$45)*(1+$L$45)),(('AMP-MASTER'!L34*'AMP-MASTER'!Q34)*(1+AMPmasterescalated!$E$46)*(1+AMPmasterescalated!$F$46)*(1+$G$46)*(1+$H$46)*(1+$I$46)*(1+$J$46)*(1+$K$46)*(1+$L$46)),(('AMP-MASTER'!L34*'AMP-MASTER'!R34)),(('AMP-MASTER'!L34*'AMP-MASTER'!S34)),(('AMP-MASTER'!L34*'AMP-MASTER'!T34)))</f>
        <v>0</v>
      </c>
      <c r="M34" s="178">
        <f>SUM((('AMP-MASTER'!M34*'AMP-MASTER'!P34)*(1+AMPmasterescalated!$E$45)*(1+AMPmasterescalated!$F$45)*(1+$G$45)*(1+$H$45)*(1+$I$45)*(1+$J$45)*(1+$K$45)*(1+$L$45)*(1+$M$45)),(('AMP-MASTER'!M34*'AMP-MASTER'!Q34)*(1+AMPmasterescalated!$E$46)*(1+AMPmasterescalated!$F$46)*(1+G661)*(1+$H$46)*(1+$I$46)*(1+$J$46)*(1+$K$46)*(1+$L$46)*(1+$M$46)),(('AMP-MASTER'!M34*'AMP-MASTER'!R34)),(('AMP-MASTER'!M34*'AMP-MASTER'!S34)),(('AMP-MASTER'!M34*'AMP-MASTER'!T34)))</f>
        <v>0</v>
      </c>
      <c r="N34" s="178">
        <f>SUM((('AMP-MASTER'!N34*'AMP-MASTER'!P34)*(1+AMPmasterescalated!$E$45)*(1+AMPmasterescalated!$F$45)*(1+$G$45)*(1+$H$45)*(1+$I$45)*(1+$J$45)*(1+$K$45)*(1+$L$45)*(1+$M$45)*(1+$N$45)),(('AMP-MASTER'!N34*'AMP-MASTER'!Q34)*(1+AMPmasterescalated!$E$46)*(1+AMPmasterescalated!$F$46)*(1+G661)*(1+$H$46)*(1+$I$46)*(1+$J$46)*(1+$K$46)*(1+$L$46)*(1+$M$46)*(1+$N$46)),(('AMP-MASTER'!N34*'AMP-MASTER'!R34)),(('AMP-MASTER'!N34*'AMP-MASTER'!S34)),(('AMP-MASTER'!N34*'AMP-MASTER'!T34)))</f>
        <v>0</v>
      </c>
      <c r="O34" s="178">
        <f>SUM((('AMP-MASTER'!O34*'AMP-MASTER'!P34)*(1+AMPmasterescalated!$E$45)*(1+AMPmasterescalated!$F$45)*(1+$G$45)*(1+$H$45)*(1+$I$45)*(1+$J$45)*(1+$K$45)*(1+$L$45)*(1+$M$45)*(1+$N$45)*(1+$O$45)),(('AMP-MASTER'!O34*'AMP-MASTER'!Q34)*(1+AMPmasterescalated!$E$46)*(1+AMPmasterescalated!$F$46)*(1+G661)*(1+$H$46)*(1+$I$46)*(1+$J$46)*(1+$K$46)*(1+$L$46)*(1+$M$46)*(1+$N$46)*(1+$O$46)),(('AMP-MASTER'!O34*'AMP-MASTER'!R34)),(('AMP-MASTER'!O34*'AMP-MASTER'!S34)),(('AMP-MASTER'!O34*'AMP-MASTER'!T34)))</f>
        <v>0</v>
      </c>
      <c r="P34" s="200"/>
    </row>
    <row r="35" spans="1:16 9984:16384" s="173" customFormat="1" ht="30" customHeight="1">
      <c r="A35" s="174">
        <f t="shared" si="0"/>
        <v>33</v>
      </c>
      <c r="B35" s="174" t="str">
        <f>'AMP-MASTER'!B35</f>
        <v>Vehicle tracking</v>
      </c>
      <c r="C35" s="190" t="str">
        <f>'AMP-MASTER'!C35</f>
        <v>Vehicle tracking</v>
      </c>
      <c r="D35" s="174" t="str">
        <f>'AMP-MASTER'!D35</f>
        <v>SIB CAPEX</v>
      </c>
      <c r="E35" s="187">
        <f>SUM((('AMP-MASTER'!E35*'AMP-MASTER'!P35)*(1+AMPmasterescalated!$E$45)),(('AMP-MASTER'!E35*'AMP-MASTER'!Q35)*(1+AMPmasterescalated!$E$46)),(('AMP-MASTER'!E35*'AMP-MASTER'!R35)*(1+AMPmasterescalated!$E$47)),(('AMP-MASTER'!E35*'AMP-MASTER'!S35)*(1+AMPmasterescalated!$E$47)),(('AMP-MASTER'!E35*'AMP-MASTER'!T35)*(1+AMPmasterescalated!$E$47)))</f>
        <v>185573.19999999998</v>
      </c>
      <c r="F35" s="178">
        <f>SUM((('AMP-MASTER'!F35*'AMP-MASTER'!P35)*(1+AMPmasterescalated!$E$45)*(1+AMPmasterescalated!$F$45)),(('AMP-MASTER'!F35*'AMP-MASTER'!Q35)*(1+AMPmasterescalated!$E$46)*(1+AMPmasterescalated!$F$46)),(('AMP-MASTER'!F35*'AMP-MASTER'!R35)))</f>
        <v>0</v>
      </c>
      <c r="G35" s="178">
        <f>SUM((('AMP-MASTER'!G35*'AMP-MASTER'!P35)*(1+AMPmasterescalated!$E$45)*(1+AMPmasterescalated!$F$45)*(1+$G$45)),(('AMP-MASTER'!G35*'AMP-MASTER'!Q35)*(1+AMPmasterescalated!$E$46)*(1+AMPmasterescalated!$F$46)*(1+G82)),(('AMP-MASTER'!G35*'AMP-MASTER'!R35)),(('AMP-MASTER'!G35*'AMP-MASTER'!S35)),(('AMP-MASTER'!G35*'AMP-MASTER'!T35)))</f>
        <v>0</v>
      </c>
      <c r="H35" s="178">
        <f>SUM((('AMP-MASTER'!H35*'AMP-MASTER'!P35)*(1+AMPmasterescalated!$E$45)*(1+AMPmasterescalated!$F$45)*(1+$G$45)*(1+$H$45)),(('AMP-MASTER'!H35*'AMP-MASTER'!Q35)*(1+AMPmasterescalated!$E$46)*(1+AMPmasterescalated!$F$46)*(1+$G$46)*(1+$H$46)),(('AMP-MASTER'!H35*'AMP-MASTER'!R35)),(('AMP-MASTER'!H35*'AMP-MASTER'!S35)),(('AMP-MASTER'!H35*'AMP-MASTER'!T35)))</f>
        <v>0</v>
      </c>
      <c r="I35" s="178">
        <f>SUM((('AMP-MASTER'!I35*'AMP-MASTER'!P35)*(1+AMPmasterescalated!$E$45)*(1+AMPmasterescalated!$F$45)*(1+$G$45)*(1+$H$45)*(1+$I$45)),(('AMP-MASTER'!I35*'AMP-MASTER'!Q35)*(1+AMPmasterescalated!$E$46)*(1+AMPmasterescalated!$F$46)*(1+$G$46)*(1+$H$46)*(1+$I$46)),(('AMP-MASTER'!I35*'AMP-MASTER'!R35)),(('AMP-MASTER'!I35*'AMP-MASTER'!S35)),(('AMP-MASTER'!I35*'AMP-MASTER'!T35)))</f>
        <v>0</v>
      </c>
      <c r="J35" s="178">
        <f>SUM((('AMP-MASTER'!J35*'AMP-MASTER'!P35)*(1+AMPmasterescalated!$E$45)*(1+AMPmasterescalated!$F$45)*(1+$G$45)*(1+$H$45)*(1+$I$45)*(1+$J$45)),(('AMP-MASTER'!J35*'AMP-MASTER'!Q35)*(1+AMPmasterescalated!$E$46)*(1+AMPmasterescalated!$F$46)*(1+$G$46)*(1+$H$46)*(1+$I$46)*(1+$J$46)),(('AMP-MASTER'!J35*'AMP-MASTER'!R35)),(('AMP-MASTER'!J35*'AMP-MASTER'!S35)),(('AMP-MASTER'!J35*'AMP-MASTER'!T35)))</f>
        <v>0</v>
      </c>
      <c r="K35" s="178">
        <f>SUM((('AMP-MASTER'!K35*'AMP-MASTER'!P35)*(1+AMPmasterescalated!$E$45)*(1+AMPmasterescalated!$F$45)*(1+$G$45)*(1+$H$45)*(1+$I$45)*(1+$J$45)*(1+K661)),(('AMP-MASTER'!K35*'AMP-MASTER'!Q35)*(1+AMPmasterescalated!$E$46)*(1+AMPmasterescalated!$F$46)*(1+$G$46)*(1+$H$46)*(1+$I$46)*(1+$J$46)*(1+$K$46)),(('AMP-MASTER'!K35*'AMP-MASTER'!R35)),(('AMP-MASTER'!K35*'AMP-MASTER'!S35)),(('AMP-MASTER'!K35*'AMP-MASTER'!T35)))</f>
        <v>0</v>
      </c>
      <c r="L35" s="178">
        <f>SUM((('AMP-MASTER'!L35*'AMP-MASTER'!P35)*(1+AMPmasterescalated!$E$45)*(1+AMPmasterescalated!$F$45)*(1+$G$45)*(1+$H$45)*(1+$I$45)*(1+$J$45)*(1+$K$45)*(1+$L$45)),(('AMP-MASTER'!L35*'AMP-MASTER'!Q35)*(1+AMPmasterescalated!$E$46)*(1+AMPmasterescalated!$F$46)*(1+$G$46)*(1+$H$46)*(1+$I$46)*(1+$J$46)*(1+$K$46)*(1+$L$46)),(('AMP-MASTER'!L35*'AMP-MASTER'!R35)),(('AMP-MASTER'!L35*'AMP-MASTER'!S35)),(('AMP-MASTER'!L35*'AMP-MASTER'!T35)))</f>
        <v>0</v>
      </c>
      <c r="M35" s="178">
        <f>SUM((('AMP-MASTER'!M35*'AMP-MASTER'!P35)*(1+AMPmasterescalated!$E$45)*(1+AMPmasterescalated!$F$45)*(1+$G$45)*(1+$H$45)*(1+$I$45)*(1+$J$45)*(1+$K$45)*(1+$L$45)*(1+$M$45)),(('AMP-MASTER'!M35*'AMP-MASTER'!Q35)*(1+AMPmasterescalated!$E$46)*(1+AMPmasterescalated!$F$46)*(1+G662)*(1+$H$46)*(1+$I$46)*(1+$J$46)*(1+$K$46)*(1+$L$46)*(1+$M$46)),(('AMP-MASTER'!M35*'AMP-MASTER'!R35)),(('AMP-MASTER'!M35*'AMP-MASTER'!S35)),(('AMP-MASTER'!M35*'AMP-MASTER'!T35)))</f>
        <v>0</v>
      </c>
      <c r="N35" s="178">
        <f>SUM((('AMP-MASTER'!N35*'AMP-MASTER'!P35)*(1+AMPmasterescalated!$E$45)*(1+AMPmasterescalated!$F$45)*(1+$G$45)*(1+$H$45)*(1+$I$45)*(1+$J$45)*(1+$K$45)*(1+$L$45)*(1+$M$45)*(1+$N$45)),(('AMP-MASTER'!N35*'AMP-MASTER'!Q35)*(1+AMPmasterescalated!$E$46)*(1+AMPmasterescalated!$F$46)*(1+G662)*(1+$H$46)*(1+$I$46)*(1+$J$46)*(1+$K$46)*(1+$L$46)*(1+$M$46)*(1+$N$46)),(('AMP-MASTER'!N35*'AMP-MASTER'!R35)),(('AMP-MASTER'!N35*'AMP-MASTER'!S35)),(('AMP-MASTER'!N35*'AMP-MASTER'!T35)))</f>
        <v>0</v>
      </c>
      <c r="O35" s="178">
        <f>SUM((('AMP-MASTER'!O35*'AMP-MASTER'!P35)*(1+AMPmasterescalated!$E$45)*(1+AMPmasterescalated!$F$45)*(1+$G$45)*(1+$H$45)*(1+$I$45)*(1+$J$45)*(1+$K$45)*(1+$L$45)*(1+$M$45)*(1+$N$45)*(1+$O$45)),(('AMP-MASTER'!O35*'AMP-MASTER'!Q35)*(1+AMPmasterescalated!$E$46)*(1+AMPmasterescalated!$F$46)*(1+G662)*(1+$H$46)*(1+$I$46)*(1+$J$46)*(1+$K$46)*(1+$L$46)*(1+$M$46)*(1+$N$46)*(1+$O$46)),(('AMP-MASTER'!O35*'AMP-MASTER'!R35)),(('AMP-MASTER'!O35*'AMP-MASTER'!S35)),(('AMP-MASTER'!O35*'AMP-MASTER'!T35)))</f>
        <v>0</v>
      </c>
      <c r="P35" s="200"/>
    </row>
    <row r="36" spans="1:16 9984:16384" s="173" customFormat="1" ht="30" customHeight="1">
      <c r="A36" s="174">
        <f t="shared" si="0"/>
        <v>34</v>
      </c>
      <c r="B36" s="174" t="str">
        <f>'AMP-MASTER'!B36</f>
        <v>IT Applications renewal program</v>
      </c>
      <c r="C36" s="190" t="str">
        <f>'AMP-MASTER'!C36</f>
        <v>IT Applications renewal program</v>
      </c>
      <c r="D36" s="174" t="str">
        <f>'AMP-MASTER'!D36</f>
        <v>SIB CAPEX</v>
      </c>
      <c r="E36" s="187">
        <f>SUM((('AMP-MASTER'!E36*'AMP-MASTER'!P36)*(1+AMPmasterescalated!$E$45)),(('AMP-MASTER'!E36*'AMP-MASTER'!Q36)*(1+AMPmasterescalated!$E$46)),(('AMP-MASTER'!E36*'AMP-MASTER'!R36)*(1+AMPmasterescalated!$E$47)),(('AMP-MASTER'!E36*'AMP-MASTER'!S36)*(1+AMPmasterescalated!$E$47)),(('AMP-MASTER'!E36*'AMP-MASTER'!T36)*(1+AMPmasterescalated!$E$47)))</f>
        <v>586794.56099999987</v>
      </c>
      <c r="F36" s="178">
        <f>SUM((('AMP-MASTER'!F36*'AMP-MASTER'!P36)*(1+AMPmasterescalated!$E$45)*(1+AMPmasterescalated!$F$45)),(('AMP-MASTER'!F36*'AMP-MASTER'!Q36)*(1+AMPmasterescalated!$E$46)*(1+AMPmasterescalated!$F$46)),(('AMP-MASTER'!F36*'AMP-MASTER'!R36)))</f>
        <v>609872.20209999988</v>
      </c>
      <c r="G36" s="178">
        <f>SUM((('AMP-MASTER'!G36*'AMP-MASTER'!P36)*(1+AMPmasterescalated!$E$45)*(1+AMPmasterescalated!$F$45)*(1+$G$45)),(('AMP-MASTER'!G36*'AMP-MASTER'!Q36)*(1+AMPmasterescalated!$E$46)*(1+AMPmasterescalated!$F$46)*(1+G83)),(('AMP-MASTER'!G36*'AMP-MASTER'!R36)),(('AMP-MASTER'!G36*'AMP-MASTER'!S36)),(('AMP-MASTER'!G36*'AMP-MASTER'!T36)))</f>
        <v>588203.49631199986</v>
      </c>
      <c r="H36" s="178">
        <f>SUM((('AMP-MASTER'!H36*'AMP-MASTER'!P36)*(1+AMPmasterescalated!$E$45)*(1+AMPmasterescalated!$F$45)*(1+$G$45)*(1+$H$45)),(('AMP-MASTER'!H36*'AMP-MASTER'!Q36)*(1+AMPmasterescalated!$E$46)*(1+AMPmasterescalated!$F$46)*(1+$G$46)*(1+$H$46)),(('AMP-MASTER'!H36*'AMP-MASTER'!R36)),(('AMP-MASTER'!H36*'AMP-MASTER'!S36)),(('AMP-MASTER'!H36*'AMP-MASTER'!T36)))</f>
        <v>618599.21830921748</v>
      </c>
      <c r="I36" s="178">
        <f>SUM((('AMP-MASTER'!I36*'AMP-MASTER'!P36)*(1+AMPmasterescalated!$E$45)*(1+AMPmasterescalated!$F$45)*(1+$G$45)*(1+$H$45)*(1+$I$45)),(('AMP-MASTER'!I36*'AMP-MASTER'!Q36)*(1+AMPmasterescalated!$E$46)*(1+AMPmasterescalated!$F$46)*(1+$G$46)*(1+$H$46)*(1+$I$46)),(('AMP-MASTER'!I36*'AMP-MASTER'!R36)),(('AMP-MASTER'!I36*'AMP-MASTER'!S36)),(('AMP-MASTER'!I36*'AMP-MASTER'!T36)))</f>
        <v>600852.34927255998</v>
      </c>
      <c r="J36" s="178">
        <f>SUM((('AMP-MASTER'!J36*'AMP-MASTER'!P36)*(1+AMPmasterescalated!$E$45)*(1+AMPmasterescalated!$F$45)*(1+$G$45)*(1+$H$45)*(1+$I$45)*(1+$J$45)),(('AMP-MASTER'!J36*'AMP-MASTER'!Q36)*(1+AMPmasterescalated!$E$46)*(1+AMPmasterescalated!$F$46)*(1+$G$46)*(1+$H$46)*(1+$I$46)*(1+$J$46)),(('AMP-MASTER'!J36*'AMP-MASTER'!R36)),(('AMP-MASTER'!J36*'AMP-MASTER'!S36)),(('AMP-MASTER'!J36*'AMP-MASTER'!T36)))</f>
        <v>630425.33708723274</v>
      </c>
      <c r="K36" s="178">
        <f>SUM((('AMP-MASTER'!K36*'AMP-MASTER'!P36)*(1+AMPmasterescalated!$E$45)*(1+AMPmasterescalated!$F$45)*(1+$G$45)*(1+$H$45)*(1+$I$45)*(1+$J$45)*(1+K662)),(('AMP-MASTER'!K36*'AMP-MASTER'!Q36)*(1+AMPmasterescalated!$E$46)*(1+AMPmasterescalated!$F$46)*(1+$G$46)*(1+$H$46)*(1+$I$46)*(1+$J$46)*(1+$K$46)),(('AMP-MASTER'!K36*'AMP-MASTER'!R36)),(('AMP-MASTER'!K36*'AMP-MASTER'!S36)),(('AMP-MASTER'!K36*'AMP-MASTER'!T36)))</f>
        <v>610126.01743073494</v>
      </c>
      <c r="L36" s="178">
        <f>SUM((('AMP-MASTER'!L36*'AMP-MASTER'!P36)*(1+AMPmasterescalated!$E$45)*(1+AMPmasterescalated!$F$45)*(1+$G$45)*(1+$H$45)*(1+$I$45)*(1+$J$45)*(1+$K$45)*(1+$L$45)),(('AMP-MASTER'!L36*'AMP-MASTER'!Q36)*(1+AMPmasterescalated!$E$46)*(1+AMPmasterescalated!$F$46)*(1+$G$46)*(1+$H$46)*(1+$I$46)*(1+$J$46)*(1+$K$46)*(1+$L$46)),(('AMP-MASTER'!L36*'AMP-MASTER'!R36)),(('AMP-MASTER'!L36*'AMP-MASTER'!S36)),(('AMP-MASTER'!L36*'AMP-MASTER'!T36)))</f>
        <v>641277.37676400691</v>
      </c>
      <c r="M36" s="178">
        <f>SUM((('AMP-MASTER'!M36*'AMP-MASTER'!P36)*(1+AMPmasterescalated!$E$45)*(1+AMPmasterescalated!$F$45)*(1+$G$45)*(1+$H$45)*(1+$I$45)*(1+$J$45)*(1+$K$45)*(1+$L$45)*(1+$M$45)),(('AMP-MASTER'!M36*'AMP-MASTER'!Q36)*(1+AMPmasterescalated!$E$46)*(1+AMPmasterescalated!$F$46)*(1+G663)*(1+$H$46)*(1+$I$46)*(1+$J$46)*(1+$K$46)*(1+$L$46)*(1+$M$46)),(('AMP-MASTER'!M36*'AMP-MASTER'!R36)),(('AMP-MASTER'!M36*'AMP-MASTER'!S36)),(('AMP-MASTER'!M36*'AMP-MASTER'!T36)))</f>
        <v>619081.36018909025</v>
      </c>
      <c r="N36" s="178">
        <f>SUM((('AMP-MASTER'!N36*'AMP-MASTER'!P36)*(1+AMPmasterescalated!$E$45)*(1+AMPmasterescalated!$F$45)*(1+$G$45)*(1+$H$45)*(1+$I$45)*(1+$J$45)*(1+$K$45)*(1+$L$45)*(1+$M$45)*(1+$N$45)),(('AMP-MASTER'!N36*'AMP-MASTER'!Q36)*(1+AMPmasterescalated!$E$46)*(1+AMPmasterescalated!$F$46)*(1+G663)*(1+$H$46)*(1+$I$46)*(1+$J$46)*(1+$K$46)*(1+$L$46)*(1+$M$46)*(1+$N$46)),(('AMP-MASTER'!N36*'AMP-MASTER'!R36)),(('AMP-MASTER'!N36*'AMP-MASTER'!S36)),(('AMP-MASTER'!N36*'AMP-MASTER'!T36)))</f>
        <v>609454.90523511346</v>
      </c>
      <c r="O36" s="178">
        <f>SUM((('AMP-MASTER'!O36*'AMP-MASTER'!P36)*(1+AMPmasterescalated!$E$45)*(1+AMPmasterescalated!$F$45)*(1+$G$45)*(1+$H$45)*(1+$I$45)*(1+$J$45)*(1+$K$45)*(1+$L$45)*(1+$M$45)*(1+$N$45)*(1+$O$45)),(('AMP-MASTER'!O36*'AMP-MASTER'!Q36)*(1+AMPmasterescalated!$E$46)*(1+AMPmasterescalated!$F$46)*(1+G663)*(1+$H$46)*(1+$I$46)*(1+$J$46)*(1+$K$46)*(1+$L$46)*(1+$M$46)*(1+$N$46)*(1+$O$46)),(('AMP-MASTER'!O36*'AMP-MASTER'!R36)),(('AMP-MASTER'!O36*'AMP-MASTER'!S36)),(('AMP-MASTER'!O36*'AMP-MASTER'!T36)))</f>
        <v>589917.47763995314</v>
      </c>
      <c r="P36" s="200"/>
    </row>
    <row r="37" spans="1:16 9984:16384" s="173" customFormat="1" ht="30" customHeight="1">
      <c r="A37" s="174">
        <f t="shared" si="0"/>
        <v>35</v>
      </c>
      <c r="B37" s="174" t="str">
        <f>'AMP-MASTER'!B37</f>
        <v>IT Infrastructure renewal program</v>
      </c>
      <c r="C37" s="190" t="str">
        <f>'AMP-MASTER'!C37</f>
        <v>IT Infrastructure renewal program</v>
      </c>
      <c r="D37" s="174" t="str">
        <f>'AMP-MASTER'!D37</f>
        <v>SIB CAPEX</v>
      </c>
      <c r="E37" s="187">
        <f>SUM((('AMP-MASTER'!E37*'AMP-MASTER'!P37)*(1+AMPmasterescalated!$E$45)),(('AMP-MASTER'!E37*'AMP-MASTER'!Q37)*(1+AMPmasterescalated!$E$46)),(('AMP-MASTER'!E37*'AMP-MASTER'!R37)*(1+AMPmasterescalated!$E$47)),(('AMP-MASTER'!E37*'AMP-MASTER'!S37)*(1+AMPmasterescalated!$E$47)),(('AMP-MASTER'!E37*'AMP-MASTER'!T37)*(1+AMPmasterescalated!$E$47)))</f>
        <v>167015.88</v>
      </c>
      <c r="F37" s="178">
        <f>SUM((('AMP-MASTER'!F37*'AMP-MASTER'!P37)*(1+AMPmasterescalated!$E$45)*(1+AMPmasterescalated!$F$45)),(('AMP-MASTER'!F37*'AMP-MASTER'!Q37)*(1+AMPmasterescalated!$E$46)*(1+AMPmasterescalated!$F$46)),(('AMP-MASTER'!F37*'AMP-MASTER'!R37)))</f>
        <v>55671.959999999992</v>
      </c>
      <c r="G37" s="178">
        <f>SUM((('AMP-MASTER'!G37*'AMP-MASTER'!P37)*(1+AMPmasterescalated!$E$45)*(1+AMPmasterescalated!$F$45)*(1+$G$45)),(('AMP-MASTER'!G37*'AMP-MASTER'!Q37)*(1+AMPmasterescalated!$E$46)*(1+AMPmasterescalated!$F$46)*(1+G84)),(('AMP-MASTER'!G37*'AMP-MASTER'!R37)),(('AMP-MASTER'!G37*'AMP-MASTER'!S37)),(('AMP-MASTER'!G37*'AMP-MASTER'!T37)))</f>
        <v>111611.26463999999</v>
      </c>
      <c r="H37" s="178">
        <f>SUM((('AMP-MASTER'!H37*'AMP-MASTER'!P37)*(1+AMPmasterescalated!$E$45)*(1+AMPmasterescalated!$F$45)*(1+$G$45)*(1+$H$45)),(('AMP-MASTER'!H37*'AMP-MASTER'!Q37)*(1+AMPmasterescalated!$E$46)*(1+AMPmasterescalated!$F$46)*(1+$G$46)*(1+$H$46)),(('AMP-MASTER'!H37*'AMP-MASTER'!R37)),(('AMP-MASTER'!H37*'AMP-MASTER'!S37)),(('AMP-MASTER'!H37*'AMP-MASTER'!T37)))</f>
        <v>0</v>
      </c>
      <c r="I37" s="178">
        <f>SUM((('AMP-MASTER'!I37*'AMP-MASTER'!P37)*(1+AMPmasterescalated!$E$45)*(1+AMPmasterescalated!$F$45)*(1+$G$45)*(1+$H$45)*(1+$I$45)),(('AMP-MASTER'!I37*'AMP-MASTER'!Q37)*(1+AMPmasterescalated!$E$46)*(1+AMPmasterescalated!$F$46)*(1+$G$46)*(1+$H$46)*(1+$I$46)),(('AMP-MASTER'!I37*'AMP-MASTER'!R37)),(('AMP-MASTER'!I37*'AMP-MASTER'!S37)),(('AMP-MASTER'!I37*'AMP-MASTER'!T37)))</f>
        <v>0</v>
      </c>
      <c r="J37" s="178">
        <f>SUM((('AMP-MASTER'!J37*'AMP-MASTER'!P37)*(1+AMPmasterescalated!$E$45)*(1+AMPmasterescalated!$F$45)*(1+$G$45)*(1+$H$45)*(1+$I$45)*(1+$J$45)),(('AMP-MASTER'!J37*'AMP-MASTER'!Q37)*(1+AMPmasterescalated!$E$46)*(1+AMPmasterescalated!$F$46)*(1+$G$46)*(1+$H$46)*(1+$I$46)*(1+$J$46)),(('AMP-MASTER'!J37*'AMP-MASTER'!R37)),(('AMP-MASTER'!J37*'AMP-MASTER'!S37)),(('AMP-MASTER'!J37*'AMP-MASTER'!T37)))</f>
        <v>57548.145379402165</v>
      </c>
      <c r="K37" s="178">
        <f>SUM((('AMP-MASTER'!K37*'AMP-MASTER'!P37)*(1+AMPmasterescalated!$E$45)*(1+AMPmasterescalated!$F$45)*(1+$G$45)*(1+$H$45)*(1+$I$45)*(1+$J$45)*(1+K663)),(('AMP-MASTER'!K37*'AMP-MASTER'!Q37)*(1+AMPmasterescalated!$E$46)*(1+AMPmasterescalated!$F$46)*(1+$G$46)*(1+$H$46)*(1+$I$46)*(1+$J$46)*(1+$K$46)),(('AMP-MASTER'!K37*'AMP-MASTER'!R37)),(('AMP-MASTER'!K37*'AMP-MASTER'!S37)),(('AMP-MASTER'!K37*'AMP-MASTER'!T37)))</f>
        <v>0</v>
      </c>
      <c r="L37" s="178">
        <f>SUM((('AMP-MASTER'!L37*'AMP-MASTER'!P37)*(1+AMPmasterescalated!$E$45)*(1+AMPmasterescalated!$F$45)*(1+$G$45)*(1+$H$45)*(1+$I$45)*(1+$J$45)*(1+$K$45)*(1+$L$45)),(('AMP-MASTER'!L37*'AMP-MASTER'!Q37)*(1+AMPmasterescalated!$E$46)*(1+AMPmasterescalated!$F$46)*(1+$G$46)*(1+$H$46)*(1+$I$46)*(1+$J$46)*(1+$K$46)*(1+$L$46)),(('AMP-MASTER'!L37*'AMP-MASTER'!R37)),(('AMP-MASTER'!L37*'AMP-MASTER'!S37)),(('AMP-MASTER'!L37*'AMP-MASTER'!T37)))</f>
        <v>0</v>
      </c>
      <c r="M37" s="178">
        <f>SUM((('AMP-MASTER'!M37*'AMP-MASTER'!P37)*(1+AMPmasterescalated!$E$45)*(1+AMPmasterescalated!$F$45)*(1+$G$45)*(1+$H$45)*(1+$I$45)*(1+$J$45)*(1+$K$45)*(1+$L$45)*(1+$M$45)),(('AMP-MASTER'!M37*'AMP-MASTER'!Q37)*(1+AMPmasterescalated!$E$46)*(1+AMPmasterescalated!$F$46)*(1+G664)*(1+$H$46)*(1+$I$46)*(1+$J$46)*(1+$K$46)*(1+$L$46)*(1+$M$46)),(('AMP-MASTER'!M37*'AMP-MASTER'!R37)),(('AMP-MASTER'!M37*'AMP-MASTER'!S37)),(('AMP-MASTER'!M37*'AMP-MASTER'!T37)))</f>
        <v>58735.160500563397</v>
      </c>
      <c r="N37" s="178">
        <f>SUM((('AMP-MASTER'!N37*'AMP-MASTER'!P37)*(1+AMPmasterescalated!$E$45)*(1+AMPmasterescalated!$F$45)*(1+$G$45)*(1+$H$45)*(1+$I$45)*(1+$J$45)*(1+$K$45)*(1+$L$45)*(1+$M$45)*(1+$N$45)),(('AMP-MASTER'!N37*'AMP-MASTER'!Q37)*(1+AMPmasterescalated!$E$46)*(1+AMPmasterescalated!$F$46)*(1+G664)*(1+$H$46)*(1+$I$46)*(1+$J$46)*(1+$K$46)*(1+$L$46)*(1+$M$46)*(1+$N$46)),(('AMP-MASTER'!N37*'AMP-MASTER'!R37)),(('AMP-MASTER'!N37*'AMP-MASTER'!S37)),(('AMP-MASTER'!N37*'AMP-MASTER'!T37)))</f>
        <v>0</v>
      </c>
      <c r="O37" s="178">
        <f>SUM((('AMP-MASTER'!O37*'AMP-MASTER'!P37)*(1+AMPmasterescalated!$E$45)*(1+AMPmasterescalated!$F$45)*(1+$G$45)*(1+$H$45)*(1+$I$45)*(1+$J$45)*(1+$K$45)*(1+$L$45)*(1+$M$45)*(1+$N$45)*(1+$O$45)),(('AMP-MASTER'!O37*'AMP-MASTER'!Q37)*(1+AMPmasterescalated!$E$46)*(1+AMPmasterescalated!$F$46)*(1+G664)*(1+$H$46)*(1+$I$46)*(1+$J$46)*(1+$K$46)*(1+$L$46)*(1+$M$46)*(1+$N$46)*(1+$O$46)),(('AMP-MASTER'!O37*'AMP-MASTER'!R37)),(('AMP-MASTER'!O37*'AMP-MASTER'!S37)),(('AMP-MASTER'!O37*'AMP-MASTER'!T37)))</f>
        <v>0</v>
      </c>
      <c r="P37" s="200"/>
    </row>
    <row r="38" spans="1:16 9984:16384"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200"/>
      <c r="NSZ38" s="173"/>
      <c r="NTA38" s="173"/>
      <c r="NTB38" s="173"/>
      <c r="NTC38" s="173"/>
      <c r="NTD38" s="173"/>
      <c r="NTE38" s="173"/>
      <c r="NTF38" s="173"/>
      <c r="NTG38" s="173"/>
      <c r="NTH38" s="173"/>
      <c r="NTI38" s="173"/>
      <c r="NTJ38" s="173"/>
      <c r="NTK38" s="173"/>
      <c r="NTL38" s="173"/>
      <c r="NTM38" s="173"/>
      <c r="NTN38" s="173"/>
      <c r="NTO38" s="173"/>
      <c r="NTP38" s="173"/>
      <c r="NTQ38" s="173"/>
      <c r="NTR38" s="173"/>
      <c r="NTS38" s="173"/>
      <c r="NTT38" s="173"/>
      <c r="NTU38" s="173"/>
      <c r="NTV38" s="173"/>
      <c r="NTW38" s="173"/>
      <c r="NTX38" s="173"/>
      <c r="NTY38" s="173"/>
      <c r="NTZ38" s="173"/>
      <c r="NUA38" s="173"/>
      <c r="NUB38" s="173"/>
      <c r="NUC38" s="173"/>
      <c r="NUD38" s="173"/>
      <c r="NUE38" s="173"/>
      <c r="NUF38" s="173"/>
      <c r="NUG38" s="173"/>
      <c r="NUH38" s="173"/>
      <c r="NUI38" s="173"/>
      <c r="NUJ38" s="173"/>
      <c r="NUK38" s="173"/>
      <c r="NUL38" s="173"/>
      <c r="NUM38" s="173"/>
      <c r="NUN38" s="173"/>
      <c r="NUO38" s="173"/>
      <c r="NUP38" s="173"/>
      <c r="NUQ38" s="173"/>
      <c r="NUR38" s="173"/>
      <c r="NUS38" s="173"/>
      <c r="NUT38" s="173"/>
      <c r="NUU38" s="173"/>
      <c r="NUV38" s="173"/>
      <c r="NUW38" s="173"/>
      <c r="NUX38" s="173"/>
      <c r="NUY38" s="173"/>
      <c r="NUZ38" s="173"/>
      <c r="NVA38" s="173"/>
      <c r="NVB38" s="173"/>
      <c r="NVC38" s="173"/>
      <c r="NVD38" s="173"/>
      <c r="NVE38" s="173"/>
      <c r="NVF38" s="173"/>
      <c r="NVG38" s="173"/>
      <c r="NVH38" s="173"/>
      <c r="NVI38" s="173"/>
      <c r="NVJ38" s="173"/>
      <c r="NVK38" s="173"/>
      <c r="NVL38" s="173"/>
      <c r="NVM38" s="173"/>
      <c r="NVN38" s="173"/>
      <c r="NVO38" s="173"/>
      <c r="NVP38" s="173"/>
      <c r="NVQ38" s="173"/>
      <c r="NVR38" s="173"/>
      <c r="NVS38" s="173"/>
      <c r="NVT38" s="173"/>
      <c r="NVU38" s="173"/>
      <c r="NVV38" s="173"/>
      <c r="NVW38" s="173"/>
      <c r="NVX38" s="173"/>
      <c r="NVY38" s="173"/>
      <c r="NVZ38" s="173"/>
      <c r="NWA38" s="173"/>
      <c r="NWB38" s="173"/>
      <c r="NWC38" s="173"/>
      <c r="NWD38" s="173"/>
      <c r="NWE38" s="173"/>
      <c r="NWF38" s="173"/>
      <c r="NWG38" s="173"/>
      <c r="NWH38" s="173"/>
      <c r="NWI38" s="173"/>
      <c r="NWJ38" s="173"/>
      <c r="NWK38" s="173"/>
      <c r="NWL38" s="173"/>
      <c r="NWM38" s="173"/>
      <c r="NWN38" s="173"/>
      <c r="NWO38" s="173"/>
      <c r="NWP38" s="173"/>
      <c r="NWQ38" s="173"/>
      <c r="NWR38" s="173"/>
      <c r="NWS38" s="173"/>
      <c r="NWT38" s="173"/>
      <c r="NWU38" s="173"/>
      <c r="NWV38" s="173"/>
      <c r="NWW38" s="173"/>
      <c r="NWX38" s="173"/>
      <c r="NWY38" s="173"/>
      <c r="NWZ38" s="173"/>
      <c r="NXA38" s="173"/>
      <c r="NXB38" s="173"/>
      <c r="NXC38" s="173"/>
      <c r="NXD38" s="173"/>
      <c r="NXE38" s="173"/>
      <c r="NXF38" s="173"/>
      <c r="NXG38" s="173"/>
      <c r="NXH38" s="173"/>
      <c r="NXI38" s="173"/>
      <c r="NXJ38" s="173"/>
      <c r="NXK38" s="173"/>
      <c r="NXL38" s="173"/>
      <c r="NXM38" s="173"/>
      <c r="NXN38" s="173"/>
      <c r="NXO38" s="173"/>
      <c r="NXP38" s="173"/>
      <c r="NXQ38" s="173"/>
      <c r="NXR38" s="173"/>
      <c r="NXS38" s="173"/>
      <c r="NXT38" s="173"/>
      <c r="NXU38" s="173"/>
      <c r="NXV38" s="173"/>
      <c r="NXW38" s="173"/>
      <c r="NXX38" s="173"/>
      <c r="NXY38" s="173"/>
      <c r="NXZ38" s="173"/>
      <c r="NYA38" s="173"/>
      <c r="NYB38" s="173"/>
      <c r="NYC38" s="173"/>
      <c r="NYD38" s="173"/>
      <c r="NYE38" s="173"/>
      <c r="NYF38" s="173"/>
      <c r="NYG38" s="173"/>
      <c r="NYH38" s="173"/>
      <c r="NYI38" s="173"/>
      <c r="NYJ38" s="173"/>
      <c r="NYK38" s="173"/>
      <c r="NYL38" s="173"/>
      <c r="NYM38" s="173"/>
      <c r="NYN38" s="173"/>
      <c r="NYO38" s="173"/>
      <c r="NYP38" s="173"/>
      <c r="NYQ38" s="173"/>
      <c r="NYR38" s="173"/>
      <c r="NYS38" s="173"/>
      <c r="NYT38" s="173"/>
      <c r="NYU38" s="173"/>
      <c r="NYV38" s="173"/>
      <c r="NYW38" s="173"/>
      <c r="NYX38" s="173"/>
      <c r="NYY38" s="173"/>
      <c r="NYZ38" s="173"/>
      <c r="NZA38" s="173"/>
      <c r="NZB38" s="173"/>
      <c r="NZC38" s="173"/>
      <c r="NZD38" s="173"/>
      <c r="NZE38" s="173"/>
      <c r="NZF38" s="173"/>
      <c r="NZG38" s="173"/>
      <c r="NZH38" s="173"/>
      <c r="NZI38" s="173"/>
      <c r="NZJ38" s="173"/>
      <c r="NZK38" s="173"/>
      <c r="NZL38" s="173"/>
      <c r="NZM38" s="173"/>
      <c r="NZN38" s="173"/>
      <c r="NZO38" s="173"/>
      <c r="NZP38" s="173"/>
      <c r="NZQ38" s="173"/>
      <c r="NZR38" s="173"/>
      <c r="NZS38" s="173"/>
      <c r="NZT38" s="173"/>
      <c r="NZU38" s="173"/>
      <c r="NZV38" s="173"/>
      <c r="NZW38" s="173"/>
      <c r="NZX38" s="173"/>
      <c r="NZY38" s="173"/>
      <c r="NZZ38" s="173"/>
      <c r="OAA38" s="173"/>
      <c r="OAB38" s="173"/>
      <c r="OAC38" s="173"/>
      <c r="OAD38" s="173"/>
      <c r="OAE38" s="173"/>
      <c r="OAF38" s="173"/>
      <c r="OAG38" s="173"/>
      <c r="OAH38" s="173"/>
      <c r="OAI38" s="173"/>
      <c r="OAJ38" s="173"/>
      <c r="OAK38" s="173"/>
      <c r="OAL38" s="173"/>
      <c r="OAM38" s="173"/>
      <c r="OAN38" s="173"/>
      <c r="OAO38" s="173"/>
      <c r="OAP38" s="173"/>
      <c r="OAQ38" s="173"/>
      <c r="OAR38" s="173"/>
      <c r="OAS38" s="173"/>
      <c r="OAT38" s="173"/>
      <c r="OAU38" s="173"/>
      <c r="OAV38" s="173"/>
      <c r="OAW38" s="173"/>
      <c r="OAX38" s="173"/>
      <c r="OAY38" s="173"/>
      <c r="OAZ38" s="173"/>
      <c r="OBA38" s="173"/>
      <c r="OBB38" s="173"/>
      <c r="OBC38" s="173"/>
      <c r="OBD38" s="173"/>
      <c r="OBE38" s="173"/>
      <c r="OBF38" s="173"/>
      <c r="OBG38" s="173"/>
      <c r="OBH38" s="173"/>
      <c r="OBI38" s="173"/>
      <c r="OBJ38" s="173"/>
      <c r="OBK38" s="173"/>
      <c r="OBL38" s="173"/>
      <c r="OBM38" s="173"/>
      <c r="OBN38" s="173"/>
      <c r="OBO38" s="173"/>
      <c r="OBP38" s="173"/>
      <c r="OBQ38" s="173"/>
      <c r="OBR38" s="173"/>
      <c r="OBS38" s="173"/>
      <c r="OBT38" s="173"/>
      <c r="OBU38" s="173"/>
      <c r="OBV38" s="173"/>
      <c r="OBW38" s="173"/>
      <c r="OBX38" s="173"/>
      <c r="OBY38" s="173"/>
      <c r="OBZ38" s="173"/>
      <c r="OCA38" s="173"/>
      <c r="OCB38" s="173"/>
      <c r="OCC38" s="173"/>
      <c r="OCD38" s="173"/>
      <c r="OCE38" s="173"/>
      <c r="OCF38" s="173"/>
      <c r="OCG38" s="173"/>
      <c r="OCH38" s="173"/>
      <c r="OCI38" s="173"/>
      <c r="OCJ38" s="173"/>
      <c r="OCK38" s="173"/>
      <c r="OCL38" s="173"/>
      <c r="OCM38" s="173"/>
      <c r="OCN38" s="173"/>
      <c r="OCO38" s="173"/>
      <c r="OCP38" s="173"/>
      <c r="OCQ38" s="173"/>
      <c r="OCR38" s="173"/>
      <c r="OCS38" s="173"/>
      <c r="OCT38" s="173"/>
      <c r="OCU38" s="173"/>
      <c r="OCV38" s="173"/>
      <c r="OCW38" s="173"/>
      <c r="OCX38" s="173"/>
      <c r="OCY38" s="173"/>
      <c r="OCZ38" s="173"/>
      <c r="ODA38" s="173"/>
      <c r="ODB38" s="173"/>
      <c r="ODC38" s="173"/>
      <c r="ODD38" s="173"/>
      <c r="ODE38" s="173"/>
      <c r="ODF38" s="173"/>
      <c r="ODG38" s="173"/>
      <c r="ODH38" s="173"/>
      <c r="ODI38" s="173"/>
      <c r="ODJ38" s="173"/>
      <c r="ODK38" s="173"/>
      <c r="ODL38" s="173"/>
      <c r="ODM38" s="173"/>
      <c r="ODN38" s="173"/>
      <c r="ODO38" s="173"/>
      <c r="ODP38" s="173"/>
      <c r="ODQ38" s="173"/>
      <c r="ODR38" s="173"/>
      <c r="ODS38" s="173"/>
      <c r="ODT38" s="173"/>
      <c r="ODU38" s="173"/>
      <c r="ODV38" s="173"/>
      <c r="ODW38" s="173"/>
      <c r="ODX38" s="173"/>
      <c r="ODY38" s="173"/>
      <c r="ODZ38" s="173"/>
      <c r="OEA38" s="173"/>
      <c r="OEB38" s="173"/>
      <c r="OEC38" s="173"/>
      <c r="OED38" s="173"/>
      <c r="OEE38" s="173"/>
      <c r="OEF38" s="173"/>
      <c r="OEG38" s="173"/>
      <c r="OEH38" s="173"/>
      <c r="OEI38" s="173"/>
      <c r="OEJ38" s="173"/>
      <c r="OEK38" s="173"/>
      <c r="OEL38" s="173"/>
      <c r="OEM38" s="173"/>
      <c r="OEN38" s="173"/>
      <c r="OEO38" s="173"/>
      <c r="OEP38" s="173"/>
      <c r="OEQ38" s="173"/>
      <c r="OER38" s="173"/>
      <c r="OES38" s="173"/>
      <c r="OET38" s="173"/>
      <c r="OEU38" s="173"/>
      <c r="OEV38" s="173"/>
      <c r="OEW38" s="173"/>
      <c r="OEX38" s="173"/>
      <c r="OEY38" s="173"/>
      <c r="OEZ38" s="173"/>
      <c r="OFA38" s="173"/>
      <c r="OFB38" s="173"/>
      <c r="OFC38" s="173"/>
      <c r="OFD38" s="173"/>
      <c r="OFE38" s="173"/>
      <c r="OFF38" s="173"/>
      <c r="OFG38" s="173"/>
      <c r="OFH38" s="173"/>
      <c r="OFI38" s="173"/>
      <c r="OFJ38" s="173"/>
      <c r="OFK38" s="173"/>
      <c r="OFL38" s="173"/>
      <c r="OFM38" s="173"/>
      <c r="OFN38" s="173"/>
      <c r="OFO38" s="173"/>
      <c r="OFP38" s="173"/>
      <c r="OFQ38" s="173"/>
      <c r="OFR38" s="173"/>
      <c r="OFS38" s="173"/>
      <c r="OFT38" s="173"/>
      <c r="OFU38" s="173"/>
      <c r="OFV38" s="173"/>
      <c r="OFW38" s="173"/>
      <c r="OFX38" s="173"/>
      <c r="OFY38" s="173"/>
      <c r="OFZ38" s="173"/>
      <c r="OGA38" s="173"/>
      <c r="OGB38" s="173"/>
      <c r="OGC38" s="173"/>
      <c r="OGD38" s="173"/>
      <c r="OGE38" s="173"/>
      <c r="OGF38" s="173"/>
      <c r="OGG38" s="173"/>
      <c r="OGH38" s="173"/>
      <c r="OGI38" s="173"/>
      <c r="OGJ38" s="173"/>
      <c r="OGK38" s="173"/>
      <c r="OGL38" s="173"/>
      <c r="OGM38" s="173"/>
      <c r="OGN38" s="173"/>
      <c r="OGO38" s="173"/>
      <c r="OGP38" s="173"/>
      <c r="OGQ38" s="173"/>
      <c r="OGR38" s="173"/>
      <c r="OGS38" s="173"/>
      <c r="OGT38" s="173"/>
      <c r="OGU38" s="173"/>
      <c r="OGV38" s="173"/>
      <c r="OGW38" s="173"/>
      <c r="OGX38" s="173"/>
      <c r="OGY38" s="173"/>
      <c r="OGZ38" s="173"/>
      <c r="OHA38" s="173"/>
      <c r="OHB38" s="173"/>
      <c r="OHC38" s="173"/>
      <c r="OHD38" s="173"/>
      <c r="OHE38" s="173"/>
      <c r="OHF38" s="173"/>
      <c r="OHG38" s="173"/>
      <c r="OHH38" s="173"/>
      <c r="OHI38" s="173"/>
      <c r="OHJ38" s="173"/>
      <c r="OHK38" s="173"/>
      <c r="OHL38" s="173"/>
      <c r="OHM38" s="173"/>
      <c r="OHN38" s="173"/>
      <c r="OHO38" s="173"/>
      <c r="OHP38" s="173"/>
      <c r="OHQ38" s="173"/>
      <c r="OHR38" s="173"/>
      <c r="OHS38" s="173"/>
      <c r="OHT38" s="173"/>
      <c r="OHU38" s="173"/>
      <c r="OHV38" s="173"/>
      <c r="OHW38" s="173"/>
      <c r="OHX38" s="173"/>
      <c r="OHY38" s="173"/>
      <c r="OHZ38" s="173"/>
      <c r="OIA38" s="173"/>
      <c r="OIB38" s="173"/>
      <c r="OIC38" s="173"/>
      <c r="OID38" s="173"/>
      <c r="OIE38" s="173"/>
      <c r="OIF38" s="173"/>
      <c r="OIG38" s="173"/>
      <c r="OIH38" s="173"/>
      <c r="OII38" s="173"/>
      <c r="OIJ38" s="173"/>
      <c r="OIK38" s="173"/>
      <c r="OIL38" s="173"/>
      <c r="OIM38" s="173"/>
      <c r="OIN38" s="173"/>
      <c r="OIO38" s="173"/>
      <c r="OIP38" s="173"/>
      <c r="OIQ38" s="173"/>
      <c r="OIR38" s="173"/>
      <c r="OIS38" s="173"/>
      <c r="OIT38" s="173"/>
      <c r="OIU38" s="173"/>
      <c r="OIV38" s="173"/>
      <c r="OIW38" s="173"/>
      <c r="OIX38" s="173"/>
      <c r="OIY38" s="173"/>
      <c r="OIZ38" s="173"/>
      <c r="OJA38" s="173"/>
      <c r="OJB38" s="173"/>
      <c r="OJC38" s="173"/>
      <c r="OJD38" s="173"/>
      <c r="OJE38" s="173"/>
      <c r="OJF38" s="173"/>
      <c r="OJG38" s="173"/>
      <c r="OJH38" s="173"/>
      <c r="OJI38" s="173"/>
      <c r="OJJ38" s="173"/>
      <c r="OJK38" s="173"/>
      <c r="OJL38" s="173"/>
      <c r="OJM38" s="173"/>
      <c r="OJN38" s="173"/>
      <c r="OJO38" s="173"/>
      <c r="OJP38" s="173"/>
      <c r="OJQ38" s="173"/>
      <c r="OJR38" s="173"/>
      <c r="OJS38" s="173"/>
      <c r="OJT38" s="173"/>
      <c r="OJU38" s="173"/>
      <c r="OJV38" s="173"/>
      <c r="OJW38" s="173"/>
      <c r="OJX38" s="173"/>
      <c r="OJY38" s="173"/>
      <c r="OJZ38" s="173"/>
      <c r="OKA38" s="173"/>
      <c r="OKB38" s="173"/>
      <c r="OKC38" s="173"/>
      <c r="OKD38" s="173"/>
      <c r="OKE38" s="173"/>
      <c r="OKF38" s="173"/>
      <c r="OKG38" s="173"/>
      <c r="OKH38" s="173"/>
      <c r="OKI38" s="173"/>
      <c r="OKJ38" s="173"/>
      <c r="OKK38" s="173"/>
      <c r="OKL38" s="173"/>
      <c r="OKM38" s="173"/>
      <c r="OKN38" s="173"/>
      <c r="OKO38" s="173"/>
      <c r="OKP38" s="173"/>
      <c r="OKQ38" s="173"/>
      <c r="OKR38" s="173"/>
      <c r="OKS38" s="173"/>
      <c r="OKT38" s="173"/>
      <c r="OKU38" s="173"/>
      <c r="OKV38" s="173"/>
      <c r="OKW38" s="173"/>
      <c r="OKX38" s="173"/>
      <c r="OKY38" s="173"/>
      <c r="OKZ38" s="173"/>
      <c r="OLA38" s="173"/>
      <c r="OLB38" s="173"/>
      <c r="OLC38" s="173"/>
      <c r="OLD38" s="173"/>
      <c r="OLE38" s="173"/>
      <c r="OLF38" s="173"/>
      <c r="OLG38" s="173"/>
      <c r="OLH38" s="173"/>
      <c r="OLI38" s="173"/>
      <c r="OLJ38" s="173"/>
      <c r="OLK38" s="173"/>
      <c r="OLL38" s="173"/>
      <c r="OLM38" s="173"/>
      <c r="OLN38" s="173"/>
      <c r="OLO38" s="173"/>
      <c r="OLP38" s="173"/>
      <c r="OLQ38" s="173"/>
      <c r="OLR38" s="173"/>
      <c r="OLS38" s="173"/>
      <c r="OLT38" s="173"/>
      <c r="OLU38" s="173"/>
      <c r="OLV38" s="173"/>
      <c r="OLW38" s="173"/>
      <c r="OLX38" s="173"/>
      <c r="OLY38" s="173"/>
      <c r="OLZ38" s="173"/>
      <c r="OMA38" s="173"/>
      <c r="OMB38" s="173"/>
      <c r="OMC38" s="173"/>
      <c r="OMD38" s="173"/>
      <c r="OME38" s="173"/>
      <c r="OMF38" s="173"/>
      <c r="OMG38" s="173"/>
      <c r="OMH38" s="173"/>
      <c r="OMI38" s="173"/>
      <c r="OMJ38" s="173"/>
      <c r="OMK38" s="173"/>
      <c r="OML38" s="173"/>
      <c r="OMM38" s="173"/>
      <c r="OMN38" s="173"/>
      <c r="OMO38" s="173"/>
      <c r="OMP38" s="173"/>
      <c r="OMQ38" s="173"/>
      <c r="OMR38" s="173"/>
      <c r="OMS38" s="173"/>
      <c r="OMT38" s="173"/>
      <c r="OMU38" s="173"/>
      <c r="OMV38" s="173"/>
      <c r="OMW38" s="173"/>
      <c r="OMX38" s="173"/>
      <c r="OMY38" s="173"/>
      <c r="OMZ38" s="173"/>
      <c r="ONA38" s="173"/>
      <c r="ONB38" s="173"/>
      <c r="ONC38" s="173"/>
      <c r="OND38" s="173"/>
      <c r="ONE38" s="173"/>
      <c r="ONF38" s="173"/>
      <c r="ONG38" s="173"/>
      <c r="ONH38" s="173"/>
      <c r="ONI38" s="173"/>
      <c r="ONJ38" s="173"/>
      <c r="ONK38" s="173"/>
      <c r="ONL38" s="173"/>
      <c r="ONM38" s="173"/>
      <c r="ONN38" s="173"/>
      <c r="ONO38" s="173"/>
      <c r="ONP38" s="173"/>
      <c r="ONQ38" s="173"/>
      <c r="ONR38" s="173"/>
      <c r="ONS38" s="173"/>
      <c r="ONT38" s="173"/>
      <c r="ONU38" s="173"/>
      <c r="ONV38" s="173"/>
      <c r="ONW38" s="173"/>
      <c r="ONX38" s="173"/>
      <c r="ONY38" s="173"/>
      <c r="ONZ38" s="173"/>
      <c r="OOA38" s="173"/>
      <c r="OOB38" s="173"/>
      <c r="OOC38" s="173"/>
      <c r="OOD38" s="173"/>
      <c r="OOE38" s="173"/>
      <c r="OOF38" s="173"/>
      <c r="OOG38" s="173"/>
      <c r="OOH38" s="173"/>
      <c r="OOI38" s="173"/>
      <c r="OOJ38" s="173"/>
      <c r="OOK38" s="173"/>
      <c r="OOL38" s="173"/>
      <c r="OOM38" s="173"/>
      <c r="OON38" s="173"/>
      <c r="OOO38" s="173"/>
      <c r="OOP38" s="173"/>
      <c r="OOQ38" s="173"/>
      <c r="OOR38" s="173"/>
      <c r="OOS38" s="173"/>
      <c r="OOT38" s="173"/>
      <c r="OOU38" s="173"/>
      <c r="OOV38" s="173"/>
      <c r="OOW38" s="173"/>
      <c r="OOX38" s="173"/>
      <c r="OOY38" s="173"/>
      <c r="OOZ38" s="173"/>
      <c r="OPA38" s="173"/>
      <c r="OPB38" s="173"/>
      <c r="OPC38" s="173"/>
      <c r="OPD38" s="173"/>
      <c r="OPE38" s="173"/>
      <c r="OPF38" s="173"/>
      <c r="OPG38" s="173"/>
      <c r="OPH38" s="173"/>
      <c r="OPI38" s="173"/>
      <c r="OPJ38" s="173"/>
      <c r="OPK38" s="173"/>
      <c r="OPL38" s="173"/>
      <c r="OPM38" s="173"/>
      <c r="OPN38" s="173"/>
      <c r="OPO38" s="173"/>
      <c r="OPP38" s="173"/>
      <c r="OPQ38" s="173"/>
      <c r="OPR38" s="173"/>
      <c r="OPS38" s="173"/>
      <c r="OPT38" s="173"/>
      <c r="OPU38" s="173"/>
      <c r="OPV38" s="173"/>
      <c r="OPW38" s="173"/>
      <c r="OPX38" s="173"/>
      <c r="OPY38" s="173"/>
      <c r="OPZ38" s="173"/>
      <c r="OQA38" s="173"/>
      <c r="OQB38" s="173"/>
      <c r="OQC38" s="173"/>
      <c r="OQD38" s="173"/>
      <c r="OQE38" s="173"/>
      <c r="OQF38" s="173"/>
      <c r="OQG38" s="173"/>
      <c r="OQH38" s="173"/>
      <c r="OQI38" s="173"/>
      <c r="OQJ38" s="173"/>
      <c r="OQK38" s="173"/>
      <c r="OQL38" s="173"/>
      <c r="OQM38" s="173"/>
      <c r="OQN38" s="173"/>
      <c r="OQO38" s="173"/>
      <c r="OQP38" s="173"/>
      <c r="OQQ38" s="173"/>
      <c r="OQR38" s="173"/>
      <c r="OQS38" s="173"/>
      <c r="OQT38" s="173"/>
      <c r="OQU38" s="173"/>
      <c r="OQV38" s="173"/>
      <c r="OQW38" s="173"/>
      <c r="OQX38" s="173"/>
      <c r="OQY38" s="173"/>
      <c r="OQZ38" s="173"/>
      <c r="ORA38" s="173"/>
      <c r="ORB38" s="173"/>
      <c r="ORC38" s="173"/>
      <c r="ORD38" s="173"/>
      <c r="ORE38" s="173"/>
      <c r="ORF38" s="173"/>
      <c r="ORG38" s="173"/>
      <c r="ORH38" s="173"/>
      <c r="ORI38" s="173"/>
      <c r="ORJ38" s="173"/>
      <c r="ORK38" s="173"/>
      <c r="ORL38" s="173"/>
      <c r="ORM38" s="173"/>
      <c r="ORN38" s="173"/>
      <c r="ORO38" s="173"/>
      <c r="ORP38" s="173"/>
      <c r="ORQ38" s="173"/>
      <c r="ORR38" s="173"/>
      <c r="ORS38" s="173"/>
      <c r="ORT38" s="173"/>
      <c r="ORU38" s="173"/>
      <c r="ORV38" s="173"/>
      <c r="ORW38" s="173"/>
      <c r="ORX38" s="173"/>
      <c r="ORY38" s="173"/>
      <c r="ORZ38" s="173"/>
      <c r="OSA38" s="173"/>
      <c r="OSB38" s="173"/>
      <c r="OSC38" s="173"/>
      <c r="OSD38" s="173"/>
      <c r="OSE38" s="173"/>
      <c r="OSF38" s="173"/>
      <c r="OSG38" s="173"/>
      <c r="OSH38" s="173"/>
      <c r="OSI38" s="173"/>
      <c r="OSJ38" s="173"/>
      <c r="OSK38" s="173"/>
      <c r="OSL38" s="173"/>
      <c r="OSM38" s="173"/>
      <c r="OSN38" s="173"/>
      <c r="OSO38" s="173"/>
      <c r="OSP38" s="173"/>
      <c r="OSQ38" s="173"/>
      <c r="OSR38" s="173"/>
      <c r="OSS38" s="173"/>
      <c r="OST38" s="173"/>
      <c r="OSU38" s="173"/>
      <c r="OSV38" s="173"/>
      <c r="OSW38" s="173"/>
      <c r="OSX38" s="173"/>
      <c r="OSY38" s="173"/>
      <c r="OSZ38" s="173"/>
      <c r="OTA38" s="173"/>
      <c r="OTB38" s="173"/>
      <c r="OTC38" s="173"/>
      <c r="OTD38" s="173"/>
      <c r="OTE38" s="173"/>
      <c r="OTF38" s="173"/>
      <c r="OTG38" s="173"/>
      <c r="OTH38" s="173"/>
      <c r="OTI38" s="173"/>
      <c r="OTJ38" s="173"/>
      <c r="OTK38" s="173"/>
      <c r="OTL38" s="173"/>
      <c r="OTM38" s="173"/>
      <c r="OTN38" s="173"/>
      <c r="OTO38" s="173"/>
      <c r="OTP38" s="173"/>
      <c r="OTQ38" s="173"/>
      <c r="OTR38" s="173"/>
      <c r="OTS38" s="173"/>
      <c r="OTT38" s="173"/>
      <c r="OTU38" s="173"/>
      <c r="OTV38" s="173"/>
      <c r="OTW38" s="173"/>
      <c r="OTX38" s="173"/>
      <c r="OTY38" s="173"/>
      <c r="OTZ38" s="173"/>
      <c r="OUA38" s="173"/>
      <c r="OUB38" s="173"/>
      <c r="OUC38" s="173"/>
      <c r="OUD38" s="173"/>
      <c r="OUE38" s="173"/>
      <c r="OUF38" s="173"/>
      <c r="OUG38" s="173"/>
      <c r="OUH38" s="173"/>
      <c r="OUI38" s="173"/>
      <c r="OUJ38" s="173"/>
      <c r="OUK38" s="173"/>
      <c r="OUL38" s="173"/>
      <c r="OUM38" s="173"/>
      <c r="OUN38" s="173"/>
      <c r="OUO38" s="173"/>
      <c r="OUP38" s="173"/>
      <c r="OUQ38" s="173"/>
      <c r="OUR38" s="173"/>
      <c r="OUS38" s="173"/>
      <c r="OUT38" s="173"/>
      <c r="OUU38" s="173"/>
      <c r="OUV38" s="173"/>
      <c r="OUW38" s="173"/>
      <c r="OUX38" s="173"/>
      <c r="OUY38" s="173"/>
      <c r="OUZ38" s="173"/>
      <c r="OVA38" s="173"/>
      <c r="OVB38" s="173"/>
      <c r="OVC38" s="173"/>
      <c r="OVD38" s="173"/>
      <c r="OVE38" s="173"/>
      <c r="OVF38" s="173"/>
      <c r="OVG38" s="173"/>
      <c r="OVH38" s="173"/>
      <c r="OVI38" s="173"/>
      <c r="OVJ38" s="173"/>
      <c r="OVK38" s="173"/>
      <c r="OVL38" s="173"/>
      <c r="OVM38" s="173"/>
      <c r="OVN38" s="173"/>
      <c r="OVO38" s="173"/>
      <c r="OVP38" s="173"/>
      <c r="OVQ38" s="173"/>
      <c r="OVR38" s="173"/>
      <c r="OVS38" s="173"/>
      <c r="OVT38" s="173"/>
      <c r="OVU38" s="173"/>
      <c r="OVV38" s="173"/>
      <c r="OVW38" s="173"/>
      <c r="OVX38" s="173"/>
      <c r="OVY38" s="173"/>
      <c r="OVZ38" s="173"/>
      <c r="OWA38" s="173"/>
      <c r="OWB38" s="173"/>
      <c r="OWC38" s="173"/>
      <c r="OWD38" s="173"/>
      <c r="OWE38" s="173"/>
      <c r="OWF38" s="173"/>
      <c r="OWG38" s="173"/>
      <c r="OWH38" s="173"/>
      <c r="OWI38" s="173"/>
      <c r="OWJ38" s="173"/>
      <c r="OWK38" s="173"/>
      <c r="OWL38" s="173"/>
      <c r="OWM38" s="173"/>
      <c r="OWN38" s="173"/>
      <c r="OWO38" s="173"/>
      <c r="OWP38" s="173"/>
      <c r="OWQ38" s="173"/>
      <c r="OWR38" s="173"/>
      <c r="OWS38" s="173"/>
      <c r="OWT38" s="173"/>
      <c r="OWU38" s="173"/>
      <c r="OWV38" s="173"/>
      <c r="OWW38" s="173"/>
      <c r="OWX38" s="173"/>
      <c r="OWY38" s="173"/>
      <c r="OWZ38" s="173"/>
      <c r="OXA38" s="173"/>
      <c r="OXB38" s="173"/>
      <c r="OXC38" s="173"/>
      <c r="OXD38" s="173"/>
      <c r="OXE38" s="173"/>
      <c r="OXF38" s="173"/>
      <c r="OXG38" s="173"/>
      <c r="OXH38" s="173"/>
      <c r="OXI38" s="173"/>
      <c r="OXJ38" s="173"/>
      <c r="OXK38" s="173"/>
      <c r="OXL38" s="173"/>
      <c r="OXM38" s="173"/>
      <c r="OXN38" s="173"/>
      <c r="OXO38" s="173"/>
      <c r="OXP38" s="173"/>
      <c r="OXQ38" s="173"/>
      <c r="OXR38" s="173"/>
      <c r="OXS38" s="173"/>
      <c r="OXT38" s="173"/>
      <c r="OXU38" s="173"/>
      <c r="OXV38" s="173"/>
      <c r="OXW38" s="173"/>
      <c r="OXX38" s="173"/>
      <c r="OXY38" s="173"/>
      <c r="OXZ38" s="173"/>
      <c r="OYA38" s="173"/>
      <c r="OYB38" s="173"/>
      <c r="OYC38" s="173"/>
      <c r="OYD38" s="173"/>
      <c r="OYE38" s="173"/>
      <c r="OYF38" s="173"/>
      <c r="OYG38" s="173"/>
      <c r="OYH38" s="173"/>
      <c r="OYI38" s="173"/>
      <c r="OYJ38" s="173"/>
      <c r="OYK38" s="173"/>
      <c r="OYL38" s="173"/>
      <c r="OYM38" s="173"/>
      <c r="OYN38" s="173"/>
      <c r="OYO38" s="173"/>
      <c r="OYP38" s="173"/>
      <c r="OYQ38" s="173"/>
      <c r="OYR38" s="173"/>
      <c r="OYS38" s="173"/>
      <c r="OYT38" s="173"/>
      <c r="OYU38" s="173"/>
      <c r="OYV38" s="173"/>
      <c r="OYW38" s="173"/>
      <c r="OYX38" s="173"/>
      <c r="OYY38" s="173"/>
      <c r="OYZ38" s="173"/>
      <c r="OZA38" s="173"/>
      <c r="OZB38" s="173"/>
      <c r="OZC38" s="173"/>
      <c r="OZD38" s="173"/>
      <c r="OZE38" s="173"/>
      <c r="OZF38" s="173"/>
      <c r="OZG38" s="173"/>
      <c r="OZH38" s="173"/>
      <c r="OZI38" s="173"/>
      <c r="OZJ38" s="173"/>
      <c r="OZK38" s="173"/>
      <c r="OZL38" s="173"/>
      <c r="OZM38" s="173"/>
      <c r="OZN38" s="173"/>
      <c r="OZO38" s="173"/>
      <c r="OZP38" s="173"/>
      <c r="OZQ38" s="173"/>
      <c r="OZR38" s="173"/>
      <c r="OZS38" s="173"/>
      <c r="OZT38" s="173"/>
      <c r="OZU38" s="173"/>
      <c r="OZV38" s="173"/>
      <c r="OZW38" s="173"/>
      <c r="OZX38" s="173"/>
      <c r="OZY38" s="173"/>
      <c r="OZZ38" s="173"/>
      <c r="PAA38" s="173"/>
      <c r="PAB38" s="173"/>
      <c r="PAC38" s="173"/>
      <c r="PAD38" s="173"/>
      <c r="PAE38" s="173"/>
      <c r="PAF38" s="173"/>
      <c r="PAG38" s="173"/>
      <c r="PAH38" s="173"/>
      <c r="PAI38" s="173"/>
      <c r="PAJ38" s="173"/>
      <c r="PAK38" s="173"/>
      <c r="PAL38" s="173"/>
      <c r="PAM38" s="173"/>
      <c r="PAN38" s="173"/>
      <c r="PAO38" s="173"/>
      <c r="PAP38" s="173"/>
      <c r="PAQ38" s="173"/>
      <c r="PAR38" s="173"/>
      <c r="PAS38" s="173"/>
      <c r="PAT38" s="173"/>
      <c r="PAU38" s="173"/>
      <c r="PAV38" s="173"/>
      <c r="PAW38" s="173"/>
      <c r="PAX38" s="173"/>
      <c r="PAY38" s="173"/>
      <c r="PAZ38" s="173"/>
      <c r="PBA38" s="173"/>
      <c r="PBB38" s="173"/>
      <c r="PBC38" s="173"/>
      <c r="PBD38" s="173"/>
      <c r="PBE38" s="173"/>
      <c r="PBF38" s="173"/>
      <c r="PBG38" s="173"/>
      <c r="PBH38" s="173"/>
      <c r="PBI38" s="173"/>
      <c r="PBJ38" s="173"/>
      <c r="PBK38" s="173"/>
      <c r="PBL38" s="173"/>
      <c r="PBM38" s="173"/>
      <c r="PBN38" s="173"/>
      <c r="PBO38" s="173"/>
      <c r="PBP38" s="173"/>
      <c r="PBQ38" s="173"/>
      <c r="PBR38" s="173"/>
      <c r="PBS38" s="173"/>
      <c r="PBT38" s="173"/>
      <c r="PBU38" s="173"/>
      <c r="PBV38" s="173"/>
      <c r="PBW38" s="173"/>
      <c r="PBX38" s="173"/>
      <c r="PBY38" s="173"/>
      <c r="PBZ38" s="173"/>
      <c r="PCA38" s="173"/>
      <c r="PCB38" s="173"/>
      <c r="PCC38" s="173"/>
      <c r="PCD38" s="173"/>
      <c r="PCE38" s="173"/>
      <c r="PCF38" s="173"/>
      <c r="PCG38" s="173"/>
      <c r="PCH38" s="173"/>
      <c r="PCI38" s="173"/>
      <c r="PCJ38" s="173"/>
      <c r="PCK38" s="173"/>
      <c r="PCL38" s="173"/>
      <c r="PCM38" s="173"/>
      <c r="PCN38" s="173"/>
      <c r="PCO38" s="173"/>
      <c r="PCP38" s="173"/>
      <c r="PCQ38" s="173"/>
      <c r="PCR38" s="173"/>
      <c r="PCS38" s="173"/>
      <c r="PCT38" s="173"/>
      <c r="PCU38" s="173"/>
      <c r="PCV38" s="173"/>
      <c r="PCW38" s="173"/>
      <c r="PCX38" s="173"/>
      <c r="PCY38" s="173"/>
      <c r="PCZ38" s="173"/>
      <c r="PDA38" s="173"/>
      <c r="PDB38" s="173"/>
      <c r="PDC38" s="173"/>
      <c r="PDD38" s="173"/>
      <c r="PDE38" s="173"/>
      <c r="PDF38" s="173"/>
      <c r="PDG38" s="173"/>
      <c r="PDH38" s="173"/>
      <c r="PDI38" s="173"/>
      <c r="PDJ38" s="173"/>
      <c r="PDK38" s="173"/>
      <c r="PDL38" s="173"/>
      <c r="PDM38" s="173"/>
      <c r="PDN38" s="173"/>
      <c r="PDO38" s="173"/>
      <c r="PDP38" s="173"/>
      <c r="PDQ38" s="173"/>
      <c r="PDR38" s="173"/>
      <c r="PDS38" s="173"/>
      <c r="PDT38" s="173"/>
      <c r="PDU38" s="173"/>
      <c r="PDV38" s="173"/>
      <c r="PDW38" s="173"/>
      <c r="PDX38" s="173"/>
      <c r="PDY38" s="173"/>
      <c r="PDZ38" s="173"/>
      <c r="PEA38" s="173"/>
      <c r="PEB38" s="173"/>
      <c r="PEC38" s="173"/>
      <c r="PED38" s="173"/>
      <c r="PEE38" s="173"/>
      <c r="PEF38" s="173"/>
      <c r="PEG38" s="173"/>
      <c r="PEH38" s="173"/>
      <c r="PEI38" s="173"/>
      <c r="PEJ38" s="173"/>
      <c r="PEK38" s="173"/>
      <c r="PEL38" s="173"/>
      <c r="PEM38" s="173"/>
      <c r="PEN38" s="173"/>
      <c r="PEO38" s="173"/>
      <c r="PEP38" s="173"/>
      <c r="PEQ38" s="173"/>
      <c r="PER38" s="173"/>
      <c r="PES38" s="173"/>
      <c r="PET38" s="173"/>
      <c r="PEU38" s="173"/>
      <c r="PEV38" s="173"/>
      <c r="PEW38" s="173"/>
      <c r="PEX38" s="173"/>
      <c r="PEY38" s="173"/>
      <c r="PEZ38" s="173"/>
      <c r="PFA38" s="173"/>
      <c r="PFB38" s="173"/>
      <c r="PFC38" s="173"/>
      <c r="PFD38" s="173"/>
      <c r="PFE38" s="173"/>
      <c r="PFF38" s="173"/>
      <c r="PFG38" s="173"/>
      <c r="PFH38" s="173"/>
      <c r="PFI38" s="173"/>
      <c r="PFJ38" s="173"/>
      <c r="PFK38" s="173"/>
      <c r="PFL38" s="173"/>
      <c r="PFM38" s="173"/>
      <c r="PFN38" s="173"/>
      <c r="PFO38" s="173"/>
      <c r="PFP38" s="173"/>
      <c r="PFQ38" s="173"/>
      <c r="PFR38" s="173"/>
      <c r="PFS38" s="173"/>
      <c r="PFT38" s="173"/>
      <c r="PFU38" s="173"/>
      <c r="PFV38" s="173"/>
      <c r="PFW38" s="173"/>
      <c r="PFX38" s="173"/>
      <c r="PFY38" s="173"/>
      <c r="PFZ38" s="173"/>
      <c r="PGA38" s="173"/>
      <c r="PGB38" s="173"/>
      <c r="PGC38" s="173"/>
      <c r="PGD38" s="173"/>
      <c r="PGE38" s="173"/>
      <c r="PGF38" s="173"/>
      <c r="PGG38" s="173"/>
      <c r="PGH38" s="173"/>
      <c r="PGI38" s="173"/>
      <c r="PGJ38" s="173"/>
      <c r="PGK38" s="173"/>
      <c r="PGL38" s="173"/>
      <c r="PGM38" s="173"/>
      <c r="PGN38" s="173"/>
      <c r="PGO38" s="173"/>
      <c r="PGP38" s="173"/>
      <c r="PGQ38" s="173"/>
      <c r="PGR38" s="173"/>
      <c r="PGS38" s="173"/>
      <c r="PGT38" s="173"/>
      <c r="PGU38" s="173"/>
      <c r="PGV38" s="173"/>
      <c r="PGW38" s="173"/>
      <c r="PGX38" s="173"/>
      <c r="PGY38" s="173"/>
      <c r="PGZ38" s="173"/>
      <c r="PHA38" s="173"/>
      <c r="PHB38" s="173"/>
      <c r="PHC38" s="173"/>
      <c r="PHD38" s="173"/>
      <c r="PHE38" s="173"/>
      <c r="PHF38" s="173"/>
      <c r="PHG38" s="173"/>
      <c r="PHH38" s="173"/>
      <c r="PHI38" s="173"/>
      <c r="PHJ38" s="173"/>
      <c r="PHK38" s="173"/>
      <c r="PHL38" s="173"/>
      <c r="PHM38" s="173"/>
      <c r="PHN38" s="173"/>
      <c r="PHO38" s="173"/>
      <c r="PHP38" s="173"/>
      <c r="PHQ38" s="173"/>
      <c r="PHR38" s="173"/>
      <c r="PHS38" s="173"/>
      <c r="PHT38" s="173"/>
      <c r="PHU38" s="173"/>
      <c r="PHV38" s="173"/>
      <c r="PHW38" s="173"/>
      <c r="PHX38" s="173"/>
      <c r="PHY38" s="173"/>
      <c r="PHZ38" s="173"/>
      <c r="PIA38" s="173"/>
      <c r="PIB38" s="173"/>
      <c r="PIC38" s="173"/>
      <c r="PID38" s="173"/>
      <c r="PIE38" s="173"/>
      <c r="PIF38" s="173"/>
      <c r="PIG38" s="173"/>
      <c r="PIH38" s="173"/>
      <c r="PII38" s="173"/>
      <c r="PIJ38" s="173"/>
      <c r="PIK38" s="173"/>
      <c r="PIL38" s="173"/>
      <c r="PIM38" s="173"/>
      <c r="PIN38" s="173"/>
      <c r="PIO38" s="173"/>
      <c r="PIP38" s="173"/>
      <c r="PIQ38" s="173"/>
      <c r="PIR38" s="173"/>
      <c r="PIS38" s="173"/>
      <c r="PIT38" s="173"/>
      <c r="PIU38" s="173"/>
      <c r="PIV38" s="173"/>
      <c r="PIW38" s="173"/>
      <c r="PIX38" s="173"/>
      <c r="PIY38" s="173"/>
      <c r="PIZ38" s="173"/>
      <c r="PJA38" s="173"/>
      <c r="PJB38" s="173"/>
      <c r="PJC38" s="173"/>
      <c r="PJD38" s="173"/>
      <c r="PJE38" s="173"/>
      <c r="PJF38" s="173"/>
      <c r="PJG38" s="173"/>
      <c r="PJH38" s="173"/>
      <c r="PJI38" s="173"/>
      <c r="PJJ38" s="173"/>
      <c r="PJK38" s="173"/>
      <c r="PJL38" s="173"/>
      <c r="PJM38" s="173"/>
      <c r="PJN38" s="173"/>
      <c r="PJO38" s="173"/>
      <c r="PJP38" s="173"/>
      <c r="PJQ38" s="173"/>
      <c r="PJR38" s="173"/>
      <c r="PJS38" s="173"/>
      <c r="PJT38" s="173"/>
      <c r="PJU38" s="173"/>
      <c r="PJV38" s="173"/>
      <c r="PJW38" s="173"/>
      <c r="PJX38" s="173"/>
      <c r="PJY38" s="173"/>
      <c r="PJZ38" s="173"/>
      <c r="PKA38" s="173"/>
      <c r="PKB38" s="173"/>
      <c r="PKC38" s="173"/>
      <c r="PKD38" s="173"/>
      <c r="PKE38" s="173"/>
      <c r="PKF38" s="173"/>
      <c r="PKG38" s="173"/>
      <c r="PKH38" s="173"/>
      <c r="PKI38" s="173"/>
      <c r="PKJ38" s="173"/>
      <c r="PKK38" s="173"/>
      <c r="PKL38" s="173"/>
      <c r="PKM38" s="173"/>
      <c r="PKN38" s="173"/>
      <c r="PKO38" s="173"/>
      <c r="PKP38" s="173"/>
      <c r="PKQ38" s="173"/>
      <c r="PKR38" s="173"/>
      <c r="PKS38" s="173"/>
      <c r="PKT38" s="173"/>
      <c r="PKU38" s="173"/>
      <c r="PKV38" s="173"/>
      <c r="PKW38" s="173"/>
      <c r="PKX38" s="173"/>
      <c r="PKY38" s="173"/>
      <c r="PKZ38" s="173"/>
      <c r="PLA38" s="173"/>
      <c r="PLB38" s="173"/>
      <c r="PLC38" s="173"/>
      <c r="PLD38" s="173"/>
      <c r="PLE38" s="173"/>
      <c r="PLF38" s="173"/>
      <c r="PLG38" s="173"/>
      <c r="PLH38" s="173"/>
      <c r="PLI38" s="173"/>
      <c r="PLJ38" s="173"/>
      <c r="PLK38" s="173"/>
      <c r="PLL38" s="173"/>
      <c r="PLM38" s="173"/>
      <c r="PLN38" s="173"/>
      <c r="PLO38" s="173"/>
      <c r="PLP38" s="173"/>
      <c r="PLQ38" s="173"/>
      <c r="PLR38" s="173"/>
      <c r="PLS38" s="173"/>
      <c r="PLT38" s="173"/>
      <c r="PLU38" s="173"/>
      <c r="PLV38" s="173"/>
      <c r="PLW38" s="173"/>
      <c r="PLX38" s="173"/>
      <c r="PLY38" s="173"/>
      <c r="PLZ38" s="173"/>
      <c r="PMA38" s="173"/>
      <c r="PMB38" s="173"/>
      <c r="PMC38" s="173"/>
      <c r="PMD38" s="173"/>
      <c r="PME38" s="173"/>
      <c r="PMF38" s="173"/>
      <c r="PMG38" s="173"/>
      <c r="PMH38" s="173"/>
      <c r="PMI38" s="173"/>
      <c r="PMJ38" s="173"/>
      <c r="PMK38" s="173"/>
      <c r="PML38" s="173"/>
      <c r="PMM38" s="173"/>
      <c r="PMN38" s="173"/>
      <c r="PMO38" s="173"/>
      <c r="PMP38" s="173"/>
      <c r="PMQ38" s="173"/>
      <c r="PMR38" s="173"/>
      <c r="PMS38" s="173"/>
      <c r="PMT38" s="173"/>
      <c r="PMU38" s="173"/>
      <c r="PMV38" s="173"/>
      <c r="PMW38" s="173"/>
      <c r="PMX38" s="173"/>
      <c r="PMY38" s="173"/>
      <c r="PMZ38" s="173"/>
      <c r="PNA38" s="173"/>
      <c r="PNB38" s="173"/>
      <c r="PNC38" s="173"/>
      <c r="PND38" s="173"/>
      <c r="PNE38" s="173"/>
      <c r="PNF38" s="173"/>
      <c r="PNG38" s="173"/>
      <c r="PNH38" s="173"/>
      <c r="PNI38" s="173"/>
      <c r="PNJ38" s="173"/>
      <c r="PNK38" s="173"/>
      <c r="PNL38" s="173"/>
      <c r="PNM38" s="173"/>
      <c r="PNN38" s="173"/>
      <c r="PNO38" s="173"/>
      <c r="PNP38" s="173"/>
      <c r="PNQ38" s="173"/>
      <c r="PNR38" s="173"/>
      <c r="PNS38" s="173"/>
      <c r="PNT38" s="173"/>
      <c r="PNU38" s="173"/>
      <c r="PNV38" s="173"/>
      <c r="PNW38" s="173"/>
      <c r="PNX38" s="173"/>
      <c r="PNY38" s="173"/>
      <c r="PNZ38" s="173"/>
      <c r="POA38" s="173"/>
      <c r="POB38" s="173"/>
      <c r="POC38" s="173"/>
      <c r="POD38" s="173"/>
      <c r="POE38" s="173"/>
      <c r="POF38" s="173"/>
      <c r="POG38" s="173"/>
      <c r="POH38" s="173"/>
      <c r="POI38" s="173"/>
      <c r="POJ38" s="173"/>
      <c r="POK38" s="173"/>
      <c r="POL38" s="173"/>
      <c r="POM38" s="173"/>
      <c r="PON38" s="173"/>
      <c r="POO38" s="173"/>
      <c r="POP38" s="173"/>
      <c r="POQ38" s="173"/>
      <c r="POR38" s="173"/>
      <c r="POS38" s="173"/>
      <c r="POT38" s="173"/>
      <c r="POU38" s="173"/>
      <c r="POV38" s="173"/>
      <c r="POW38" s="173"/>
      <c r="POX38" s="173"/>
      <c r="POY38" s="173"/>
      <c r="POZ38" s="173"/>
      <c r="PPA38" s="173"/>
      <c r="PPB38" s="173"/>
      <c r="PPC38" s="173"/>
      <c r="PPD38" s="173"/>
      <c r="PPE38" s="173"/>
      <c r="PPF38" s="173"/>
      <c r="PPG38" s="173"/>
      <c r="PPH38" s="173"/>
      <c r="PPI38" s="173"/>
      <c r="PPJ38" s="173"/>
      <c r="PPK38" s="173"/>
      <c r="PPL38" s="173"/>
      <c r="PPM38" s="173"/>
      <c r="PPN38" s="173"/>
      <c r="PPO38" s="173"/>
      <c r="PPP38" s="173"/>
      <c r="PPQ38" s="173"/>
      <c r="PPR38" s="173"/>
      <c r="PPS38" s="173"/>
      <c r="PPT38" s="173"/>
      <c r="PPU38" s="173"/>
      <c r="PPV38" s="173"/>
      <c r="PPW38" s="173"/>
      <c r="PPX38" s="173"/>
      <c r="PPY38" s="173"/>
      <c r="PPZ38" s="173"/>
      <c r="PQA38" s="173"/>
      <c r="PQB38" s="173"/>
      <c r="PQC38" s="173"/>
      <c r="PQD38" s="173"/>
      <c r="PQE38" s="173"/>
      <c r="PQF38" s="173"/>
      <c r="PQG38" s="173"/>
      <c r="PQH38" s="173"/>
      <c r="PQI38" s="173"/>
      <c r="PQJ38" s="173"/>
      <c r="PQK38" s="173"/>
      <c r="PQL38" s="173"/>
      <c r="PQM38" s="173"/>
      <c r="PQN38" s="173"/>
      <c r="PQO38" s="173"/>
      <c r="PQP38" s="173"/>
      <c r="PQQ38" s="173"/>
      <c r="PQR38" s="173"/>
      <c r="PQS38" s="173"/>
      <c r="PQT38" s="173"/>
      <c r="PQU38" s="173"/>
      <c r="PQV38" s="173"/>
      <c r="PQW38" s="173"/>
      <c r="PQX38" s="173"/>
      <c r="PQY38" s="173"/>
      <c r="PQZ38" s="173"/>
      <c r="PRA38" s="173"/>
      <c r="PRB38" s="173"/>
      <c r="PRC38" s="173"/>
      <c r="PRD38" s="173"/>
      <c r="PRE38" s="173"/>
      <c r="PRF38" s="173"/>
      <c r="PRG38" s="173"/>
      <c r="PRH38" s="173"/>
      <c r="PRI38" s="173"/>
      <c r="PRJ38" s="173"/>
      <c r="PRK38" s="173"/>
      <c r="PRL38" s="173"/>
      <c r="PRM38" s="173"/>
      <c r="PRN38" s="173"/>
      <c r="PRO38" s="173"/>
      <c r="PRP38" s="173"/>
      <c r="PRQ38" s="173"/>
      <c r="PRR38" s="173"/>
      <c r="PRS38" s="173"/>
      <c r="PRT38" s="173"/>
      <c r="PRU38" s="173"/>
      <c r="PRV38" s="173"/>
      <c r="PRW38" s="173"/>
      <c r="PRX38" s="173"/>
      <c r="PRY38" s="173"/>
      <c r="PRZ38" s="173"/>
      <c r="PSA38" s="173"/>
      <c r="PSB38" s="173"/>
      <c r="PSC38" s="173"/>
      <c r="PSD38" s="173"/>
      <c r="PSE38" s="173"/>
      <c r="PSF38" s="173"/>
      <c r="PSG38" s="173"/>
      <c r="PSH38" s="173"/>
      <c r="PSI38" s="173"/>
      <c r="PSJ38" s="173"/>
      <c r="PSK38" s="173"/>
      <c r="PSL38" s="173"/>
      <c r="PSM38" s="173"/>
      <c r="PSN38" s="173"/>
      <c r="PSO38" s="173"/>
      <c r="PSP38" s="173"/>
      <c r="PSQ38" s="173"/>
      <c r="PSR38" s="173"/>
      <c r="PSS38" s="173"/>
      <c r="PST38" s="173"/>
      <c r="PSU38" s="173"/>
      <c r="PSV38" s="173"/>
      <c r="PSW38" s="173"/>
      <c r="PSX38" s="173"/>
      <c r="PSY38" s="173"/>
      <c r="PSZ38" s="173"/>
      <c r="PTA38" s="173"/>
      <c r="PTB38" s="173"/>
      <c r="PTC38" s="173"/>
      <c r="PTD38" s="173"/>
      <c r="PTE38" s="173"/>
      <c r="PTF38" s="173"/>
      <c r="PTG38" s="173"/>
      <c r="PTH38" s="173"/>
      <c r="PTI38" s="173"/>
      <c r="PTJ38" s="173"/>
      <c r="PTK38" s="173"/>
      <c r="PTL38" s="173"/>
      <c r="PTM38" s="173"/>
      <c r="PTN38" s="173"/>
      <c r="PTO38" s="173"/>
      <c r="PTP38" s="173"/>
      <c r="PTQ38" s="173"/>
      <c r="PTR38" s="173"/>
      <c r="PTS38" s="173"/>
      <c r="PTT38" s="173"/>
      <c r="PTU38" s="173"/>
      <c r="PTV38" s="173"/>
      <c r="PTW38" s="173"/>
      <c r="PTX38" s="173"/>
      <c r="PTY38" s="173"/>
      <c r="PTZ38" s="173"/>
      <c r="PUA38" s="173"/>
      <c r="PUB38" s="173"/>
      <c r="PUC38" s="173"/>
      <c r="PUD38" s="173"/>
      <c r="PUE38" s="173"/>
      <c r="PUF38" s="173"/>
      <c r="PUG38" s="173"/>
      <c r="PUH38" s="173"/>
      <c r="PUI38" s="173"/>
      <c r="PUJ38" s="173"/>
      <c r="PUK38" s="173"/>
      <c r="PUL38" s="173"/>
      <c r="PUM38" s="173"/>
      <c r="PUN38" s="173"/>
      <c r="PUO38" s="173"/>
      <c r="PUP38" s="173"/>
      <c r="PUQ38" s="173"/>
      <c r="PUR38" s="173"/>
      <c r="PUS38" s="173"/>
      <c r="PUT38" s="173"/>
      <c r="PUU38" s="173"/>
      <c r="PUV38" s="173"/>
      <c r="PUW38" s="173"/>
      <c r="PUX38" s="173"/>
      <c r="PUY38" s="173"/>
      <c r="PUZ38" s="173"/>
      <c r="PVA38" s="173"/>
      <c r="PVB38" s="173"/>
      <c r="PVC38" s="173"/>
      <c r="PVD38" s="173"/>
      <c r="PVE38" s="173"/>
      <c r="PVF38" s="173"/>
      <c r="PVG38" s="173"/>
      <c r="PVH38" s="173"/>
      <c r="PVI38" s="173"/>
      <c r="PVJ38" s="173"/>
      <c r="PVK38" s="173"/>
      <c r="PVL38" s="173"/>
      <c r="PVM38" s="173"/>
      <c r="PVN38" s="173"/>
      <c r="PVO38" s="173"/>
      <c r="PVP38" s="173"/>
      <c r="PVQ38" s="173"/>
      <c r="PVR38" s="173"/>
      <c r="PVS38" s="173"/>
      <c r="PVT38" s="173"/>
      <c r="PVU38" s="173"/>
      <c r="PVV38" s="173"/>
      <c r="PVW38" s="173"/>
      <c r="PVX38" s="173"/>
      <c r="PVY38" s="173"/>
      <c r="PVZ38" s="173"/>
      <c r="PWA38" s="173"/>
      <c r="PWB38" s="173"/>
      <c r="PWC38" s="173"/>
      <c r="PWD38" s="173"/>
      <c r="PWE38" s="173"/>
      <c r="PWF38" s="173"/>
      <c r="PWG38" s="173"/>
      <c r="PWH38" s="173"/>
      <c r="PWI38" s="173"/>
      <c r="PWJ38" s="173"/>
      <c r="PWK38" s="173"/>
      <c r="PWL38" s="173"/>
      <c r="PWM38" s="173"/>
      <c r="PWN38" s="173"/>
      <c r="PWO38" s="173"/>
      <c r="PWP38" s="173"/>
      <c r="PWQ38" s="173"/>
      <c r="PWR38" s="173"/>
      <c r="PWS38" s="173"/>
      <c r="PWT38" s="173"/>
      <c r="PWU38" s="173"/>
      <c r="PWV38" s="173"/>
      <c r="PWW38" s="173"/>
      <c r="PWX38" s="173"/>
      <c r="PWY38" s="173"/>
      <c r="PWZ38" s="173"/>
      <c r="PXA38" s="173"/>
      <c r="PXB38" s="173"/>
      <c r="PXC38" s="173"/>
      <c r="PXD38" s="173"/>
      <c r="PXE38" s="173"/>
      <c r="PXF38" s="173"/>
      <c r="PXG38" s="173"/>
      <c r="PXH38" s="173"/>
      <c r="PXI38" s="173"/>
      <c r="PXJ38" s="173"/>
      <c r="PXK38" s="173"/>
      <c r="PXL38" s="173"/>
      <c r="PXM38" s="173"/>
      <c r="PXN38" s="173"/>
      <c r="PXO38" s="173"/>
      <c r="PXP38" s="173"/>
      <c r="PXQ38" s="173"/>
      <c r="PXR38" s="173"/>
      <c r="PXS38" s="173"/>
      <c r="PXT38" s="173"/>
      <c r="PXU38" s="173"/>
      <c r="PXV38" s="173"/>
      <c r="PXW38" s="173"/>
      <c r="PXX38" s="173"/>
      <c r="PXY38" s="173"/>
      <c r="PXZ38" s="173"/>
      <c r="PYA38" s="173"/>
      <c r="PYB38" s="173"/>
      <c r="PYC38" s="173"/>
      <c r="PYD38" s="173"/>
      <c r="PYE38" s="173"/>
      <c r="PYF38" s="173"/>
      <c r="PYG38" s="173"/>
      <c r="PYH38" s="173"/>
      <c r="PYI38" s="173"/>
      <c r="PYJ38" s="173"/>
      <c r="PYK38" s="173"/>
      <c r="PYL38" s="173"/>
      <c r="PYM38" s="173"/>
      <c r="PYN38" s="173"/>
      <c r="PYO38" s="173"/>
      <c r="PYP38" s="173"/>
      <c r="PYQ38" s="173"/>
      <c r="PYR38" s="173"/>
      <c r="PYS38" s="173"/>
      <c r="PYT38" s="173"/>
      <c r="PYU38" s="173"/>
      <c r="PYV38" s="173"/>
      <c r="PYW38" s="173"/>
      <c r="PYX38" s="173"/>
      <c r="PYY38" s="173"/>
      <c r="PYZ38" s="173"/>
      <c r="PZA38" s="173"/>
      <c r="PZB38" s="173"/>
      <c r="PZC38" s="173"/>
      <c r="PZD38" s="173"/>
      <c r="PZE38" s="173"/>
      <c r="PZF38" s="173"/>
      <c r="PZG38" s="173"/>
      <c r="PZH38" s="173"/>
      <c r="PZI38" s="173"/>
      <c r="PZJ38" s="173"/>
      <c r="PZK38" s="173"/>
      <c r="PZL38" s="173"/>
      <c r="PZM38" s="173"/>
      <c r="PZN38" s="173"/>
      <c r="PZO38" s="173"/>
      <c r="PZP38" s="173"/>
      <c r="PZQ38" s="173"/>
      <c r="PZR38" s="173"/>
      <c r="PZS38" s="173"/>
      <c r="PZT38" s="173"/>
      <c r="PZU38" s="173"/>
      <c r="PZV38" s="173"/>
      <c r="PZW38" s="173"/>
      <c r="PZX38" s="173"/>
      <c r="PZY38" s="173"/>
      <c r="PZZ38" s="173"/>
      <c r="QAA38" s="173"/>
      <c r="QAB38" s="173"/>
      <c r="QAC38" s="173"/>
      <c r="QAD38" s="173"/>
      <c r="QAE38" s="173"/>
      <c r="QAF38" s="173"/>
      <c r="QAG38" s="173"/>
      <c r="QAH38" s="173"/>
      <c r="QAI38" s="173"/>
      <c r="QAJ38" s="173"/>
      <c r="QAK38" s="173"/>
      <c r="QAL38" s="173"/>
      <c r="QAM38" s="173"/>
      <c r="QAN38" s="173"/>
      <c r="QAO38" s="173"/>
      <c r="QAP38" s="173"/>
      <c r="QAQ38" s="173"/>
      <c r="QAR38" s="173"/>
      <c r="QAS38" s="173"/>
      <c r="QAT38" s="173"/>
      <c r="QAU38" s="173"/>
      <c r="QAV38" s="173"/>
      <c r="QAW38" s="173"/>
      <c r="QAX38" s="173"/>
      <c r="QAY38" s="173"/>
      <c r="QAZ38" s="173"/>
      <c r="QBA38" s="173"/>
      <c r="QBB38" s="173"/>
      <c r="QBC38" s="173"/>
      <c r="QBD38" s="173"/>
      <c r="QBE38" s="173"/>
      <c r="QBF38" s="173"/>
      <c r="QBG38" s="173"/>
      <c r="QBH38" s="173"/>
      <c r="QBI38" s="173"/>
      <c r="QBJ38" s="173"/>
      <c r="QBK38" s="173"/>
      <c r="QBL38" s="173"/>
      <c r="QBM38" s="173"/>
      <c r="QBN38" s="173"/>
      <c r="QBO38" s="173"/>
      <c r="QBP38" s="173"/>
      <c r="QBQ38" s="173"/>
      <c r="QBR38" s="173"/>
      <c r="QBS38" s="173"/>
      <c r="QBT38" s="173"/>
      <c r="QBU38" s="173"/>
      <c r="QBV38" s="173"/>
      <c r="QBW38" s="173"/>
      <c r="QBX38" s="173"/>
      <c r="QBY38" s="173"/>
      <c r="QBZ38" s="173"/>
      <c r="QCA38" s="173"/>
      <c r="QCB38" s="173"/>
      <c r="QCC38" s="173"/>
      <c r="QCD38" s="173"/>
      <c r="QCE38" s="173"/>
      <c r="QCF38" s="173"/>
      <c r="QCG38" s="173"/>
      <c r="QCH38" s="173"/>
      <c r="QCI38" s="173"/>
      <c r="QCJ38" s="173"/>
      <c r="QCK38" s="173"/>
      <c r="QCL38" s="173"/>
      <c r="QCM38" s="173"/>
      <c r="QCN38" s="173"/>
      <c r="QCO38" s="173"/>
      <c r="QCP38" s="173"/>
      <c r="QCQ38" s="173"/>
      <c r="QCR38" s="173"/>
      <c r="QCS38" s="173"/>
      <c r="QCT38" s="173"/>
      <c r="QCU38" s="173"/>
      <c r="QCV38" s="173"/>
      <c r="QCW38" s="173"/>
      <c r="QCX38" s="173"/>
      <c r="QCY38" s="173"/>
      <c r="QCZ38" s="173"/>
      <c r="QDA38" s="173"/>
      <c r="QDB38" s="173"/>
      <c r="QDC38" s="173"/>
      <c r="QDD38" s="173"/>
      <c r="QDE38" s="173"/>
      <c r="QDF38" s="173"/>
      <c r="QDG38" s="173"/>
      <c r="QDH38" s="173"/>
      <c r="QDI38" s="173"/>
      <c r="QDJ38" s="173"/>
      <c r="QDK38" s="173"/>
      <c r="QDL38" s="173"/>
      <c r="QDM38" s="173"/>
      <c r="QDN38" s="173"/>
      <c r="QDO38" s="173"/>
      <c r="QDP38" s="173"/>
      <c r="QDQ38" s="173"/>
      <c r="QDR38" s="173"/>
      <c r="QDS38" s="173"/>
      <c r="QDT38" s="173"/>
      <c r="QDU38" s="173"/>
      <c r="QDV38" s="173"/>
      <c r="QDW38" s="173"/>
      <c r="QDX38" s="173"/>
      <c r="QDY38" s="173"/>
      <c r="QDZ38" s="173"/>
      <c r="QEA38" s="173"/>
      <c r="QEB38" s="173"/>
      <c r="QEC38" s="173"/>
      <c r="QED38" s="173"/>
      <c r="QEE38" s="173"/>
      <c r="QEF38" s="173"/>
      <c r="QEG38" s="173"/>
      <c r="QEH38" s="173"/>
      <c r="QEI38" s="173"/>
      <c r="QEJ38" s="173"/>
      <c r="QEK38" s="173"/>
      <c r="QEL38" s="173"/>
      <c r="QEM38" s="173"/>
      <c r="QEN38" s="173"/>
      <c r="QEO38" s="173"/>
      <c r="QEP38" s="173"/>
      <c r="QEQ38" s="173"/>
      <c r="QER38" s="173"/>
      <c r="QES38" s="173"/>
      <c r="QET38" s="173"/>
      <c r="QEU38" s="173"/>
      <c r="QEV38" s="173"/>
      <c r="QEW38" s="173"/>
      <c r="QEX38" s="173"/>
      <c r="QEY38" s="173"/>
      <c r="QEZ38" s="173"/>
      <c r="QFA38" s="173"/>
      <c r="QFB38" s="173"/>
      <c r="QFC38" s="173"/>
      <c r="QFD38" s="173"/>
      <c r="QFE38" s="173"/>
      <c r="QFF38" s="173"/>
      <c r="QFG38" s="173"/>
      <c r="QFH38" s="173"/>
      <c r="QFI38" s="173"/>
      <c r="QFJ38" s="173"/>
      <c r="QFK38" s="173"/>
      <c r="QFL38" s="173"/>
      <c r="QFM38" s="173"/>
      <c r="QFN38" s="173"/>
      <c r="QFO38" s="173"/>
      <c r="QFP38" s="173"/>
      <c r="QFQ38" s="173"/>
      <c r="QFR38" s="173"/>
      <c r="QFS38" s="173"/>
      <c r="QFT38" s="173"/>
      <c r="QFU38" s="173"/>
      <c r="QFV38" s="173"/>
      <c r="QFW38" s="173"/>
      <c r="QFX38" s="173"/>
      <c r="QFY38" s="173"/>
      <c r="QFZ38" s="173"/>
      <c r="QGA38" s="173"/>
      <c r="QGB38" s="173"/>
      <c r="QGC38" s="173"/>
      <c r="QGD38" s="173"/>
      <c r="QGE38" s="173"/>
      <c r="QGF38" s="173"/>
      <c r="QGG38" s="173"/>
      <c r="QGH38" s="173"/>
      <c r="QGI38" s="173"/>
      <c r="QGJ38" s="173"/>
      <c r="QGK38" s="173"/>
      <c r="QGL38" s="173"/>
      <c r="QGM38" s="173"/>
      <c r="QGN38" s="173"/>
      <c r="QGO38" s="173"/>
      <c r="QGP38" s="173"/>
      <c r="QGQ38" s="173"/>
      <c r="QGR38" s="173"/>
      <c r="QGS38" s="173"/>
      <c r="QGT38" s="173"/>
      <c r="QGU38" s="173"/>
      <c r="QGV38" s="173"/>
      <c r="QGW38" s="173"/>
      <c r="QGX38" s="173"/>
      <c r="QGY38" s="173"/>
      <c r="QGZ38" s="173"/>
      <c r="QHA38" s="173"/>
      <c r="QHB38" s="173"/>
      <c r="QHC38" s="173"/>
      <c r="QHD38" s="173"/>
      <c r="QHE38" s="173"/>
      <c r="QHF38" s="173"/>
      <c r="QHG38" s="173"/>
      <c r="QHH38" s="173"/>
      <c r="QHI38" s="173"/>
      <c r="QHJ38" s="173"/>
      <c r="QHK38" s="173"/>
      <c r="QHL38" s="173"/>
      <c r="QHM38" s="173"/>
      <c r="QHN38" s="173"/>
      <c r="QHO38" s="173"/>
      <c r="QHP38" s="173"/>
      <c r="QHQ38" s="173"/>
      <c r="QHR38" s="173"/>
      <c r="QHS38" s="173"/>
      <c r="QHT38" s="173"/>
      <c r="QHU38" s="173"/>
      <c r="QHV38" s="173"/>
      <c r="QHW38" s="173"/>
      <c r="QHX38" s="173"/>
      <c r="QHY38" s="173"/>
      <c r="QHZ38" s="173"/>
      <c r="QIA38" s="173"/>
      <c r="QIB38" s="173"/>
      <c r="QIC38" s="173"/>
      <c r="QID38" s="173"/>
      <c r="QIE38" s="173"/>
      <c r="QIF38" s="173"/>
      <c r="QIG38" s="173"/>
      <c r="QIH38" s="173"/>
      <c r="QII38" s="173"/>
      <c r="QIJ38" s="173"/>
      <c r="QIK38" s="173"/>
      <c r="QIL38" s="173"/>
      <c r="QIM38" s="173"/>
      <c r="QIN38" s="173"/>
      <c r="QIO38" s="173"/>
      <c r="QIP38" s="173"/>
      <c r="QIQ38" s="173"/>
      <c r="QIR38" s="173"/>
      <c r="QIS38" s="173"/>
      <c r="QIT38" s="173"/>
      <c r="QIU38" s="173"/>
      <c r="QIV38" s="173"/>
      <c r="QIW38" s="173"/>
      <c r="QIX38" s="173"/>
      <c r="QIY38" s="173"/>
      <c r="QIZ38" s="173"/>
      <c r="QJA38" s="173"/>
      <c r="QJB38" s="173"/>
      <c r="QJC38" s="173"/>
      <c r="QJD38" s="173"/>
      <c r="QJE38" s="173"/>
      <c r="QJF38" s="173"/>
      <c r="QJG38" s="173"/>
      <c r="QJH38" s="173"/>
      <c r="QJI38" s="173"/>
      <c r="QJJ38" s="173"/>
      <c r="QJK38" s="173"/>
      <c r="QJL38" s="173"/>
      <c r="QJM38" s="173"/>
      <c r="QJN38" s="173"/>
      <c r="QJO38" s="173"/>
      <c r="QJP38" s="173"/>
      <c r="QJQ38" s="173"/>
      <c r="QJR38" s="173"/>
      <c r="QJS38" s="173"/>
      <c r="QJT38" s="173"/>
      <c r="QJU38" s="173"/>
      <c r="QJV38" s="173"/>
      <c r="QJW38" s="173"/>
      <c r="QJX38" s="173"/>
      <c r="QJY38" s="173"/>
      <c r="QJZ38" s="173"/>
      <c r="QKA38" s="173"/>
      <c r="QKB38" s="173"/>
      <c r="QKC38" s="173"/>
      <c r="QKD38" s="173"/>
      <c r="QKE38" s="173"/>
      <c r="QKF38" s="173"/>
      <c r="QKG38" s="173"/>
      <c r="QKH38" s="173"/>
      <c r="QKI38" s="173"/>
      <c r="QKJ38" s="173"/>
      <c r="QKK38" s="173"/>
      <c r="QKL38" s="173"/>
      <c r="QKM38" s="173"/>
      <c r="QKN38" s="173"/>
      <c r="QKO38" s="173"/>
      <c r="QKP38" s="173"/>
      <c r="QKQ38" s="173"/>
      <c r="QKR38" s="173"/>
      <c r="QKS38" s="173"/>
      <c r="QKT38" s="173"/>
      <c r="QKU38" s="173"/>
      <c r="QKV38" s="173"/>
      <c r="QKW38" s="173"/>
      <c r="QKX38" s="173"/>
      <c r="QKY38" s="173"/>
      <c r="QKZ38" s="173"/>
      <c r="QLA38" s="173"/>
      <c r="QLB38" s="173"/>
      <c r="QLC38" s="173"/>
      <c r="QLD38" s="173"/>
      <c r="QLE38" s="173"/>
      <c r="QLF38" s="173"/>
      <c r="QLG38" s="173"/>
      <c r="QLH38" s="173"/>
      <c r="QLI38" s="173"/>
      <c r="QLJ38" s="173"/>
      <c r="QLK38" s="173"/>
      <c r="QLL38" s="173"/>
      <c r="QLM38" s="173"/>
      <c r="QLN38" s="173"/>
      <c r="QLO38" s="173"/>
      <c r="QLP38" s="173"/>
      <c r="QLQ38" s="173"/>
      <c r="QLR38" s="173"/>
      <c r="QLS38" s="173"/>
      <c r="QLT38" s="173"/>
      <c r="QLU38" s="173"/>
      <c r="QLV38" s="173"/>
      <c r="QLW38" s="173"/>
      <c r="QLX38" s="173"/>
      <c r="QLY38" s="173"/>
      <c r="QLZ38" s="173"/>
      <c r="QMA38" s="173"/>
      <c r="QMB38" s="173"/>
      <c r="QMC38" s="173"/>
      <c r="QMD38" s="173"/>
      <c r="QME38" s="173"/>
      <c r="QMF38" s="173"/>
      <c r="QMG38" s="173"/>
      <c r="QMH38" s="173"/>
      <c r="QMI38" s="173"/>
      <c r="QMJ38" s="173"/>
      <c r="QMK38" s="173"/>
      <c r="QML38" s="173"/>
      <c r="QMM38" s="173"/>
      <c r="QMN38" s="173"/>
      <c r="QMO38" s="173"/>
      <c r="QMP38" s="173"/>
      <c r="QMQ38" s="173"/>
      <c r="QMR38" s="173"/>
      <c r="QMS38" s="173"/>
      <c r="QMT38" s="173"/>
      <c r="QMU38" s="173"/>
      <c r="QMV38" s="173"/>
      <c r="QMW38" s="173"/>
      <c r="QMX38" s="173"/>
      <c r="QMY38" s="173"/>
      <c r="QMZ38" s="173"/>
      <c r="QNA38" s="173"/>
      <c r="QNB38" s="173"/>
      <c r="QNC38" s="173"/>
      <c r="QND38" s="173"/>
      <c r="QNE38" s="173"/>
      <c r="QNF38" s="173"/>
      <c r="QNG38" s="173"/>
      <c r="QNH38" s="173"/>
      <c r="QNI38" s="173"/>
      <c r="QNJ38" s="173"/>
      <c r="QNK38" s="173"/>
      <c r="QNL38" s="173"/>
      <c r="QNM38" s="173"/>
      <c r="QNN38" s="173"/>
      <c r="QNO38" s="173"/>
      <c r="QNP38" s="173"/>
      <c r="QNQ38" s="173"/>
      <c r="QNR38" s="173"/>
      <c r="QNS38" s="173"/>
      <c r="QNT38" s="173"/>
      <c r="QNU38" s="173"/>
      <c r="QNV38" s="173"/>
      <c r="QNW38" s="173"/>
      <c r="QNX38" s="173"/>
      <c r="QNY38" s="173"/>
      <c r="QNZ38" s="173"/>
      <c r="QOA38" s="173"/>
      <c r="QOB38" s="173"/>
      <c r="QOC38" s="173"/>
      <c r="QOD38" s="173"/>
      <c r="QOE38" s="173"/>
      <c r="QOF38" s="173"/>
      <c r="QOG38" s="173"/>
      <c r="QOH38" s="173"/>
      <c r="QOI38" s="173"/>
      <c r="QOJ38" s="173"/>
      <c r="QOK38" s="173"/>
      <c r="QOL38" s="173"/>
      <c r="QOM38" s="173"/>
      <c r="QON38" s="173"/>
      <c r="QOO38" s="173"/>
      <c r="QOP38" s="173"/>
      <c r="QOQ38" s="173"/>
      <c r="QOR38" s="173"/>
      <c r="QOS38" s="173"/>
      <c r="QOT38" s="173"/>
      <c r="QOU38" s="173"/>
      <c r="QOV38" s="173"/>
      <c r="QOW38" s="173"/>
      <c r="QOX38" s="173"/>
      <c r="QOY38" s="173"/>
      <c r="QOZ38" s="173"/>
      <c r="QPA38" s="173"/>
      <c r="QPB38" s="173"/>
      <c r="QPC38" s="173"/>
      <c r="QPD38" s="173"/>
      <c r="QPE38" s="173"/>
      <c r="QPF38" s="173"/>
      <c r="QPG38" s="173"/>
      <c r="QPH38" s="173"/>
      <c r="QPI38" s="173"/>
      <c r="QPJ38" s="173"/>
      <c r="QPK38" s="173"/>
      <c r="QPL38" s="173"/>
      <c r="QPM38" s="173"/>
      <c r="QPN38" s="173"/>
      <c r="QPO38" s="173"/>
      <c r="QPP38" s="173"/>
      <c r="QPQ38" s="173"/>
      <c r="QPR38" s="173"/>
      <c r="QPS38" s="173"/>
      <c r="QPT38" s="173"/>
      <c r="QPU38" s="173"/>
      <c r="QPV38" s="173"/>
      <c r="QPW38" s="173"/>
      <c r="QPX38" s="173"/>
      <c r="QPY38" s="173"/>
      <c r="QPZ38" s="173"/>
      <c r="QQA38" s="173"/>
      <c r="QQB38" s="173"/>
      <c r="QQC38" s="173"/>
      <c r="QQD38" s="173"/>
      <c r="QQE38" s="173"/>
      <c r="QQF38" s="173"/>
      <c r="QQG38" s="173"/>
      <c r="QQH38" s="173"/>
      <c r="QQI38" s="173"/>
      <c r="QQJ38" s="173"/>
      <c r="QQK38" s="173"/>
      <c r="QQL38" s="173"/>
      <c r="QQM38" s="173"/>
      <c r="QQN38" s="173"/>
      <c r="QQO38" s="173"/>
      <c r="QQP38" s="173"/>
      <c r="QQQ38" s="173"/>
      <c r="QQR38" s="173"/>
      <c r="QQS38" s="173"/>
      <c r="QQT38" s="173"/>
      <c r="QQU38" s="173"/>
      <c r="QQV38" s="173"/>
      <c r="QQW38" s="173"/>
      <c r="QQX38" s="173"/>
      <c r="QQY38" s="173"/>
      <c r="QQZ38" s="173"/>
      <c r="QRA38" s="173"/>
      <c r="QRB38" s="173"/>
      <c r="QRC38" s="173"/>
      <c r="QRD38" s="173"/>
      <c r="QRE38" s="173"/>
      <c r="QRF38" s="173"/>
      <c r="QRG38" s="173"/>
      <c r="QRH38" s="173"/>
      <c r="QRI38" s="173"/>
      <c r="QRJ38" s="173"/>
      <c r="QRK38" s="173"/>
      <c r="QRL38" s="173"/>
      <c r="QRM38" s="173"/>
      <c r="QRN38" s="173"/>
      <c r="QRO38" s="173"/>
      <c r="QRP38" s="173"/>
      <c r="QRQ38" s="173"/>
      <c r="QRR38" s="173"/>
      <c r="QRS38" s="173"/>
      <c r="QRT38" s="173"/>
      <c r="QRU38" s="173"/>
      <c r="QRV38" s="173"/>
      <c r="QRW38" s="173"/>
      <c r="QRX38" s="173"/>
      <c r="QRY38" s="173"/>
      <c r="QRZ38" s="173"/>
      <c r="QSA38" s="173"/>
      <c r="QSB38" s="173"/>
      <c r="QSC38" s="173"/>
      <c r="QSD38" s="173"/>
      <c r="QSE38" s="173"/>
      <c r="QSF38" s="173"/>
      <c r="QSG38" s="173"/>
      <c r="QSH38" s="173"/>
      <c r="QSI38" s="173"/>
      <c r="QSJ38" s="173"/>
      <c r="QSK38" s="173"/>
      <c r="QSL38" s="173"/>
      <c r="QSM38" s="173"/>
      <c r="QSN38" s="173"/>
      <c r="QSO38" s="173"/>
      <c r="QSP38" s="173"/>
      <c r="QSQ38" s="173"/>
      <c r="QSR38" s="173"/>
      <c r="QSS38" s="173"/>
      <c r="QST38" s="173"/>
      <c r="QSU38" s="173"/>
      <c r="QSV38" s="173"/>
      <c r="QSW38" s="173"/>
      <c r="QSX38" s="173"/>
      <c r="QSY38" s="173"/>
      <c r="QSZ38" s="173"/>
      <c r="QTA38" s="173"/>
      <c r="QTB38" s="173"/>
      <c r="QTC38" s="173"/>
      <c r="QTD38" s="173"/>
      <c r="QTE38" s="173"/>
      <c r="QTF38" s="173"/>
      <c r="QTG38" s="173"/>
      <c r="QTH38" s="173"/>
      <c r="QTI38" s="173"/>
      <c r="QTJ38" s="173"/>
      <c r="QTK38" s="173"/>
      <c r="QTL38" s="173"/>
      <c r="QTM38" s="173"/>
      <c r="QTN38" s="173"/>
      <c r="QTO38" s="173"/>
      <c r="QTP38" s="173"/>
      <c r="QTQ38" s="173"/>
      <c r="QTR38" s="173"/>
      <c r="QTS38" s="173"/>
      <c r="QTT38" s="173"/>
      <c r="QTU38" s="173"/>
      <c r="QTV38" s="173"/>
      <c r="QTW38" s="173"/>
      <c r="QTX38" s="173"/>
      <c r="QTY38" s="173"/>
      <c r="QTZ38" s="173"/>
      <c r="QUA38" s="173"/>
      <c r="QUB38" s="173"/>
      <c r="QUC38" s="173"/>
      <c r="QUD38" s="173"/>
      <c r="QUE38" s="173"/>
      <c r="QUF38" s="173"/>
      <c r="QUG38" s="173"/>
      <c r="QUH38" s="173"/>
      <c r="QUI38" s="173"/>
      <c r="QUJ38" s="173"/>
      <c r="QUK38" s="173"/>
      <c r="QUL38" s="173"/>
      <c r="QUM38" s="173"/>
      <c r="QUN38" s="173"/>
      <c r="QUO38" s="173"/>
      <c r="QUP38" s="173"/>
      <c r="QUQ38" s="173"/>
      <c r="QUR38" s="173"/>
      <c r="QUS38" s="173"/>
      <c r="QUT38" s="173"/>
      <c r="QUU38" s="173"/>
      <c r="QUV38" s="173"/>
      <c r="QUW38" s="173"/>
      <c r="QUX38" s="173"/>
      <c r="QUY38" s="173"/>
      <c r="QUZ38" s="173"/>
      <c r="QVA38" s="173"/>
      <c r="QVB38" s="173"/>
      <c r="QVC38" s="173"/>
      <c r="QVD38" s="173"/>
      <c r="QVE38" s="173"/>
      <c r="QVF38" s="173"/>
      <c r="QVG38" s="173"/>
      <c r="QVH38" s="173"/>
      <c r="QVI38" s="173"/>
      <c r="QVJ38" s="173"/>
      <c r="QVK38" s="173"/>
      <c r="QVL38" s="173"/>
      <c r="QVM38" s="173"/>
      <c r="QVN38" s="173"/>
      <c r="QVO38" s="173"/>
      <c r="QVP38" s="173"/>
      <c r="QVQ38" s="173"/>
      <c r="QVR38" s="173"/>
      <c r="QVS38" s="173"/>
      <c r="QVT38" s="173"/>
      <c r="QVU38" s="173"/>
      <c r="QVV38" s="173"/>
      <c r="QVW38" s="173"/>
      <c r="QVX38" s="173"/>
      <c r="QVY38" s="173"/>
      <c r="QVZ38" s="173"/>
      <c r="QWA38" s="173"/>
      <c r="QWB38" s="173"/>
      <c r="QWC38" s="173"/>
      <c r="QWD38" s="173"/>
      <c r="QWE38" s="173"/>
      <c r="QWF38" s="173"/>
      <c r="QWG38" s="173"/>
      <c r="QWH38" s="173"/>
      <c r="QWI38" s="173"/>
      <c r="QWJ38" s="173"/>
      <c r="QWK38" s="173"/>
      <c r="QWL38" s="173"/>
      <c r="QWM38" s="173"/>
      <c r="QWN38" s="173"/>
      <c r="QWO38" s="173"/>
      <c r="QWP38" s="173"/>
      <c r="QWQ38" s="173"/>
      <c r="QWR38" s="173"/>
      <c r="QWS38" s="173"/>
      <c r="QWT38" s="173"/>
      <c r="QWU38" s="173"/>
      <c r="QWV38" s="173"/>
      <c r="QWW38" s="173"/>
      <c r="QWX38" s="173"/>
      <c r="QWY38" s="173"/>
      <c r="QWZ38" s="173"/>
      <c r="QXA38" s="173"/>
      <c r="QXB38" s="173"/>
      <c r="QXC38" s="173"/>
      <c r="QXD38" s="173"/>
      <c r="QXE38" s="173"/>
      <c r="QXF38" s="173"/>
      <c r="QXG38" s="173"/>
      <c r="QXH38" s="173"/>
      <c r="QXI38" s="173"/>
      <c r="QXJ38" s="173"/>
      <c r="QXK38" s="173"/>
      <c r="QXL38" s="173"/>
      <c r="QXM38" s="173"/>
      <c r="QXN38" s="173"/>
      <c r="QXO38" s="173"/>
      <c r="QXP38" s="173"/>
      <c r="QXQ38" s="173"/>
      <c r="QXR38" s="173"/>
      <c r="QXS38" s="173"/>
      <c r="QXT38" s="173"/>
      <c r="QXU38" s="173"/>
      <c r="QXV38" s="173"/>
      <c r="QXW38" s="173"/>
      <c r="QXX38" s="173"/>
      <c r="QXY38" s="173"/>
      <c r="QXZ38" s="173"/>
      <c r="QYA38" s="173"/>
      <c r="QYB38" s="173"/>
      <c r="QYC38" s="173"/>
      <c r="QYD38" s="173"/>
      <c r="QYE38" s="173"/>
      <c r="QYF38" s="173"/>
      <c r="QYG38" s="173"/>
      <c r="QYH38" s="173"/>
      <c r="QYI38" s="173"/>
      <c r="QYJ38" s="173"/>
      <c r="QYK38" s="173"/>
      <c r="QYL38" s="173"/>
      <c r="QYM38" s="173"/>
      <c r="QYN38" s="173"/>
      <c r="QYO38" s="173"/>
      <c r="QYP38" s="173"/>
      <c r="QYQ38" s="173"/>
      <c r="QYR38" s="173"/>
      <c r="QYS38" s="173"/>
      <c r="QYT38" s="173"/>
      <c r="QYU38" s="173"/>
      <c r="QYV38" s="173"/>
      <c r="QYW38" s="173"/>
      <c r="QYX38" s="173"/>
      <c r="QYY38" s="173"/>
      <c r="QYZ38" s="173"/>
      <c r="QZA38" s="173"/>
      <c r="QZB38" s="173"/>
      <c r="QZC38" s="173"/>
      <c r="QZD38" s="173"/>
      <c r="QZE38" s="173"/>
      <c r="QZF38" s="173"/>
      <c r="QZG38" s="173"/>
      <c r="QZH38" s="173"/>
      <c r="QZI38" s="173"/>
      <c r="QZJ38" s="173"/>
      <c r="QZK38" s="173"/>
      <c r="QZL38" s="173"/>
      <c r="QZM38" s="173"/>
      <c r="QZN38" s="173"/>
      <c r="QZO38" s="173"/>
      <c r="QZP38" s="173"/>
      <c r="QZQ38" s="173"/>
      <c r="QZR38" s="173"/>
      <c r="QZS38" s="173"/>
      <c r="QZT38" s="173"/>
      <c r="QZU38" s="173"/>
      <c r="QZV38" s="173"/>
      <c r="QZW38" s="173"/>
      <c r="QZX38" s="173"/>
      <c r="QZY38" s="173"/>
      <c r="QZZ38" s="173"/>
      <c r="RAA38" s="173"/>
      <c r="RAB38" s="173"/>
      <c r="RAC38" s="173"/>
      <c r="RAD38" s="173"/>
      <c r="RAE38" s="173"/>
      <c r="RAF38" s="173"/>
      <c r="RAG38" s="173"/>
      <c r="RAH38" s="173"/>
      <c r="RAI38" s="173"/>
      <c r="RAJ38" s="173"/>
      <c r="RAK38" s="173"/>
      <c r="RAL38" s="173"/>
      <c r="RAM38" s="173"/>
      <c r="RAN38" s="173"/>
      <c r="RAO38" s="173"/>
      <c r="RAP38" s="173"/>
      <c r="RAQ38" s="173"/>
      <c r="RAR38" s="173"/>
      <c r="RAS38" s="173"/>
      <c r="RAT38" s="173"/>
      <c r="RAU38" s="173"/>
      <c r="RAV38" s="173"/>
      <c r="RAW38" s="173"/>
      <c r="RAX38" s="173"/>
      <c r="RAY38" s="173"/>
      <c r="RAZ38" s="173"/>
      <c r="RBA38" s="173"/>
      <c r="RBB38" s="173"/>
      <c r="RBC38" s="173"/>
      <c r="RBD38" s="173"/>
      <c r="RBE38" s="173"/>
      <c r="RBF38" s="173"/>
      <c r="RBG38" s="173"/>
      <c r="RBH38" s="173"/>
      <c r="RBI38" s="173"/>
      <c r="RBJ38" s="173"/>
      <c r="RBK38" s="173"/>
      <c r="RBL38" s="173"/>
      <c r="RBM38" s="173"/>
      <c r="RBN38" s="173"/>
      <c r="RBO38" s="173"/>
      <c r="RBP38" s="173"/>
      <c r="RBQ38" s="173"/>
      <c r="RBR38" s="173"/>
      <c r="RBS38" s="173"/>
      <c r="RBT38" s="173"/>
      <c r="RBU38" s="173"/>
      <c r="RBV38" s="173"/>
      <c r="RBW38" s="173"/>
      <c r="RBX38" s="173"/>
      <c r="RBY38" s="173"/>
      <c r="RBZ38" s="173"/>
      <c r="RCA38" s="173"/>
      <c r="RCB38" s="173"/>
      <c r="RCC38" s="173"/>
      <c r="RCD38" s="173"/>
      <c r="RCE38" s="173"/>
      <c r="RCF38" s="173"/>
      <c r="RCG38" s="173"/>
      <c r="RCH38" s="173"/>
      <c r="RCI38" s="173"/>
      <c r="RCJ38" s="173"/>
      <c r="RCK38" s="173"/>
      <c r="RCL38" s="173"/>
      <c r="RCM38" s="173"/>
      <c r="RCN38" s="173"/>
      <c r="RCO38" s="173"/>
      <c r="RCP38" s="173"/>
      <c r="RCQ38" s="173"/>
      <c r="RCR38" s="173"/>
      <c r="RCS38" s="173"/>
      <c r="RCT38" s="173"/>
      <c r="RCU38" s="173"/>
      <c r="RCV38" s="173"/>
      <c r="RCW38" s="173"/>
      <c r="RCX38" s="173"/>
      <c r="RCY38" s="173"/>
      <c r="RCZ38" s="173"/>
      <c r="RDA38" s="173"/>
      <c r="RDB38" s="173"/>
      <c r="RDC38" s="173"/>
      <c r="RDD38" s="173"/>
      <c r="RDE38" s="173"/>
      <c r="RDF38" s="173"/>
      <c r="RDG38" s="173"/>
      <c r="RDH38" s="173"/>
      <c r="RDI38" s="173"/>
      <c r="RDJ38" s="173"/>
      <c r="RDK38" s="173"/>
      <c r="RDL38" s="173"/>
      <c r="RDM38" s="173"/>
      <c r="RDN38" s="173"/>
      <c r="RDO38" s="173"/>
      <c r="RDP38" s="173"/>
      <c r="RDQ38" s="173"/>
      <c r="RDR38" s="173"/>
      <c r="RDS38" s="173"/>
      <c r="RDT38" s="173"/>
      <c r="RDU38" s="173"/>
      <c r="RDV38" s="173"/>
      <c r="RDW38" s="173"/>
      <c r="RDX38" s="173"/>
      <c r="RDY38" s="173"/>
      <c r="RDZ38" s="173"/>
      <c r="REA38" s="173"/>
      <c r="REB38" s="173"/>
      <c r="REC38" s="173"/>
      <c r="RED38" s="173"/>
      <c r="REE38" s="173"/>
      <c r="REF38" s="173"/>
      <c r="REG38" s="173"/>
      <c r="REH38" s="173"/>
      <c r="REI38" s="173"/>
      <c r="REJ38" s="173"/>
      <c r="REK38" s="173"/>
      <c r="REL38" s="173"/>
      <c r="REM38" s="173"/>
      <c r="REN38" s="173"/>
      <c r="REO38" s="173"/>
      <c r="REP38" s="173"/>
      <c r="REQ38" s="173"/>
      <c r="RER38" s="173"/>
      <c r="RES38" s="173"/>
      <c r="RET38" s="173"/>
      <c r="REU38" s="173"/>
      <c r="REV38" s="173"/>
      <c r="REW38" s="173"/>
      <c r="REX38" s="173"/>
      <c r="REY38" s="173"/>
      <c r="REZ38" s="173"/>
      <c r="RFA38" s="173"/>
      <c r="RFB38" s="173"/>
      <c r="RFC38" s="173"/>
      <c r="RFD38" s="173"/>
      <c r="RFE38" s="173"/>
      <c r="RFF38" s="173"/>
      <c r="RFG38" s="173"/>
      <c r="RFH38" s="173"/>
      <c r="RFI38" s="173"/>
      <c r="RFJ38" s="173"/>
      <c r="RFK38" s="173"/>
      <c r="RFL38" s="173"/>
      <c r="RFM38" s="173"/>
      <c r="RFN38" s="173"/>
      <c r="RFO38" s="173"/>
      <c r="RFP38" s="173"/>
      <c r="RFQ38" s="173"/>
      <c r="RFR38" s="173"/>
      <c r="RFS38" s="173"/>
      <c r="RFT38" s="173"/>
      <c r="RFU38" s="173"/>
      <c r="RFV38" s="173"/>
      <c r="RFW38" s="173"/>
      <c r="RFX38" s="173"/>
      <c r="RFY38" s="173"/>
      <c r="RFZ38" s="173"/>
      <c r="RGA38" s="173"/>
      <c r="RGB38" s="173"/>
      <c r="RGC38" s="173"/>
      <c r="RGD38" s="173"/>
      <c r="RGE38" s="173"/>
      <c r="RGF38" s="173"/>
      <c r="RGG38" s="173"/>
      <c r="RGH38" s="173"/>
      <c r="RGI38" s="173"/>
      <c r="RGJ38" s="173"/>
      <c r="RGK38" s="173"/>
      <c r="RGL38" s="173"/>
      <c r="RGM38" s="173"/>
      <c r="RGN38" s="173"/>
      <c r="RGO38" s="173"/>
      <c r="RGP38" s="173"/>
      <c r="RGQ38" s="173"/>
      <c r="RGR38" s="173"/>
      <c r="RGS38" s="173"/>
      <c r="RGT38" s="173"/>
      <c r="RGU38" s="173"/>
      <c r="RGV38" s="173"/>
      <c r="RGW38" s="173"/>
      <c r="RGX38" s="173"/>
      <c r="RGY38" s="173"/>
      <c r="RGZ38" s="173"/>
      <c r="RHA38" s="173"/>
      <c r="RHB38" s="173"/>
      <c r="RHC38" s="173"/>
      <c r="RHD38" s="173"/>
      <c r="RHE38" s="173"/>
      <c r="RHF38" s="173"/>
      <c r="RHG38" s="173"/>
      <c r="RHH38" s="173"/>
      <c r="RHI38" s="173"/>
      <c r="RHJ38" s="173"/>
      <c r="RHK38" s="173"/>
      <c r="RHL38" s="173"/>
      <c r="RHM38" s="173"/>
      <c r="RHN38" s="173"/>
      <c r="RHO38" s="173"/>
      <c r="RHP38" s="173"/>
      <c r="RHQ38" s="173"/>
      <c r="RHR38" s="173"/>
      <c r="RHS38" s="173"/>
      <c r="RHT38" s="173"/>
      <c r="RHU38" s="173"/>
      <c r="RHV38" s="173"/>
      <c r="RHW38" s="173"/>
      <c r="RHX38" s="173"/>
      <c r="RHY38" s="173"/>
      <c r="RHZ38" s="173"/>
      <c r="RIA38" s="173"/>
      <c r="RIB38" s="173"/>
      <c r="RIC38" s="173"/>
      <c r="RID38" s="173"/>
      <c r="RIE38" s="173"/>
      <c r="RIF38" s="173"/>
      <c r="RIG38" s="173"/>
      <c r="RIH38" s="173"/>
      <c r="RII38" s="173"/>
      <c r="RIJ38" s="173"/>
      <c r="RIK38" s="173"/>
      <c r="RIL38" s="173"/>
      <c r="RIM38" s="173"/>
      <c r="RIN38" s="173"/>
      <c r="RIO38" s="173"/>
      <c r="RIP38" s="173"/>
      <c r="RIQ38" s="173"/>
      <c r="RIR38" s="173"/>
      <c r="RIS38" s="173"/>
      <c r="RIT38" s="173"/>
      <c r="RIU38" s="173"/>
      <c r="RIV38" s="173"/>
      <c r="RIW38" s="173"/>
      <c r="RIX38" s="173"/>
      <c r="RIY38" s="173"/>
      <c r="RIZ38" s="173"/>
      <c r="RJA38" s="173"/>
      <c r="RJB38" s="173"/>
      <c r="RJC38" s="173"/>
      <c r="RJD38" s="173"/>
      <c r="RJE38" s="173"/>
      <c r="RJF38" s="173"/>
      <c r="RJG38" s="173"/>
      <c r="RJH38" s="173"/>
      <c r="RJI38" s="173"/>
      <c r="RJJ38" s="173"/>
      <c r="RJK38" s="173"/>
      <c r="RJL38" s="173"/>
      <c r="RJM38" s="173"/>
      <c r="RJN38" s="173"/>
      <c r="RJO38" s="173"/>
      <c r="RJP38" s="173"/>
      <c r="RJQ38" s="173"/>
      <c r="RJR38" s="173"/>
      <c r="RJS38" s="173"/>
      <c r="RJT38" s="173"/>
      <c r="RJU38" s="173"/>
      <c r="RJV38" s="173"/>
      <c r="RJW38" s="173"/>
      <c r="RJX38" s="173"/>
      <c r="RJY38" s="173"/>
      <c r="RJZ38" s="173"/>
      <c r="RKA38" s="173"/>
      <c r="RKB38" s="173"/>
      <c r="RKC38" s="173"/>
      <c r="RKD38" s="173"/>
      <c r="RKE38" s="173"/>
      <c r="RKF38" s="173"/>
      <c r="RKG38" s="173"/>
      <c r="RKH38" s="173"/>
      <c r="RKI38" s="173"/>
      <c r="RKJ38" s="173"/>
      <c r="RKK38" s="173"/>
      <c r="RKL38" s="173"/>
      <c r="RKM38" s="173"/>
      <c r="RKN38" s="173"/>
      <c r="RKO38" s="173"/>
      <c r="RKP38" s="173"/>
      <c r="RKQ38" s="173"/>
      <c r="RKR38" s="173"/>
      <c r="RKS38" s="173"/>
      <c r="RKT38" s="173"/>
      <c r="RKU38" s="173"/>
      <c r="RKV38" s="173"/>
      <c r="RKW38" s="173"/>
      <c r="RKX38" s="173"/>
      <c r="RKY38" s="173"/>
      <c r="RKZ38" s="173"/>
      <c r="RLA38" s="173"/>
      <c r="RLB38" s="173"/>
      <c r="RLC38" s="173"/>
      <c r="RLD38" s="173"/>
      <c r="RLE38" s="173"/>
      <c r="RLF38" s="173"/>
      <c r="RLG38" s="173"/>
      <c r="RLH38" s="173"/>
      <c r="RLI38" s="173"/>
      <c r="RLJ38" s="173"/>
      <c r="RLK38" s="173"/>
      <c r="RLL38" s="173"/>
      <c r="RLM38" s="173"/>
      <c r="RLN38" s="173"/>
      <c r="RLO38" s="173"/>
      <c r="RLP38" s="173"/>
      <c r="RLQ38" s="173"/>
      <c r="RLR38" s="173"/>
      <c r="RLS38" s="173"/>
      <c r="RLT38" s="173"/>
      <c r="RLU38" s="173"/>
      <c r="RLV38" s="173"/>
      <c r="RLW38" s="173"/>
      <c r="RLX38" s="173"/>
      <c r="RLY38" s="173"/>
      <c r="RLZ38" s="173"/>
      <c r="RMA38" s="173"/>
      <c r="RMB38" s="173"/>
      <c r="RMC38" s="173"/>
      <c r="RMD38" s="173"/>
      <c r="RME38" s="173"/>
      <c r="RMF38" s="173"/>
      <c r="RMG38" s="173"/>
      <c r="RMH38" s="173"/>
      <c r="RMI38" s="173"/>
      <c r="RMJ38" s="173"/>
      <c r="RMK38" s="173"/>
      <c r="RML38" s="173"/>
      <c r="RMM38" s="173"/>
      <c r="RMN38" s="173"/>
      <c r="RMO38" s="173"/>
      <c r="RMP38" s="173"/>
      <c r="RMQ38" s="173"/>
      <c r="RMR38" s="173"/>
      <c r="RMS38" s="173"/>
      <c r="RMT38" s="173"/>
      <c r="RMU38" s="173"/>
      <c r="RMV38" s="173"/>
      <c r="RMW38" s="173"/>
      <c r="RMX38" s="173"/>
      <c r="RMY38" s="173"/>
      <c r="RMZ38" s="173"/>
      <c r="RNA38" s="173"/>
      <c r="RNB38" s="173"/>
      <c r="RNC38" s="173"/>
      <c r="RND38" s="173"/>
      <c r="RNE38" s="173"/>
      <c r="RNF38" s="173"/>
      <c r="RNG38" s="173"/>
      <c r="RNH38" s="173"/>
      <c r="RNI38" s="173"/>
      <c r="RNJ38" s="173"/>
      <c r="RNK38" s="173"/>
      <c r="RNL38" s="173"/>
      <c r="RNM38" s="173"/>
      <c r="RNN38" s="173"/>
      <c r="RNO38" s="173"/>
      <c r="RNP38" s="173"/>
      <c r="RNQ38" s="173"/>
      <c r="RNR38" s="173"/>
      <c r="RNS38" s="173"/>
      <c r="RNT38" s="173"/>
      <c r="RNU38" s="173"/>
      <c r="RNV38" s="173"/>
      <c r="RNW38" s="173"/>
      <c r="RNX38" s="173"/>
      <c r="RNY38" s="173"/>
      <c r="RNZ38" s="173"/>
      <c r="ROA38" s="173"/>
      <c r="ROB38" s="173"/>
      <c r="ROC38" s="173"/>
      <c r="ROD38" s="173"/>
      <c r="ROE38" s="173"/>
      <c r="ROF38" s="173"/>
      <c r="ROG38" s="173"/>
      <c r="ROH38" s="173"/>
      <c r="ROI38" s="173"/>
      <c r="ROJ38" s="173"/>
      <c r="ROK38" s="173"/>
      <c r="ROL38" s="173"/>
      <c r="ROM38" s="173"/>
      <c r="RON38" s="173"/>
      <c r="ROO38" s="173"/>
      <c r="ROP38" s="173"/>
      <c r="ROQ38" s="173"/>
      <c r="ROR38" s="173"/>
      <c r="ROS38" s="173"/>
      <c r="ROT38" s="173"/>
      <c r="ROU38" s="173"/>
      <c r="ROV38" s="173"/>
      <c r="ROW38" s="173"/>
      <c r="ROX38" s="173"/>
      <c r="ROY38" s="173"/>
      <c r="ROZ38" s="173"/>
      <c r="RPA38" s="173"/>
      <c r="RPB38" s="173"/>
      <c r="RPC38" s="173"/>
      <c r="RPD38" s="173"/>
      <c r="RPE38" s="173"/>
      <c r="RPF38" s="173"/>
      <c r="RPG38" s="173"/>
      <c r="RPH38" s="173"/>
      <c r="RPI38" s="173"/>
      <c r="RPJ38" s="173"/>
      <c r="RPK38" s="173"/>
      <c r="RPL38" s="173"/>
      <c r="RPM38" s="173"/>
      <c r="RPN38" s="173"/>
      <c r="RPO38" s="173"/>
      <c r="RPP38" s="173"/>
      <c r="RPQ38" s="173"/>
      <c r="RPR38" s="173"/>
      <c r="RPS38" s="173"/>
      <c r="RPT38" s="173"/>
      <c r="RPU38" s="173"/>
      <c r="RPV38" s="173"/>
      <c r="RPW38" s="173"/>
      <c r="RPX38" s="173"/>
      <c r="RPY38" s="173"/>
      <c r="RPZ38" s="173"/>
      <c r="RQA38" s="173"/>
      <c r="RQB38" s="173"/>
      <c r="RQC38" s="173"/>
      <c r="RQD38" s="173"/>
      <c r="RQE38" s="173"/>
      <c r="RQF38" s="173"/>
      <c r="RQG38" s="173"/>
      <c r="RQH38" s="173"/>
      <c r="RQI38" s="173"/>
      <c r="RQJ38" s="173"/>
      <c r="RQK38" s="173"/>
      <c r="RQL38" s="173"/>
      <c r="RQM38" s="173"/>
      <c r="RQN38" s="173"/>
      <c r="RQO38" s="173"/>
      <c r="RQP38" s="173"/>
      <c r="RQQ38" s="173"/>
      <c r="RQR38" s="173"/>
      <c r="RQS38" s="173"/>
      <c r="RQT38" s="173"/>
      <c r="RQU38" s="173"/>
      <c r="RQV38" s="173"/>
      <c r="RQW38" s="173"/>
      <c r="RQX38" s="173"/>
      <c r="RQY38" s="173"/>
      <c r="RQZ38" s="173"/>
      <c r="RRA38" s="173"/>
      <c r="RRB38" s="173"/>
      <c r="RRC38" s="173"/>
      <c r="RRD38" s="173"/>
      <c r="RRE38" s="173"/>
      <c r="RRF38" s="173"/>
      <c r="RRG38" s="173"/>
      <c r="RRH38" s="173"/>
      <c r="RRI38" s="173"/>
      <c r="RRJ38" s="173"/>
      <c r="RRK38" s="173"/>
      <c r="RRL38" s="173"/>
      <c r="RRM38" s="173"/>
      <c r="RRN38" s="173"/>
      <c r="RRO38" s="173"/>
      <c r="RRP38" s="173"/>
      <c r="RRQ38" s="173"/>
      <c r="RRR38" s="173"/>
      <c r="RRS38" s="173"/>
      <c r="RRT38" s="173"/>
      <c r="RRU38" s="173"/>
      <c r="RRV38" s="173"/>
      <c r="RRW38" s="173"/>
      <c r="RRX38" s="173"/>
      <c r="RRY38" s="173"/>
      <c r="RRZ38" s="173"/>
      <c r="RSA38" s="173"/>
      <c r="RSB38" s="173"/>
      <c r="RSC38" s="173"/>
      <c r="RSD38" s="173"/>
      <c r="RSE38" s="173"/>
      <c r="RSF38" s="173"/>
      <c r="RSG38" s="173"/>
      <c r="RSH38" s="173"/>
      <c r="RSI38" s="173"/>
      <c r="RSJ38" s="173"/>
      <c r="RSK38" s="173"/>
      <c r="RSL38" s="173"/>
      <c r="RSM38" s="173"/>
      <c r="RSN38" s="173"/>
      <c r="RSO38" s="173"/>
      <c r="RSP38" s="173"/>
      <c r="RSQ38" s="173"/>
      <c r="RSR38" s="173"/>
      <c r="RSS38" s="173"/>
      <c r="RST38" s="173"/>
      <c r="RSU38" s="173"/>
      <c r="RSV38" s="173"/>
      <c r="RSW38" s="173"/>
      <c r="RSX38" s="173"/>
      <c r="RSY38" s="173"/>
      <c r="RSZ38" s="173"/>
      <c r="RTA38" s="173"/>
      <c r="RTB38" s="173"/>
      <c r="RTC38" s="173"/>
      <c r="RTD38" s="173"/>
      <c r="RTE38" s="173"/>
      <c r="RTF38" s="173"/>
      <c r="RTG38" s="173"/>
      <c r="RTH38" s="173"/>
      <c r="RTI38" s="173"/>
      <c r="RTJ38" s="173"/>
      <c r="RTK38" s="173"/>
      <c r="RTL38" s="173"/>
      <c r="RTM38" s="173"/>
      <c r="RTN38" s="173"/>
      <c r="RTO38" s="173"/>
      <c r="RTP38" s="173"/>
      <c r="RTQ38" s="173"/>
      <c r="RTR38" s="173"/>
      <c r="RTS38" s="173"/>
      <c r="RTT38" s="173"/>
      <c r="RTU38" s="173"/>
      <c r="RTV38" s="173"/>
      <c r="RTW38" s="173"/>
      <c r="RTX38" s="173"/>
      <c r="RTY38" s="173"/>
      <c r="RTZ38" s="173"/>
      <c r="RUA38" s="173"/>
      <c r="RUB38" s="173"/>
      <c r="RUC38" s="173"/>
      <c r="RUD38" s="173"/>
      <c r="RUE38" s="173"/>
      <c r="RUF38" s="173"/>
      <c r="RUG38" s="173"/>
      <c r="RUH38" s="173"/>
      <c r="RUI38" s="173"/>
      <c r="RUJ38" s="173"/>
      <c r="RUK38" s="173"/>
      <c r="RUL38" s="173"/>
      <c r="RUM38" s="173"/>
      <c r="RUN38" s="173"/>
      <c r="RUO38" s="173"/>
      <c r="RUP38" s="173"/>
      <c r="RUQ38" s="173"/>
      <c r="RUR38" s="173"/>
      <c r="RUS38" s="173"/>
      <c r="RUT38" s="173"/>
      <c r="RUU38" s="173"/>
      <c r="RUV38" s="173"/>
      <c r="RUW38" s="173"/>
      <c r="RUX38" s="173"/>
      <c r="RUY38" s="173"/>
      <c r="RUZ38" s="173"/>
      <c r="RVA38" s="173"/>
      <c r="RVB38" s="173"/>
      <c r="RVC38" s="173"/>
      <c r="RVD38" s="173"/>
      <c r="RVE38" s="173"/>
      <c r="RVF38" s="173"/>
      <c r="RVG38" s="173"/>
      <c r="RVH38" s="173"/>
      <c r="RVI38" s="173"/>
      <c r="RVJ38" s="173"/>
      <c r="RVK38" s="173"/>
      <c r="RVL38" s="173"/>
      <c r="RVM38" s="173"/>
      <c r="RVN38" s="173"/>
      <c r="RVO38" s="173"/>
      <c r="RVP38" s="173"/>
      <c r="RVQ38" s="173"/>
      <c r="RVR38" s="173"/>
      <c r="RVS38" s="173"/>
      <c r="RVT38" s="173"/>
      <c r="RVU38" s="173"/>
      <c r="RVV38" s="173"/>
      <c r="RVW38" s="173"/>
      <c r="RVX38" s="173"/>
      <c r="RVY38" s="173"/>
      <c r="RVZ38" s="173"/>
      <c r="RWA38" s="173"/>
      <c r="RWB38" s="173"/>
      <c r="RWC38" s="173"/>
      <c r="RWD38" s="173"/>
      <c r="RWE38" s="173"/>
      <c r="RWF38" s="173"/>
      <c r="RWG38" s="173"/>
      <c r="RWH38" s="173"/>
      <c r="RWI38" s="173"/>
      <c r="RWJ38" s="173"/>
      <c r="RWK38" s="173"/>
      <c r="RWL38" s="173"/>
      <c r="RWM38" s="173"/>
      <c r="RWN38" s="173"/>
      <c r="RWO38" s="173"/>
      <c r="RWP38" s="173"/>
      <c r="RWQ38" s="173"/>
      <c r="RWR38" s="173"/>
      <c r="RWS38" s="173"/>
      <c r="RWT38" s="173"/>
      <c r="RWU38" s="173"/>
      <c r="RWV38" s="173"/>
      <c r="RWW38" s="173"/>
      <c r="RWX38" s="173"/>
      <c r="RWY38" s="173"/>
      <c r="RWZ38" s="173"/>
      <c r="RXA38" s="173"/>
      <c r="RXB38" s="173"/>
      <c r="RXC38" s="173"/>
      <c r="RXD38" s="173"/>
      <c r="RXE38" s="173"/>
      <c r="RXF38" s="173"/>
      <c r="RXG38" s="173"/>
      <c r="RXH38" s="173"/>
      <c r="RXI38" s="173"/>
      <c r="RXJ38" s="173"/>
      <c r="RXK38" s="173"/>
      <c r="RXL38" s="173"/>
      <c r="RXM38" s="173"/>
      <c r="RXN38" s="173"/>
      <c r="RXO38" s="173"/>
      <c r="RXP38" s="173"/>
      <c r="RXQ38" s="173"/>
      <c r="RXR38" s="173"/>
      <c r="RXS38" s="173"/>
      <c r="RXT38" s="173"/>
      <c r="RXU38" s="173"/>
      <c r="RXV38" s="173"/>
      <c r="RXW38" s="173"/>
      <c r="RXX38" s="173"/>
      <c r="RXY38" s="173"/>
      <c r="RXZ38" s="173"/>
      <c r="RYA38" s="173"/>
      <c r="RYB38" s="173"/>
      <c r="RYC38" s="173"/>
      <c r="RYD38" s="173"/>
      <c r="RYE38" s="173"/>
      <c r="RYF38" s="173"/>
      <c r="RYG38" s="173"/>
      <c r="RYH38" s="173"/>
      <c r="RYI38" s="173"/>
      <c r="RYJ38" s="173"/>
      <c r="RYK38" s="173"/>
      <c r="RYL38" s="173"/>
      <c r="RYM38" s="173"/>
      <c r="RYN38" s="173"/>
      <c r="RYO38" s="173"/>
      <c r="RYP38" s="173"/>
      <c r="RYQ38" s="173"/>
      <c r="RYR38" s="173"/>
      <c r="RYS38" s="173"/>
      <c r="RYT38" s="173"/>
      <c r="RYU38" s="173"/>
      <c r="RYV38" s="173"/>
      <c r="RYW38" s="173"/>
      <c r="RYX38" s="173"/>
      <c r="RYY38" s="173"/>
      <c r="RYZ38" s="173"/>
      <c r="RZA38" s="173"/>
      <c r="RZB38" s="173"/>
      <c r="RZC38" s="173"/>
      <c r="RZD38" s="173"/>
      <c r="RZE38" s="173"/>
      <c r="RZF38" s="173"/>
      <c r="RZG38" s="173"/>
      <c r="RZH38" s="173"/>
      <c r="RZI38" s="173"/>
      <c r="RZJ38" s="173"/>
      <c r="RZK38" s="173"/>
      <c r="RZL38" s="173"/>
      <c r="RZM38" s="173"/>
      <c r="RZN38" s="173"/>
      <c r="RZO38" s="173"/>
      <c r="RZP38" s="173"/>
      <c r="RZQ38" s="173"/>
      <c r="RZR38" s="173"/>
      <c r="RZS38" s="173"/>
      <c r="RZT38" s="173"/>
      <c r="RZU38" s="173"/>
      <c r="RZV38" s="173"/>
      <c r="RZW38" s="173"/>
      <c r="RZX38" s="173"/>
      <c r="RZY38" s="173"/>
      <c r="RZZ38" s="173"/>
      <c r="SAA38" s="173"/>
      <c r="SAB38" s="173"/>
      <c r="SAC38" s="173"/>
      <c r="SAD38" s="173"/>
      <c r="SAE38" s="173"/>
      <c r="SAF38" s="173"/>
      <c r="SAG38" s="173"/>
      <c r="SAH38" s="173"/>
      <c r="SAI38" s="173"/>
      <c r="SAJ38" s="173"/>
      <c r="SAK38" s="173"/>
      <c r="SAL38" s="173"/>
      <c r="SAM38" s="173"/>
      <c r="SAN38" s="173"/>
      <c r="SAO38" s="173"/>
      <c r="SAP38" s="173"/>
      <c r="SAQ38" s="173"/>
      <c r="SAR38" s="173"/>
      <c r="SAS38" s="173"/>
      <c r="SAT38" s="173"/>
      <c r="SAU38" s="173"/>
      <c r="SAV38" s="173"/>
      <c r="SAW38" s="173"/>
      <c r="SAX38" s="173"/>
      <c r="SAY38" s="173"/>
      <c r="SAZ38" s="173"/>
      <c r="SBA38" s="173"/>
      <c r="SBB38" s="173"/>
      <c r="SBC38" s="173"/>
      <c r="SBD38" s="173"/>
      <c r="SBE38" s="173"/>
      <c r="SBF38" s="173"/>
      <c r="SBG38" s="173"/>
      <c r="SBH38" s="173"/>
      <c r="SBI38" s="173"/>
      <c r="SBJ38" s="173"/>
      <c r="SBK38" s="173"/>
      <c r="SBL38" s="173"/>
      <c r="SBM38" s="173"/>
      <c r="SBN38" s="173"/>
      <c r="SBO38" s="173"/>
      <c r="SBP38" s="173"/>
      <c r="SBQ38" s="173"/>
      <c r="SBR38" s="173"/>
      <c r="SBS38" s="173"/>
      <c r="SBT38" s="173"/>
      <c r="SBU38" s="173"/>
      <c r="SBV38" s="173"/>
      <c r="SBW38" s="173"/>
      <c r="SBX38" s="173"/>
      <c r="SBY38" s="173"/>
      <c r="SBZ38" s="173"/>
      <c r="SCA38" s="173"/>
      <c r="SCB38" s="173"/>
      <c r="SCC38" s="173"/>
      <c r="SCD38" s="173"/>
      <c r="SCE38" s="173"/>
      <c r="SCF38" s="173"/>
      <c r="SCG38" s="173"/>
      <c r="SCH38" s="173"/>
      <c r="SCI38" s="173"/>
      <c r="SCJ38" s="173"/>
      <c r="SCK38" s="173"/>
      <c r="SCL38" s="173"/>
      <c r="SCM38" s="173"/>
      <c r="SCN38" s="173"/>
      <c r="SCO38" s="173"/>
      <c r="SCP38" s="173"/>
      <c r="SCQ38" s="173"/>
      <c r="SCR38" s="173"/>
      <c r="SCS38" s="173"/>
      <c r="SCT38" s="173"/>
      <c r="SCU38" s="173"/>
      <c r="SCV38" s="173"/>
      <c r="SCW38" s="173"/>
      <c r="SCX38" s="173"/>
      <c r="SCY38" s="173"/>
      <c r="SCZ38" s="173"/>
      <c r="SDA38" s="173"/>
      <c r="SDB38" s="173"/>
      <c r="SDC38" s="173"/>
      <c r="SDD38" s="173"/>
      <c r="SDE38" s="173"/>
      <c r="SDF38" s="173"/>
      <c r="SDG38" s="173"/>
      <c r="SDH38" s="173"/>
      <c r="SDI38" s="173"/>
      <c r="SDJ38" s="173"/>
      <c r="SDK38" s="173"/>
      <c r="SDL38" s="173"/>
      <c r="SDM38" s="173"/>
      <c r="SDN38" s="173"/>
      <c r="SDO38" s="173"/>
      <c r="SDP38" s="173"/>
      <c r="SDQ38" s="173"/>
      <c r="SDR38" s="173"/>
      <c r="SDS38" s="173"/>
      <c r="SDT38" s="173"/>
      <c r="SDU38" s="173"/>
      <c r="SDV38" s="173"/>
      <c r="SDW38" s="173"/>
      <c r="SDX38" s="173"/>
      <c r="SDY38" s="173"/>
      <c r="SDZ38" s="173"/>
      <c r="SEA38" s="173"/>
      <c r="SEB38" s="173"/>
      <c r="SEC38" s="173"/>
      <c r="SED38" s="173"/>
      <c r="SEE38" s="173"/>
      <c r="SEF38" s="173"/>
      <c r="SEG38" s="173"/>
      <c r="SEH38" s="173"/>
      <c r="SEI38" s="173"/>
      <c r="SEJ38" s="173"/>
      <c r="SEK38" s="173"/>
      <c r="SEL38" s="173"/>
      <c r="SEM38" s="173"/>
      <c r="SEN38" s="173"/>
      <c r="SEO38" s="173"/>
      <c r="SEP38" s="173"/>
      <c r="SEQ38" s="173"/>
      <c r="SER38" s="173"/>
      <c r="SES38" s="173"/>
      <c r="SET38" s="173"/>
      <c r="SEU38" s="173"/>
      <c r="SEV38" s="173"/>
      <c r="SEW38" s="173"/>
      <c r="SEX38" s="173"/>
      <c r="SEY38" s="173"/>
      <c r="SEZ38" s="173"/>
      <c r="SFA38" s="173"/>
      <c r="SFB38" s="173"/>
      <c r="SFC38" s="173"/>
      <c r="SFD38" s="173"/>
      <c r="SFE38" s="173"/>
      <c r="SFF38" s="173"/>
      <c r="SFG38" s="173"/>
      <c r="SFH38" s="173"/>
      <c r="SFI38" s="173"/>
      <c r="SFJ38" s="173"/>
      <c r="SFK38" s="173"/>
      <c r="SFL38" s="173"/>
      <c r="SFM38" s="173"/>
      <c r="SFN38" s="173"/>
      <c r="SFO38" s="173"/>
      <c r="SFP38" s="173"/>
      <c r="SFQ38" s="173"/>
      <c r="SFR38" s="173"/>
      <c r="SFS38" s="173"/>
      <c r="SFT38" s="173"/>
      <c r="SFU38" s="173"/>
      <c r="SFV38" s="173"/>
      <c r="SFW38" s="173"/>
      <c r="SFX38" s="173"/>
      <c r="SFY38" s="173"/>
      <c r="SFZ38" s="173"/>
      <c r="SGA38" s="173"/>
      <c r="SGB38" s="173"/>
      <c r="SGC38" s="173"/>
      <c r="SGD38" s="173"/>
      <c r="SGE38" s="173"/>
      <c r="SGF38" s="173"/>
      <c r="SGG38" s="173"/>
      <c r="SGH38" s="173"/>
      <c r="SGI38" s="173"/>
      <c r="SGJ38" s="173"/>
      <c r="SGK38" s="173"/>
      <c r="SGL38" s="173"/>
      <c r="SGM38" s="173"/>
      <c r="SGN38" s="173"/>
      <c r="SGO38" s="173"/>
      <c r="SGP38" s="173"/>
      <c r="SGQ38" s="173"/>
      <c r="SGR38" s="173"/>
      <c r="SGS38" s="173"/>
      <c r="SGT38" s="173"/>
      <c r="SGU38" s="173"/>
      <c r="SGV38" s="173"/>
      <c r="SGW38" s="173"/>
      <c r="SGX38" s="173"/>
      <c r="SGY38" s="173"/>
      <c r="SGZ38" s="173"/>
      <c r="SHA38" s="173"/>
      <c r="SHB38" s="173"/>
      <c r="SHC38" s="173"/>
      <c r="SHD38" s="173"/>
      <c r="SHE38" s="173"/>
      <c r="SHF38" s="173"/>
      <c r="SHG38" s="173"/>
      <c r="SHH38" s="173"/>
      <c r="SHI38" s="173"/>
      <c r="SHJ38" s="173"/>
      <c r="SHK38" s="173"/>
      <c r="SHL38" s="173"/>
      <c r="SHM38" s="173"/>
      <c r="SHN38" s="173"/>
      <c r="SHO38" s="173"/>
      <c r="SHP38" s="173"/>
      <c r="SHQ38" s="173"/>
      <c r="SHR38" s="173"/>
      <c r="SHS38" s="173"/>
      <c r="SHT38" s="173"/>
      <c r="SHU38" s="173"/>
      <c r="SHV38" s="173"/>
      <c r="SHW38" s="173"/>
      <c r="SHX38" s="173"/>
      <c r="SHY38" s="173"/>
      <c r="SHZ38" s="173"/>
      <c r="SIA38" s="173"/>
      <c r="SIB38" s="173"/>
      <c r="SIC38" s="173"/>
      <c r="SID38" s="173"/>
      <c r="SIE38" s="173"/>
      <c r="SIF38" s="173"/>
      <c r="SIG38" s="173"/>
      <c r="SIH38" s="173"/>
      <c r="SII38" s="173"/>
      <c r="SIJ38" s="173"/>
      <c r="SIK38" s="173"/>
      <c r="SIL38" s="173"/>
      <c r="SIM38" s="173"/>
      <c r="SIN38" s="173"/>
      <c r="SIO38" s="173"/>
      <c r="SIP38" s="173"/>
      <c r="SIQ38" s="173"/>
      <c r="SIR38" s="173"/>
      <c r="SIS38" s="173"/>
      <c r="SIT38" s="173"/>
      <c r="SIU38" s="173"/>
      <c r="SIV38" s="173"/>
      <c r="SIW38" s="173"/>
      <c r="SIX38" s="173"/>
      <c r="SIY38" s="173"/>
      <c r="SIZ38" s="173"/>
      <c r="SJA38" s="173"/>
      <c r="SJB38" s="173"/>
      <c r="SJC38" s="173"/>
      <c r="SJD38" s="173"/>
      <c r="SJE38" s="173"/>
      <c r="SJF38" s="173"/>
      <c r="SJG38" s="173"/>
      <c r="SJH38" s="173"/>
      <c r="SJI38" s="173"/>
      <c r="SJJ38" s="173"/>
      <c r="SJK38" s="173"/>
      <c r="SJL38" s="173"/>
      <c r="SJM38" s="173"/>
      <c r="SJN38" s="173"/>
      <c r="SJO38" s="173"/>
      <c r="SJP38" s="173"/>
      <c r="SJQ38" s="173"/>
      <c r="SJR38" s="173"/>
      <c r="SJS38" s="173"/>
      <c r="SJT38" s="173"/>
      <c r="SJU38" s="173"/>
      <c r="SJV38" s="173"/>
      <c r="SJW38" s="173"/>
      <c r="SJX38" s="173"/>
      <c r="SJY38" s="173"/>
      <c r="SJZ38" s="173"/>
      <c r="SKA38" s="173"/>
      <c r="SKB38" s="173"/>
      <c r="SKC38" s="173"/>
      <c r="SKD38" s="173"/>
      <c r="SKE38" s="173"/>
      <c r="SKF38" s="173"/>
      <c r="SKG38" s="173"/>
      <c r="SKH38" s="173"/>
      <c r="SKI38" s="173"/>
      <c r="SKJ38" s="173"/>
      <c r="SKK38" s="173"/>
      <c r="SKL38" s="173"/>
      <c r="SKM38" s="173"/>
      <c r="SKN38" s="173"/>
      <c r="SKO38" s="173"/>
      <c r="SKP38" s="173"/>
      <c r="SKQ38" s="173"/>
      <c r="SKR38" s="173"/>
      <c r="SKS38" s="173"/>
      <c r="SKT38" s="173"/>
      <c r="SKU38" s="173"/>
      <c r="SKV38" s="173"/>
      <c r="SKW38" s="173"/>
      <c r="SKX38" s="173"/>
      <c r="SKY38" s="173"/>
      <c r="SKZ38" s="173"/>
      <c r="SLA38" s="173"/>
      <c r="SLB38" s="173"/>
      <c r="SLC38" s="173"/>
      <c r="SLD38" s="173"/>
      <c r="SLE38" s="173"/>
      <c r="SLF38" s="173"/>
      <c r="SLG38" s="173"/>
      <c r="SLH38" s="173"/>
      <c r="SLI38" s="173"/>
      <c r="SLJ38" s="173"/>
      <c r="SLK38" s="173"/>
      <c r="SLL38" s="173"/>
      <c r="SLM38" s="173"/>
      <c r="SLN38" s="173"/>
      <c r="SLO38" s="173"/>
      <c r="SLP38" s="173"/>
      <c r="SLQ38" s="173"/>
      <c r="SLR38" s="173"/>
      <c r="SLS38" s="173"/>
      <c r="SLT38" s="173"/>
      <c r="SLU38" s="173"/>
      <c r="SLV38" s="173"/>
      <c r="SLW38" s="173"/>
      <c r="SLX38" s="173"/>
      <c r="SLY38" s="173"/>
      <c r="SLZ38" s="173"/>
      <c r="SMA38" s="173"/>
      <c r="SMB38" s="173"/>
      <c r="SMC38" s="173"/>
      <c r="SMD38" s="173"/>
      <c r="SME38" s="173"/>
      <c r="SMF38" s="173"/>
      <c r="SMG38" s="173"/>
      <c r="SMH38" s="173"/>
      <c r="SMI38" s="173"/>
      <c r="SMJ38" s="173"/>
      <c r="SMK38" s="173"/>
      <c r="SML38" s="173"/>
      <c r="SMM38" s="173"/>
      <c r="SMN38" s="173"/>
      <c r="SMO38" s="173"/>
      <c r="SMP38" s="173"/>
      <c r="SMQ38" s="173"/>
      <c r="SMR38" s="173"/>
      <c r="SMS38" s="173"/>
      <c r="SMT38" s="173"/>
      <c r="SMU38" s="173"/>
      <c r="SMV38" s="173"/>
      <c r="SMW38" s="173"/>
      <c r="SMX38" s="173"/>
      <c r="SMY38" s="173"/>
      <c r="SMZ38" s="173"/>
      <c r="SNA38" s="173"/>
      <c r="SNB38" s="173"/>
      <c r="SNC38" s="173"/>
      <c r="SND38" s="173"/>
      <c r="SNE38" s="173"/>
      <c r="SNF38" s="173"/>
      <c r="SNG38" s="173"/>
      <c r="SNH38" s="173"/>
      <c r="SNI38" s="173"/>
      <c r="SNJ38" s="173"/>
      <c r="SNK38" s="173"/>
      <c r="SNL38" s="173"/>
      <c r="SNM38" s="173"/>
      <c r="SNN38" s="173"/>
      <c r="SNO38" s="173"/>
      <c r="SNP38" s="173"/>
      <c r="SNQ38" s="173"/>
      <c r="SNR38" s="173"/>
      <c r="SNS38" s="173"/>
      <c r="SNT38" s="173"/>
      <c r="SNU38" s="173"/>
      <c r="SNV38" s="173"/>
      <c r="SNW38" s="173"/>
      <c r="SNX38" s="173"/>
      <c r="SNY38" s="173"/>
      <c r="SNZ38" s="173"/>
      <c r="SOA38" s="173"/>
      <c r="SOB38" s="173"/>
      <c r="SOC38" s="173"/>
      <c r="SOD38" s="173"/>
      <c r="SOE38" s="173"/>
      <c r="SOF38" s="173"/>
      <c r="SOG38" s="173"/>
      <c r="SOH38" s="173"/>
      <c r="SOI38" s="173"/>
      <c r="SOJ38" s="173"/>
      <c r="SOK38" s="173"/>
      <c r="SOL38" s="173"/>
      <c r="SOM38" s="173"/>
      <c r="SON38" s="173"/>
      <c r="SOO38" s="173"/>
      <c r="SOP38" s="173"/>
      <c r="SOQ38" s="173"/>
      <c r="SOR38" s="173"/>
      <c r="SOS38" s="173"/>
      <c r="SOT38" s="173"/>
      <c r="SOU38" s="173"/>
      <c r="SOV38" s="173"/>
      <c r="SOW38" s="173"/>
      <c r="SOX38" s="173"/>
      <c r="SOY38" s="173"/>
      <c r="SOZ38" s="173"/>
      <c r="SPA38" s="173"/>
      <c r="SPB38" s="173"/>
      <c r="SPC38" s="173"/>
      <c r="SPD38" s="173"/>
      <c r="SPE38" s="173"/>
      <c r="SPF38" s="173"/>
      <c r="SPG38" s="173"/>
      <c r="SPH38" s="173"/>
      <c r="SPI38" s="173"/>
      <c r="SPJ38" s="173"/>
      <c r="SPK38" s="173"/>
      <c r="SPL38" s="173"/>
      <c r="SPM38" s="173"/>
      <c r="SPN38" s="173"/>
      <c r="SPO38" s="173"/>
      <c r="SPP38" s="173"/>
      <c r="SPQ38" s="173"/>
      <c r="SPR38" s="173"/>
      <c r="SPS38" s="173"/>
      <c r="SPT38" s="173"/>
      <c r="SPU38" s="173"/>
      <c r="SPV38" s="173"/>
      <c r="SPW38" s="173"/>
      <c r="SPX38" s="173"/>
      <c r="SPY38" s="173"/>
      <c r="SPZ38" s="173"/>
      <c r="SQA38" s="173"/>
      <c r="SQB38" s="173"/>
      <c r="SQC38" s="173"/>
      <c r="SQD38" s="173"/>
      <c r="SQE38" s="173"/>
      <c r="SQF38" s="173"/>
      <c r="SQG38" s="173"/>
      <c r="SQH38" s="173"/>
      <c r="SQI38" s="173"/>
      <c r="SQJ38" s="173"/>
      <c r="SQK38" s="173"/>
      <c r="SQL38" s="173"/>
      <c r="SQM38" s="173"/>
      <c r="SQN38" s="173"/>
      <c r="SQO38" s="173"/>
      <c r="SQP38" s="173"/>
      <c r="SQQ38" s="173"/>
      <c r="SQR38" s="173"/>
      <c r="SQS38" s="173"/>
      <c r="SQT38" s="173"/>
      <c r="SQU38" s="173"/>
      <c r="SQV38" s="173"/>
      <c r="SQW38" s="173"/>
      <c r="SQX38" s="173"/>
      <c r="SQY38" s="173"/>
      <c r="SQZ38" s="173"/>
      <c r="SRA38" s="173"/>
      <c r="SRB38" s="173"/>
      <c r="SRC38" s="173"/>
      <c r="SRD38" s="173"/>
      <c r="SRE38" s="173"/>
      <c r="SRF38" s="173"/>
      <c r="SRG38" s="173"/>
      <c r="SRH38" s="173"/>
      <c r="SRI38" s="173"/>
      <c r="SRJ38" s="173"/>
      <c r="SRK38" s="173"/>
      <c r="SRL38" s="173"/>
      <c r="SRM38" s="173"/>
      <c r="SRN38" s="173"/>
      <c r="SRO38" s="173"/>
      <c r="SRP38" s="173"/>
      <c r="SRQ38" s="173"/>
      <c r="SRR38" s="173"/>
      <c r="SRS38" s="173"/>
      <c r="SRT38" s="173"/>
      <c r="SRU38" s="173"/>
      <c r="SRV38" s="173"/>
      <c r="SRW38" s="173"/>
      <c r="SRX38" s="173"/>
      <c r="SRY38" s="173"/>
      <c r="SRZ38" s="173"/>
      <c r="SSA38" s="173"/>
      <c r="SSB38" s="173"/>
      <c r="SSC38" s="173"/>
      <c r="SSD38" s="173"/>
      <c r="SSE38" s="173"/>
      <c r="SSF38" s="173"/>
      <c r="SSG38" s="173"/>
      <c r="SSH38" s="173"/>
      <c r="SSI38" s="173"/>
      <c r="SSJ38" s="173"/>
      <c r="SSK38" s="173"/>
      <c r="SSL38" s="173"/>
      <c r="SSM38" s="173"/>
      <c r="SSN38" s="173"/>
      <c r="SSO38" s="173"/>
      <c r="SSP38" s="173"/>
      <c r="SSQ38" s="173"/>
      <c r="SSR38" s="173"/>
      <c r="SSS38" s="173"/>
      <c r="SST38" s="173"/>
      <c r="SSU38" s="173"/>
      <c r="SSV38" s="173"/>
      <c r="SSW38" s="173"/>
      <c r="SSX38" s="173"/>
      <c r="SSY38" s="173"/>
      <c r="SSZ38" s="173"/>
      <c r="STA38" s="173"/>
      <c r="STB38" s="173"/>
      <c r="STC38" s="173"/>
      <c r="STD38" s="173"/>
      <c r="STE38" s="173"/>
      <c r="STF38" s="173"/>
      <c r="STG38" s="173"/>
      <c r="STH38" s="173"/>
      <c r="STI38" s="173"/>
      <c r="STJ38" s="173"/>
      <c r="STK38" s="173"/>
      <c r="STL38" s="173"/>
      <c r="STM38" s="173"/>
      <c r="STN38" s="173"/>
      <c r="STO38" s="173"/>
      <c r="STP38" s="173"/>
      <c r="STQ38" s="173"/>
      <c r="STR38" s="173"/>
      <c r="STS38" s="173"/>
      <c r="STT38" s="173"/>
      <c r="STU38" s="173"/>
      <c r="STV38" s="173"/>
      <c r="STW38" s="173"/>
      <c r="STX38" s="173"/>
      <c r="STY38" s="173"/>
      <c r="STZ38" s="173"/>
      <c r="SUA38" s="173"/>
      <c r="SUB38" s="173"/>
      <c r="SUC38" s="173"/>
      <c r="SUD38" s="173"/>
      <c r="SUE38" s="173"/>
      <c r="SUF38" s="173"/>
      <c r="SUG38" s="173"/>
      <c r="SUH38" s="173"/>
      <c r="SUI38" s="173"/>
      <c r="SUJ38" s="173"/>
      <c r="SUK38" s="173"/>
      <c r="SUL38" s="173"/>
      <c r="SUM38" s="173"/>
      <c r="SUN38" s="173"/>
      <c r="SUO38" s="173"/>
      <c r="SUP38" s="173"/>
      <c r="SUQ38" s="173"/>
      <c r="SUR38" s="173"/>
      <c r="SUS38" s="173"/>
      <c r="SUT38" s="173"/>
      <c r="SUU38" s="173"/>
      <c r="SUV38" s="173"/>
      <c r="SUW38" s="173"/>
      <c r="SUX38" s="173"/>
      <c r="SUY38" s="173"/>
      <c r="SUZ38" s="173"/>
      <c r="SVA38" s="173"/>
      <c r="SVB38" s="173"/>
      <c r="SVC38" s="173"/>
      <c r="SVD38" s="173"/>
      <c r="SVE38" s="173"/>
      <c r="SVF38" s="173"/>
      <c r="SVG38" s="173"/>
      <c r="SVH38" s="173"/>
      <c r="SVI38" s="173"/>
      <c r="SVJ38" s="173"/>
      <c r="SVK38" s="173"/>
      <c r="SVL38" s="173"/>
      <c r="SVM38" s="173"/>
      <c r="SVN38" s="173"/>
      <c r="SVO38" s="173"/>
      <c r="SVP38" s="173"/>
      <c r="SVQ38" s="173"/>
      <c r="SVR38" s="173"/>
      <c r="SVS38" s="173"/>
      <c r="SVT38" s="173"/>
      <c r="SVU38" s="173"/>
      <c r="SVV38" s="173"/>
      <c r="SVW38" s="173"/>
      <c r="SVX38" s="173"/>
      <c r="SVY38" s="173"/>
      <c r="SVZ38" s="173"/>
      <c r="SWA38" s="173"/>
      <c r="SWB38" s="173"/>
      <c r="SWC38" s="173"/>
      <c r="SWD38" s="173"/>
      <c r="SWE38" s="173"/>
      <c r="SWF38" s="173"/>
      <c r="SWG38" s="173"/>
      <c r="SWH38" s="173"/>
      <c r="SWI38" s="173"/>
      <c r="SWJ38" s="173"/>
      <c r="SWK38" s="173"/>
      <c r="SWL38" s="173"/>
      <c r="SWM38" s="173"/>
      <c r="SWN38" s="173"/>
      <c r="SWO38" s="173"/>
      <c r="SWP38" s="173"/>
      <c r="SWQ38" s="173"/>
      <c r="SWR38" s="173"/>
      <c r="SWS38" s="173"/>
      <c r="SWT38" s="173"/>
      <c r="SWU38" s="173"/>
      <c r="SWV38" s="173"/>
      <c r="SWW38" s="173"/>
      <c r="SWX38" s="173"/>
      <c r="SWY38" s="173"/>
      <c r="SWZ38" s="173"/>
      <c r="SXA38" s="173"/>
      <c r="SXB38" s="173"/>
      <c r="SXC38" s="173"/>
      <c r="SXD38" s="173"/>
      <c r="SXE38" s="173"/>
      <c r="SXF38" s="173"/>
      <c r="SXG38" s="173"/>
      <c r="SXH38" s="173"/>
      <c r="SXI38" s="173"/>
      <c r="SXJ38" s="173"/>
      <c r="SXK38" s="173"/>
      <c r="SXL38" s="173"/>
      <c r="SXM38" s="173"/>
      <c r="SXN38" s="173"/>
      <c r="SXO38" s="173"/>
      <c r="SXP38" s="173"/>
      <c r="SXQ38" s="173"/>
      <c r="SXR38" s="173"/>
      <c r="SXS38" s="173"/>
      <c r="SXT38" s="173"/>
      <c r="SXU38" s="173"/>
      <c r="SXV38" s="173"/>
      <c r="SXW38" s="173"/>
      <c r="SXX38" s="173"/>
      <c r="SXY38" s="173"/>
      <c r="SXZ38" s="173"/>
      <c r="SYA38" s="173"/>
      <c r="SYB38" s="173"/>
      <c r="SYC38" s="173"/>
      <c r="SYD38" s="173"/>
      <c r="SYE38" s="173"/>
      <c r="SYF38" s="173"/>
      <c r="SYG38" s="173"/>
      <c r="SYH38" s="173"/>
      <c r="SYI38" s="173"/>
      <c r="SYJ38" s="173"/>
      <c r="SYK38" s="173"/>
      <c r="SYL38" s="173"/>
      <c r="SYM38" s="173"/>
      <c r="SYN38" s="173"/>
      <c r="SYO38" s="173"/>
      <c r="SYP38" s="173"/>
      <c r="SYQ38" s="173"/>
      <c r="SYR38" s="173"/>
      <c r="SYS38" s="173"/>
      <c r="SYT38" s="173"/>
      <c r="SYU38" s="173"/>
      <c r="SYV38" s="173"/>
      <c r="SYW38" s="173"/>
      <c r="SYX38" s="173"/>
      <c r="SYY38" s="173"/>
      <c r="SYZ38" s="173"/>
      <c r="SZA38" s="173"/>
      <c r="SZB38" s="173"/>
      <c r="SZC38" s="173"/>
      <c r="SZD38" s="173"/>
      <c r="SZE38" s="173"/>
      <c r="SZF38" s="173"/>
      <c r="SZG38" s="173"/>
      <c r="SZH38" s="173"/>
      <c r="SZI38" s="173"/>
      <c r="SZJ38" s="173"/>
      <c r="SZK38" s="173"/>
      <c r="SZL38" s="173"/>
      <c r="SZM38" s="173"/>
      <c r="SZN38" s="173"/>
      <c r="SZO38" s="173"/>
      <c r="SZP38" s="173"/>
      <c r="SZQ38" s="173"/>
      <c r="SZR38" s="173"/>
      <c r="SZS38" s="173"/>
      <c r="SZT38" s="173"/>
      <c r="SZU38" s="173"/>
      <c r="SZV38" s="173"/>
      <c r="SZW38" s="173"/>
      <c r="SZX38" s="173"/>
      <c r="SZY38" s="173"/>
      <c r="SZZ38" s="173"/>
      <c r="TAA38" s="173"/>
      <c r="TAB38" s="173"/>
      <c r="TAC38" s="173"/>
      <c r="TAD38" s="173"/>
      <c r="TAE38" s="173"/>
      <c r="TAF38" s="173"/>
      <c r="TAG38" s="173"/>
      <c r="TAH38" s="173"/>
      <c r="TAI38" s="173"/>
      <c r="TAJ38" s="173"/>
      <c r="TAK38" s="173"/>
      <c r="TAL38" s="173"/>
      <c r="TAM38" s="173"/>
      <c r="TAN38" s="173"/>
      <c r="TAO38" s="173"/>
      <c r="TAP38" s="173"/>
      <c r="TAQ38" s="173"/>
      <c r="TAR38" s="173"/>
      <c r="TAS38" s="173"/>
      <c r="TAT38" s="173"/>
      <c r="TAU38" s="173"/>
      <c r="TAV38" s="173"/>
      <c r="TAW38" s="173"/>
      <c r="TAX38" s="173"/>
      <c r="TAY38" s="173"/>
      <c r="TAZ38" s="173"/>
      <c r="TBA38" s="173"/>
      <c r="TBB38" s="173"/>
      <c r="TBC38" s="173"/>
      <c r="TBD38" s="173"/>
      <c r="TBE38" s="173"/>
      <c r="TBF38" s="173"/>
      <c r="TBG38" s="173"/>
      <c r="TBH38" s="173"/>
      <c r="TBI38" s="173"/>
      <c r="TBJ38" s="173"/>
      <c r="TBK38" s="173"/>
      <c r="TBL38" s="173"/>
      <c r="TBM38" s="173"/>
      <c r="TBN38" s="173"/>
      <c r="TBO38" s="173"/>
      <c r="TBP38" s="173"/>
      <c r="TBQ38" s="173"/>
      <c r="TBR38" s="173"/>
      <c r="TBS38" s="173"/>
      <c r="TBT38" s="173"/>
      <c r="TBU38" s="173"/>
      <c r="TBV38" s="173"/>
      <c r="TBW38" s="173"/>
      <c r="TBX38" s="173"/>
      <c r="TBY38" s="173"/>
      <c r="TBZ38" s="173"/>
      <c r="TCA38" s="173"/>
      <c r="TCB38" s="173"/>
      <c r="TCC38" s="173"/>
      <c r="TCD38" s="173"/>
      <c r="TCE38" s="173"/>
      <c r="TCF38" s="173"/>
      <c r="TCG38" s="173"/>
      <c r="TCH38" s="173"/>
      <c r="TCI38" s="173"/>
      <c r="TCJ38" s="173"/>
      <c r="TCK38" s="173"/>
      <c r="TCL38" s="173"/>
      <c r="TCM38" s="173"/>
      <c r="TCN38" s="173"/>
      <c r="TCO38" s="173"/>
      <c r="TCP38" s="173"/>
      <c r="TCQ38" s="173"/>
      <c r="TCR38" s="173"/>
      <c r="TCS38" s="173"/>
      <c r="TCT38" s="173"/>
      <c r="TCU38" s="173"/>
      <c r="TCV38" s="173"/>
      <c r="TCW38" s="173"/>
      <c r="TCX38" s="173"/>
      <c r="TCY38" s="173"/>
      <c r="TCZ38" s="173"/>
      <c r="TDA38" s="173"/>
      <c r="TDB38" s="173"/>
      <c r="TDC38" s="173"/>
      <c r="TDD38" s="173"/>
      <c r="TDE38" s="173"/>
      <c r="TDF38" s="173"/>
      <c r="TDG38" s="173"/>
      <c r="TDH38" s="173"/>
      <c r="TDI38" s="173"/>
      <c r="TDJ38" s="173"/>
      <c r="TDK38" s="173"/>
      <c r="TDL38" s="173"/>
      <c r="TDM38" s="173"/>
      <c r="TDN38" s="173"/>
      <c r="TDO38" s="173"/>
      <c r="TDP38" s="173"/>
      <c r="TDQ38" s="173"/>
      <c r="TDR38" s="173"/>
      <c r="TDS38" s="173"/>
      <c r="TDT38" s="173"/>
      <c r="TDU38" s="173"/>
      <c r="TDV38" s="173"/>
      <c r="TDW38" s="173"/>
      <c r="TDX38" s="173"/>
      <c r="TDY38" s="173"/>
      <c r="TDZ38" s="173"/>
      <c r="TEA38" s="173"/>
      <c r="TEB38" s="173"/>
      <c r="TEC38" s="173"/>
      <c r="TED38" s="173"/>
      <c r="TEE38" s="173"/>
      <c r="TEF38" s="173"/>
      <c r="TEG38" s="173"/>
      <c r="TEH38" s="173"/>
      <c r="TEI38" s="173"/>
      <c r="TEJ38" s="173"/>
      <c r="TEK38" s="173"/>
      <c r="TEL38" s="173"/>
      <c r="TEM38" s="173"/>
      <c r="TEN38" s="173"/>
      <c r="TEO38" s="173"/>
      <c r="TEP38" s="173"/>
      <c r="TEQ38" s="173"/>
      <c r="TER38" s="173"/>
      <c r="TES38" s="173"/>
      <c r="TET38" s="173"/>
      <c r="TEU38" s="173"/>
      <c r="TEV38" s="173"/>
      <c r="TEW38" s="173"/>
      <c r="TEX38" s="173"/>
      <c r="TEY38" s="173"/>
      <c r="TEZ38" s="173"/>
      <c r="TFA38" s="173"/>
      <c r="TFB38" s="173"/>
      <c r="TFC38" s="173"/>
      <c r="TFD38" s="173"/>
      <c r="TFE38" s="173"/>
      <c r="TFF38" s="173"/>
      <c r="TFG38" s="173"/>
      <c r="TFH38" s="173"/>
      <c r="TFI38" s="173"/>
      <c r="TFJ38" s="173"/>
      <c r="TFK38" s="173"/>
      <c r="TFL38" s="173"/>
      <c r="TFM38" s="173"/>
      <c r="TFN38" s="173"/>
      <c r="TFO38" s="173"/>
      <c r="TFP38" s="173"/>
      <c r="TFQ38" s="173"/>
      <c r="TFR38" s="173"/>
      <c r="TFS38" s="173"/>
      <c r="TFT38" s="173"/>
      <c r="TFU38" s="173"/>
      <c r="TFV38" s="173"/>
      <c r="TFW38" s="173"/>
      <c r="TFX38" s="173"/>
      <c r="TFY38" s="173"/>
      <c r="TFZ38" s="173"/>
      <c r="TGA38" s="173"/>
      <c r="TGB38" s="173"/>
      <c r="TGC38" s="173"/>
      <c r="TGD38" s="173"/>
      <c r="TGE38" s="173"/>
      <c r="TGF38" s="173"/>
      <c r="TGG38" s="173"/>
      <c r="TGH38" s="173"/>
      <c r="TGI38" s="173"/>
      <c r="TGJ38" s="173"/>
      <c r="TGK38" s="173"/>
      <c r="TGL38" s="173"/>
      <c r="TGM38" s="173"/>
      <c r="TGN38" s="173"/>
      <c r="TGO38" s="173"/>
      <c r="TGP38" s="173"/>
      <c r="TGQ38" s="173"/>
      <c r="TGR38" s="173"/>
      <c r="TGS38" s="173"/>
      <c r="TGT38" s="173"/>
      <c r="TGU38" s="173"/>
      <c r="TGV38" s="173"/>
      <c r="TGW38" s="173"/>
      <c r="TGX38" s="173"/>
      <c r="TGY38" s="173"/>
      <c r="TGZ38" s="173"/>
      <c r="THA38" s="173"/>
      <c r="THB38" s="173"/>
      <c r="THC38" s="173"/>
      <c r="THD38" s="173"/>
      <c r="THE38" s="173"/>
      <c r="THF38" s="173"/>
      <c r="THG38" s="173"/>
      <c r="THH38" s="173"/>
      <c r="THI38" s="173"/>
      <c r="THJ38" s="173"/>
      <c r="THK38" s="173"/>
      <c r="THL38" s="173"/>
      <c r="THM38" s="173"/>
      <c r="THN38" s="173"/>
      <c r="THO38" s="173"/>
      <c r="THP38" s="173"/>
      <c r="THQ38" s="173"/>
      <c r="THR38" s="173"/>
      <c r="THS38" s="173"/>
      <c r="THT38" s="173"/>
      <c r="THU38" s="173"/>
      <c r="THV38" s="173"/>
      <c r="THW38" s="173"/>
      <c r="THX38" s="173"/>
      <c r="THY38" s="173"/>
      <c r="THZ38" s="173"/>
      <c r="TIA38" s="173"/>
      <c r="TIB38" s="173"/>
      <c r="TIC38" s="173"/>
      <c r="TID38" s="173"/>
      <c r="TIE38" s="173"/>
      <c r="TIF38" s="173"/>
      <c r="TIG38" s="173"/>
      <c r="TIH38" s="173"/>
      <c r="TII38" s="173"/>
      <c r="TIJ38" s="173"/>
      <c r="TIK38" s="173"/>
      <c r="TIL38" s="173"/>
      <c r="TIM38" s="173"/>
      <c r="TIN38" s="173"/>
      <c r="TIO38" s="173"/>
      <c r="TIP38" s="173"/>
      <c r="TIQ38" s="173"/>
      <c r="TIR38" s="173"/>
      <c r="TIS38" s="173"/>
      <c r="TIT38" s="173"/>
      <c r="TIU38" s="173"/>
      <c r="TIV38" s="173"/>
      <c r="TIW38" s="173"/>
      <c r="TIX38" s="173"/>
      <c r="TIY38" s="173"/>
      <c r="TIZ38" s="173"/>
      <c r="TJA38" s="173"/>
      <c r="TJB38" s="173"/>
      <c r="TJC38" s="173"/>
      <c r="TJD38" s="173"/>
      <c r="TJE38" s="173"/>
      <c r="TJF38" s="173"/>
      <c r="TJG38" s="173"/>
      <c r="TJH38" s="173"/>
      <c r="TJI38" s="173"/>
      <c r="TJJ38" s="173"/>
      <c r="TJK38" s="173"/>
      <c r="TJL38" s="173"/>
      <c r="TJM38" s="173"/>
      <c r="TJN38" s="173"/>
      <c r="TJO38" s="173"/>
      <c r="TJP38" s="173"/>
      <c r="TJQ38" s="173"/>
      <c r="TJR38" s="173"/>
      <c r="TJS38" s="173"/>
      <c r="TJT38" s="173"/>
      <c r="TJU38" s="173"/>
      <c r="TJV38" s="173"/>
      <c r="TJW38" s="173"/>
      <c r="TJX38" s="173"/>
      <c r="TJY38" s="173"/>
      <c r="TJZ38" s="173"/>
      <c r="TKA38" s="173"/>
      <c r="TKB38" s="173"/>
      <c r="TKC38" s="173"/>
      <c r="TKD38" s="173"/>
      <c r="TKE38" s="173"/>
      <c r="TKF38" s="173"/>
      <c r="TKG38" s="173"/>
      <c r="TKH38" s="173"/>
      <c r="TKI38" s="173"/>
      <c r="TKJ38" s="173"/>
      <c r="TKK38" s="173"/>
      <c r="TKL38" s="173"/>
      <c r="TKM38" s="173"/>
      <c r="TKN38" s="173"/>
      <c r="TKO38" s="173"/>
      <c r="TKP38" s="173"/>
      <c r="TKQ38" s="173"/>
      <c r="TKR38" s="173"/>
      <c r="TKS38" s="173"/>
      <c r="TKT38" s="173"/>
      <c r="TKU38" s="173"/>
      <c r="TKV38" s="173"/>
      <c r="TKW38" s="173"/>
      <c r="TKX38" s="173"/>
      <c r="TKY38" s="173"/>
      <c r="TKZ38" s="173"/>
      <c r="TLA38" s="173"/>
      <c r="TLB38" s="173"/>
      <c r="TLC38" s="173"/>
      <c r="TLD38" s="173"/>
      <c r="TLE38" s="173"/>
      <c r="TLF38" s="173"/>
      <c r="TLG38" s="173"/>
      <c r="TLH38" s="173"/>
      <c r="TLI38" s="173"/>
      <c r="TLJ38" s="173"/>
      <c r="TLK38" s="173"/>
      <c r="TLL38" s="173"/>
      <c r="TLM38" s="173"/>
      <c r="TLN38" s="173"/>
      <c r="TLO38" s="173"/>
      <c r="TLP38" s="173"/>
      <c r="TLQ38" s="173"/>
      <c r="TLR38" s="173"/>
      <c r="TLS38" s="173"/>
      <c r="TLT38" s="173"/>
      <c r="TLU38" s="173"/>
      <c r="TLV38" s="173"/>
      <c r="TLW38" s="173"/>
      <c r="TLX38" s="173"/>
      <c r="TLY38" s="173"/>
      <c r="TLZ38" s="173"/>
      <c r="TMA38" s="173"/>
      <c r="TMB38" s="173"/>
      <c r="TMC38" s="173"/>
      <c r="TMD38" s="173"/>
      <c r="TME38" s="173"/>
      <c r="TMF38" s="173"/>
      <c r="TMG38" s="173"/>
      <c r="TMH38" s="173"/>
      <c r="TMI38" s="173"/>
      <c r="TMJ38" s="173"/>
      <c r="TMK38" s="173"/>
      <c r="TML38" s="173"/>
      <c r="TMM38" s="173"/>
      <c r="TMN38" s="173"/>
      <c r="TMO38" s="173"/>
      <c r="TMP38" s="173"/>
      <c r="TMQ38" s="173"/>
      <c r="TMR38" s="173"/>
      <c r="TMS38" s="173"/>
      <c r="TMT38" s="173"/>
      <c r="TMU38" s="173"/>
      <c r="TMV38" s="173"/>
      <c r="TMW38" s="173"/>
      <c r="TMX38" s="173"/>
      <c r="TMY38" s="173"/>
      <c r="TMZ38" s="173"/>
      <c r="TNA38" s="173"/>
      <c r="TNB38" s="173"/>
      <c r="TNC38" s="173"/>
      <c r="TND38" s="173"/>
      <c r="TNE38" s="173"/>
      <c r="TNF38" s="173"/>
      <c r="TNG38" s="173"/>
      <c r="TNH38" s="173"/>
      <c r="TNI38" s="173"/>
      <c r="TNJ38" s="173"/>
      <c r="TNK38" s="173"/>
      <c r="TNL38" s="173"/>
      <c r="TNM38" s="173"/>
      <c r="TNN38" s="173"/>
      <c r="TNO38" s="173"/>
      <c r="TNP38" s="173"/>
      <c r="TNQ38" s="173"/>
      <c r="TNR38" s="173"/>
      <c r="TNS38" s="173"/>
      <c r="TNT38" s="173"/>
      <c r="TNU38" s="173"/>
      <c r="TNV38" s="173"/>
      <c r="TNW38" s="173"/>
      <c r="TNX38" s="173"/>
      <c r="TNY38" s="173"/>
      <c r="TNZ38" s="173"/>
      <c r="TOA38" s="173"/>
      <c r="TOB38" s="173"/>
      <c r="TOC38" s="173"/>
      <c r="TOD38" s="173"/>
      <c r="TOE38" s="173"/>
      <c r="TOF38" s="173"/>
      <c r="TOG38" s="173"/>
      <c r="TOH38" s="173"/>
      <c r="TOI38" s="173"/>
      <c r="TOJ38" s="173"/>
      <c r="TOK38" s="173"/>
      <c r="TOL38" s="173"/>
      <c r="TOM38" s="173"/>
      <c r="TON38" s="173"/>
      <c r="TOO38" s="173"/>
      <c r="TOP38" s="173"/>
      <c r="TOQ38" s="173"/>
      <c r="TOR38" s="173"/>
      <c r="TOS38" s="173"/>
      <c r="TOT38" s="173"/>
      <c r="TOU38" s="173"/>
      <c r="TOV38" s="173"/>
      <c r="TOW38" s="173"/>
      <c r="TOX38" s="173"/>
      <c r="TOY38" s="173"/>
      <c r="TOZ38" s="173"/>
      <c r="TPA38" s="173"/>
      <c r="TPB38" s="173"/>
      <c r="TPC38" s="173"/>
      <c r="TPD38" s="173"/>
      <c r="TPE38" s="173"/>
      <c r="TPF38" s="173"/>
      <c r="TPG38" s="173"/>
      <c r="TPH38" s="173"/>
      <c r="TPI38" s="173"/>
      <c r="TPJ38" s="173"/>
      <c r="TPK38" s="173"/>
      <c r="TPL38" s="173"/>
      <c r="TPM38" s="173"/>
      <c r="TPN38" s="173"/>
      <c r="TPO38" s="173"/>
      <c r="TPP38" s="173"/>
      <c r="TPQ38" s="173"/>
      <c r="TPR38" s="173"/>
      <c r="TPS38" s="173"/>
      <c r="TPT38" s="173"/>
      <c r="TPU38" s="173"/>
      <c r="TPV38" s="173"/>
      <c r="TPW38" s="173"/>
      <c r="TPX38" s="173"/>
      <c r="TPY38" s="173"/>
      <c r="TPZ38" s="173"/>
      <c r="TQA38" s="173"/>
      <c r="TQB38" s="173"/>
      <c r="TQC38" s="173"/>
      <c r="TQD38" s="173"/>
      <c r="TQE38" s="173"/>
      <c r="TQF38" s="173"/>
      <c r="TQG38" s="173"/>
      <c r="TQH38" s="173"/>
      <c r="TQI38" s="173"/>
      <c r="TQJ38" s="173"/>
      <c r="TQK38" s="173"/>
      <c r="TQL38" s="173"/>
      <c r="TQM38" s="173"/>
      <c r="TQN38" s="173"/>
      <c r="TQO38" s="173"/>
      <c r="TQP38" s="173"/>
      <c r="TQQ38" s="173"/>
      <c r="TQR38" s="173"/>
      <c r="TQS38" s="173"/>
      <c r="TQT38" s="173"/>
      <c r="TQU38" s="173"/>
      <c r="TQV38" s="173"/>
      <c r="TQW38" s="173"/>
      <c r="TQX38" s="173"/>
      <c r="TQY38" s="173"/>
      <c r="TQZ38" s="173"/>
      <c r="TRA38" s="173"/>
      <c r="TRB38" s="173"/>
      <c r="TRC38" s="173"/>
      <c r="TRD38" s="173"/>
      <c r="TRE38" s="173"/>
      <c r="TRF38" s="173"/>
      <c r="TRG38" s="173"/>
      <c r="TRH38" s="173"/>
      <c r="TRI38" s="173"/>
      <c r="TRJ38" s="173"/>
      <c r="TRK38" s="173"/>
      <c r="TRL38" s="173"/>
      <c r="TRM38" s="173"/>
      <c r="TRN38" s="173"/>
      <c r="TRO38" s="173"/>
      <c r="TRP38" s="173"/>
      <c r="TRQ38" s="173"/>
      <c r="TRR38" s="173"/>
      <c r="TRS38" s="173"/>
      <c r="TRT38" s="173"/>
      <c r="TRU38" s="173"/>
      <c r="TRV38" s="173"/>
      <c r="TRW38" s="173"/>
      <c r="TRX38" s="173"/>
      <c r="TRY38" s="173"/>
      <c r="TRZ38" s="173"/>
      <c r="TSA38" s="173"/>
      <c r="TSB38" s="173"/>
      <c r="TSC38" s="173"/>
      <c r="TSD38" s="173"/>
      <c r="TSE38" s="173"/>
      <c r="TSF38" s="173"/>
      <c r="TSG38" s="173"/>
      <c r="TSH38" s="173"/>
      <c r="TSI38" s="173"/>
      <c r="TSJ38" s="173"/>
      <c r="TSK38" s="173"/>
      <c r="TSL38" s="173"/>
      <c r="TSM38" s="173"/>
      <c r="TSN38" s="173"/>
      <c r="TSO38" s="173"/>
      <c r="TSP38" s="173"/>
      <c r="TSQ38" s="173"/>
      <c r="TSR38" s="173"/>
      <c r="TSS38" s="173"/>
      <c r="TST38" s="173"/>
      <c r="TSU38" s="173"/>
      <c r="TSV38" s="173"/>
      <c r="TSW38" s="173"/>
      <c r="TSX38" s="173"/>
      <c r="TSY38" s="173"/>
      <c r="TSZ38" s="173"/>
      <c r="TTA38" s="173"/>
      <c r="TTB38" s="173"/>
      <c r="TTC38" s="173"/>
      <c r="TTD38" s="173"/>
      <c r="TTE38" s="173"/>
      <c r="TTF38" s="173"/>
      <c r="TTG38" s="173"/>
      <c r="TTH38" s="173"/>
      <c r="TTI38" s="173"/>
      <c r="TTJ38" s="173"/>
      <c r="TTK38" s="173"/>
      <c r="TTL38" s="173"/>
      <c r="TTM38" s="173"/>
      <c r="TTN38" s="173"/>
      <c r="TTO38" s="173"/>
      <c r="TTP38" s="173"/>
      <c r="TTQ38" s="173"/>
      <c r="TTR38" s="173"/>
      <c r="TTS38" s="173"/>
      <c r="TTT38" s="173"/>
      <c r="TTU38" s="173"/>
      <c r="TTV38" s="173"/>
      <c r="TTW38" s="173"/>
      <c r="TTX38" s="173"/>
      <c r="TTY38" s="173"/>
      <c r="TTZ38" s="173"/>
      <c r="TUA38" s="173"/>
      <c r="TUB38" s="173"/>
      <c r="TUC38" s="173"/>
      <c r="TUD38" s="173"/>
      <c r="TUE38" s="173"/>
      <c r="TUF38" s="173"/>
      <c r="TUG38" s="173"/>
      <c r="TUH38" s="173"/>
      <c r="TUI38" s="173"/>
      <c r="TUJ38" s="173"/>
      <c r="TUK38" s="173"/>
      <c r="TUL38" s="173"/>
      <c r="TUM38" s="173"/>
      <c r="TUN38" s="173"/>
      <c r="TUO38" s="173"/>
      <c r="TUP38" s="173"/>
      <c r="TUQ38" s="173"/>
      <c r="TUR38" s="173"/>
      <c r="TUS38" s="173"/>
      <c r="TUT38" s="173"/>
      <c r="TUU38" s="173"/>
      <c r="TUV38" s="173"/>
      <c r="TUW38" s="173"/>
      <c r="TUX38" s="173"/>
      <c r="TUY38" s="173"/>
      <c r="TUZ38" s="173"/>
      <c r="TVA38" s="173"/>
      <c r="TVB38" s="173"/>
      <c r="TVC38" s="173"/>
      <c r="TVD38" s="173"/>
      <c r="TVE38" s="173"/>
      <c r="TVF38" s="173"/>
      <c r="TVG38" s="173"/>
      <c r="TVH38" s="173"/>
      <c r="TVI38" s="173"/>
      <c r="TVJ38" s="173"/>
      <c r="TVK38" s="173"/>
      <c r="TVL38" s="173"/>
      <c r="TVM38" s="173"/>
      <c r="TVN38" s="173"/>
      <c r="TVO38" s="173"/>
      <c r="TVP38" s="173"/>
      <c r="TVQ38" s="173"/>
      <c r="TVR38" s="173"/>
      <c r="TVS38" s="173"/>
      <c r="TVT38" s="173"/>
      <c r="TVU38" s="173"/>
      <c r="TVV38" s="173"/>
      <c r="TVW38" s="173"/>
      <c r="TVX38" s="173"/>
      <c r="TVY38" s="173"/>
      <c r="TVZ38" s="173"/>
      <c r="TWA38" s="173"/>
      <c r="TWB38" s="173"/>
      <c r="TWC38" s="173"/>
      <c r="TWD38" s="173"/>
      <c r="TWE38" s="173"/>
      <c r="TWF38" s="173"/>
      <c r="TWG38" s="173"/>
      <c r="TWH38" s="173"/>
      <c r="TWI38" s="173"/>
      <c r="TWJ38" s="173"/>
      <c r="TWK38" s="173"/>
      <c r="TWL38" s="173"/>
      <c r="TWM38" s="173"/>
      <c r="TWN38" s="173"/>
      <c r="TWO38" s="173"/>
      <c r="TWP38" s="173"/>
      <c r="TWQ38" s="173"/>
      <c r="TWR38" s="173"/>
      <c r="TWS38" s="173"/>
      <c r="TWT38" s="173"/>
      <c r="TWU38" s="173"/>
      <c r="TWV38" s="173"/>
      <c r="TWW38" s="173"/>
      <c r="TWX38" s="173"/>
      <c r="TWY38" s="173"/>
      <c r="TWZ38" s="173"/>
      <c r="TXA38" s="173"/>
      <c r="TXB38" s="173"/>
      <c r="TXC38" s="173"/>
      <c r="TXD38" s="173"/>
      <c r="TXE38" s="173"/>
      <c r="TXF38" s="173"/>
      <c r="TXG38" s="173"/>
      <c r="TXH38" s="173"/>
      <c r="TXI38" s="173"/>
      <c r="TXJ38" s="173"/>
      <c r="TXK38" s="173"/>
      <c r="TXL38" s="173"/>
      <c r="TXM38" s="173"/>
      <c r="TXN38" s="173"/>
      <c r="TXO38" s="173"/>
      <c r="TXP38" s="173"/>
      <c r="TXQ38" s="173"/>
      <c r="TXR38" s="173"/>
      <c r="TXS38" s="173"/>
      <c r="TXT38" s="173"/>
      <c r="TXU38" s="173"/>
      <c r="TXV38" s="173"/>
      <c r="TXW38" s="173"/>
      <c r="TXX38" s="173"/>
      <c r="TXY38" s="173"/>
      <c r="TXZ38" s="173"/>
      <c r="TYA38" s="173"/>
      <c r="TYB38" s="173"/>
      <c r="TYC38" s="173"/>
      <c r="TYD38" s="173"/>
      <c r="TYE38" s="173"/>
      <c r="TYF38" s="173"/>
      <c r="TYG38" s="173"/>
      <c r="TYH38" s="173"/>
      <c r="TYI38" s="173"/>
      <c r="TYJ38" s="173"/>
      <c r="TYK38" s="173"/>
      <c r="TYL38" s="173"/>
      <c r="TYM38" s="173"/>
      <c r="TYN38" s="173"/>
      <c r="TYO38" s="173"/>
      <c r="TYP38" s="173"/>
      <c r="TYQ38" s="173"/>
      <c r="TYR38" s="173"/>
      <c r="TYS38" s="173"/>
      <c r="TYT38" s="173"/>
      <c r="TYU38" s="173"/>
      <c r="TYV38" s="173"/>
      <c r="TYW38" s="173"/>
      <c r="TYX38" s="173"/>
      <c r="TYY38" s="173"/>
      <c r="TYZ38" s="173"/>
      <c r="TZA38" s="173"/>
      <c r="TZB38" s="173"/>
      <c r="TZC38" s="173"/>
      <c r="TZD38" s="173"/>
      <c r="TZE38" s="173"/>
      <c r="TZF38" s="173"/>
      <c r="TZG38" s="173"/>
      <c r="TZH38" s="173"/>
      <c r="TZI38" s="173"/>
      <c r="TZJ38" s="173"/>
      <c r="TZK38" s="173"/>
      <c r="TZL38" s="173"/>
      <c r="TZM38" s="173"/>
      <c r="TZN38" s="173"/>
      <c r="TZO38" s="173"/>
      <c r="TZP38" s="173"/>
      <c r="TZQ38" s="173"/>
      <c r="TZR38" s="173"/>
      <c r="TZS38" s="173"/>
      <c r="TZT38" s="173"/>
      <c r="TZU38" s="173"/>
      <c r="TZV38" s="173"/>
      <c r="TZW38" s="173"/>
      <c r="TZX38" s="173"/>
      <c r="TZY38" s="173"/>
      <c r="TZZ38" s="173"/>
      <c r="UAA38" s="173"/>
      <c r="UAB38" s="173"/>
      <c r="UAC38" s="173"/>
      <c r="UAD38" s="173"/>
      <c r="UAE38" s="173"/>
      <c r="UAF38" s="173"/>
      <c r="UAG38" s="173"/>
      <c r="UAH38" s="173"/>
      <c r="UAI38" s="173"/>
      <c r="UAJ38" s="173"/>
      <c r="UAK38" s="173"/>
      <c r="UAL38" s="173"/>
      <c r="UAM38" s="173"/>
      <c r="UAN38" s="173"/>
      <c r="UAO38" s="173"/>
      <c r="UAP38" s="173"/>
      <c r="UAQ38" s="173"/>
      <c r="UAR38" s="173"/>
      <c r="UAS38" s="173"/>
      <c r="UAT38" s="173"/>
      <c r="UAU38" s="173"/>
      <c r="UAV38" s="173"/>
      <c r="UAW38" s="173"/>
      <c r="UAX38" s="173"/>
      <c r="UAY38" s="173"/>
      <c r="UAZ38" s="173"/>
      <c r="UBA38" s="173"/>
      <c r="UBB38" s="173"/>
      <c r="UBC38" s="173"/>
      <c r="UBD38" s="173"/>
      <c r="UBE38" s="173"/>
      <c r="UBF38" s="173"/>
      <c r="UBG38" s="173"/>
      <c r="UBH38" s="173"/>
      <c r="UBI38" s="173"/>
      <c r="UBJ38" s="173"/>
      <c r="UBK38" s="173"/>
      <c r="UBL38" s="173"/>
      <c r="UBM38" s="173"/>
      <c r="UBN38" s="173"/>
      <c r="UBO38" s="173"/>
      <c r="UBP38" s="173"/>
      <c r="UBQ38" s="173"/>
      <c r="UBR38" s="173"/>
      <c r="UBS38" s="173"/>
      <c r="UBT38" s="173"/>
      <c r="UBU38" s="173"/>
      <c r="UBV38" s="173"/>
      <c r="UBW38" s="173"/>
      <c r="UBX38" s="173"/>
      <c r="UBY38" s="173"/>
      <c r="UBZ38" s="173"/>
      <c r="UCA38" s="173"/>
      <c r="UCB38" s="173"/>
      <c r="UCC38" s="173"/>
      <c r="UCD38" s="173"/>
      <c r="UCE38" s="173"/>
      <c r="UCF38" s="173"/>
      <c r="UCG38" s="173"/>
      <c r="UCH38" s="173"/>
      <c r="UCI38" s="173"/>
      <c r="UCJ38" s="173"/>
      <c r="UCK38" s="173"/>
      <c r="UCL38" s="173"/>
      <c r="UCM38" s="173"/>
      <c r="UCN38" s="173"/>
      <c r="UCO38" s="173"/>
      <c r="UCP38" s="173"/>
      <c r="UCQ38" s="173"/>
      <c r="UCR38" s="173"/>
      <c r="UCS38" s="173"/>
      <c r="UCT38" s="173"/>
      <c r="UCU38" s="173"/>
      <c r="UCV38" s="173"/>
      <c r="UCW38" s="173"/>
      <c r="UCX38" s="173"/>
      <c r="UCY38" s="173"/>
      <c r="UCZ38" s="173"/>
      <c r="UDA38" s="173"/>
      <c r="UDB38" s="173"/>
      <c r="UDC38" s="173"/>
      <c r="UDD38" s="173"/>
      <c r="UDE38" s="173"/>
      <c r="UDF38" s="173"/>
      <c r="UDG38" s="173"/>
      <c r="UDH38" s="173"/>
      <c r="UDI38" s="173"/>
      <c r="UDJ38" s="173"/>
      <c r="UDK38" s="173"/>
      <c r="UDL38" s="173"/>
      <c r="UDM38" s="173"/>
      <c r="UDN38" s="173"/>
      <c r="UDO38" s="173"/>
      <c r="UDP38" s="173"/>
      <c r="UDQ38" s="173"/>
      <c r="UDR38" s="173"/>
      <c r="UDS38" s="173"/>
      <c r="UDT38" s="173"/>
      <c r="UDU38" s="173"/>
      <c r="UDV38" s="173"/>
      <c r="UDW38" s="173"/>
      <c r="UDX38" s="173"/>
      <c r="UDY38" s="173"/>
      <c r="UDZ38" s="173"/>
      <c r="UEA38" s="173"/>
      <c r="UEB38" s="173"/>
      <c r="UEC38" s="173"/>
      <c r="UED38" s="173"/>
      <c r="UEE38" s="173"/>
      <c r="UEF38" s="173"/>
      <c r="UEG38" s="173"/>
      <c r="UEH38" s="173"/>
      <c r="UEI38" s="173"/>
      <c r="UEJ38" s="173"/>
      <c r="UEK38" s="173"/>
      <c r="UEL38" s="173"/>
      <c r="UEM38" s="173"/>
      <c r="UEN38" s="173"/>
      <c r="UEO38" s="173"/>
      <c r="UEP38" s="173"/>
      <c r="UEQ38" s="173"/>
      <c r="UER38" s="173"/>
      <c r="UES38" s="173"/>
      <c r="UET38" s="173"/>
      <c r="UEU38" s="173"/>
      <c r="UEV38" s="173"/>
      <c r="UEW38" s="173"/>
      <c r="UEX38" s="173"/>
      <c r="UEY38" s="173"/>
      <c r="UEZ38" s="173"/>
      <c r="UFA38" s="173"/>
      <c r="UFB38" s="173"/>
      <c r="UFC38" s="173"/>
      <c r="UFD38" s="173"/>
      <c r="UFE38" s="173"/>
      <c r="UFF38" s="173"/>
      <c r="UFG38" s="173"/>
      <c r="UFH38" s="173"/>
      <c r="UFI38" s="173"/>
      <c r="UFJ38" s="173"/>
      <c r="UFK38" s="173"/>
      <c r="UFL38" s="173"/>
      <c r="UFM38" s="173"/>
      <c r="UFN38" s="173"/>
      <c r="UFO38" s="173"/>
      <c r="UFP38" s="173"/>
      <c r="UFQ38" s="173"/>
      <c r="UFR38" s="173"/>
      <c r="UFS38" s="173"/>
      <c r="UFT38" s="173"/>
      <c r="UFU38" s="173"/>
      <c r="UFV38" s="173"/>
      <c r="UFW38" s="173"/>
      <c r="UFX38" s="173"/>
      <c r="UFY38" s="173"/>
      <c r="UFZ38" s="173"/>
      <c r="UGA38" s="173"/>
      <c r="UGB38" s="173"/>
      <c r="UGC38" s="173"/>
      <c r="UGD38" s="173"/>
      <c r="UGE38" s="173"/>
      <c r="UGF38" s="173"/>
      <c r="UGG38" s="173"/>
      <c r="UGH38" s="173"/>
      <c r="UGI38" s="173"/>
      <c r="UGJ38" s="173"/>
      <c r="UGK38" s="173"/>
      <c r="UGL38" s="173"/>
      <c r="UGM38" s="173"/>
      <c r="UGN38" s="173"/>
      <c r="UGO38" s="173"/>
      <c r="UGP38" s="173"/>
      <c r="UGQ38" s="173"/>
      <c r="UGR38" s="173"/>
      <c r="UGS38" s="173"/>
      <c r="UGT38" s="173"/>
      <c r="UGU38" s="173"/>
      <c r="UGV38" s="173"/>
      <c r="UGW38" s="173"/>
      <c r="UGX38" s="173"/>
      <c r="UGY38" s="173"/>
      <c r="UGZ38" s="173"/>
      <c r="UHA38" s="173"/>
      <c r="UHB38" s="173"/>
      <c r="UHC38" s="173"/>
      <c r="UHD38" s="173"/>
      <c r="UHE38" s="173"/>
      <c r="UHF38" s="173"/>
      <c r="UHG38" s="173"/>
      <c r="UHH38" s="173"/>
      <c r="UHI38" s="173"/>
      <c r="UHJ38" s="173"/>
      <c r="UHK38" s="173"/>
      <c r="UHL38" s="173"/>
      <c r="UHM38" s="173"/>
      <c r="UHN38" s="173"/>
      <c r="UHO38" s="173"/>
      <c r="UHP38" s="173"/>
      <c r="UHQ38" s="173"/>
      <c r="UHR38" s="173"/>
      <c r="UHS38" s="173"/>
      <c r="UHT38" s="173"/>
      <c r="UHU38" s="173"/>
      <c r="UHV38" s="173"/>
      <c r="UHW38" s="173"/>
      <c r="UHX38" s="173"/>
      <c r="UHY38" s="173"/>
      <c r="UHZ38" s="173"/>
      <c r="UIA38" s="173"/>
      <c r="UIB38" s="173"/>
      <c r="UIC38" s="173"/>
      <c r="UID38" s="173"/>
      <c r="UIE38" s="173"/>
      <c r="UIF38" s="173"/>
      <c r="UIG38" s="173"/>
      <c r="UIH38" s="173"/>
      <c r="UII38" s="173"/>
      <c r="UIJ38" s="173"/>
      <c r="UIK38" s="173"/>
      <c r="UIL38" s="173"/>
      <c r="UIM38" s="173"/>
      <c r="UIN38" s="173"/>
      <c r="UIO38" s="173"/>
      <c r="UIP38" s="173"/>
      <c r="UIQ38" s="173"/>
      <c r="UIR38" s="173"/>
      <c r="UIS38" s="173"/>
      <c r="UIT38" s="173"/>
      <c r="UIU38" s="173"/>
      <c r="UIV38" s="173"/>
      <c r="UIW38" s="173"/>
      <c r="UIX38" s="173"/>
      <c r="UIY38" s="173"/>
      <c r="UIZ38" s="173"/>
      <c r="UJA38" s="173"/>
      <c r="UJB38" s="173"/>
      <c r="UJC38" s="173"/>
      <c r="UJD38" s="173"/>
      <c r="UJE38" s="173"/>
      <c r="UJF38" s="173"/>
      <c r="UJG38" s="173"/>
      <c r="UJH38" s="173"/>
      <c r="UJI38" s="173"/>
      <c r="UJJ38" s="173"/>
      <c r="UJK38" s="173"/>
      <c r="UJL38" s="173"/>
      <c r="UJM38" s="173"/>
      <c r="UJN38" s="173"/>
      <c r="UJO38" s="173"/>
      <c r="UJP38" s="173"/>
      <c r="UJQ38" s="173"/>
      <c r="UJR38" s="173"/>
      <c r="UJS38" s="173"/>
      <c r="UJT38" s="173"/>
      <c r="UJU38" s="173"/>
      <c r="UJV38" s="173"/>
      <c r="UJW38" s="173"/>
      <c r="UJX38" s="173"/>
      <c r="UJY38" s="173"/>
      <c r="UJZ38" s="173"/>
      <c r="UKA38" s="173"/>
      <c r="UKB38" s="173"/>
      <c r="UKC38" s="173"/>
      <c r="UKD38" s="173"/>
      <c r="UKE38" s="173"/>
      <c r="UKF38" s="173"/>
      <c r="UKG38" s="173"/>
      <c r="UKH38" s="173"/>
      <c r="UKI38" s="173"/>
      <c r="UKJ38" s="173"/>
      <c r="UKK38" s="173"/>
      <c r="UKL38" s="173"/>
      <c r="UKM38" s="173"/>
      <c r="UKN38" s="173"/>
      <c r="UKO38" s="173"/>
      <c r="UKP38" s="173"/>
      <c r="UKQ38" s="173"/>
      <c r="UKR38" s="173"/>
      <c r="UKS38" s="173"/>
      <c r="UKT38" s="173"/>
      <c r="UKU38" s="173"/>
      <c r="UKV38" s="173"/>
      <c r="UKW38" s="173"/>
      <c r="UKX38" s="173"/>
      <c r="UKY38" s="173"/>
      <c r="UKZ38" s="173"/>
      <c r="ULA38" s="173"/>
      <c r="ULB38" s="173"/>
      <c r="ULC38" s="173"/>
      <c r="ULD38" s="173"/>
      <c r="ULE38" s="173"/>
      <c r="ULF38" s="173"/>
      <c r="ULG38" s="173"/>
      <c r="ULH38" s="173"/>
      <c r="ULI38" s="173"/>
      <c r="ULJ38" s="173"/>
      <c r="ULK38" s="173"/>
      <c r="ULL38" s="173"/>
      <c r="ULM38" s="173"/>
      <c r="ULN38" s="173"/>
      <c r="ULO38" s="173"/>
      <c r="ULP38" s="173"/>
      <c r="ULQ38" s="173"/>
      <c r="ULR38" s="173"/>
      <c r="ULS38" s="173"/>
      <c r="ULT38" s="173"/>
      <c r="ULU38" s="173"/>
      <c r="ULV38" s="173"/>
      <c r="ULW38" s="173"/>
      <c r="ULX38" s="173"/>
      <c r="ULY38" s="173"/>
      <c r="ULZ38" s="173"/>
      <c r="UMA38" s="173"/>
      <c r="UMB38" s="173"/>
      <c r="UMC38" s="173"/>
      <c r="UMD38" s="173"/>
      <c r="UME38" s="173"/>
      <c r="UMF38" s="173"/>
      <c r="UMG38" s="173"/>
      <c r="UMH38" s="173"/>
      <c r="UMI38" s="173"/>
      <c r="UMJ38" s="173"/>
      <c r="UMK38" s="173"/>
      <c r="UML38" s="173"/>
      <c r="UMM38" s="173"/>
      <c r="UMN38" s="173"/>
      <c r="UMO38" s="173"/>
      <c r="UMP38" s="173"/>
      <c r="UMQ38" s="173"/>
      <c r="UMR38" s="173"/>
      <c r="UMS38" s="173"/>
      <c r="UMT38" s="173"/>
      <c r="UMU38" s="173"/>
      <c r="UMV38" s="173"/>
      <c r="UMW38" s="173"/>
      <c r="UMX38" s="173"/>
      <c r="UMY38" s="173"/>
      <c r="UMZ38" s="173"/>
      <c r="UNA38" s="173"/>
      <c r="UNB38" s="173"/>
      <c r="UNC38" s="173"/>
      <c r="UND38" s="173"/>
      <c r="UNE38" s="173"/>
      <c r="UNF38" s="173"/>
      <c r="UNG38" s="173"/>
      <c r="UNH38" s="173"/>
      <c r="UNI38" s="173"/>
      <c r="UNJ38" s="173"/>
      <c r="UNK38" s="173"/>
      <c r="UNL38" s="173"/>
      <c r="UNM38" s="173"/>
      <c r="UNN38" s="173"/>
      <c r="UNO38" s="173"/>
      <c r="UNP38" s="173"/>
      <c r="UNQ38" s="173"/>
      <c r="UNR38" s="173"/>
      <c r="UNS38" s="173"/>
      <c r="UNT38" s="173"/>
      <c r="UNU38" s="173"/>
      <c r="UNV38" s="173"/>
      <c r="UNW38" s="173"/>
      <c r="UNX38" s="173"/>
      <c r="UNY38" s="173"/>
      <c r="UNZ38" s="173"/>
      <c r="UOA38" s="173"/>
      <c r="UOB38" s="173"/>
      <c r="UOC38" s="173"/>
      <c r="UOD38" s="173"/>
      <c r="UOE38" s="173"/>
      <c r="UOF38" s="173"/>
      <c r="UOG38" s="173"/>
      <c r="UOH38" s="173"/>
      <c r="UOI38" s="173"/>
      <c r="UOJ38" s="173"/>
      <c r="UOK38" s="173"/>
      <c r="UOL38" s="173"/>
      <c r="UOM38" s="173"/>
      <c r="UON38" s="173"/>
      <c r="UOO38" s="173"/>
      <c r="UOP38" s="173"/>
      <c r="UOQ38" s="173"/>
      <c r="UOR38" s="173"/>
      <c r="UOS38" s="173"/>
      <c r="UOT38" s="173"/>
      <c r="UOU38" s="173"/>
      <c r="UOV38" s="173"/>
      <c r="UOW38" s="173"/>
      <c r="UOX38" s="173"/>
      <c r="UOY38" s="173"/>
      <c r="UOZ38" s="173"/>
      <c r="UPA38" s="173"/>
      <c r="UPB38" s="173"/>
      <c r="UPC38" s="173"/>
      <c r="UPD38" s="173"/>
      <c r="UPE38" s="173"/>
      <c r="UPF38" s="173"/>
      <c r="UPG38" s="173"/>
      <c r="UPH38" s="173"/>
      <c r="UPI38" s="173"/>
      <c r="UPJ38" s="173"/>
      <c r="UPK38" s="173"/>
      <c r="UPL38" s="173"/>
      <c r="UPM38" s="173"/>
      <c r="UPN38" s="173"/>
      <c r="UPO38" s="173"/>
      <c r="UPP38" s="173"/>
      <c r="UPQ38" s="173"/>
      <c r="UPR38" s="173"/>
      <c r="UPS38" s="173"/>
      <c r="UPT38" s="173"/>
      <c r="UPU38" s="173"/>
      <c r="UPV38" s="173"/>
      <c r="UPW38" s="173"/>
      <c r="UPX38" s="173"/>
      <c r="UPY38" s="173"/>
      <c r="UPZ38" s="173"/>
      <c r="UQA38" s="173"/>
      <c r="UQB38" s="173"/>
      <c r="UQC38" s="173"/>
      <c r="UQD38" s="173"/>
      <c r="UQE38" s="173"/>
      <c r="UQF38" s="173"/>
      <c r="UQG38" s="173"/>
      <c r="UQH38" s="173"/>
      <c r="UQI38" s="173"/>
      <c r="UQJ38" s="173"/>
      <c r="UQK38" s="173"/>
      <c r="UQL38" s="173"/>
      <c r="UQM38" s="173"/>
      <c r="UQN38" s="173"/>
      <c r="UQO38" s="173"/>
      <c r="UQP38" s="173"/>
      <c r="UQQ38" s="173"/>
      <c r="UQR38" s="173"/>
      <c r="UQS38" s="173"/>
      <c r="UQT38" s="173"/>
      <c r="UQU38" s="173"/>
      <c r="UQV38" s="173"/>
      <c r="UQW38" s="173"/>
      <c r="UQX38" s="173"/>
      <c r="UQY38" s="173"/>
      <c r="UQZ38" s="173"/>
      <c r="URA38" s="173"/>
      <c r="URB38" s="173"/>
      <c r="URC38" s="173"/>
      <c r="URD38" s="173"/>
      <c r="URE38" s="173"/>
      <c r="URF38" s="173"/>
      <c r="URG38" s="173"/>
      <c r="URH38" s="173"/>
      <c r="URI38" s="173"/>
      <c r="URJ38" s="173"/>
      <c r="URK38" s="173"/>
      <c r="URL38" s="173"/>
      <c r="URM38" s="173"/>
      <c r="URN38" s="173"/>
      <c r="URO38" s="173"/>
      <c r="URP38" s="173"/>
      <c r="URQ38" s="173"/>
      <c r="URR38" s="173"/>
      <c r="URS38" s="173"/>
      <c r="URT38" s="173"/>
      <c r="URU38" s="173"/>
      <c r="URV38" s="173"/>
      <c r="URW38" s="173"/>
      <c r="URX38" s="173"/>
      <c r="URY38" s="173"/>
      <c r="URZ38" s="173"/>
      <c r="USA38" s="173"/>
      <c r="USB38" s="173"/>
      <c r="USC38" s="173"/>
      <c r="USD38" s="173"/>
      <c r="USE38" s="173"/>
      <c r="USF38" s="173"/>
      <c r="USG38" s="173"/>
      <c r="USH38" s="173"/>
      <c r="USI38" s="173"/>
      <c r="USJ38" s="173"/>
      <c r="USK38" s="173"/>
      <c r="USL38" s="173"/>
      <c r="USM38" s="173"/>
      <c r="USN38" s="173"/>
      <c r="USO38" s="173"/>
      <c r="USP38" s="173"/>
      <c r="USQ38" s="173"/>
      <c r="USR38" s="173"/>
      <c r="USS38" s="173"/>
      <c r="UST38" s="173"/>
      <c r="USU38" s="173"/>
      <c r="USV38" s="173"/>
      <c r="USW38" s="173"/>
      <c r="USX38" s="173"/>
      <c r="USY38" s="173"/>
      <c r="USZ38" s="173"/>
      <c r="UTA38" s="173"/>
      <c r="UTB38" s="173"/>
      <c r="UTC38" s="173"/>
      <c r="UTD38" s="173"/>
      <c r="UTE38" s="173"/>
      <c r="UTF38" s="173"/>
      <c r="UTG38" s="173"/>
      <c r="UTH38" s="173"/>
      <c r="UTI38" s="173"/>
      <c r="UTJ38" s="173"/>
      <c r="UTK38" s="173"/>
      <c r="UTL38" s="173"/>
      <c r="UTM38" s="173"/>
      <c r="UTN38" s="173"/>
      <c r="UTO38" s="173"/>
      <c r="UTP38" s="173"/>
      <c r="UTQ38" s="173"/>
      <c r="UTR38" s="173"/>
      <c r="UTS38" s="173"/>
      <c r="UTT38" s="173"/>
      <c r="UTU38" s="173"/>
      <c r="UTV38" s="173"/>
      <c r="UTW38" s="173"/>
      <c r="UTX38" s="173"/>
      <c r="UTY38" s="173"/>
      <c r="UTZ38" s="173"/>
      <c r="UUA38" s="173"/>
      <c r="UUB38" s="173"/>
      <c r="UUC38" s="173"/>
      <c r="UUD38" s="173"/>
      <c r="UUE38" s="173"/>
      <c r="UUF38" s="173"/>
      <c r="UUG38" s="173"/>
      <c r="UUH38" s="173"/>
      <c r="UUI38" s="173"/>
      <c r="UUJ38" s="173"/>
      <c r="UUK38" s="173"/>
      <c r="UUL38" s="173"/>
      <c r="UUM38" s="173"/>
      <c r="UUN38" s="173"/>
      <c r="UUO38" s="173"/>
      <c r="UUP38" s="173"/>
      <c r="UUQ38" s="173"/>
      <c r="UUR38" s="173"/>
      <c r="UUS38" s="173"/>
      <c r="UUT38" s="173"/>
      <c r="UUU38" s="173"/>
      <c r="UUV38" s="173"/>
      <c r="UUW38" s="173"/>
      <c r="UUX38" s="173"/>
      <c r="UUY38" s="173"/>
      <c r="UUZ38" s="173"/>
      <c r="UVA38" s="173"/>
      <c r="UVB38" s="173"/>
      <c r="UVC38" s="173"/>
      <c r="UVD38" s="173"/>
      <c r="UVE38" s="173"/>
      <c r="UVF38" s="173"/>
      <c r="UVG38" s="173"/>
      <c r="UVH38" s="173"/>
      <c r="UVI38" s="173"/>
      <c r="UVJ38" s="173"/>
      <c r="UVK38" s="173"/>
      <c r="UVL38" s="173"/>
      <c r="UVM38" s="173"/>
      <c r="UVN38" s="173"/>
      <c r="UVO38" s="173"/>
      <c r="UVP38" s="173"/>
      <c r="UVQ38" s="173"/>
      <c r="UVR38" s="173"/>
      <c r="UVS38" s="173"/>
      <c r="UVT38" s="173"/>
      <c r="UVU38" s="173"/>
      <c r="UVV38" s="173"/>
      <c r="UVW38" s="173"/>
      <c r="UVX38" s="173"/>
      <c r="UVY38" s="173"/>
      <c r="UVZ38" s="173"/>
      <c r="UWA38" s="173"/>
      <c r="UWB38" s="173"/>
      <c r="UWC38" s="173"/>
      <c r="UWD38" s="173"/>
      <c r="UWE38" s="173"/>
      <c r="UWF38" s="173"/>
      <c r="UWG38" s="173"/>
      <c r="UWH38" s="173"/>
      <c r="UWI38" s="173"/>
      <c r="UWJ38" s="173"/>
      <c r="UWK38" s="173"/>
      <c r="UWL38" s="173"/>
      <c r="UWM38" s="173"/>
      <c r="UWN38" s="173"/>
      <c r="UWO38" s="173"/>
      <c r="UWP38" s="173"/>
      <c r="UWQ38" s="173"/>
      <c r="UWR38" s="173"/>
      <c r="UWS38" s="173"/>
      <c r="UWT38" s="173"/>
      <c r="UWU38" s="173"/>
      <c r="UWV38" s="173"/>
      <c r="UWW38" s="173"/>
      <c r="UWX38" s="173"/>
      <c r="UWY38" s="173"/>
      <c r="UWZ38" s="173"/>
      <c r="UXA38" s="173"/>
      <c r="UXB38" s="173"/>
      <c r="UXC38" s="173"/>
      <c r="UXD38" s="173"/>
      <c r="UXE38" s="173"/>
      <c r="UXF38" s="173"/>
      <c r="UXG38" s="173"/>
      <c r="UXH38" s="173"/>
      <c r="UXI38" s="173"/>
      <c r="UXJ38" s="173"/>
      <c r="UXK38" s="173"/>
      <c r="UXL38" s="173"/>
      <c r="UXM38" s="173"/>
      <c r="UXN38" s="173"/>
      <c r="UXO38" s="173"/>
      <c r="UXP38" s="173"/>
      <c r="UXQ38" s="173"/>
      <c r="UXR38" s="173"/>
      <c r="UXS38" s="173"/>
      <c r="UXT38" s="173"/>
      <c r="UXU38" s="173"/>
      <c r="UXV38" s="173"/>
      <c r="UXW38" s="173"/>
      <c r="UXX38" s="173"/>
      <c r="UXY38" s="173"/>
      <c r="UXZ38" s="173"/>
      <c r="UYA38" s="173"/>
      <c r="UYB38" s="173"/>
      <c r="UYC38" s="173"/>
      <c r="UYD38" s="173"/>
      <c r="UYE38" s="173"/>
      <c r="UYF38" s="173"/>
      <c r="UYG38" s="173"/>
      <c r="UYH38" s="173"/>
      <c r="UYI38" s="173"/>
      <c r="UYJ38" s="173"/>
      <c r="UYK38" s="173"/>
      <c r="UYL38" s="173"/>
      <c r="UYM38" s="173"/>
      <c r="UYN38" s="173"/>
      <c r="UYO38" s="173"/>
      <c r="UYP38" s="173"/>
      <c r="UYQ38" s="173"/>
      <c r="UYR38" s="173"/>
      <c r="UYS38" s="173"/>
      <c r="UYT38" s="173"/>
      <c r="UYU38" s="173"/>
      <c r="UYV38" s="173"/>
      <c r="UYW38" s="173"/>
      <c r="UYX38" s="173"/>
      <c r="UYY38" s="173"/>
      <c r="UYZ38" s="173"/>
      <c r="UZA38" s="173"/>
      <c r="UZB38" s="173"/>
      <c r="UZC38" s="173"/>
      <c r="UZD38" s="173"/>
      <c r="UZE38" s="173"/>
      <c r="UZF38" s="173"/>
      <c r="UZG38" s="173"/>
      <c r="UZH38" s="173"/>
      <c r="UZI38" s="173"/>
      <c r="UZJ38" s="173"/>
      <c r="UZK38" s="173"/>
      <c r="UZL38" s="173"/>
      <c r="UZM38" s="173"/>
      <c r="UZN38" s="173"/>
      <c r="UZO38" s="173"/>
      <c r="UZP38" s="173"/>
      <c r="UZQ38" s="173"/>
      <c r="UZR38" s="173"/>
      <c r="UZS38" s="173"/>
      <c r="UZT38" s="173"/>
      <c r="UZU38" s="173"/>
      <c r="UZV38" s="173"/>
      <c r="UZW38" s="173"/>
      <c r="UZX38" s="173"/>
      <c r="UZY38" s="173"/>
      <c r="UZZ38" s="173"/>
      <c r="VAA38" s="173"/>
      <c r="VAB38" s="173"/>
      <c r="VAC38" s="173"/>
      <c r="VAD38" s="173"/>
      <c r="VAE38" s="173"/>
      <c r="VAF38" s="173"/>
      <c r="VAG38" s="173"/>
      <c r="VAH38" s="173"/>
      <c r="VAI38" s="173"/>
      <c r="VAJ38" s="173"/>
      <c r="VAK38" s="173"/>
      <c r="VAL38" s="173"/>
      <c r="VAM38" s="173"/>
      <c r="VAN38" s="173"/>
      <c r="VAO38" s="173"/>
      <c r="VAP38" s="173"/>
      <c r="VAQ38" s="173"/>
      <c r="VAR38" s="173"/>
      <c r="VAS38" s="173"/>
      <c r="VAT38" s="173"/>
      <c r="VAU38" s="173"/>
      <c r="VAV38" s="173"/>
      <c r="VAW38" s="173"/>
      <c r="VAX38" s="173"/>
      <c r="VAY38" s="173"/>
      <c r="VAZ38" s="173"/>
      <c r="VBA38" s="173"/>
      <c r="VBB38" s="173"/>
      <c r="VBC38" s="173"/>
      <c r="VBD38" s="173"/>
      <c r="VBE38" s="173"/>
      <c r="VBF38" s="173"/>
      <c r="VBG38" s="173"/>
      <c r="VBH38" s="173"/>
      <c r="VBI38" s="173"/>
      <c r="VBJ38" s="173"/>
      <c r="VBK38" s="173"/>
      <c r="VBL38" s="173"/>
      <c r="VBM38" s="173"/>
      <c r="VBN38" s="173"/>
      <c r="VBO38" s="173"/>
      <c r="VBP38" s="173"/>
      <c r="VBQ38" s="173"/>
      <c r="VBR38" s="173"/>
      <c r="VBS38" s="173"/>
      <c r="VBT38" s="173"/>
      <c r="VBU38" s="173"/>
      <c r="VBV38" s="173"/>
      <c r="VBW38" s="173"/>
      <c r="VBX38" s="173"/>
      <c r="VBY38" s="173"/>
      <c r="VBZ38" s="173"/>
      <c r="VCA38" s="173"/>
      <c r="VCB38" s="173"/>
      <c r="VCC38" s="173"/>
      <c r="VCD38" s="173"/>
      <c r="VCE38" s="173"/>
      <c r="VCF38" s="173"/>
      <c r="VCG38" s="173"/>
      <c r="VCH38" s="173"/>
      <c r="VCI38" s="173"/>
      <c r="VCJ38" s="173"/>
      <c r="VCK38" s="173"/>
      <c r="VCL38" s="173"/>
      <c r="VCM38" s="173"/>
      <c r="VCN38" s="173"/>
      <c r="VCO38" s="173"/>
      <c r="VCP38" s="173"/>
      <c r="VCQ38" s="173"/>
      <c r="VCR38" s="173"/>
      <c r="VCS38" s="173"/>
      <c r="VCT38" s="173"/>
      <c r="VCU38" s="173"/>
      <c r="VCV38" s="173"/>
      <c r="VCW38" s="173"/>
      <c r="VCX38" s="173"/>
      <c r="VCY38" s="173"/>
      <c r="VCZ38" s="173"/>
      <c r="VDA38" s="173"/>
      <c r="VDB38" s="173"/>
      <c r="VDC38" s="173"/>
      <c r="VDD38" s="173"/>
      <c r="VDE38" s="173"/>
      <c r="VDF38" s="173"/>
      <c r="VDG38" s="173"/>
      <c r="VDH38" s="173"/>
      <c r="VDI38" s="173"/>
      <c r="VDJ38" s="173"/>
      <c r="VDK38" s="173"/>
      <c r="VDL38" s="173"/>
      <c r="VDM38" s="173"/>
      <c r="VDN38" s="173"/>
      <c r="VDO38" s="173"/>
      <c r="VDP38" s="173"/>
      <c r="VDQ38" s="173"/>
      <c r="VDR38" s="173"/>
      <c r="VDS38" s="173"/>
      <c r="VDT38" s="173"/>
      <c r="VDU38" s="173"/>
      <c r="VDV38" s="173"/>
      <c r="VDW38" s="173"/>
      <c r="VDX38" s="173"/>
      <c r="VDY38" s="173"/>
      <c r="VDZ38" s="173"/>
      <c r="VEA38" s="173"/>
      <c r="VEB38" s="173"/>
      <c r="VEC38" s="173"/>
      <c r="VED38" s="173"/>
      <c r="VEE38" s="173"/>
      <c r="VEF38" s="173"/>
      <c r="VEG38" s="173"/>
      <c r="VEH38" s="173"/>
      <c r="VEI38" s="173"/>
      <c r="VEJ38" s="173"/>
      <c r="VEK38" s="173"/>
      <c r="VEL38" s="173"/>
      <c r="VEM38" s="173"/>
      <c r="VEN38" s="173"/>
      <c r="VEO38" s="173"/>
      <c r="VEP38" s="173"/>
      <c r="VEQ38" s="173"/>
      <c r="VER38" s="173"/>
      <c r="VES38" s="173"/>
      <c r="VET38" s="173"/>
      <c r="VEU38" s="173"/>
      <c r="VEV38" s="173"/>
      <c r="VEW38" s="173"/>
      <c r="VEX38" s="173"/>
      <c r="VEY38" s="173"/>
      <c r="VEZ38" s="173"/>
      <c r="VFA38" s="173"/>
      <c r="VFB38" s="173"/>
      <c r="VFC38" s="173"/>
      <c r="VFD38" s="173"/>
      <c r="VFE38" s="173"/>
      <c r="VFF38" s="173"/>
      <c r="VFG38" s="173"/>
      <c r="VFH38" s="173"/>
      <c r="VFI38" s="173"/>
      <c r="VFJ38" s="173"/>
      <c r="VFK38" s="173"/>
      <c r="VFL38" s="173"/>
      <c r="VFM38" s="173"/>
      <c r="VFN38" s="173"/>
      <c r="VFO38" s="173"/>
      <c r="VFP38" s="173"/>
      <c r="VFQ38" s="173"/>
      <c r="VFR38" s="173"/>
      <c r="VFS38" s="173"/>
      <c r="VFT38" s="173"/>
      <c r="VFU38" s="173"/>
      <c r="VFV38" s="173"/>
      <c r="VFW38" s="173"/>
      <c r="VFX38" s="173"/>
      <c r="VFY38" s="173"/>
      <c r="VFZ38" s="173"/>
      <c r="VGA38" s="173"/>
      <c r="VGB38" s="173"/>
      <c r="VGC38" s="173"/>
      <c r="VGD38" s="173"/>
      <c r="VGE38" s="173"/>
      <c r="VGF38" s="173"/>
      <c r="VGG38" s="173"/>
      <c r="VGH38" s="173"/>
      <c r="VGI38" s="173"/>
      <c r="VGJ38" s="173"/>
      <c r="VGK38" s="173"/>
      <c r="VGL38" s="173"/>
      <c r="VGM38" s="173"/>
      <c r="VGN38" s="173"/>
      <c r="VGO38" s="173"/>
      <c r="VGP38" s="173"/>
      <c r="VGQ38" s="173"/>
      <c r="VGR38" s="173"/>
      <c r="VGS38" s="173"/>
      <c r="VGT38" s="173"/>
      <c r="VGU38" s="173"/>
      <c r="VGV38" s="173"/>
      <c r="VGW38" s="173"/>
      <c r="VGX38" s="173"/>
      <c r="VGY38" s="173"/>
      <c r="VGZ38" s="173"/>
      <c r="VHA38" s="173"/>
      <c r="VHB38" s="173"/>
      <c r="VHC38" s="173"/>
      <c r="VHD38" s="173"/>
      <c r="VHE38" s="173"/>
      <c r="VHF38" s="173"/>
      <c r="VHG38" s="173"/>
      <c r="VHH38" s="173"/>
      <c r="VHI38" s="173"/>
      <c r="VHJ38" s="173"/>
      <c r="VHK38" s="173"/>
      <c r="VHL38" s="173"/>
      <c r="VHM38" s="173"/>
      <c r="VHN38" s="173"/>
      <c r="VHO38" s="173"/>
      <c r="VHP38" s="173"/>
      <c r="VHQ38" s="173"/>
      <c r="VHR38" s="173"/>
      <c r="VHS38" s="173"/>
      <c r="VHT38" s="173"/>
      <c r="VHU38" s="173"/>
      <c r="VHV38" s="173"/>
      <c r="VHW38" s="173"/>
      <c r="VHX38" s="173"/>
      <c r="VHY38" s="173"/>
      <c r="VHZ38" s="173"/>
      <c r="VIA38" s="173"/>
      <c r="VIB38" s="173"/>
      <c r="VIC38" s="173"/>
      <c r="VID38" s="173"/>
      <c r="VIE38" s="173"/>
      <c r="VIF38" s="173"/>
      <c r="VIG38" s="173"/>
      <c r="VIH38" s="173"/>
      <c r="VII38" s="173"/>
      <c r="VIJ38" s="173"/>
      <c r="VIK38" s="173"/>
      <c r="VIL38" s="173"/>
      <c r="VIM38" s="173"/>
      <c r="VIN38" s="173"/>
      <c r="VIO38" s="173"/>
      <c r="VIP38" s="173"/>
      <c r="VIQ38" s="173"/>
      <c r="VIR38" s="173"/>
      <c r="VIS38" s="173"/>
      <c r="VIT38" s="173"/>
      <c r="VIU38" s="173"/>
      <c r="VIV38" s="173"/>
      <c r="VIW38" s="173"/>
      <c r="VIX38" s="173"/>
      <c r="VIY38" s="173"/>
      <c r="VIZ38" s="173"/>
      <c r="VJA38" s="173"/>
      <c r="VJB38" s="173"/>
      <c r="VJC38" s="173"/>
      <c r="VJD38" s="173"/>
      <c r="VJE38" s="173"/>
      <c r="VJF38" s="173"/>
      <c r="VJG38" s="173"/>
      <c r="VJH38" s="173"/>
      <c r="VJI38" s="173"/>
      <c r="VJJ38" s="173"/>
      <c r="VJK38" s="173"/>
      <c r="VJL38" s="173"/>
      <c r="VJM38" s="173"/>
      <c r="VJN38" s="173"/>
      <c r="VJO38" s="173"/>
      <c r="VJP38" s="173"/>
      <c r="VJQ38" s="173"/>
      <c r="VJR38" s="173"/>
      <c r="VJS38" s="173"/>
      <c r="VJT38" s="173"/>
      <c r="VJU38" s="173"/>
      <c r="VJV38" s="173"/>
      <c r="VJW38" s="173"/>
      <c r="VJX38" s="173"/>
      <c r="VJY38" s="173"/>
      <c r="VJZ38" s="173"/>
      <c r="VKA38" s="173"/>
      <c r="VKB38" s="173"/>
      <c r="VKC38" s="173"/>
      <c r="VKD38" s="173"/>
      <c r="VKE38" s="173"/>
      <c r="VKF38" s="173"/>
      <c r="VKG38" s="173"/>
      <c r="VKH38" s="173"/>
      <c r="VKI38" s="173"/>
      <c r="VKJ38" s="173"/>
      <c r="VKK38" s="173"/>
      <c r="VKL38" s="173"/>
      <c r="VKM38" s="173"/>
      <c r="VKN38" s="173"/>
      <c r="VKO38" s="173"/>
      <c r="VKP38" s="173"/>
      <c r="VKQ38" s="173"/>
      <c r="VKR38" s="173"/>
      <c r="VKS38" s="173"/>
      <c r="VKT38" s="173"/>
      <c r="VKU38" s="173"/>
      <c r="VKV38" s="173"/>
      <c r="VKW38" s="173"/>
      <c r="VKX38" s="173"/>
      <c r="VKY38" s="173"/>
      <c r="VKZ38" s="173"/>
      <c r="VLA38" s="173"/>
      <c r="VLB38" s="173"/>
      <c r="VLC38" s="173"/>
      <c r="VLD38" s="173"/>
      <c r="VLE38" s="173"/>
      <c r="VLF38" s="173"/>
      <c r="VLG38" s="173"/>
      <c r="VLH38" s="173"/>
      <c r="VLI38" s="173"/>
      <c r="VLJ38" s="173"/>
      <c r="VLK38" s="173"/>
      <c r="VLL38" s="173"/>
      <c r="VLM38" s="173"/>
      <c r="VLN38" s="173"/>
      <c r="VLO38" s="173"/>
      <c r="VLP38" s="173"/>
      <c r="VLQ38" s="173"/>
      <c r="VLR38" s="173"/>
      <c r="VLS38" s="173"/>
      <c r="VLT38" s="173"/>
      <c r="VLU38" s="173"/>
      <c r="VLV38" s="173"/>
      <c r="VLW38" s="173"/>
      <c r="VLX38" s="173"/>
      <c r="VLY38" s="173"/>
      <c r="VLZ38" s="173"/>
      <c r="VMA38" s="173"/>
      <c r="VMB38" s="173"/>
      <c r="VMC38" s="173"/>
      <c r="VMD38" s="173"/>
      <c r="VME38" s="173"/>
      <c r="VMF38" s="173"/>
      <c r="VMG38" s="173"/>
      <c r="VMH38" s="173"/>
      <c r="VMI38" s="173"/>
      <c r="VMJ38" s="173"/>
      <c r="VMK38" s="173"/>
      <c r="VML38" s="173"/>
      <c r="VMM38" s="173"/>
      <c r="VMN38" s="173"/>
      <c r="VMO38" s="173"/>
      <c r="VMP38" s="173"/>
      <c r="VMQ38" s="173"/>
      <c r="VMR38" s="173"/>
      <c r="VMS38" s="173"/>
      <c r="VMT38" s="173"/>
      <c r="VMU38" s="173"/>
      <c r="VMV38" s="173"/>
      <c r="VMW38" s="173"/>
      <c r="VMX38" s="173"/>
      <c r="VMY38" s="173"/>
      <c r="VMZ38" s="173"/>
      <c r="VNA38" s="173"/>
      <c r="VNB38" s="173"/>
      <c r="VNC38" s="173"/>
      <c r="VND38" s="173"/>
      <c r="VNE38" s="173"/>
      <c r="VNF38" s="173"/>
      <c r="VNG38" s="173"/>
      <c r="VNH38" s="173"/>
      <c r="VNI38" s="173"/>
      <c r="VNJ38" s="173"/>
      <c r="VNK38" s="173"/>
      <c r="VNL38" s="173"/>
      <c r="VNM38" s="173"/>
      <c r="VNN38" s="173"/>
      <c r="VNO38" s="173"/>
      <c r="VNP38" s="173"/>
      <c r="VNQ38" s="173"/>
      <c r="VNR38" s="173"/>
      <c r="VNS38" s="173"/>
      <c r="VNT38" s="173"/>
      <c r="VNU38" s="173"/>
      <c r="VNV38" s="173"/>
      <c r="VNW38" s="173"/>
      <c r="VNX38" s="173"/>
      <c r="VNY38" s="173"/>
      <c r="VNZ38" s="173"/>
      <c r="VOA38" s="173"/>
      <c r="VOB38" s="173"/>
      <c r="VOC38" s="173"/>
      <c r="VOD38" s="173"/>
      <c r="VOE38" s="173"/>
      <c r="VOF38" s="173"/>
      <c r="VOG38" s="173"/>
      <c r="VOH38" s="173"/>
      <c r="VOI38" s="173"/>
      <c r="VOJ38" s="173"/>
      <c r="VOK38" s="173"/>
      <c r="VOL38" s="173"/>
      <c r="VOM38" s="173"/>
      <c r="VON38" s="173"/>
      <c r="VOO38" s="173"/>
      <c r="VOP38" s="173"/>
      <c r="VOQ38" s="173"/>
      <c r="VOR38" s="173"/>
      <c r="VOS38" s="173"/>
      <c r="VOT38" s="173"/>
      <c r="VOU38" s="173"/>
      <c r="VOV38" s="173"/>
      <c r="VOW38" s="173"/>
      <c r="VOX38" s="173"/>
      <c r="VOY38" s="173"/>
      <c r="VOZ38" s="173"/>
      <c r="VPA38" s="173"/>
      <c r="VPB38" s="173"/>
      <c r="VPC38" s="173"/>
      <c r="VPD38" s="173"/>
      <c r="VPE38" s="173"/>
      <c r="VPF38" s="173"/>
      <c r="VPG38" s="173"/>
      <c r="VPH38" s="173"/>
      <c r="VPI38" s="173"/>
      <c r="VPJ38" s="173"/>
      <c r="VPK38" s="173"/>
      <c r="VPL38" s="173"/>
      <c r="VPM38" s="173"/>
      <c r="VPN38" s="173"/>
      <c r="VPO38" s="173"/>
      <c r="VPP38" s="173"/>
      <c r="VPQ38" s="173"/>
      <c r="VPR38" s="173"/>
      <c r="VPS38" s="173"/>
      <c r="VPT38" s="173"/>
      <c r="VPU38" s="173"/>
      <c r="VPV38" s="173"/>
      <c r="VPW38" s="173"/>
      <c r="VPX38" s="173"/>
      <c r="VPY38" s="173"/>
      <c r="VPZ38" s="173"/>
      <c r="VQA38" s="173"/>
      <c r="VQB38" s="173"/>
      <c r="VQC38" s="173"/>
      <c r="VQD38" s="173"/>
      <c r="VQE38" s="173"/>
      <c r="VQF38" s="173"/>
      <c r="VQG38" s="173"/>
      <c r="VQH38" s="173"/>
      <c r="VQI38" s="173"/>
      <c r="VQJ38" s="173"/>
      <c r="VQK38" s="173"/>
      <c r="VQL38" s="173"/>
      <c r="VQM38" s="173"/>
      <c r="VQN38" s="173"/>
      <c r="VQO38" s="173"/>
      <c r="VQP38" s="173"/>
      <c r="VQQ38" s="173"/>
      <c r="VQR38" s="173"/>
      <c r="VQS38" s="173"/>
      <c r="VQT38" s="173"/>
      <c r="VQU38" s="173"/>
      <c r="VQV38" s="173"/>
      <c r="VQW38" s="173"/>
      <c r="VQX38" s="173"/>
      <c r="VQY38" s="173"/>
      <c r="VQZ38" s="173"/>
      <c r="VRA38" s="173"/>
      <c r="VRB38" s="173"/>
      <c r="VRC38" s="173"/>
      <c r="VRD38" s="173"/>
      <c r="VRE38" s="173"/>
      <c r="VRF38" s="173"/>
      <c r="VRG38" s="173"/>
      <c r="VRH38" s="173"/>
      <c r="VRI38" s="173"/>
      <c r="VRJ38" s="173"/>
      <c r="VRK38" s="173"/>
      <c r="VRL38" s="173"/>
      <c r="VRM38" s="173"/>
      <c r="VRN38" s="173"/>
      <c r="VRO38" s="173"/>
      <c r="VRP38" s="173"/>
      <c r="VRQ38" s="173"/>
      <c r="VRR38" s="173"/>
      <c r="VRS38" s="173"/>
      <c r="VRT38" s="173"/>
      <c r="VRU38" s="173"/>
      <c r="VRV38" s="173"/>
      <c r="VRW38" s="173"/>
      <c r="VRX38" s="173"/>
      <c r="VRY38" s="173"/>
      <c r="VRZ38" s="173"/>
      <c r="VSA38" s="173"/>
      <c r="VSB38" s="173"/>
      <c r="VSC38" s="173"/>
      <c r="VSD38" s="173"/>
      <c r="VSE38" s="173"/>
      <c r="VSF38" s="173"/>
      <c r="VSG38" s="173"/>
      <c r="VSH38" s="173"/>
      <c r="VSI38" s="173"/>
      <c r="VSJ38" s="173"/>
      <c r="VSK38" s="173"/>
      <c r="VSL38" s="173"/>
      <c r="VSM38" s="173"/>
      <c r="VSN38" s="173"/>
      <c r="VSO38" s="173"/>
      <c r="VSP38" s="173"/>
      <c r="VSQ38" s="173"/>
      <c r="VSR38" s="173"/>
      <c r="VSS38" s="173"/>
      <c r="VST38" s="173"/>
      <c r="VSU38" s="173"/>
      <c r="VSV38" s="173"/>
      <c r="VSW38" s="173"/>
      <c r="VSX38" s="173"/>
      <c r="VSY38" s="173"/>
      <c r="VSZ38" s="173"/>
      <c r="VTA38" s="173"/>
      <c r="VTB38" s="173"/>
      <c r="VTC38" s="173"/>
      <c r="VTD38" s="173"/>
      <c r="VTE38" s="173"/>
      <c r="VTF38" s="173"/>
      <c r="VTG38" s="173"/>
      <c r="VTH38" s="173"/>
      <c r="VTI38" s="173"/>
      <c r="VTJ38" s="173"/>
      <c r="VTK38" s="173"/>
      <c r="VTL38" s="173"/>
      <c r="VTM38" s="173"/>
      <c r="VTN38" s="173"/>
      <c r="VTO38" s="173"/>
      <c r="VTP38" s="173"/>
      <c r="VTQ38" s="173"/>
      <c r="VTR38" s="173"/>
      <c r="VTS38" s="173"/>
      <c r="VTT38" s="173"/>
      <c r="VTU38" s="173"/>
      <c r="VTV38" s="173"/>
      <c r="VTW38" s="173"/>
      <c r="VTX38" s="173"/>
      <c r="VTY38" s="173"/>
      <c r="VTZ38" s="173"/>
      <c r="VUA38" s="173"/>
      <c r="VUB38" s="173"/>
      <c r="VUC38" s="173"/>
      <c r="VUD38" s="173"/>
      <c r="VUE38" s="173"/>
      <c r="VUF38" s="173"/>
      <c r="VUG38" s="173"/>
      <c r="VUH38" s="173"/>
      <c r="VUI38" s="173"/>
      <c r="VUJ38" s="173"/>
      <c r="VUK38" s="173"/>
      <c r="VUL38" s="173"/>
      <c r="VUM38" s="173"/>
      <c r="VUN38" s="173"/>
      <c r="VUO38" s="173"/>
      <c r="VUP38" s="173"/>
      <c r="VUQ38" s="173"/>
      <c r="VUR38" s="173"/>
      <c r="VUS38" s="173"/>
      <c r="VUT38" s="173"/>
      <c r="VUU38" s="173"/>
      <c r="VUV38" s="173"/>
      <c r="VUW38" s="173"/>
      <c r="VUX38" s="173"/>
      <c r="VUY38" s="173"/>
      <c r="VUZ38" s="173"/>
      <c r="VVA38" s="173"/>
      <c r="VVB38" s="173"/>
      <c r="VVC38" s="173"/>
      <c r="VVD38" s="173"/>
      <c r="VVE38" s="173"/>
      <c r="VVF38" s="173"/>
      <c r="VVG38" s="173"/>
      <c r="VVH38" s="173"/>
      <c r="VVI38" s="173"/>
      <c r="VVJ38" s="173"/>
      <c r="VVK38" s="173"/>
      <c r="VVL38" s="173"/>
      <c r="VVM38" s="173"/>
      <c r="VVN38" s="173"/>
      <c r="VVO38" s="173"/>
      <c r="VVP38" s="173"/>
      <c r="VVQ38" s="173"/>
      <c r="VVR38" s="173"/>
      <c r="VVS38" s="173"/>
      <c r="VVT38" s="173"/>
      <c r="VVU38" s="173"/>
      <c r="VVV38" s="173"/>
      <c r="VVW38" s="173"/>
      <c r="VVX38" s="173"/>
      <c r="VVY38" s="173"/>
      <c r="VVZ38" s="173"/>
      <c r="VWA38" s="173"/>
      <c r="VWB38" s="173"/>
      <c r="VWC38" s="173"/>
      <c r="VWD38" s="173"/>
      <c r="VWE38" s="173"/>
      <c r="VWF38" s="173"/>
      <c r="VWG38" s="173"/>
      <c r="VWH38" s="173"/>
      <c r="VWI38" s="173"/>
      <c r="VWJ38" s="173"/>
      <c r="VWK38" s="173"/>
      <c r="VWL38" s="173"/>
      <c r="VWM38" s="173"/>
      <c r="VWN38" s="173"/>
      <c r="VWO38" s="173"/>
      <c r="VWP38" s="173"/>
      <c r="VWQ38" s="173"/>
      <c r="VWR38" s="173"/>
      <c r="VWS38" s="173"/>
      <c r="VWT38" s="173"/>
      <c r="VWU38" s="173"/>
      <c r="VWV38" s="173"/>
      <c r="VWW38" s="173"/>
      <c r="VWX38" s="173"/>
      <c r="VWY38" s="173"/>
      <c r="VWZ38" s="173"/>
      <c r="VXA38" s="173"/>
      <c r="VXB38" s="173"/>
      <c r="VXC38" s="173"/>
      <c r="VXD38" s="173"/>
      <c r="VXE38" s="173"/>
      <c r="VXF38" s="173"/>
      <c r="VXG38" s="173"/>
      <c r="VXH38" s="173"/>
      <c r="VXI38" s="173"/>
      <c r="VXJ38" s="173"/>
      <c r="VXK38" s="173"/>
      <c r="VXL38" s="173"/>
      <c r="VXM38" s="173"/>
      <c r="VXN38" s="173"/>
      <c r="VXO38" s="173"/>
      <c r="VXP38" s="173"/>
      <c r="VXQ38" s="173"/>
      <c r="VXR38" s="173"/>
      <c r="VXS38" s="173"/>
      <c r="VXT38" s="173"/>
      <c r="VXU38" s="173"/>
      <c r="VXV38" s="173"/>
      <c r="VXW38" s="173"/>
      <c r="VXX38" s="173"/>
      <c r="VXY38" s="173"/>
      <c r="VXZ38" s="173"/>
      <c r="VYA38" s="173"/>
      <c r="VYB38" s="173"/>
      <c r="VYC38" s="173"/>
      <c r="VYD38" s="173"/>
      <c r="VYE38" s="173"/>
      <c r="VYF38" s="173"/>
      <c r="VYG38" s="173"/>
      <c r="VYH38" s="173"/>
      <c r="VYI38" s="173"/>
      <c r="VYJ38" s="173"/>
      <c r="VYK38" s="173"/>
      <c r="VYL38" s="173"/>
      <c r="VYM38" s="173"/>
      <c r="VYN38" s="173"/>
      <c r="VYO38" s="173"/>
      <c r="VYP38" s="173"/>
      <c r="VYQ38" s="173"/>
      <c r="VYR38" s="173"/>
      <c r="VYS38" s="173"/>
      <c r="VYT38" s="173"/>
      <c r="VYU38" s="173"/>
      <c r="VYV38" s="173"/>
      <c r="VYW38" s="173"/>
      <c r="VYX38" s="173"/>
      <c r="VYY38" s="173"/>
      <c r="VYZ38" s="173"/>
      <c r="VZA38" s="173"/>
      <c r="VZB38" s="173"/>
      <c r="VZC38" s="173"/>
      <c r="VZD38" s="173"/>
      <c r="VZE38" s="173"/>
      <c r="VZF38" s="173"/>
      <c r="VZG38" s="173"/>
      <c r="VZH38" s="173"/>
      <c r="VZI38" s="173"/>
      <c r="VZJ38" s="173"/>
      <c r="VZK38" s="173"/>
      <c r="VZL38" s="173"/>
      <c r="VZM38" s="173"/>
      <c r="VZN38" s="173"/>
      <c r="VZO38" s="173"/>
      <c r="VZP38" s="173"/>
      <c r="VZQ38" s="173"/>
      <c r="VZR38" s="173"/>
      <c r="VZS38" s="173"/>
      <c r="VZT38" s="173"/>
      <c r="VZU38" s="173"/>
      <c r="VZV38" s="173"/>
      <c r="VZW38" s="173"/>
      <c r="VZX38" s="173"/>
      <c r="VZY38" s="173"/>
      <c r="VZZ38" s="173"/>
      <c r="WAA38" s="173"/>
      <c r="WAB38" s="173"/>
      <c r="WAC38" s="173"/>
      <c r="WAD38" s="173"/>
      <c r="WAE38" s="173"/>
      <c r="WAF38" s="173"/>
      <c r="WAG38" s="173"/>
      <c r="WAH38" s="173"/>
      <c r="WAI38" s="173"/>
      <c r="WAJ38" s="173"/>
      <c r="WAK38" s="173"/>
      <c r="WAL38" s="173"/>
      <c r="WAM38" s="173"/>
      <c r="WAN38" s="173"/>
      <c r="WAO38" s="173"/>
      <c r="WAP38" s="173"/>
      <c r="WAQ38" s="173"/>
      <c r="WAR38" s="173"/>
      <c r="WAS38" s="173"/>
      <c r="WAT38" s="173"/>
      <c r="WAU38" s="173"/>
      <c r="WAV38" s="173"/>
      <c r="WAW38" s="173"/>
      <c r="WAX38" s="173"/>
      <c r="WAY38" s="173"/>
      <c r="WAZ38" s="173"/>
      <c r="WBA38" s="173"/>
      <c r="WBB38" s="173"/>
      <c r="WBC38" s="173"/>
      <c r="WBD38" s="173"/>
      <c r="WBE38" s="173"/>
      <c r="WBF38" s="173"/>
      <c r="WBG38" s="173"/>
      <c r="WBH38" s="173"/>
      <c r="WBI38" s="173"/>
      <c r="WBJ38" s="173"/>
      <c r="WBK38" s="173"/>
      <c r="WBL38" s="173"/>
      <c r="WBM38" s="173"/>
      <c r="WBN38" s="173"/>
      <c r="WBO38" s="173"/>
      <c r="WBP38" s="173"/>
      <c r="WBQ38" s="173"/>
      <c r="WBR38" s="173"/>
      <c r="WBS38" s="173"/>
      <c r="WBT38" s="173"/>
      <c r="WBU38" s="173"/>
      <c r="WBV38" s="173"/>
      <c r="WBW38" s="173"/>
      <c r="WBX38" s="173"/>
      <c r="WBY38" s="173"/>
      <c r="WBZ38" s="173"/>
      <c r="WCA38" s="173"/>
      <c r="WCB38" s="173"/>
      <c r="WCC38" s="173"/>
      <c r="WCD38" s="173"/>
      <c r="WCE38" s="173"/>
      <c r="WCF38" s="173"/>
      <c r="WCG38" s="173"/>
      <c r="WCH38" s="173"/>
      <c r="WCI38" s="173"/>
      <c r="WCJ38" s="173"/>
      <c r="WCK38" s="173"/>
      <c r="WCL38" s="173"/>
      <c r="WCM38" s="173"/>
      <c r="WCN38" s="173"/>
      <c r="WCO38" s="173"/>
      <c r="WCP38" s="173"/>
      <c r="WCQ38" s="173"/>
      <c r="WCR38" s="173"/>
      <c r="WCS38" s="173"/>
      <c r="WCT38" s="173"/>
      <c r="WCU38" s="173"/>
      <c r="WCV38" s="173"/>
      <c r="WCW38" s="173"/>
      <c r="WCX38" s="173"/>
      <c r="WCY38" s="173"/>
      <c r="WCZ38" s="173"/>
      <c r="WDA38" s="173"/>
      <c r="WDB38" s="173"/>
      <c r="WDC38" s="173"/>
      <c r="WDD38" s="173"/>
      <c r="WDE38" s="173"/>
      <c r="WDF38" s="173"/>
      <c r="WDG38" s="173"/>
      <c r="WDH38" s="173"/>
      <c r="WDI38" s="173"/>
      <c r="WDJ38" s="173"/>
      <c r="WDK38" s="173"/>
      <c r="WDL38" s="173"/>
      <c r="WDM38" s="173"/>
      <c r="WDN38" s="173"/>
      <c r="WDO38" s="173"/>
      <c r="WDP38" s="173"/>
      <c r="WDQ38" s="173"/>
      <c r="WDR38" s="173"/>
      <c r="WDS38" s="173"/>
      <c r="WDT38" s="173"/>
      <c r="WDU38" s="173"/>
      <c r="WDV38" s="173"/>
      <c r="WDW38" s="173"/>
      <c r="WDX38" s="173"/>
      <c r="WDY38" s="173"/>
      <c r="WDZ38" s="173"/>
      <c r="WEA38" s="173"/>
      <c r="WEB38" s="173"/>
      <c r="WEC38" s="173"/>
      <c r="WED38" s="173"/>
      <c r="WEE38" s="173"/>
      <c r="WEF38" s="173"/>
      <c r="WEG38" s="173"/>
      <c r="WEH38" s="173"/>
      <c r="WEI38" s="173"/>
      <c r="WEJ38" s="173"/>
      <c r="WEK38" s="173"/>
      <c r="WEL38" s="173"/>
      <c r="WEM38" s="173"/>
      <c r="WEN38" s="173"/>
      <c r="WEO38" s="173"/>
      <c r="WEP38" s="173"/>
      <c r="WEQ38" s="173"/>
      <c r="WER38" s="173"/>
      <c r="WES38" s="173"/>
      <c r="WET38" s="173"/>
      <c r="WEU38" s="173"/>
      <c r="WEV38" s="173"/>
      <c r="WEW38" s="173"/>
      <c r="WEX38" s="173"/>
      <c r="WEY38" s="173"/>
      <c r="WEZ38" s="173"/>
      <c r="WFA38" s="173"/>
      <c r="WFB38" s="173"/>
      <c r="WFC38" s="173"/>
      <c r="WFD38" s="173"/>
      <c r="WFE38" s="173"/>
      <c r="WFF38" s="173"/>
      <c r="WFG38" s="173"/>
      <c r="WFH38" s="173"/>
      <c r="WFI38" s="173"/>
      <c r="WFJ38" s="173"/>
      <c r="WFK38" s="173"/>
      <c r="WFL38" s="173"/>
      <c r="WFM38" s="173"/>
      <c r="WFN38" s="173"/>
      <c r="WFO38" s="173"/>
      <c r="WFP38" s="173"/>
      <c r="WFQ38" s="173"/>
      <c r="WFR38" s="173"/>
      <c r="WFS38" s="173"/>
      <c r="WFT38" s="173"/>
      <c r="WFU38" s="173"/>
      <c r="WFV38" s="173"/>
      <c r="WFW38" s="173"/>
      <c r="WFX38" s="173"/>
      <c r="WFY38" s="173"/>
      <c r="WFZ38" s="173"/>
      <c r="WGA38" s="173"/>
      <c r="WGB38" s="173"/>
      <c r="WGC38" s="173"/>
      <c r="WGD38" s="173"/>
      <c r="WGE38" s="173"/>
      <c r="WGF38" s="173"/>
      <c r="WGG38" s="173"/>
      <c r="WGH38" s="173"/>
      <c r="WGI38" s="173"/>
      <c r="WGJ38" s="173"/>
      <c r="WGK38" s="173"/>
      <c r="WGL38" s="173"/>
      <c r="WGM38" s="173"/>
      <c r="WGN38" s="173"/>
      <c r="WGO38" s="173"/>
      <c r="WGP38" s="173"/>
      <c r="WGQ38" s="173"/>
      <c r="WGR38" s="173"/>
      <c r="WGS38" s="173"/>
      <c r="WGT38" s="173"/>
      <c r="WGU38" s="173"/>
      <c r="WGV38" s="173"/>
      <c r="WGW38" s="173"/>
      <c r="WGX38" s="173"/>
      <c r="WGY38" s="173"/>
      <c r="WGZ38" s="173"/>
      <c r="WHA38" s="173"/>
      <c r="WHB38" s="173"/>
      <c r="WHC38" s="173"/>
      <c r="WHD38" s="173"/>
      <c r="WHE38" s="173"/>
      <c r="WHF38" s="173"/>
      <c r="WHG38" s="173"/>
      <c r="WHH38" s="173"/>
      <c r="WHI38" s="173"/>
      <c r="WHJ38" s="173"/>
      <c r="WHK38" s="173"/>
      <c r="WHL38" s="173"/>
      <c r="WHM38" s="173"/>
      <c r="WHN38" s="173"/>
      <c r="WHO38" s="173"/>
      <c r="WHP38" s="173"/>
      <c r="WHQ38" s="173"/>
      <c r="WHR38" s="173"/>
      <c r="WHS38" s="173"/>
      <c r="WHT38" s="173"/>
      <c r="WHU38" s="173"/>
      <c r="WHV38" s="173"/>
      <c r="WHW38" s="173"/>
      <c r="WHX38" s="173"/>
      <c r="WHY38" s="173"/>
      <c r="WHZ38" s="173"/>
      <c r="WIA38" s="173"/>
      <c r="WIB38" s="173"/>
      <c r="WIC38" s="173"/>
      <c r="WID38" s="173"/>
      <c r="WIE38" s="173"/>
      <c r="WIF38" s="173"/>
      <c r="WIG38" s="173"/>
      <c r="WIH38" s="173"/>
      <c r="WII38" s="173"/>
      <c r="WIJ38" s="173"/>
      <c r="WIK38" s="173"/>
      <c r="WIL38" s="173"/>
      <c r="WIM38" s="173"/>
      <c r="WIN38" s="173"/>
      <c r="WIO38" s="173"/>
      <c r="WIP38" s="173"/>
      <c r="WIQ38" s="173"/>
      <c r="WIR38" s="173"/>
      <c r="WIS38" s="173"/>
      <c r="WIT38" s="173"/>
      <c r="WIU38" s="173"/>
      <c r="WIV38" s="173"/>
      <c r="WIW38" s="173"/>
      <c r="WIX38" s="173"/>
      <c r="WIY38" s="173"/>
      <c r="WIZ38" s="173"/>
      <c r="WJA38" s="173"/>
      <c r="WJB38" s="173"/>
      <c r="WJC38" s="173"/>
      <c r="WJD38" s="173"/>
      <c r="WJE38" s="173"/>
      <c r="WJF38" s="173"/>
      <c r="WJG38" s="173"/>
      <c r="WJH38" s="173"/>
      <c r="WJI38" s="173"/>
      <c r="WJJ38" s="173"/>
      <c r="WJK38" s="173"/>
      <c r="WJL38" s="173"/>
      <c r="WJM38" s="173"/>
      <c r="WJN38" s="173"/>
      <c r="WJO38" s="173"/>
      <c r="WJP38" s="173"/>
      <c r="WJQ38" s="173"/>
      <c r="WJR38" s="173"/>
      <c r="WJS38" s="173"/>
      <c r="WJT38" s="173"/>
      <c r="WJU38" s="173"/>
      <c r="WJV38" s="173"/>
      <c r="WJW38" s="173"/>
      <c r="WJX38" s="173"/>
      <c r="WJY38" s="173"/>
      <c r="WJZ38" s="173"/>
      <c r="WKA38" s="173"/>
      <c r="WKB38" s="173"/>
      <c r="WKC38" s="173"/>
      <c r="WKD38" s="173"/>
      <c r="WKE38" s="173"/>
      <c r="WKF38" s="173"/>
      <c r="WKG38" s="173"/>
      <c r="WKH38" s="173"/>
      <c r="WKI38" s="173"/>
      <c r="WKJ38" s="173"/>
      <c r="WKK38" s="173"/>
      <c r="WKL38" s="173"/>
      <c r="WKM38" s="173"/>
      <c r="WKN38" s="173"/>
      <c r="WKO38" s="173"/>
      <c r="WKP38" s="173"/>
      <c r="WKQ38" s="173"/>
      <c r="WKR38" s="173"/>
      <c r="WKS38" s="173"/>
      <c r="WKT38" s="173"/>
      <c r="WKU38" s="173"/>
      <c r="WKV38" s="173"/>
      <c r="WKW38" s="173"/>
      <c r="WKX38" s="173"/>
      <c r="WKY38" s="173"/>
      <c r="WKZ38" s="173"/>
      <c r="WLA38" s="173"/>
      <c r="WLB38" s="173"/>
      <c r="WLC38" s="173"/>
      <c r="WLD38" s="173"/>
      <c r="WLE38" s="173"/>
      <c r="WLF38" s="173"/>
      <c r="WLG38" s="173"/>
      <c r="WLH38" s="173"/>
      <c r="WLI38" s="173"/>
      <c r="WLJ38" s="173"/>
      <c r="WLK38" s="173"/>
      <c r="WLL38" s="173"/>
      <c r="WLM38" s="173"/>
      <c r="WLN38" s="173"/>
      <c r="WLO38" s="173"/>
      <c r="WLP38" s="173"/>
      <c r="WLQ38" s="173"/>
      <c r="WLR38" s="173"/>
      <c r="WLS38" s="173"/>
      <c r="WLT38" s="173"/>
      <c r="WLU38" s="173"/>
      <c r="WLV38" s="173"/>
      <c r="WLW38" s="173"/>
      <c r="WLX38" s="173"/>
      <c r="WLY38" s="173"/>
      <c r="WLZ38" s="173"/>
      <c r="WMA38" s="173"/>
      <c r="WMB38" s="173"/>
      <c r="WMC38" s="173"/>
      <c r="WMD38" s="173"/>
      <c r="WME38" s="173"/>
      <c r="WMF38" s="173"/>
      <c r="WMG38" s="173"/>
      <c r="WMH38" s="173"/>
      <c r="WMI38" s="173"/>
      <c r="WMJ38" s="173"/>
      <c r="WMK38" s="173"/>
      <c r="WML38" s="173"/>
      <c r="WMM38" s="173"/>
      <c r="WMN38" s="173"/>
      <c r="WMO38" s="173"/>
      <c r="WMP38" s="173"/>
      <c r="WMQ38" s="173"/>
      <c r="WMR38" s="173"/>
      <c r="WMS38" s="173"/>
      <c r="WMT38" s="173"/>
      <c r="WMU38" s="173"/>
      <c r="WMV38" s="173"/>
      <c r="WMW38" s="173"/>
      <c r="WMX38" s="173"/>
      <c r="WMY38" s="173"/>
      <c r="WMZ38" s="173"/>
      <c r="WNA38" s="173"/>
      <c r="WNB38" s="173"/>
      <c r="WNC38" s="173"/>
      <c r="WND38" s="173"/>
      <c r="WNE38" s="173"/>
      <c r="WNF38" s="173"/>
      <c r="WNG38" s="173"/>
      <c r="WNH38" s="173"/>
      <c r="WNI38" s="173"/>
      <c r="WNJ38" s="173"/>
      <c r="WNK38" s="173"/>
      <c r="WNL38" s="173"/>
      <c r="WNM38" s="173"/>
      <c r="WNN38" s="173"/>
      <c r="WNO38" s="173"/>
      <c r="WNP38" s="173"/>
      <c r="WNQ38" s="173"/>
      <c r="WNR38" s="173"/>
      <c r="WNS38" s="173"/>
      <c r="WNT38" s="173"/>
      <c r="WNU38" s="173"/>
      <c r="WNV38" s="173"/>
      <c r="WNW38" s="173"/>
      <c r="WNX38" s="173"/>
      <c r="WNY38" s="173"/>
      <c r="WNZ38" s="173"/>
      <c r="WOA38" s="173"/>
      <c r="WOB38" s="173"/>
      <c r="WOC38" s="173"/>
      <c r="WOD38" s="173"/>
      <c r="WOE38" s="173"/>
      <c r="WOF38" s="173"/>
      <c r="WOG38" s="173"/>
      <c r="WOH38" s="173"/>
      <c r="WOI38" s="173"/>
      <c r="WOJ38" s="173"/>
      <c r="WOK38" s="173"/>
      <c r="WOL38" s="173"/>
      <c r="WOM38" s="173"/>
      <c r="WON38" s="173"/>
      <c r="WOO38" s="173"/>
      <c r="WOP38" s="173"/>
      <c r="WOQ38" s="173"/>
      <c r="WOR38" s="173"/>
      <c r="WOS38" s="173"/>
      <c r="WOT38" s="173"/>
      <c r="WOU38" s="173"/>
      <c r="WOV38" s="173"/>
      <c r="WOW38" s="173"/>
      <c r="WOX38" s="173"/>
      <c r="WOY38" s="173"/>
      <c r="WOZ38" s="173"/>
      <c r="WPA38" s="173"/>
      <c r="WPB38" s="173"/>
      <c r="WPC38" s="173"/>
      <c r="WPD38" s="173"/>
      <c r="WPE38" s="173"/>
      <c r="WPF38" s="173"/>
      <c r="WPG38" s="173"/>
      <c r="WPH38" s="173"/>
      <c r="WPI38" s="173"/>
      <c r="WPJ38" s="173"/>
      <c r="WPK38" s="173"/>
      <c r="WPL38" s="173"/>
      <c r="WPM38" s="173"/>
      <c r="WPN38" s="173"/>
      <c r="WPO38" s="173"/>
      <c r="WPP38" s="173"/>
      <c r="WPQ38" s="173"/>
      <c r="WPR38" s="173"/>
      <c r="WPS38" s="173"/>
      <c r="WPT38" s="173"/>
      <c r="WPU38" s="173"/>
      <c r="WPV38" s="173"/>
      <c r="WPW38" s="173"/>
      <c r="WPX38" s="173"/>
      <c r="WPY38" s="173"/>
      <c r="WPZ38" s="173"/>
      <c r="WQA38" s="173"/>
      <c r="WQB38" s="173"/>
      <c r="WQC38" s="173"/>
      <c r="WQD38" s="173"/>
      <c r="WQE38" s="173"/>
      <c r="WQF38" s="173"/>
      <c r="WQG38" s="173"/>
      <c r="WQH38" s="173"/>
      <c r="WQI38" s="173"/>
      <c r="WQJ38" s="173"/>
      <c r="WQK38" s="173"/>
      <c r="WQL38" s="173"/>
      <c r="WQM38" s="173"/>
      <c r="WQN38" s="173"/>
      <c r="WQO38" s="173"/>
      <c r="WQP38" s="173"/>
      <c r="WQQ38" s="173"/>
      <c r="WQR38" s="173"/>
      <c r="WQS38" s="173"/>
      <c r="WQT38" s="173"/>
      <c r="WQU38" s="173"/>
      <c r="WQV38" s="173"/>
      <c r="WQW38" s="173"/>
      <c r="WQX38" s="173"/>
      <c r="WQY38" s="173"/>
      <c r="WQZ38" s="173"/>
      <c r="WRA38" s="173"/>
      <c r="WRB38" s="173"/>
      <c r="WRC38" s="173"/>
      <c r="WRD38" s="173"/>
      <c r="WRE38" s="173"/>
      <c r="WRF38" s="173"/>
      <c r="WRG38" s="173"/>
      <c r="WRH38" s="173"/>
      <c r="WRI38" s="173"/>
      <c r="WRJ38" s="173"/>
      <c r="WRK38" s="173"/>
      <c r="WRL38" s="173"/>
      <c r="WRM38" s="173"/>
      <c r="WRN38" s="173"/>
      <c r="WRO38" s="173"/>
      <c r="WRP38" s="173"/>
      <c r="WRQ38" s="173"/>
      <c r="WRR38" s="173"/>
      <c r="WRS38" s="173"/>
      <c r="WRT38" s="173"/>
      <c r="WRU38" s="173"/>
      <c r="WRV38" s="173"/>
      <c r="WRW38" s="173"/>
      <c r="WRX38" s="173"/>
      <c r="WRY38" s="173"/>
      <c r="WRZ38" s="173"/>
      <c r="WSA38" s="173"/>
      <c r="WSB38" s="173"/>
      <c r="WSC38" s="173"/>
      <c r="WSD38" s="173"/>
      <c r="WSE38" s="173"/>
      <c r="WSF38" s="173"/>
      <c r="WSG38" s="173"/>
      <c r="WSH38" s="173"/>
      <c r="WSI38" s="173"/>
      <c r="WSJ38" s="173"/>
      <c r="WSK38" s="173"/>
      <c r="WSL38" s="173"/>
      <c r="WSM38" s="173"/>
      <c r="WSN38" s="173"/>
      <c r="WSO38" s="173"/>
      <c r="WSP38" s="173"/>
      <c r="WSQ38" s="173"/>
      <c r="WSR38" s="173"/>
      <c r="WSS38" s="173"/>
      <c r="WST38" s="173"/>
      <c r="WSU38" s="173"/>
      <c r="WSV38" s="173"/>
      <c r="WSW38" s="173"/>
      <c r="WSX38" s="173"/>
      <c r="WSY38" s="173"/>
      <c r="WSZ38" s="173"/>
      <c r="WTA38" s="173"/>
      <c r="WTB38" s="173"/>
      <c r="WTC38" s="173"/>
      <c r="WTD38" s="173"/>
      <c r="WTE38" s="173"/>
      <c r="WTF38" s="173"/>
      <c r="WTG38" s="173"/>
      <c r="WTH38" s="173"/>
      <c r="WTI38" s="173"/>
      <c r="WTJ38" s="173"/>
      <c r="WTK38" s="173"/>
      <c r="WTL38" s="173"/>
      <c r="WTM38" s="173"/>
      <c r="WTN38" s="173"/>
      <c r="WTO38" s="173"/>
      <c r="WTP38" s="173"/>
      <c r="WTQ38" s="173"/>
      <c r="WTR38" s="173"/>
      <c r="WTS38" s="173"/>
      <c r="WTT38" s="173"/>
      <c r="WTU38" s="173"/>
      <c r="WTV38" s="173"/>
      <c r="WTW38" s="173"/>
      <c r="WTX38" s="173"/>
      <c r="WTY38" s="173"/>
      <c r="WTZ38" s="173"/>
      <c r="WUA38" s="173"/>
      <c r="WUB38" s="173"/>
      <c r="WUC38" s="173"/>
      <c r="WUD38" s="173"/>
      <c r="WUE38" s="173"/>
      <c r="WUF38" s="173"/>
      <c r="WUG38" s="173"/>
      <c r="WUH38" s="173"/>
      <c r="WUI38" s="173"/>
      <c r="WUJ38" s="173"/>
      <c r="WUK38" s="173"/>
      <c r="WUL38" s="173"/>
      <c r="WUM38" s="173"/>
      <c r="WUN38" s="173"/>
      <c r="WUO38" s="173"/>
      <c r="WUP38" s="173"/>
      <c r="WUQ38" s="173"/>
      <c r="WUR38" s="173"/>
      <c r="WUS38" s="173"/>
      <c r="WUT38" s="173"/>
      <c r="WUU38" s="173"/>
      <c r="WUV38" s="173"/>
      <c r="WUW38" s="173"/>
      <c r="WUX38" s="173"/>
      <c r="WUY38" s="173"/>
      <c r="WUZ38" s="173"/>
      <c r="WVA38" s="173"/>
      <c r="WVB38" s="173"/>
      <c r="WVC38" s="173"/>
      <c r="WVD38" s="173"/>
      <c r="WVE38" s="173"/>
      <c r="WVF38" s="173"/>
      <c r="WVG38" s="173"/>
      <c r="WVH38" s="173"/>
      <c r="WVI38" s="173"/>
      <c r="WVJ38" s="173"/>
      <c r="WVK38" s="173"/>
      <c r="WVL38" s="173"/>
      <c r="WVM38" s="173"/>
      <c r="WVN38" s="173"/>
      <c r="WVO38" s="173"/>
      <c r="WVP38" s="173"/>
      <c r="WVQ38" s="173"/>
      <c r="WVR38" s="173"/>
      <c r="WVS38" s="173"/>
      <c r="WVT38" s="173"/>
      <c r="WVU38" s="173"/>
      <c r="WVV38" s="173"/>
      <c r="WVW38" s="173"/>
      <c r="WVX38" s="173"/>
      <c r="WVY38" s="173"/>
      <c r="WVZ38" s="173"/>
      <c r="WWA38" s="173"/>
      <c r="WWB38" s="173"/>
      <c r="WWC38" s="173"/>
      <c r="WWD38" s="173"/>
      <c r="WWE38" s="173"/>
      <c r="WWF38" s="173"/>
      <c r="WWG38" s="173"/>
      <c r="WWH38" s="173"/>
      <c r="WWI38" s="173"/>
      <c r="WWJ38" s="173"/>
      <c r="WWK38" s="173"/>
      <c r="WWL38" s="173"/>
      <c r="WWM38" s="173"/>
      <c r="WWN38" s="173"/>
      <c r="WWO38" s="173"/>
      <c r="WWP38" s="173"/>
      <c r="WWQ38" s="173"/>
      <c r="WWR38" s="173"/>
      <c r="WWS38" s="173"/>
      <c r="WWT38" s="173"/>
      <c r="WWU38" s="173"/>
      <c r="WWV38" s="173"/>
      <c r="WWW38" s="173"/>
      <c r="WWX38" s="173"/>
      <c r="WWY38" s="173"/>
      <c r="WWZ38" s="173"/>
      <c r="WXA38" s="173"/>
      <c r="WXB38" s="173"/>
      <c r="WXC38" s="173"/>
      <c r="WXD38" s="173"/>
      <c r="WXE38" s="173"/>
      <c r="WXF38" s="173"/>
      <c r="WXG38" s="173"/>
      <c r="WXH38" s="173"/>
      <c r="WXI38" s="173"/>
      <c r="WXJ38" s="173"/>
      <c r="WXK38" s="173"/>
      <c r="WXL38" s="173"/>
      <c r="WXM38" s="173"/>
      <c r="WXN38" s="173"/>
      <c r="WXO38" s="173"/>
      <c r="WXP38" s="173"/>
      <c r="WXQ38" s="173"/>
      <c r="WXR38" s="173"/>
      <c r="WXS38" s="173"/>
      <c r="WXT38" s="173"/>
      <c r="WXU38" s="173"/>
      <c r="WXV38" s="173"/>
      <c r="WXW38" s="173"/>
      <c r="WXX38" s="173"/>
      <c r="WXY38" s="173"/>
      <c r="WXZ38" s="173"/>
      <c r="WYA38" s="173"/>
      <c r="WYB38" s="173"/>
      <c r="WYC38" s="173"/>
      <c r="WYD38" s="173"/>
      <c r="WYE38" s="173"/>
      <c r="WYF38" s="173"/>
      <c r="WYG38" s="173"/>
      <c r="WYH38" s="173"/>
      <c r="WYI38" s="173"/>
      <c r="WYJ38" s="173"/>
      <c r="WYK38" s="173"/>
      <c r="WYL38" s="173"/>
      <c r="WYM38" s="173"/>
      <c r="WYN38" s="173"/>
      <c r="WYO38" s="173"/>
      <c r="WYP38" s="173"/>
      <c r="WYQ38" s="173"/>
      <c r="WYR38" s="173"/>
      <c r="WYS38" s="173"/>
      <c r="WYT38" s="173"/>
      <c r="WYU38" s="173"/>
      <c r="WYV38" s="173"/>
      <c r="WYW38" s="173"/>
      <c r="WYX38" s="173"/>
      <c r="WYY38" s="173"/>
      <c r="WYZ38" s="173"/>
      <c r="WZA38" s="173"/>
      <c r="WZB38" s="173"/>
      <c r="WZC38" s="173"/>
      <c r="WZD38" s="173"/>
      <c r="WZE38" s="173"/>
      <c r="WZF38" s="173"/>
      <c r="WZG38" s="173"/>
      <c r="WZH38" s="173"/>
      <c r="WZI38" s="173"/>
      <c r="WZJ38" s="173"/>
      <c r="WZK38" s="173"/>
      <c r="WZL38" s="173"/>
      <c r="WZM38" s="173"/>
      <c r="WZN38" s="173"/>
      <c r="WZO38" s="173"/>
      <c r="WZP38" s="173"/>
      <c r="WZQ38" s="173"/>
      <c r="WZR38" s="173"/>
      <c r="WZS38" s="173"/>
      <c r="WZT38" s="173"/>
      <c r="WZU38" s="173"/>
      <c r="WZV38" s="173"/>
      <c r="WZW38" s="173"/>
      <c r="WZX38" s="173"/>
      <c r="WZY38" s="173"/>
      <c r="WZZ38" s="173"/>
      <c r="XAA38" s="173"/>
      <c r="XAB38" s="173"/>
      <c r="XAC38" s="173"/>
      <c r="XAD38" s="173"/>
      <c r="XAE38" s="173"/>
      <c r="XAF38" s="173"/>
      <c r="XAG38" s="173"/>
      <c r="XAH38" s="173"/>
      <c r="XAI38" s="173"/>
      <c r="XAJ38" s="173"/>
      <c r="XAK38" s="173"/>
      <c r="XAL38" s="173"/>
      <c r="XAM38" s="173"/>
      <c r="XAN38" s="173"/>
      <c r="XAO38" s="173"/>
      <c r="XAP38" s="173"/>
      <c r="XAQ38" s="173"/>
      <c r="XAR38" s="173"/>
      <c r="XAS38" s="173"/>
      <c r="XAT38" s="173"/>
      <c r="XAU38" s="173"/>
      <c r="XAV38" s="173"/>
      <c r="XAW38" s="173"/>
      <c r="XAX38" s="173"/>
      <c r="XAY38" s="173"/>
      <c r="XAZ38" s="173"/>
      <c r="XBA38" s="173"/>
      <c r="XBB38" s="173"/>
      <c r="XBC38" s="173"/>
      <c r="XBD38" s="173"/>
      <c r="XBE38" s="173"/>
      <c r="XBF38" s="173"/>
      <c r="XBG38" s="173"/>
      <c r="XBH38" s="173"/>
      <c r="XBI38" s="173"/>
      <c r="XBJ38" s="173"/>
      <c r="XBK38" s="173"/>
      <c r="XBL38" s="173"/>
      <c r="XBM38" s="173"/>
      <c r="XBN38" s="173"/>
      <c r="XBO38" s="173"/>
      <c r="XBP38" s="173"/>
      <c r="XBQ38" s="173"/>
      <c r="XBR38" s="173"/>
      <c r="XBS38" s="173"/>
      <c r="XBT38" s="173"/>
      <c r="XBU38" s="173"/>
      <c r="XBV38" s="173"/>
      <c r="XBW38" s="173"/>
      <c r="XBX38" s="173"/>
      <c r="XBY38" s="173"/>
      <c r="XBZ38" s="173"/>
      <c r="XCA38" s="173"/>
      <c r="XCB38" s="173"/>
      <c r="XCC38" s="173"/>
      <c r="XCD38" s="173"/>
      <c r="XCE38" s="173"/>
      <c r="XCF38" s="173"/>
      <c r="XCG38" s="173"/>
      <c r="XCH38" s="173"/>
      <c r="XCI38" s="173"/>
      <c r="XCJ38" s="173"/>
      <c r="XCK38" s="173"/>
      <c r="XCL38" s="173"/>
      <c r="XCM38" s="173"/>
      <c r="XCN38" s="173"/>
      <c r="XCO38" s="173"/>
      <c r="XCP38" s="173"/>
      <c r="XCQ38" s="173"/>
      <c r="XCR38" s="173"/>
      <c r="XCS38" s="173"/>
      <c r="XCT38" s="173"/>
      <c r="XCU38" s="173"/>
      <c r="XCV38" s="173"/>
      <c r="XCW38" s="173"/>
      <c r="XCX38" s="173"/>
      <c r="XCY38" s="173"/>
      <c r="XCZ38" s="173"/>
      <c r="XDA38" s="173"/>
      <c r="XDB38" s="173"/>
      <c r="XDC38" s="173"/>
      <c r="XDD38" s="173"/>
      <c r="XDE38" s="173"/>
      <c r="XDF38" s="173"/>
      <c r="XDG38" s="173"/>
      <c r="XDH38" s="173"/>
      <c r="XDI38" s="173"/>
      <c r="XDJ38" s="173"/>
      <c r="XDK38" s="173"/>
      <c r="XDL38" s="173"/>
      <c r="XDM38" s="173"/>
      <c r="XDN38" s="173"/>
      <c r="XDO38" s="173"/>
      <c r="XDP38" s="173"/>
      <c r="XDQ38" s="173"/>
      <c r="XDR38" s="173"/>
      <c r="XDS38" s="173"/>
      <c r="XDT38" s="173"/>
      <c r="XDU38" s="173"/>
      <c r="XDV38" s="173"/>
      <c r="XDW38" s="173"/>
      <c r="XDX38" s="173"/>
      <c r="XDY38" s="173"/>
      <c r="XDZ38" s="173"/>
      <c r="XEA38" s="173"/>
      <c r="XEB38" s="173"/>
      <c r="XEC38" s="173"/>
      <c r="XED38" s="173"/>
      <c r="XEE38" s="173"/>
      <c r="XEF38" s="173"/>
      <c r="XEG38" s="173"/>
      <c r="XEH38" s="173"/>
      <c r="XEI38" s="173"/>
      <c r="XEJ38" s="173"/>
      <c r="XEK38" s="173"/>
      <c r="XEL38" s="173"/>
      <c r="XEM38" s="173"/>
      <c r="XEN38" s="173"/>
      <c r="XEO38" s="173"/>
      <c r="XEP38" s="173"/>
      <c r="XEQ38" s="173"/>
      <c r="XER38" s="173"/>
      <c r="XES38" s="173"/>
      <c r="XET38" s="173"/>
      <c r="XEU38" s="173"/>
      <c r="XEV38" s="173"/>
      <c r="XEW38" s="173"/>
      <c r="XEX38" s="173"/>
      <c r="XEY38" s="173"/>
      <c r="XEZ38" s="173"/>
      <c r="XFA38" s="173"/>
      <c r="XFB38" s="173"/>
      <c r="XFC38" s="173"/>
      <c r="XFD38" s="173"/>
    </row>
    <row r="39" spans="1:16 9984:16384" ht="21.75" customHeight="1">
      <c r="E39" s="180">
        <f t="shared" ref="E39:O39" si="3">SUM(E3:E37)</f>
        <v>7625613.3212300008</v>
      </c>
      <c r="F39" s="180">
        <f t="shared" si="3"/>
        <v>7777153.9940999998</v>
      </c>
      <c r="G39" s="180">
        <f t="shared" si="3"/>
        <v>4532231.2038719989</v>
      </c>
      <c r="H39" s="180">
        <f t="shared" si="3"/>
        <v>4267168.6293090889</v>
      </c>
      <c r="I39" s="180">
        <f t="shared" si="3"/>
        <v>4360349.5757126817</v>
      </c>
      <c r="J39" s="180">
        <f t="shared" si="3"/>
        <v>4472830.8019733988</v>
      </c>
      <c r="K39" s="180">
        <f t="shared" si="3"/>
        <v>2024313.1971873064</v>
      </c>
      <c r="L39" s="180">
        <f t="shared" si="3"/>
        <v>2073026.5079594143</v>
      </c>
      <c r="M39" s="180">
        <f t="shared" si="3"/>
        <v>2121362.2892122827</v>
      </c>
      <c r="N39" s="180">
        <f t="shared" si="3"/>
        <v>2030490.2697629249</v>
      </c>
      <c r="O39" s="180">
        <f t="shared" si="3"/>
        <v>2017045.1329955065</v>
      </c>
      <c r="NSZ39" s="173"/>
      <c r="NTA39" s="173"/>
      <c r="NTB39" s="173"/>
      <c r="NTC39" s="173"/>
      <c r="NTD39" s="173"/>
      <c r="NTE39" s="173"/>
      <c r="NTF39" s="173"/>
      <c r="NTG39" s="173"/>
      <c r="NTH39" s="173"/>
      <c r="NTI39" s="173"/>
      <c r="NTJ39" s="173"/>
      <c r="NTK39" s="173"/>
      <c r="NTL39" s="173"/>
      <c r="NTM39" s="173"/>
      <c r="NTN39" s="173"/>
      <c r="NTO39" s="173"/>
      <c r="NTP39" s="173"/>
      <c r="NTQ39" s="173"/>
      <c r="NTR39" s="173"/>
      <c r="NTS39" s="173"/>
      <c r="NTT39" s="173"/>
      <c r="NTU39" s="173"/>
      <c r="NTV39" s="173"/>
      <c r="NTW39" s="173"/>
      <c r="NTX39" s="173"/>
      <c r="NTY39" s="173"/>
      <c r="NTZ39" s="173"/>
      <c r="NUA39" s="173"/>
      <c r="NUB39" s="173"/>
      <c r="NUC39" s="173"/>
      <c r="NUD39" s="173"/>
      <c r="NUE39" s="173"/>
      <c r="NUF39" s="173"/>
      <c r="NUG39" s="173"/>
      <c r="NUH39" s="173"/>
      <c r="NUI39" s="173"/>
      <c r="NUJ39" s="173"/>
      <c r="NUK39" s="173"/>
      <c r="NUL39" s="173"/>
      <c r="NUM39" s="173"/>
      <c r="NUN39" s="173"/>
      <c r="NUO39" s="173"/>
      <c r="NUP39" s="173"/>
      <c r="NUQ39" s="173"/>
      <c r="NUR39" s="173"/>
      <c r="NUS39" s="173"/>
      <c r="NUT39" s="173"/>
      <c r="NUU39" s="173"/>
      <c r="NUV39" s="173"/>
      <c r="NUW39" s="173"/>
      <c r="NUX39" s="173"/>
      <c r="NUY39" s="173"/>
      <c r="NUZ39" s="173"/>
      <c r="NVA39" s="173"/>
      <c r="NVB39" s="173"/>
      <c r="NVC39" s="173"/>
      <c r="NVD39" s="173"/>
      <c r="NVE39" s="173"/>
      <c r="NVF39" s="173"/>
      <c r="NVG39" s="173"/>
      <c r="NVH39" s="173"/>
      <c r="NVI39" s="173"/>
      <c r="NVJ39" s="173"/>
      <c r="NVK39" s="173"/>
      <c r="NVL39" s="173"/>
      <c r="NVM39" s="173"/>
      <c r="NVN39" s="173"/>
      <c r="NVO39" s="173"/>
      <c r="NVP39" s="173"/>
      <c r="NVQ39" s="173"/>
      <c r="NVR39" s="173"/>
      <c r="NVS39" s="173"/>
      <c r="NVT39" s="173"/>
      <c r="NVU39" s="173"/>
      <c r="NVV39" s="173"/>
      <c r="NVW39" s="173"/>
      <c r="NVX39" s="173"/>
      <c r="NVY39" s="173"/>
      <c r="NVZ39" s="173"/>
      <c r="NWA39" s="173"/>
      <c r="NWB39" s="173"/>
      <c r="NWC39" s="173"/>
      <c r="NWD39" s="173"/>
      <c r="NWE39" s="173"/>
      <c r="NWF39" s="173"/>
      <c r="NWG39" s="173"/>
      <c r="NWH39" s="173"/>
      <c r="NWI39" s="173"/>
      <c r="NWJ39" s="173"/>
      <c r="NWK39" s="173"/>
      <c r="NWL39" s="173"/>
      <c r="NWM39" s="173"/>
      <c r="NWN39" s="173"/>
      <c r="NWO39" s="173"/>
      <c r="NWP39" s="173"/>
      <c r="NWQ39" s="173"/>
      <c r="NWR39" s="173"/>
      <c r="NWS39" s="173"/>
      <c r="NWT39" s="173"/>
      <c r="NWU39" s="173"/>
      <c r="NWV39" s="173"/>
      <c r="NWW39" s="173"/>
      <c r="NWX39" s="173"/>
      <c r="NWY39" s="173"/>
      <c r="NWZ39" s="173"/>
      <c r="NXA39" s="173"/>
      <c r="NXB39" s="173"/>
      <c r="NXC39" s="173"/>
      <c r="NXD39" s="173"/>
      <c r="NXE39" s="173"/>
      <c r="NXF39" s="173"/>
      <c r="NXG39" s="173"/>
      <c r="NXH39" s="173"/>
      <c r="NXI39" s="173"/>
      <c r="NXJ39" s="173"/>
      <c r="NXK39" s="173"/>
      <c r="NXL39" s="173"/>
      <c r="NXM39" s="173"/>
      <c r="NXN39" s="173"/>
      <c r="NXO39" s="173"/>
      <c r="NXP39" s="173"/>
      <c r="NXQ39" s="173"/>
      <c r="NXR39" s="173"/>
      <c r="NXS39" s="173"/>
      <c r="NXT39" s="173"/>
      <c r="NXU39" s="173"/>
      <c r="NXV39" s="173"/>
      <c r="NXW39" s="173"/>
      <c r="NXX39" s="173"/>
      <c r="NXY39" s="173"/>
      <c r="NXZ39" s="173"/>
      <c r="NYA39" s="173"/>
      <c r="NYB39" s="173"/>
      <c r="NYC39" s="173"/>
      <c r="NYD39" s="173"/>
      <c r="NYE39" s="173"/>
      <c r="NYF39" s="173"/>
      <c r="NYG39" s="173"/>
      <c r="NYH39" s="173"/>
      <c r="NYI39" s="173"/>
      <c r="NYJ39" s="173"/>
      <c r="NYK39" s="173"/>
      <c r="NYL39" s="173"/>
      <c r="NYM39" s="173"/>
      <c r="NYN39" s="173"/>
      <c r="NYO39" s="173"/>
      <c r="NYP39" s="173"/>
      <c r="NYQ39" s="173"/>
      <c r="NYR39" s="173"/>
      <c r="NYS39" s="173"/>
      <c r="NYT39" s="173"/>
      <c r="NYU39" s="173"/>
      <c r="NYV39" s="173"/>
      <c r="NYW39" s="173"/>
      <c r="NYX39" s="173"/>
      <c r="NYY39" s="173"/>
      <c r="NYZ39" s="173"/>
      <c r="NZA39" s="173"/>
      <c r="NZB39" s="173"/>
      <c r="NZC39" s="173"/>
      <c r="NZD39" s="173"/>
      <c r="NZE39" s="173"/>
      <c r="NZF39" s="173"/>
      <c r="NZG39" s="173"/>
      <c r="NZH39" s="173"/>
      <c r="NZI39" s="173"/>
      <c r="NZJ39" s="173"/>
      <c r="NZK39" s="173"/>
      <c r="NZL39" s="173"/>
      <c r="NZM39" s="173"/>
      <c r="NZN39" s="173"/>
      <c r="NZO39" s="173"/>
      <c r="NZP39" s="173"/>
      <c r="NZQ39" s="173"/>
      <c r="NZR39" s="173"/>
      <c r="NZS39" s="173"/>
      <c r="NZT39" s="173"/>
      <c r="NZU39" s="173"/>
      <c r="NZV39" s="173"/>
      <c r="NZW39" s="173"/>
      <c r="NZX39" s="173"/>
      <c r="NZY39" s="173"/>
      <c r="NZZ39" s="173"/>
      <c r="OAA39" s="173"/>
      <c r="OAB39" s="173"/>
      <c r="OAC39" s="173"/>
      <c r="OAD39" s="173"/>
      <c r="OAE39" s="173"/>
      <c r="OAF39" s="173"/>
      <c r="OAG39" s="173"/>
      <c r="OAH39" s="173"/>
      <c r="OAI39" s="173"/>
      <c r="OAJ39" s="173"/>
      <c r="OAK39" s="173"/>
      <c r="OAL39" s="173"/>
      <c r="OAM39" s="173"/>
      <c r="OAN39" s="173"/>
      <c r="OAO39" s="173"/>
      <c r="OAP39" s="173"/>
      <c r="OAQ39" s="173"/>
      <c r="OAR39" s="173"/>
      <c r="OAS39" s="173"/>
      <c r="OAT39" s="173"/>
      <c r="OAU39" s="173"/>
      <c r="OAV39" s="173"/>
      <c r="OAW39" s="173"/>
      <c r="OAX39" s="173"/>
      <c r="OAY39" s="173"/>
      <c r="OAZ39" s="173"/>
      <c r="OBA39" s="173"/>
      <c r="OBB39" s="173"/>
      <c r="OBC39" s="173"/>
      <c r="OBD39" s="173"/>
      <c r="OBE39" s="173"/>
      <c r="OBF39" s="173"/>
      <c r="OBG39" s="173"/>
      <c r="OBH39" s="173"/>
      <c r="OBI39" s="173"/>
      <c r="OBJ39" s="173"/>
      <c r="OBK39" s="173"/>
      <c r="OBL39" s="173"/>
      <c r="OBM39" s="173"/>
      <c r="OBN39" s="173"/>
      <c r="OBO39" s="173"/>
      <c r="OBP39" s="173"/>
      <c r="OBQ39" s="173"/>
      <c r="OBR39" s="173"/>
      <c r="OBS39" s="173"/>
      <c r="OBT39" s="173"/>
      <c r="OBU39" s="173"/>
      <c r="OBV39" s="173"/>
      <c r="OBW39" s="173"/>
      <c r="OBX39" s="173"/>
      <c r="OBY39" s="173"/>
      <c r="OBZ39" s="173"/>
      <c r="OCA39" s="173"/>
      <c r="OCB39" s="173"/>
      <c r="OCC39" s="173"/>
      <c r="OCD39" s="173"/>
      <c r="OCE39" s="173"/>
      <c r="OCF39" s="173"/>
      <c r="OCG39" s="173"/>
      <c r="OCH39" s="173"/>
      <c r="OCI39" s="173"/>
      <c r="OCJ39" s="173"/>
      <c r="OCK39" s="173"/>
      <c r="OCL39" s="173"/>
      <c r="OCM39" s="173"/>
      <c r="OCN39" s="173"/>
      <c r="OCO39" s="173"/>
      <c r="OCP39" s="173"/>
      <c r="OCQ39" s="173"/>
      <c r="OCR39" s="173"/>
      <c r="OCS39" s="173"/>
      <c r="OCT39" s="173"/>
      <c r="OCU39" s="173"/>
      <c r="OCV39" s="173"/>
      <c r="OCW39" s="173"/>
      <c r="OCX39" s="173"/>
      <c r="OCY39" s="173"/>
      <c r="OCZ39" s="173"/>
      <c r="ODA39" s="173"/>
      <c r="ODB39" s="173"/>
      <c r="ODC39" s="173"/>
      <c r="ODD39" s="173"/>
      <c r="ODE39" s="173"/>
      <c r="ODF39" s="173"/>
      <c r="ODG39" s="173"/>
      <c r="ODH39" s="173"/>
      <c r="ODI39" s="173"/>
      <c r="ODJ39" s="173"/>
      <c r="ODK39" s="173"/>
      <c r="ODL39" s="173"/>
      <c r="ODM39" s="173"/>
      <c r="ODN39" s="173"/>
      <c r="ODO39" s="173"/>
      <c r="ODP39" s="173"/>
      <c r="ODQ39" s="173"/>
      <c r="ODR39" s="173"/>
      <c r="ODS39" s="173"/>
      <c r="ODT39" s="173"/>
      <c r="ODU39" s="173"/>
      <c r="ODV39" s="173"/>
      <c r="ODW39" s="173"/>
      <c r="ODX39" s="173"/>
      <c r="ODY39" s="173"/>
      <c r="ODZ39" s="173"/>
      <c r="OEA39" s="173"/>
      <c r="OEB39" s="173"/>
      <c r="OEC39" s="173"/>
      <c r="OED39" s="173"/>
      <c r="OEE39" s="173"/>
      <c r="OEF39" s="173"/>
      <c r="OEG39" s="173"/>
      <c r="OEH39" s="173"/>
      <c r="OEI39" s="173"/>
      <c r="OEJ39" s="173"/>
      <c r="OEK39" s="173"/>
      <c r="OEL39" s="173"/>
      <c r="OEM39" s="173"/>
      <c r="OEN39" s="173"/>
      <c r="OEO39" s="173"/>
      <c r="OEP39" s="173"/>
      <c r="OEQ39" s="173"/>
      <c r="OER39" s="173"/>
      <c r="OES39" s="173"/>
      <c r="OET39" s="173"/>
      <c r="OEU39" s="173"/>
      <c r="OEV39" s="173"/>
      <c r="OEW39" s="173"/>
      <c r="OEX39" s="173"/>
      <c r="OEY39" s="173"/>
      <c r="OEZ39" s="173"/>
      <c r="OFA39" s="173"/>
      <c r="OFB39" s="173"/>
      <c r="OFC39" s="173"/>
      <c r="OFD39" s="173"/>
      <c r="OFE39" s="173"/>
      <c r="OFF39" s="173"/>
      <c r="OFG39" s="173"/>
      <c r="OFH39" s="173"/>
      <c r="OFI39" s="173"/>
      <c r="OFJ39" s="173"/>
      <c r="OFK39" s="173"/>
      <c r="OFL39" s="173"/>
      <c r="OFM39" s="173"/>
      <c r="OFN39" s="173"/>
      <c r="OFO39" s="173"/>
      <c r="OFP39" s="173"/>
      <c r="OFQ39" s="173"/>
      <c r="OFR39" s="173"/>
      <c r="OFS39" s="173"/>
      <c r="OFT39" s="173"/>
      <c r="OFU39" s="173"/>
      <c r="OFV39" s="173"/>
      <c r="OFW39" s="173"/>
      <c r="OFX39" s="173"/>
      <c r="OFY39" s="173"/>
      <c r="OFZ39" s="173"/>
      <c r="OGA39" s="173"/>
      <c r="OGB39" s="173"/>
      <c r="OGC39" s="173"/>
      <c r="OGD39" s="173"/>
      <c r="OGE39" s="173"/>
      <c r="OGF39" s="173"/>
      <c r="OGG39" s="173"/>
      <c r="OGH39" s="173"/>
      <c r="OGI39" s="173"/>
      <c r="OGJ39" s="173"/>
      <c r="OGK39" s="173"/>
      <c r="OGL39" s="173"/>
      <c r="OGM39" s="173"/>
      <c r="OGN39" s="173"/>
      <c r="OGO39" s="173"/>
      <c r="OGP39" s="173"/>
      <c r="OGQ39" s="173"/>
      <c r="OGR39" s="173"/>
      <c r="OGS39" s="173"/>
      <c r="OGT39" s="173"/>
      <c r="OGU39" s="173"/>
      <c r="OGV39" s="173"/>
      <c r="OGW39" s="173"/>
      <c r="OGX39" s="173"/>
      <c r="OGY39" s="173"/>
      <c r="OGZ39" s="173"/>
      <c r="OHA39" s="173"/>
      <c r="OHB39" s="173"/>
      <c r="OHC39" s="173"/>
      <c r="OHD39" s="173"/>
      <c r="OHE39" s="173"/>
      <c r="OHF39" s="173"/>
      <c r="OHG39" s="173"/>
      <c r="OHH39" s="173"/>
      <c r="OHI39" s="173"/>
      <c r="OHJ39" s="173"/>
      <c r="OHK39" s="173"/>
      <c r="OHL39" s="173"/>
      <c r="OHM39" s="173"/>
      <c r="OHN39" s="173"/>
      <c r="OHO39" s="173"/>
      <c r="OHP39" s="173"/>
      <c r="OHQ39" s="173"/>
      <c r="OHR39" s="173"/>
      <c r="OHS39" s="173"/>
      <c r="OHT39" s="173"/>
      <c r="OHU39" s="173"/>
      <c r="OHV39" s="173"/>
      <c r="OHW39" s="173"/>
      <c r="OHX39" s="173"/>
      <c r="OHY39" s="173"/>
      <c r="OHZ39" s="173"/>
      <c r="OIA39" s="173"/>
      <c r="OIB39" s="173"/>
      <c r="OIC39" s="173"/>
      <c r="OID39" s="173"/>
      <c r="OIE39" s="173"/>
      <c r="OIF39" s="173"/>
      <c r="OIG39" s="173"/>
      <c r="OIH39" s="173"/>
      <c r="OII39" s="173"/>
      <c r="OIJ39" s="173"/>
      <c r="OIK39" s="173"/>
      <c r="OIL39" s="173"/>
      <c r="OIM39" s="173"/>
      <c r="OIN39" s="173"/>
      <c r="OIO39" s="173"/>
      <c r="OIP39" s="173"/>
      <c r="OIQ39" s="173"/>
      <c r="OIR39" s="173"/>
      <c r="OIS39" s="173"/>
      <c r="OIT39" s="173"/>
      <c r="OIU39" s="173"/>
      <c r="OIV39" s="173"/>
      <c r="OIW39" s="173"/>
      <c r="OIX39" s="173"/>
      <c r="OIY39" s="173"/>
      <c r="OIZ39" s="173"/>
      <c r="OJA39" s="173"/>
      <c r="OJB39" s="173"/>
      <c r="OJC39" s="173"/>
      <c r="OJD39" s="173"/>
      <c r="OJE39" s="173"/>
      <c r="OJF39" s="173"/>
      <c r="OJG39" s="173"/>
      <c r="OJH39" s="173"/>
      <c r="OJI39" s="173"/>
      <c r="OJJ39" s="173"/>
      <c r="OJK39" s="173"/>
      <c r="OJL39" s="173"/>
      <c r="OJM39" s="173"/>
      <c r="OJN39" s="173"/>
      <c r="OJO39" s="173"/>
      <c r="OJP39" s="173"/>
      <c r="OJQ39" s="173"/>
      <c r="OJR39" s="173"/>
      <c r="OJS39" s="173"/>
      <c r="OJT39" s="173"/>
      <c r="OJU39" s="173"/>
      <c r="OJV39" s="173"/>
      <c r="OJW39" s="173"/>
      <c r="OJX39" s="173"/>
      <c r="OJY39" s="173"/>
      <c r="OJZ39" s="173"/>
      <c r="OKA39" s="173"/>
      <c r="OKB39" s="173"/>
      <c r="OKC39" s="173"/>
      <c r="OKD39" s="173"/>
      <c r="OKE39" s="173"/>
      <c r="OKF39" s="173"/>
      <c r="OKG39" s="173"/>
      <c r="OKH39" s="173"/>
      <c r="OKI39" s="173"/>
      <c r="OKJ39" s="173"/>
      <c r="OKK39" s="173"/>
      <c r="OKL39" s="173"/>
      <c r="OKM39" s="173"/>
      <c r="OKN39" s="173"/>
      <c r="OKO39" s="173"/>
      <c r="OKP39" s="173"/>
      <c r="OKQ39" s="173"/>
      <c r="OKR39" s="173"/>
      <c r="OKS39" s="173"/>
      <c r="OKT39" s="173"/>
      <c r="OKU39" s="173"/>
      <c r="OKV39" s="173"/>
      <c r="OKW39" s="173"/>
      <c r="OKX39" s="173"/>
      <c r="OKY39" s="173"/>
      <c r="OKZ39" s="173"/>
      <c r="OLA39" s="173"/>
      <c r="OLB39" s="173"/>
      <c r="OLC39" s="173"/>
      <c r="OLD39" s="173"/>
      <c r="OLE39" s="173"/>
      <c r="OLF39" s="173"/>
      <c r="OLG39" s="173"/>
      <c r="OLH39" s="173"/>
      <c r="OLI39" s="173"/>
      <c r="OLJ39" s="173"/>
      <c r="OLK39" s="173"/>
      <c r="OLL39" s="173"/>
      <c r="OLM39" s="173"/>
      <c r="OLN39" s="173"/>
      <c r="OLO39" s="173"/>
      <c r="OLP39" s="173"/>
      <c r="OLQ39" s="173"/>
      <c r="OLR39" s="173"/>
      <c r="OLS39" s="173"/>
      <c r="OLT39" s="173"/>
      <c r="OLU39" s="173"/>
      <c r="OLV39" s="173"/>
      <c r="OLW39" s="173"/>
      <c r="OLX39" s="173"/>
      <c r="OLY39" s="173"/>
      <c r="OLZ39" s="173"/>
      <c r="OMA39" s="173"/>
      <c r="OMB39" s="173"/>
      <c r="OMC39" s="173"/>
      <c r="OMD39" s="173"/>
      <c r="OME39" s="173"/>
      <c r="OMF39" s="173"/>
      <c r="OMG39" s="173"/>
      <c r="OMH39" s="173"/>
      <c r="OMI39" s="173"/>
      <c r="OMJ39" s="173"/>
      <c r="OMK39" s="173"/>
      <c r="OML39" s="173"/>
      <c r="OMM39" s="173"/>
      <c r="OMN39" s="173"/>
      <c r="OMO39" s="173"/>
      <c r="OMP39" s="173"/>
      <c r="OMQ39" s="173"/>
      <c r="OMR39" s="173"/>
      <c r="OMS39" s="173"/>
      <c r="OMT39" s="173"/>
      <c r="OMU39" s="173"/>
      <c r="OMV39" s="173"/>
      <c r="OMW39" s="173"/>
      <c r="OMX39" s="173"/>
      <c r="OMY39" s="173"/>
      <c r="OMZ39" s="173"/>
      <c r="ONA39" s="173"/>
      <c r="ONB39" s="173"/>
      <c r="ONC39" s="173"/>
      <c r="OND39" s="173"/>
      <c r="ONE39" s="173"/>
      <c r="ONF39" s="173"/>
      <c r="ONG39" s="173"/>
      <c r="ONH39" s="173"/>
      <c r="ONI39" s="173"/>
      <c r="ONJ39" s="173"/>
      <c r="ONK39" s="173"/>
      <c r="ONL39" s="173"/>
      <c r="ONM39" s="173"/>
      <c r="ONN39" s="173"/>
      <c r="ONO39" s="173"/>
      <c r="ONP39" s="173"/>
      <c r="ONQ39" s="173"/>
      <c r="ONR39" s="173"/>
      <c r="ONS39" s="173"/>
      <c r="ONT39" s="173"/>
      <c r="ONU39" s="173"/>
      <c r="ONV39" s="173"/>
      <c r="ONW39" s="173"/>
      <c r="ONX39" s="173"/>
      <c r="ONY39" s="173"/>
      <c r="ONZ39" s="173"/>
      <c r="OOA39" s="173"/>
      <c r="OOB39" s="173"/>
      <c r="OOC39" s="173"/>
      <c r="OOD39" s="173"/>
      <c r="OOE39" s="173"/>
      <c r="OOF39" s="173"/>
      <c r="OOG39" s="173"/>
      <c r="OOH39" s="173"/>
      <c r="OOI39" s="173"/>
      <c r="OOJ39" s="173"/>
      <c r="OOK39" s="173"/>
      <c r="OOL39" s="173"/>
      <c r="OOM39" s="173"/>
      <c r="OON39" s="173"/>
      <c r="OOO39" s="173"/>
      <c r="OOP39" s="173"/>
      <c r="OOQ39" s="173"/>
      <c r="OOR39" s="173"/>
      <c r="OOS39" s="173"/>
      <c r="OOT39" s="173"/>
      <c r="OOU39" s="173"/>
      <c r="OOV39" s="173"/>
      <c r="OOW39" s="173"/>
      <c r="OOX39" s="173"/>
      <c r="OOY39" s="173"/>
      <c r="OOZ39" s="173"/>
      <c r="OPA39" s="173"/>
      <c r="OPB39" s="173"/>
      <c r="OPC39" s="173"/>
      <c r="OPD39" s="173"/>
      <c r="OPE39" s="173"/>
      <c r="OPF39" s="173"/>
      <c r="OPG39" s="173"/>
      <c r="OPH39" s="173"/>
      <c r="OPI39" s="173"/>
      <c r="OPJ39" s="173"/>
      <c r="OPK39" s="173"/>
      <c r="OPL39" s="173"/>
      <c r="OPM39" s="173"/>
      <c r="OPN39" s="173"/>
      <c r="OPO39" s="173"/>
      <c r="OPP39" s="173"/>
      <c r="OPQ39" s="173"/>
      <c r="OPR39" s="173"/>
      <c r="OPS39" s="173"/>
      <c r="OPT39" s="173"/>
      <c r="OPU39" s="173"/>
      <c r="OPV39" s="173"/>
      <c r="OPW39" s="173"/>
      <c r="OPX39" s="173"/>
      <c r="OPY39" s="173"/>
      <c r="OPZ39" s="173"/>
      <c r="OQA39" s="173"/>
      <c r="OQB39" s="173"/>
      <c r="OQC39" s="173"/>
      <c r="OQD39" s="173"/>
      <c r="OQE39" s="173"/>
      <c r="OQF39" s="173"/>
      <c r="OQG39" s="173"/>
      <c r="OQH39" s="173"/>
      <c r="OQI39" s="173"/>
      <c r="OQJ39" s="173"/>
      <c r="OQK39" s="173"/>
      <c r="OQL39" s="173"/>
      <c r="OQM39" s="173"/>
      <c r="OQN39" s="173"/>
      <c r="OQO39" s="173"/>
      <c r="OQP39" s="173"/>
      <c r="OQQ39" s="173"/>
      <c r="OQR39" s="173"/>
      <c r="OQS39" s="173"/>
      <c r="OQT39" s="173"/>
      <c r="OQU39" s="173"/>
      <c r="OQV39" s="173"/>
      <c r="OQW39" s="173"/>
      <c r="OQX39" s="173"/>
      <c r="OQY39" s="173"/>
      <c r="OQZ39" s="173"/>
      <c r="ORA39" s="173"/>
      <c r="ORB39" s="173"/>
      <c r="ORC39" s="173"/>
      <c r="ORD39" s="173"/>
      <c r="ORE39" s="173"/>
      <c r="ORF39" s="173"/>
      <c r="ORG39" s="173"/>
      <c r="ORH39" s="173"/>
      <c r="ORI39" s="173"/>
      <c r="ORJ39" s="173"/>
      <c r="ORK39" s="173"/>
      <c r="ORL39" s="173"/>
      <c r="ORM39" s="173"/>
      <c r="ORN39" s="173"/>
      <c r="ORO39" s="173"/>
      <c r="ORP39" s="173"/>
      <c r="ORQ39" s="173"/>
      <c r="ORR39" s="173"/>
      <c r="ORS39" s="173"/>
      <c r="ORT39" s="173"/>
      <c r="ORU39" s="173"/>
      <c r="ORV39" s="173"/>
      <c r="ORW39" s="173"/>
      <c r="ORX39" s="173"/>
      <c r="ORY39" s="173"/>
      <c r="ORZ39" s="173"/>
      <c r="OSA39" s="173"/>
      <c r="OSB39" s="173"/>
      <c r="OSC39" s="173"/>
      <c r="OSD39" s="173"/>
      <c r="OSE39" s="173"/>
      <c r="OSF39" s="173"/>
      <c r="OSG39" s="173"/>
      <c r="OSH39" s="173"/>
      <c r="OSI39" s="173"/>
      <c r="OSJ39" s="173"/>
      <c r="OSK39" s="173"/>
      <c r="OSL39" s="173"/>
      <c r="OSM39" s="173"/>
      <c r="OSN39" s="173"/>
      <c r="OSO39" s="173"/>
      <c r="OSP39" s="173"/>
      <c r="OSQ39" s="173"/>
      <c r="OSR39" s="173"/>
      <c r="OSS39" s="173"/>
      <c r="OST39" s="173"/>
      <c r="OSU39" s="173"/>
      <c r="OSV39" s="173"/>
      <c r="OSW39" s="173"/>
      <c r="OSX39" s="173"/>
      <c r="OSY39" s="173"/>
      <c r="OSZ39" s="173"/>
      <c r="OTA39" s="173"/>
      <c r="OTB39" s="173"/>
      <c r="OTC39" s="173"/>
      <c r="OTD39" s="173"/>
      <c r="OTE39" s="173"/>
      <c r="OTF39" s="173"/>
      <c r="OTG39" s="173"/>
      <c r="OTH39" s="173"/>
      <c r="OTI39" s="173"/>
      <c r="OTJ39" s="173"/>
      <c r="OTK39" s="173"/>
      <c r="OTL39" s="173"/>
      <c r="OTM39" s="173"/>
      <c r="OTN39" s="173"/>
      <c r="OTO39" s="173"/>
      <c r="OTP39" s="173"/>
      <c r="OTQ39" s="173"/>
      <c r="OTR39" s="173"/>
      <c r="OTS39" s="173"/>
      <c r="OTT39" s="173"/>
      <c r="OTU39" s="173"/>
      <c r="OTV39" s="173"/>
      <c r="OTW39" s="173"/>
      <c r="OTX39" s="173"/>
      <c r="OTY39" s="173"/>
      <c r="OTZ39" s="173"/>
      <c r="OUA39" s="173"/>
      <c r="OUB39" s="173"/>
      <c r="OUC39" s="173"/>
      <c r="OUD39" s="173"/>
      <c r="OUE39" s="173"/>
      <c r="OUF39" s="173"/>
      <c r="OUG39" s="173"/>
      <c r="OUH39" s="173"/>
      <c r="OUI39" s="173"/>
      <c r="OUJ39" s="173"/>
      <c r="OUK39" s="173"/>
      <c r="OUL39" s="173"/>
      <c r="OUM39" s="173"/>
      <c r="OUN39" s="173"/>
      <c r="OUO39" s="173"/>
      <c r="OUP39" s="173"/>
      <c r="OUQ39" s="173"/>
      <c r="OUR39" s="173"/>
      <c r="OUS39" s="173"/>
      <c r="OUT39" s="173"/>
      <c r="OUU39" s="173"/>
      <c r="OUV39" s="173"/>
      <c r="OUW39" s="173"/>
      <c r="OUX39" s="173"/>
      <c r="OUY39" s="173"/>
      <c r="OUZ39" s="173"/>
      <c r="OVA39" s="173"/>
      <c r="OVB39" s="173"/>
      <c r="OVC39" s="173"/>
      <c r="OVD39" s="173"/>
      <c r="OVE39" s="173"/>
      <c r="OVF39" s="173"/>
      <c r="OVG39" s="173"/>
      <c r="OVH39" s="173"/>
      <c r="OVI39" s="173"/>
      <c r="OVJ39" s="173"/>
      <c r="OVK39" s="173"/>
      <c r="OVL39" s="173"/>
      <c r="OVM39" s="173"/>
      <c r="OVN39" s="173"/>
      <c r="OVO39" s="173"/>
      <c r="OVP39" s="173"/>
      <c r="OVQ39" s="173"/>
      <c r="OVR39" s="173"/>
      <c r="OVS39" s="173"/>
      <c r="OVT39" s="173"/>
      <c r="OVU39" s="173"/>
      <c r="OVV39" s="173"/>
      <c r="OVW39" s="173"/>
      <c r="OVX39" s="173"/>
      <c r="OVY39" s="173"/>
      <c r="OVZ39" s="173"/>
      <c r="OWA39" s="173"/>
      <c r="OWB39" s="173"/>
      <c r="OWC39" s="173"/>
      <c r="OWD39" s="173"/>
      <c r="OWE39" s="173"/>
      <c r="OWF39" s="173"/>
      <c r="OWG39" s="173"/>
      <c r="OWH39" s="173"/>
      <c r="OWI39" s="173"/>
      <c r="OWJ39" s="173"/>
      <c r="OWK39" s="173"/>
      <c r="OWL39" s="173"/>
      <c r="OWM39" s="173"/>
      <c r="OWN39" s="173"/>
      <c r="OWO39" s="173"/>
      <c r="OWP39" s="173"/>
      <c r="OWQ39" s="173"/>
      <c r="OWR39" s="173"/>
      <c r="OWS39" s="173"/>
      <c r="OWT39" s="173"/>
      <c r="OWU39" s="173"/>
      <c r="OWV39" s="173"/>
      <c r="OWW39" s="173"/>
      <c r="OWX39" s="173"/>
      <c r="OWY39" s="173"/>
      <c r="OWZ39" s="173"/>
      <c r="OXA39" s="173"/>
      <c r="OXB39" s="173"/>
      <c r="OXC39" s="173"/>
      <c r="OXD39" s="173"/>
      <c r="OXE39" s="173"/>
      <c r="OXF39" s="173"/>
      <c r="OXG39" s="173"/>
      <c r="OXH39" s="173"/>
      <c r="OXI39" s="173"/>
      <c r="OXJ39" s="173"/>
      <c r="OXK39" s="173"/>
      <c r="OXL39" s="173"/>
      <c r="OXM39" s="173"/>
      <c r="OXN39" s="173"/>
      <c r="OXO39" s="173"/>
      <c r="OXP39" s="173"/>
      <c r="OXQ39" s="173"/>
      <c r="OXR39" s="173"/>
      <c r="OXS39" s="173"/>
      <c r="OXT39" s="173"/>
      <c r="OXU39" s="173"/>
      <c r="OXV39" s="173"/>
      <c r="OXW39" s="173"/>
      <c r="OXX39" s="173"/>
      <c r="OXY39" s="173"/>
      <c r="OXZ39" s="173"/>
      <c r="OYA39" s="173"/>
      <c r="OYB39" s="173"/>
      <c r="OYC39" s="173"/>
      <c r="OYD39" s="173"/>
      <c r="OYE39" s="173"/>
      <c r="OYF39" s="173"/>
      <c r="OYG39" s="173"/>
      <c r="OYH39" s="173"/>
      <c r="OYI39" s="173"/>
      <c r="OYJ39" s="173"/>
      <c r="OYK39" s="173"/>
      <c r="OYL39" s="173"/>
      <c r="OYM39" s="173"/>
      <c r="OYN39" s="173"/>
      <c r="OYO39" s="173"/>
      <c r="OYP39" s="173"/>
      <c r="OYQ39" s="173"/>
      <c r="OYR39" s="173"/>
      <c r="OYS39" s="173"/>
      <c r="OYT39" s="173"/>
      <c r="OYU39" s="173"/>
      <c r="OYV39" s="173"/>
      <c r="OYW39" s="173"/>
      <c r="OYX39" s="173"/>
      <c r="OYY39" s="173"/>
      <c r="OYZ39" s="173"/>
      <c r="OZA39" s="173"/>
      <c r="OZB39" s="173"/>
      <c r="OZC39" s="173"/>
      <c r="OZD39" s="173"/>
      <c r="OZE39" s="173"/>
      <c r="OZF39" s="173"/>
      <c r="OZG39" s="173"/>
      <c r="OZH39" s="173"/>
      <c r="OZI39" s="173"/>
      <c r="OZJ39" s="173"/>
      <c r="OZK39" s="173"/>
      <c r="OZL39" s="173"/>
      <c r="OZM39" s="173"/>
      <c r="OZN39" s="173"/>
      <c r="OZO39" s="173"/>
      <c r="OZP39" s="173"/>
      <c r="OZQ39" s="173"/>
      <c r="OZR39" s="173"/>
      <c r="OZS39" s="173"/>
      <c r="OZT39" s="173"/>
      <c r="OZU39" s="173"/>
      <c r="OZV39" s="173"/>
      <c r="OZW39" s="173"/>
      <c r="OZX39" s="173"/>
      <c r="OZY39" s="173"/>
      <c r="OZZ39" s="173"/>
      <c r="PAA39" s="173"/>
      <c r="PAB39" s="173"/>
      <c r="PAC39" s="173"/>
      <c r="PAD39" s="173"/>
      <c r="PAE39" s="173"/>
      <c r="PAF39" s="173"/>
      <c r="PAG39" s="173"/>
      <c r="PAH39" s="173"/>
      <c r="PAI39" s="173"/>
      <c r="PAJ39" s="173"/>
      <c r="PAK39" s="173"/>
      <c r="PAL39" s="173"/>
      <c r="PAM39" s="173"/>
      <c r="PAN39" s="173"/>
      <c r="PAO39" s="173"/>
      <c r="PAP39" s="173"/>
      <c r="PAQ39" s="173"/>
      <c r="PAR39" s="173"/>
      <c r="PAS39" s="173"/>
      <c r="PAT39" s="173"/>
      <c r="PAU39" s="173"/>
      <c r="PAV39" s="173"/>
      <c r="PAW39" s="173"/>
      <c r="PAX39" s="173"/>
      <c r="PAY39" s="173"/>
      <c r="PAZ39" s="173"/>
      <c r="PBA39" s="173"/>
      <c r="PBB39" s="173"/>
      <c r="PBC39" s="173"/>
      <c r="PBD39" s="173"/>
      <c r="PBE39" s="173"/>
      <c r="PBF39" s="173"/>
      <c r="PBG39" s="173"/>
      <c r="PBH39" s="173"/>
      <c r="PBI39" s="173"/>
      <c r="PBJ39" s="173"/>
      <c r="PBK39" s="173"/>
      <c r="PBL39" s="173"/>
      <c r="PBM39" s="173"/>
      <c r="PBN39" s="173"/>
      <c r="PBO39" s="173"/>
      <c r="PBP39" s="173"/>
      <c r="PBQ39" s="173"/>
      <c r="PBR39" s="173"/>
      <c r="PBS39" s="173"/>
      <c r="PBT39" s="173"/>
      <c r="PBU39" s="173"/>
      <c r="PBV39" s="173"/>
      <c r="PBW39" s="173"/>
      <c r="PBX39" s="173"/>
      <c r="PBY39" s="173"/>
      <c r="PBZ39" s="173"/>
      <c r="PCA39" s="173"/>
      <c r="PCB39" s="173"/>
      <c r="PCC39" s="173"/>
      <c r="PCD39" s="173"/>
      <c r="PCE39" s="173"/>
      <c r="PCF39" s="173"/>
      <c r="PCG39" s="173"/>
      <c r="PCH39" s="173"/>
      <c r="PCI39" s="173"/>
      <c r="PCJ39" s="173"/>
      <c r="PCK39" s="173"/>
      <c r="PCL39" s="173"/>
      <c r="PCM39" s="173"/>
      <c r="PCN39" s="173"/>
      <c r="PCO39" s="173"/>
      <c r="PCP39" s="173"/>
      <c r="PCQ39" s="173"/>
      <c r="PCR39" s="173"/>
      <c r="PCS39" s="173"/>
      <c r="PCT39" s="173"/>
      <c r="PCU39" s="173"/>
      <c r="PCV39" s="173"/>
      <c r="PCW39" s="173"/>
      <c r="PCX39" s="173"/>
      <c r="PCY39" s="173"/>
      <c r="PCZ39" s="173"/>
      <c r="PDA39" s="173"/>
      <c r="PDB39" s="173"/>
      <c r="PDC39" s="173"/>
      <c r="PDD39" s="173"/>
      <c r="PDE39" s="173"/>
      <c r="PDF39" s="173"/>
      <c r="PDG39" s="173"/>
      <c r="PDH39" s="173"/>
      <c r="PDI39" s="173"/>
      <c r="PDJ39" s="173"/>
      <c r="PDK39" s="173"/>
      <c r="PDL39" s="173"/>
      <c r="PDM39" s="173"/>
      <c r="PDN39" s="173"/>
      <c r="PDO39" s="173"/>
      <c r="PDP39" s="173"/>
      <c r="PDQ39" s="173"/>
      <c r="PDR39" s="173"/>
      <c r="PDS39" s="173"/>
      <c r="PDT39" s="173"/>
      <c r="PDU39" s="173"/>
      <c r="PDV39" s="173"/>
      <c r="PDW39" s="173"/>
      <c r="PDX39" s="173"/>
      <c r="PDY39" s="173"/>
      <c r="PDZ39" s="173"/>
      <c r="PEA39" s="173"/>
      <c r="PEB39" s="173"/>
      <c r="PEC39" s="173"/>
      <c r="PED39" s="173"/>
      <c r="PEE39" s="173"/>
      <c r="PEF39" s="173"/>
      <c r="PEG39" s="173"/>
      <c r="PEH39" s="173"/>
      <c r="PEI39" s="173"/>
      <c r="PEJ39" s="173"/>
      <c r="PEK39" s="173"/>
      <c r="PEL39" s="173"/>
      <c r="PEM39" s="173"/>
      <c r="PEN39" s="173"/>
      <c r="PEO39" s="173"/>
      <c r="PEP39" s="173"/>
      <c r="PEQ39" s="173"/>
      <c r="PER39" s="173"/>
      <c r="PES39" s="173"/>
      <c r="PET39" s="173"/>
      <c r="PEU39" s="173"/>
      <c r="PEV39" s="173"/>
      <c r="PEW39" s="173"/>
      <c r="PEX39" s="173"/>
      <c r="PEY39" s="173"/>
      <c r="PEZ39" s="173"/>
      <c r="PFA39" s="173"/>
      <c r="PFB39" s="173"/>
      <c r="PFC39" s="173"/>
      <c r="PFD39" s="173"/>
      <c r="PFE39" s="173"/>
      <c r="PFF39" s="173"/>
      <c r="PFG39" s="173"/>
      <c r="PFH39" s="173"/>
      <c r="PFI39" s="173"/>
      <c r="PFJ39" s="173"/>
      <c r="PFK39" s="173"/>
      <c r="PFL39" s="173"/>
      <c r="PFM39" s="173"/>
      <c r="PFN39" s="173"/>
      <c r="PFO39" s="173"/>
      <c r="PFP39" s="173"/>
      <c r="PFQ39" s="173"/>
      <c r="PFR39" s="173"/>
      <c r="PFS39" s="173"/>
      <c r="PFT39" s="173"/>
      <c r="PFU39" s="173"/>
      <c r="PFV39" s="173"/>
      <c r="PFW39" s="173"/>
      <c r="PFX39" s="173"/>
      <c r="PFY39" s="173"/>
      <c r="PFZ39" s="173"/>
      <c r="PGA39" s="173"/>
      <c r="PGB39" s="173"/>
      <c r="PGC39" s="173"/>
      <c r="PGD39" s="173"/>
      <c r="PGE39" s="173"/>
      <c r="PGF39" s="173"/>
      <c r="PGG39" s="173"/>
      <c r="PGH39" s="173"/>
      <c r="PGI39" s="173"/>
      <c r="PGJ39" s="173"/>
      <c r="PGK39" s="173"/>
      <c r="PGL39" s="173"/>
      <c r="PGM39" s="173"/>
      <c r="PGN39" s="173"/>
      <c r="PGO39" s="173"/>
      <c r="PGP39" s="173"/>
      <c r="PGQ39" s="173"/>
      <c r="PGR39" s="173"/>
      <c r="PGS39" s="173"/>
      <c r="PGT39" s="173"/>
      <c r="PGU39" s="173"/>
      <c r="PGV39" s="173"/>
      <c r="PGW39" s="173"/>
      <c r="PGX39" s="173"/>
      <c r="PGY39" s="173"/>
      <c r="PGZ39" s="173"/>
      <c r="PHA39" s="173"/>
      <c r="PHB39" s="173"/>
      <c r="PHC39" s="173"/>
      <c r="PHD39" s="173"/>
      <c r="PHE39" s="173"/>
      <c r="PHF39" s="173"/>
      <c r="PHG39" s="173"/>
      <c r="PHH39" s="173"/>
      <c r="PHI39" s="173"/>
      <c r="PHJ39" s="173"/>
      <c r="PHK39" s="173"/>
      <c r="PHL39" s="173"/>
      <c r="PHM39" s="173"/>
      <c r="PHN39" s="173"/>
      <c r="PHO39" s="173"/>
      <c r="PHP39" s="173"/>
      <c r="PHQ39" s="173"/>
      <c r="PHR39" s="173"/>
      <c r="PHS39" s="173"/>
      <c r="PHT39" s="173"/>
      <c r="PHU39" s="173"/>
      <c r="PHV39" s="173"/>
      <c r="PHW39" s="173"/>
      <c r="PHX39" s="173"/>
      <c r="PHY39" s="173"/>
      <c r="PHZ39" s="173"/>
      <c r="PIA39" s="173"/>
      <c r="PIB39" s="173"/>
      <c r="PIC39" s="173"/>
      <c r="PID39" s="173"/>
      <c r="PIE39" s="173"/>
      <c r="PIF39" s="173"/>
      <c r="PIG39" s="173"/>
      <c r="PIH39" s="173"/>
      <c r="PII39" s="173"/>
      <c r="PIJ39" s="173"/>
      <c r="PIK39" s="173"/>
      <c r="PIL39" s="173"/>
      <c r="PIM39" s="173"/>
      <c r="PIN39" s="173"/>
      <c r="PIO39" s="173"/>
      <c r="PIP39" s="173"/>
      <c r="PIQ39" s="173"/>
      <c r="PIR39" s="173"/>
      <c r="PIS39" s="173"/>
      <c r="PIT39" s="173"/>
      <c r="PIU39" s="173"/>
      <c r="PIV39" s="173"/>
      <c r="PIW39" s="173"/>
      <c r="PIX39" s="173"/>
      <c r="PIY39" s="173"/>
      <c r="PIZ39" s="173"/>
      <c r="PJA39" s="173"/>
      <c r="PJB39" s="173"/>
      <c r="PJC39" s="173"/>
      <c r="PJD39" s="173"/>
      <c r="PJE39" s="173"/>
      <c r="PJF39" s="173"/>
      <c r="PJG39" s="173"/>
      <c r="PJH39" s="173"/>
      <c r="PJI39" s="173"/>
      <c r="PJJ39" s="173"/>
      <c r="PJK39" s="173"/>
      <c r="PJL39" s="173"/>
      <c r="PJM39" s="173"/>
      <c r="PJN39" s="173"/>
      <c r="PJO39" s="173"/>
      <c r="PJP39" s="173"/>
      <c r="PJQ39" s="173"/>
      <c r="PJR39" s="173"/>
      <c r="PJS39" s="173"/>
      <c r="PJT39" s="173"/>
      <c r="PJU39" s="173"/>
      <c r="PJV39" s="173"/>
      <c r="PJW39" s="173"/>
      <c r="PJX39" s="173"/>
      <c r="PJY39" s="173"/>
      <c r="PJZ39" s="173"/>
      <c r="PKA39" s="173"/>
      <c r="PKB39" s="173"/>
      <c r="PKC39" s="173"/>
      <c r="PKD39" s="173"/>
      <c r="PKE39" s="173"/>
      <c r="PKF39" s="173"/>
      <c r="PKG39" s="173"/>
      <c r="PKH39" s="173"/>
      <c r="PKI39" s="173"/>
      <c r="PKJ39" s="173"/>
      <c r="PKK39" s="173"/>
      <c r="PKL39" s="173"/>
      <c r="PKM39" s="173"/>
      <c r="PKN39" s="173"/>
      <c r="PKO39" s="173"/>
      <c r="PKP39" s="173"/>
      <c r="PKQ39" s="173"/>
      <c r="PKR39" s="173"/>
      <c r="PKS39" s="173"/>
      <c r="PKT39" s="173"/>
      <c r="PKU39" s="173"/>
      <c r="PKV39" s="173"/>
      <c r="PKW39" s="173"/>
      <c r="PKX39" s="173"/>
      <c r="PKY39" s="173"/>
      <c r="PKZ39" s="173"/>
      <c r="PLA39" s="173"/>
      <c r="PLB39" s="173"/>
      <c r="PLC39" s="173"/>
      <c r="PLD39" s="173"/>
      <c r="PLE39" s="173"/>
      <c r="PLF39" s="173"/>
      <c r="PLG39" s="173"/>
      <c r="PLH39" s="173"/>
      <c r="PLI39" s="173"/>
      <c r="PLJ39" s="173"/>
      <c r="PLK39" s="173"/>
      <c r="PLL39" s="173"/>
      <c r="PLM39" s="173"/>
      <c r="PLN39" s="173"/>
      <c r="PLO39" s="173"/>
      <c r="PLP39" s="173"/>
      <c r="PLQ39" s="173"/>
      <c r="PLR39" s="173"/>
      <c r="PLS39" s="173"/>
      <c r="PLT39" s="173"/>
      <c r="PLU39" s="173"/>
      <c r="PLV39" s="173"/>
      <c r="PLW39" s="173"/>
      <c r="PLX39" s="173"/>
      <c r="PLY39" s="173"/>
      <c r="PLZ39" s="173"/>
      <c r="PMA39" s="173"/>
      <c r="PMB39" s="173"/>
      <c r="PMC39" s="173"/>
      <c r="PMD39" s="173"/>
      <c r="PME39" s="173"/>
      <c r="PMF39" s="173"/>
      <c r="PMG39" s="173"/>
      <c r="PMH39" s="173"/>
      <c r="PMI39" s="173"/>
      <c r="PMJ39" s="173"/>
      <c r="PMK39" s="173"/>
      <c r="PML39" s="173"/>
      <c r="PMM39" s="173"/>
      <c r="PMN39" s="173"/>
      <c r="PMO39" s="173"/>
      <c r="PMP39" s="173"/>
      <c r="PMQ39" s="173"/>
      <c r="PMR39" s="173"/>
      <c r="PMS39" s="173"/>
      <c r="PMT39" s="173"/>
      <c r="PMU39" s="173"/>
      <c r="PMV39" s="173"/>
      <c r="PMW39" s="173"/>
      <c r="PMX39" s="173"/>
      <c r="PMY39" s="173"/>
      <c r="PMZ39" s="173"/>
      <c r="PNA39" s="173"/>
      <c r="PNB39" s="173"/>
      <c r="PNC39" s="173"/>
      <c r="PND39" s="173"/>
      <c r="PNE39" s="173"/>
      <c r="PNF39" s="173"/>
      <c r="PNG39" s="173"/>
      <c r="PNH39" s="173"/>
      <c r="PNI39" s="173"/>
      <c r="PNJ39" s="173"/>
      <c r="PNK39" s="173"/>
      <c r="PNL39" s="173"/>
      <c r="PNM39" s="173"/>
      <c r="PNN39" s="173"/>
      <c r="PNO39" s="173"/>
      <c r="PNP39" s="173"/>
      <c r="PNQ39" s="173"/>
      <c r="PNR39" s="173"/>
      <c r="PNS39" s="173"/>
      <c r="PNT39" s="173"/>
      <c r="PNU39" s="173"/>
      <c r="PNV39" s="173"/>
      <c r="PNW39" s="173"/>
      <c r="PNX39" s="173"/>
      <c r="PNY39" s="173"/>
      <c r="PNZ39" s="173"/>
      <c r="POA39" s="173"/>
      <c r="POB39" s="173"/>
      <c r="POC39" s="173"/>
      <c r="POD39" s="173"/>
      <c r="POE39" s="173"/>
      <c r="POF39" s="173"/>
      <c r="POG39" s="173"/>
      <c r="POH39" s="173"/>
      <c r="POI39" s="173"/>
      <c r="POJ39" s="173"/>
      <c r="POK39" s="173"/>
      <c r="POL39" s="173"/>
      <c r="POM39" s="173"/>
      <c r="PON39" s="173"/>
      <c r="POO39" s="173"/>
      <c r="POP39" s="173"/>
      <c r="POQ39" s="173"/>
      <c r="POR39" s="173"/>
      <c r="POS39" s="173"/>
      <c r="POT39" s="173"/>
      <c r="POU39" s="173"/>
      <c r="POV39" s="173"/>
      <c r="POW39" s="173"/>
      <c r="POX39" s="173"/>
      <c r="POY39" s="173"/>
      <c r="POZ39" s="173"/>
      <c r="PPA39" s="173"/>
      <c r="PPB39" s="173"/>
      <c r="PPC39" s="173"/>
      <c r="PPD39" s="173"/>
      <c r="PPE39" s="173"/>
      <c r="PPF39" s="173"/>
      <c r="PPG39" s="173"/>
      <c r="PPH39" s="173"/>
      <c r="PPI39" s="173"/>
      <c r="PPJ39" s="173"/>
      <c r="PPK39" s="173"/>
      <c r="PPL39" s="173"/>
      <c r="PPM39" s="173"/>
      <c r="PPN39" s="173"/>
      <c r="PPO39" s="173"/>
      <c r="PPP39" s="173"/>
      <c r="PPQ39" s="173"/>
      <c r="PPR39" s="173"/>
      <c r="PPS39" s="173"/>
      <c r="PPT39" s="173"/>
      <c r="PPU39" s="173"/>
      <c r="PPV39" s="173"/>
      <c r="PPW39" s="173"/>
      <c r="PPX39" s="173"/>
      <c r="PPY39" s="173"/>
      <c r="PPZ39" s="173"/>
      <c r="PQA39" s="173"/>
      <c r="PQB39" s="173"/>
      <c r="PQC39" s="173"/>
      <c r="PQD39" s="173"/>
      <c r="PQE39" s="173"/>
      <c r="PQF39" s="173"/>
      <c r="PQG39" s="173"/>
      <c r="PQH39" s="173"/>
      <c r="PQI39" s="173"/>
      <c r="PQJ39" s="173"/>
      <c r="PQK39" s="173"/>
      <c r="PQL39" s="173"/>
      <c r="PQM39" s="173"/>
      <c r="PQN39" s="173"/>
      <c r="PQO39" s="173"/>
      <c r="PQP39" s="173"/>
      <c r="PQQ39" s="173"/>
      <c r="PQR39" s="173"/>
      <c r="PQS39" s="173"/>
      <c r="PQT39" s="173"/>
      <c r="PQU39" s="173"/>
      <c r="PQV39" s="173"/>
      <c r="PQW39" s="173"/>
      <c r="PQX39" s="173"/>
      <c r="PQY39" s="173"/>
      <c r="PQZ39" s="173"/>
      <c r="PRA39" s="173"/>
      <c r="PRB39" s="173"/>
      <c r="PRC39" s="173"/>
      <c r="PRD39" s="173"/>
      <c r="PRE39" s="173"/>
      <c r="PRF39" s="173"/>
      <c r="PRG39" s="173"/>
      <c r="PRH39" s="173"/>
      <c r="PRI39" s="173"/>
      <c r="PRJ39" s="173"/>
      <c r="PRK39" s="173"/>
      <c r="PRL39" s="173"/>
      <c r="PRM39" s="173"/>
      <c r="PRN39" s="173"/>
      <c r="PRO39" s="173"/>
      <c r="PRP39" s="173"/>
      <c r="PRQ39" s="173"/>
      <c r="PRR39" s="173"/>
      <c r="PRS39" s="173"/>
      <c r="PRT39" s="173"/>
      <c r="PRU39" s="173"/>
      <c r="PRV39" s="173"/>
      <c r="PRW39" s="173"/>
      <c r="PRX39" s="173"/>
      <c r="PRY39" s="173"/>
      <c r="PRZ39" s="173"/>
      <c r="PSA39" s="173"/>
      <c r="PSB39" s="173"/>
      <c r="PSC39" s="173"/>
      <c r="PSD39" s="173"/>
      <c r="PSE39" s="173"/>
      <c r="PSF39" s="173"/>
      <c r="PSG39" s="173"/>
      <c r="PSH39" s="173"/>
      <c r="PSI39" s="173"/>
      <c r="PSJ39" s="173"/>
      <c r="PSK39" s="173"/>
      <c r="PSL39" s="173"/>
      <c r="PSM39" s="173"/>
      <c r="PSN39" s="173"/>
      <c r="PSO39" s="173"/>
      <c r="PSP39" s="173"/>
      <c r="PSQ39" s="173"/>
      <c r="PSR39" s="173"/>
      <c r="PSS39" s="173"/>
      <c r="PST39" s="173"/>
      <c r="PSU39" s="173"/>
      <c r="PSV39" s="173"/>
      <c r="PSW39" s="173"/>
      <c r="PSX39" s="173"/>
      <c r="PSY39" s="173"/>
      <c r="PSZ39" s="173"/>
      <c r="PTA39" s="173"/>
      <c r="PTB39" s="173"/>
      <c r="PTC39" s="173"/>
      <c r="PTD39" s="173"/>
      <c r="PTE39" s="173"/>
      <c r="PTF39" s="173"/>
      <c r="PTG39" s="173"/>
      <c r="PTH39" s="173"/>
      <c r="PTI39" s="173"/>
      <c r="PTJ39" s="173"/>
      <c r="PTK39" s="173"/>
      <c r="PTL39" s="173"/>
      <c r="PTM39" s="173"/>
      <c r="PTN39" s="173"/>
      <c r="PTO39" s="173"/>
      <c r="PTP39" s="173"/>
      <c r="PTQ39" s="173"/>
      <c r="PTR39" s="173"/>
      <c r="PTS39" s="173"/>
      <c r="PTT39" s="173"/>
      <c r="PTU39" s="173"/>
      <c r="PTV39" s="173"/>
      <c r="PTW39" s="173"/>
      <c r="PTX39" s="173"/>
      <c r="PTY39" s="173"/>
      <c r="PTZ39" s="173"/>
      <c r="PUA39" s="173"/>
      <c r="PUB39" s="173"/>
      <c r="PUC39" s="173"/>
      <c r="PUD39" s="173"/>
      <c r="PUE39" s="173"/>
      <c r="PUF39" s="173"/>
      <c r="PUG39" s="173"/>
      <c r="PUH39" s="173"/>
      <c r="PUI39" s="173"/>
      <c r="PUJ39" s="173"/>
      <c r="PUK39" s="173"/>
      <c r="PUL39" s="173"/>
      <c r="PUM39" s="173"/>
      <c r="PUN39" s="173"/>
      <c r="PUO39" s="173"/>
      <c r="PUP39" s="173"/>
      <c r="PUQ39" s="173"/>
      <c r="PUR39" s="173"/>
      <c r="PUS39" s="173"/>
      <c r="PUT39" s="173"/>
      <c r="PUU39" s="173"/>
      <c r="PUV39" s="173"/>
      <c r="PUW39" s="173"/>
      <c r="PUX39" s="173"/>
      <c r="PUY39" s="173"/>
      <c r="PUZ39" s="173"/>
      <c r="PVA39" s="173"/>
      <c r="PVB39" s="173"/>
      <c r="PVC39" s="173"/>
      <c r="PVD39" s="173"/>
      <c r="PVE39" s="173"/>
      <c r="PVF39" s="173"/>
      <c r="PVG39" s="173"/>
      <c r="PVH39" s="173"/>
      <c r="PVI39" s="173"/>
      <c r="PVJ39" s="173"/>
      <c r="PVK39" s="173"/>
      <c r="PVL39" s="173"/>
      <c r="PVM39" s="173"/>
      <c r="PVN39" s="173"/>
      <c r="PVO39" s="173"/>
      <c r="PVP39" s="173"/>
      <c r="PVQ39" s="173"/>
      <c r="PVR39" s="173"/>
      <c r="PVS39" s="173"/>
      <c r="PVT39" s="173"/>
      <c r="PVU39" s="173"/>
      <c r="PVV39" s="173"/>
      <c r="PVW39" s="173"/>
      <c r="PVX39" s="173"/>
      <c r="PVY39" s="173"/>
      <c r="PVZ39" s="173"/>
      <c r="PWA39" s="173"/>
      <c r="PWB39" s="173"/>
      <c r="PWC39" s="173"/>
      <c r="PWD39" s="173"/>
      <c r="PWE39" s="173"/>
      <c r="PWF39" s="173"/>
      <c r="PWG39" s="173"/>
      <c r="PWH39" s="173"/>
      <c r="PWI39" s="173"/>
      <c r="PWJ39" s="173"/>
      <c r="PWK39" s="173"/>
      <c r="PWL39" s="173"/>
      <c r="PWM39" s="173"/>
      <c r="PWN39" s="173"/>
      <c r="PWO39" s="173"/>
      <c r="PWP39" s="173"/>
      <c r="PWQ39" s="173"/>
      <c r="PWR39" s="173"/>
      <c r="PWS39" s="173"/>
      <c r="PWT39" s="173"/>
      <c r="PWU39" s="173"/>
      <c r="PWV39" s="173"/>
      <c r="PWW39" s="173"/>
      <c r="PWX39" s="173"/>
      <c r="PWY39" s="173"/>
      <c r="PWZ39" s="173"/>
      <c r="PXA39" s="173"/>
      <c r="PXB39" s="173"/>
      <c r="PXC39" s="173"/>
      <c r="PXD39" s="173"/>
      <c r="PXE39" s="173"/>
      <c r="PXF39" s="173"/>
      <c r="PXG39" s="173"/>
      <c r="PXH39" s="173"/>
      <c r="PXI39" s="173"/>
      <c r="PXJ39" s="173"/>
      <c r="PXK39" s="173"/>
      <c r="PXL39" s="173"/>
      <c r="PXM39" s="173"/>
      <c r="PXN39" s="173"/>
      <c r="PXO39" s="173"/>
      <c r="PXP39" s="173"/>
      <c r="PXQ39" s="173"/>
      <c r="PXR39" s="173"/>
      <c r="PXS39" s="173"/>
      <c r="PXT39" s="173"/>
      <c r="PXU39" s="173"/>
      <c r="PXV39" s="173"/>
      <c r="PXW39" s="173"/>
      <c r="PXX39" s="173"/>
      <c r="PXY39" s="173"/>
      <c r="PXZ39" s="173"/>
      <c r="PYA39" s="173"/>
      <c r="PYB39" s="173"/>
      <c r="PYC39" s="173"/>
      <c r="PYD39" s="173"/>
      <c r="PYE39" s="173"/>
      <c r="PYF39" s="173"/>
      <c r="PYG39" s="173"/>
      <c r="PYH39" s="173"/>
      <c r="PYI39" s="173"/>
      <c r="PYJ39" s="173"/>
      <c r="PYK39" s="173"/>
      <c r="PYL39" s="173"/>
      <c r="PYM39" s="173"/>
      <c r="PYN39" s="173"/>
      <c r="PYO39" s="173"/>
      <c r="PYP39" s="173"/>
      <c r="PYQ39" s="173"/>
      <c r="PYR39" s="173"/>
      <c r="PYS39" s="173"/>
      <c r="PYT39" s="173"/>
      <c r="PYU39" s="173"/>
      <c r="PYV39" s="173"/>
      <c r="PYW39" s="173"/>
      <c r="PYX39" s="173"/>
      <c r="PYY39" s="173"/>
      <c r="PYZ39" s="173"/>
      <c r="PZA39" s="173"/>
      <c r="PZB39" s="173"/>
      <c r="PZC39" s="173"/>
      <c r="PZD39" s="173"/>
      <c r="PZE39" s="173"/>
      <c r="PZF39" s="173"/>
      <c r="PZG39" s="173"/>
      <c r="PZH39" s="173"/>
      <c r="PZI39" s="173"/>
      <c r="PZJ39" s="173"/>
      <c r="PZK39" s="173"/>
      <c r="PZL39" s="173"/>
      <c r="PZM39" s="173"/>
      <c r="PZN39" s="173"/>
      <c r="PZO39" s="173"/>
      <c r="PZP39" s="173"/>
      <c r="PZQ39" s="173"/>
      <c r="PZR39" s="173"/>
      <c r="PZS39" s="173"/>
      <c r="PZT39" s="173"/>
      <c r="PZU39" s="173"/>
      <c r="PZV39" s="173"/>
      <c r="PZW39" s="173"/>
      <c r="PZX39" s="173"/>
      <c r="PZY39" s="173"/>
      <c r="PZZ39" s="173"/>
      <c r="QAA39" s="173"/>
      <c r="QAB39" s="173"/>
      <c r="QAC39" s="173"/>
      <c r="QAD39" s="173"/>
      <c r="QAE39" s="173"/>
      <c r="QAF39" s="173"/>
      <c r="QAG39" s="173"/>
      <c r="QAH39" s="173"/>
      <c r="QAI39" s="173"/>
      <c r="QAJ39" s="173"/>
      <c r="QAK39" s="173"/>
      <c r="QAL39" s="173"/>
      <c r="QAM39" s="173"/>
      <c r="QAN39" s="173"/>
      <c r="QAO39" s="173"/>
      <c r="QAP39" s="173"/>
      <c r="QAQ39" s="173"/>
      <c r="QAR39" s="173"/>
      <c r="QAS39" s="173"/>
      <c r="QAT39" s="173"/>
      <c r="QAU39" s="173"/>
      <c r="QAV39" s="173"/>
      <c r="QAW39" s="173"/>
      <c r="QAX39" s="173"/>
      <c r="QAY39" s="173"/>
      <c r="QAZ39" s="173"/>
      <c r="QBA39" s="173"/>
      <c r="QBB39" s="173"/>
      <c r="QBC39" s="173"/>
      <c r="QBD39" s="173"/>
      <c r="QBE39" s="173"/>
      <c r="QBF39" s="173"/>
      <c r="QBG39" s="173"/>
      <c r="QBH39" s="173"/>
      <c r="QBI39" s="173"/>
      <c r="QBJ39" s="173"/>
      <c r="QBK39" s="173"/>
      <c r="QBL39" s="173"/>
      <c r="QBM39" s="173"/>
      <c r="QBN39" s="173"/>
      <c r="QBO39" s="173"/>
      <c r="QBP39" s="173"/>
      <c r="QBQ39" s="173"/>
      <c r="QBR39" s="173"/>
      <c r="QBS39" s="173"/>
      <c r="QBT39" s="173"/>
      <c r="QBU39" s="173"/>
      <c r="QBV39" s="173"/>
      <c r="QBW39" s="173"/>
      <c r="QBX39" s="173"/>
      <c r="QBY39" s="173"/>
      <c r="QBZ39" s="173"/>
      <c r="QCA39" s="173"/>
      <c r="QCB39" s="173"/>
      <c r="QCC39" s="173"/>
      <c r="QCD39" s="173"/>
      <c r="QCE39" s="173"/>
      <c r="QCF39" s="173"/>
      <c r="QCG39" s="173"/>
      <c r="QCH39" s="173"/>
      <c r="QCI39" s="173"/>
      <c r="QCJ39" s="173"/>
      <c r="QCK39" s="173"/>
      <c r="QCL39" s="173"/>
      <c r="QCM39" s="173"/>
      <c r="QCN39" s="173"/>
      <c r="QCO39" s="173"/>
      <c r="QCP39" s="173"/>
      <c r="QCQ39" s="173"/>
      <c r="QCR39" s="173"/>
      <c r="QCS39" s="173"/>
      <c r="QCT39" s="173"/>
      <c r="QCU39" s="173"/>
      <c r="QCV39" s="173"/>
      <c r="QCW39" s="173"/>
      <c r="QCX39" s="173"/>
      <c r="QCY39" s="173"/>
      <c r="QCZ39" s="173"/>
      <c r="QDA39" s="173"/>
      <c r="QDB39" s="173"/>
      <c r="QDC39" s="173"/>
      <c r="QDD39" s="173"/>
      <c r="QDE39" s="173"/>
      <c r="QDF39" s="173"/>
      <c r="QDG39" s="173"/>
      <c r="QDH39" s="173"/>
      <c r="QDI39" s="173"/>
      <c r="QDJ39" s="173"/>
      <c r="QDK39" s="173"/>
      <c r="QDL39" s="173"/>
      <c r="QDM39" s="173"/>
      <c r="QDN39" s="173"/>
      <c r="QDO39" s="173"/>
      <c r="QDP39" s="173"/>
      <c r="QDQ39" s="173"/>
      <c r="QDR39" s="173"/>
      <c r="QDS39" s="173"/>
      <c r="QDT39" s="173"/>
      <c r="QDU39" s="173"/>
      <c r="QDV39" s="173"/>
      <c r="QDW39" s="173"/>
      <c r="QDX39" s="173"/>
      <c r="QDY39" s="173"/>
      <c r="QDZ39" s="173"/>
      <c r="QEA39" s="173"/>
      <c r="QEB39" s="173"/>
      <c r="QEC39" s="173"/>
      <c r="QED39" s="173"/>
      <c r="QEE39" s="173"/>
      <c r="QEF39" s="173"/>
      <c r="QEG39" s="173"/>
      <c r="QEH39" s="173"/>
      <c r="QEI39" s="173"/>
      <c r="QEJ39" s="173"/>
      <c r="QEK39" s="173"/>
      <c r="QEL39" s="173"/>
      <c r="QEM39" s="173"/>
      <c r="QEN39" s="173"/>
      <c r="QEO39" s="173"/>
      <c r="QEP39" s="173"/>
      <c r="QEQ39" s="173"/>
      <c r="QER39" s="173"/>
      <c r="QES39" s="173"/>
      <c r="QET39" s="173"/>
      <c r="QEU39" s="173"/>
      <c r="QEV39" s="173"/>
      <c r="QEW39" s="173"/>
      <c r="QEX39" s="173"/>
      <c r="QEY39" s="173"/>
      <c r="QEZ39" s="173"/>
      <c r="QFA39" s="173"/>
      <c r="QFB39" s="173"/>
      <c r="QFC39" s="173"/>
      <c r="QFD39" s="173"/>
      <c r="QFE39" s="173"/>
      <c r="QFF39" s="173"/>
      <c r="QFG39" s="173"/>
      <c r="QFH39" s="173"/>
      <c r="QFI39" s="173"/>
      <c r="QFJ39" s="173"/>
      <c r="QFK39" s="173"/>
      <c r="QFL39" s="173"/>
      <c r="QFM39" s="173"/>
      <c r="QFN39" s="173"/>
      <c r="QFO39" s="173"/>
      <c r="QFP39" s="173"/>
      <c r="QFQ39" s="173"/>
      <c r="QFR39" s="173"/>
      <c r="QFS39" s="173"/>
      <c r="QFT39" s="173"/>
      <c r="QFU39" s="173"/>
      <c r="QFV39" s="173"/>
      <c r="QFW39" s="173"/>
      <c r="QFX39" s="173"/>
      <c r="QFY39" s="173"/>
      <c r="QFZ39" s="173"/>
      <c r="QGA39" s="173"/>
      <c r="QGB39" s="173"/>
      <c r="QGC39" s="173"/>
      <c r="QGD39" s="173"/>
      <c r="QGE39" s="173"/>
      <c r="QGF39" s="173"/>
      <c r="QGG39" s="173"/>
      <c r="QGH39" s="173"/>
      <c r="QGI39" s="173"/>
      <c r="QGJ39" s="173"/>
      <c r="QGK39" s="173"/>
      <c r="QGL39" s="173"/>
      <c r="QGM39" s="173"/>
      <c r="QGN39" s="173"/>
      <c r="QGO39" s="173"/>
      <c r="QGP39" s="173"/>
      <c r="QGQ39" s="173"/>
      <c r="QGR39" s="173"/>
      <c r="QGS39" s="173"/>
      <c r="QGT39" s="173"/>
      <c r="QGU39" s="173"/>
      <c r="QGV39" s="173"/>
      <c r="QGW39" s="173"/>
      <c r="QGX39" s="173"/>
      <c r="QGY39" s="173"/>
      <c r="QGZ39" s="173"/>
      <c r="QHA39" s="173"/>
      <c r="QHB39" s="173"/>
      <c r="QHC39" s="173"/>
      <c r="QHD39" s="173"/>
      <c r="QHE39" s="173"/>
      <c r="QHF39" s="173"/>
      <c r="QHG39" s="173"/>
      <c r="QHH39" s="173"/>
      <c r="QHI39" s="173"/>
      <c r="QHJ39" s="173"/>
      <c r="QHK39" s="173"/>
      <c r="QHL39" s="173"/>
      <c r="QHM39" s="173"/>
      <c r="QHN39" s="173"/>
      <c r="QHO39" s="173"/>
      <c r="QHP39" s="173"/>
      <c r="QHQ39" s="173"/>
      <c r="QHR39" s="173"/>
      <c r="QHS39" s="173"/>
      <c r="QHT39" s="173"/>
      <c r="QHU39" s="173"/>
      <c r="QHV39" s="173"/>
      <c r="QHW39" s="173"/>
      <c r="QHX39" s="173"/>
      <c r="QHY39" s="173"/>
      <c r="QHZ39" s="173"/>
      <c r="QIA39" s="173"/>
      <c r="QIB39" s="173"/>
      <c r="QIC39" s="173"/>
      <c r="QID39" s="173"/>
      <c r="QIE39" s="173"/>
      <c r="QIF39" s="173"/>
      <c r="QIG39" s="173"/>
      <c r="QIH39" s="173"/>
      <c r="QII39" s="173"/>
      <c r="QIJ39" s="173"/>
      <c r="QIK39" s="173"/>
      <c r="QIL39" s="173"/>
      <c r="QIM39" s="173"/>
      <c r="QIN39" s="173"/>
      <c r="QIO39" s="173"/>
      <c r="QIP39" s="173"/>
      <c r="QIQ39" s="173"/>
      <c r="QIR39" s="173"/>
      <c r="QIS39" s="173"/>
      <c r="QIT39" s="173"/>
      <c r="QIU39" s="173"/>
      <c r="QIV39" s="173"/>
      <c r="QIW39" s="173"/>
      <c r="QIX39" s="173"/>
      <c r="QIY39" s="173"/>
      <c r="QIZ39" s="173"/>
      <c r="QJA39" s="173"/>
      <c r="QJB39" s="173"/>
      <c r="QJC39" s="173"/>
      <c r="QJD39" s="173"/>
      <c r="QJE39" s="173"/>
      <c r="QJF39" s="173"/>
      <c r="QJG39" s="173"/>
      <c r="QJH39" s="173"/>
      <c r="QJI39" s="173"/>
      <c r="QJJ39" s="173"/>
      <c r="QJK39" s="173"/>
      <c r="QJL39" s="173"/>
      <c r="QJM39" s="173"/>
      <c r="QJN39" s="173"/>
      <c r="QJO39" s="173"/>
      <c r="QJP39" s="173"/>
      <c r="QJQ39" s="173"/>
      <c r="QJR39" s="173"/>
      <c r="QJS39" s="173"/>
      <c r="QJT39" s="173"/>
      <c r="QJU39" s="173"/>
      <c r="QJV39" s="173"/>
      <c r="QJW39" s="173"/>
      <c r="QJX39" s="173"/>
      <c r="QJY39" s="173"/>
      <c r="QJZ39" s="173"/>
      <c r="QKA39" s="173"/>
      <c r="QKB39" s="173"/>
      <c r="QKC39" s="173"/>
      <c r="QKD39" s="173"/>
      <c r="QKE39" s="173"/>
      <c r="QKF39" s="173"/>
      <c r="QKG39" s="173"/>
      <c r="QKH39" s="173"/>
      <c r="QKI39" s="173"/>
      <c r="QKJ39" s="173"/>
      <c r="QKK39" s="173"/>
      <c r="QKL39" s="173"/>
      <c r="QKM39" s="173"/>
      <c r="QKN39" s="173"/>
      <c r="QKO39" s="173"/>
      <c r="QKP39" s="173"/>
      <c r="QKQ39" s="173"/>
      <c r="QKR39" s="173"/>
      <c r="QKS39" s="173"/>
      <c r="QKT39" s="173"/>
      <c r="QKU39" s="173"/>
      <c r="QKV39" s="173"/>
      <c r="QKW39" s="173"/>
      <c r="QKX39" s="173"/>
      <c r="QKY39" s="173"/>
      <c r="QKZ39" s="173"/>
      <c r="QLA39" s="173"/>
      <c r="QLB39" s="173"/>
      <c r="QLC39" s="173"/>
      <c r="QLD39" s="173"/>
      <c r="QLE39" s="173"/>
      <c r="QLF39" s="173"/>
      <c r="QLG39" s="173"/>
      <c r="QLH39" s="173"/>
      <c r="QLI39" s="173"/>
      <c r="QLJ39" s="173"/>
      <c r="QLK39" s="173"/>
      <c r="QLL39" s="173"/>
      <c r="QLM39" s="173"/>
      <c r="QLN39" s="173"/>
      <c r="QLO39" s="173"/>
      <c r="QLP39" s="173"/>
      <c r="QLQ39" s="173"/>
      <c r="QLR39" s="173"/>
      <c r="QLS39" s="173"/>
      <c r="QLT39" s="173"/>
      <c r="QLU39" s="173"/>
      <c r="QLV39" s="173"/>
      <c r="QLW39" s="173"/>
      <c r="QLX39" s="173"/>
      <c r="QLY39" s="173"/>
      <c r="QLZ39" s="173"/>
      <c r="QMA39" s="173"/>
      <c r="QMB39" s="173"/>
      <c r="QMC39" s="173"/>
      <c r="QMD39" s="173"/>
      <c r="QME39" s="173"/>
      <c r="QMF39" s="173"/>
      <c r="QMG39" s="173"/>
      <c r="QMH39" s="173"/>
      <c r="QMI39" s="173"/>
      <c r="QMJ39" s="173"/>
      <c r="QMK39" s="173"/>
      <c r="QML39" s="173"/>
      <c r="QMM39" s="173"/>
      <c r="QMN39" s="173"/>
      <c r="QMO39" s="173"/>
      <c r="QMP39" s="173"/>
      <c r="QMQ39" s="173"/>
      <c r="QMR39" s="173"/>
      <c r="QMS39" s="173"/>
      <c r="QMT39" s="173"/>
      <c r="QMU39" s="173"/>
      <c r="QMV39" s="173"/>
      <c r="QMW39" s="173"/>
      <c r="QMX39" s="173"/>
      <c r="QMY39" s="173"/>
      <c r="QMZ39" s="173"/>
      <c r="QNA39" s="173"/>
      <c r="QNB39" s="173"/>
      <c r="QNC39" s="173"/>
      <c r="QND39" s="173"/>
      <c r="QNE39" s="173"/>
      <c r="QNF39" s="173"/>
      <c r="QNG39" s="173"/>
      <c r="QNH39" s="173"/>
      <c r="QNI39" s="173"/>
      <c r="QNJ39" s="173"/>
      <c r="QNK39" s="173"/>
      <c r="QNL39" s="173"/>
      <c r="QNM39" s="173"/>
      <c r="QNN39" s="173"/>
      <c r="QNO39" s="173"/>
      <c r="QNP39" s="173"/>
      <c r="QNQ39" s="173"/>
      <c r="QNR39" s="173"/>
      <c r="QNS39" s="173"/>
      <c r="QNT39" s="173"/>
      <c r="QNU39" s="173"/>
      <c r="QNV39" s="173"/>
      <c r="QNW39" s="173"/>
      <c r="QNX39" s="173"/>
      <c r="QNY39" s="173"/>
      <c r="QNZ39" s="173"/>
      <c r="QOA39" s="173"/>
      <c r="QOB39" s="173"/>
      <c r="QOC39" s="173"/>
      <c r="QOD39" s="173"/>
      <c r="QOE39" s="173"/>
      <c r="QOF39" s="173"/>
      <c r="QOG39" s="173"/>
      <c r="QOH39" s="173"/>
      <c r="QOI39" s="173"/>
      <c r="QOJ39" s="173"/>
      <c r="QOK39" s="173"/>
      <c r="QOL39" s="173"/>
      <c r="QOM39" s="173"/>
      <c r="QON39" s="173"/>
      <c r="QOO39" s="173"/>
      <c r="QOP39" s="173"/>
      <c r="QOQ39" s="173"/>
      <c r="QOR39" s="173"/>
      <c r="QOS39" s="173"/>
      <c r="QOT39" s="173"/>
      <c r="QOU39" s="173"/>
      <c r="QOV39" s="173"/>
      <c r="QOW39" s="173"/>
      <c r="QOX39" s="173"/>
      <c r="QOY39" s="173"/>
      <c r="QOZ39" s="173"/>
      <c r="QPA39" s="173"/>
      <c r="QPB39" s="173"/>
      <c r="QPC39" s="173"/>
      <c r="QPD39" s="173"/>
      <c r="QPE39" s="173"/>
      <c r="QPF39" s="173"/>
      <c r="QPG39" s="173"/>
      <c r="QPH39" s="173"/>
      <c r="QPI39" s="173"/>
      <c r="QPJ39" s="173"/>
      <c r="QPK39" s="173"/>
      <c r="QPL39" s="173"/>
      <c r="QPM39" s="173"/>
      <c r="QPN39" s="173"/>
      <c r="QPO39" s="173"/>
      <c r="QPP39" s="173"/>
      <c r="QPQ39" s="173"/>
      <c r="QPR39" s="173"/>
      <c r="QPS39" s="173"/>
      <c r="QPT39" s="173"/>
      <c r="QPU39" s="173"/>
      <c r="QPV39" s="173"/>
      <c r="QPW39" s="173"/>
      <c r="QPX39" s="173"/>
      <c r="QPY39" s="173"/>
      <c r="QPZ39" s="173"/>
      <c r="QQA39" s="173"/>
      <c r="QQB39" s="173"/>
      <c r="QQC39" s="173"/>
      <c r="QQD39" s="173"/>
      <c r="QQE39" s="173"/>
      <c r="QQF39" s="173"/>
      <c r="QQG39" s="173"/>
      <c r="QQH39" s="173"/>
      <c r="QQI39" s="173"/>
      <c r="QQJ39" s="173"/>
      <c r="QQK39" s="173"/>
      <c r="QQL39" s="173"/>
      <c r="QQM39" s="173"/>
      <c r="QQN39" s="173"/>
      <c r="QQO39" s="173"/>
      <c r="QQP39" s="173"/>
      <c r="QQQ39" s="173"/>
      <c r="QQR39" s="173"/>
      <c r="QQS39" s="173"/>
      <c r="QQT39" s="173"/>
      <c r="QQU39" s="173"/>
      <c r="QQV39" s="173"/>
      <c r="QQW39" s="173"/>
      <c r="QQX39" s="173"/>
      <c r="QQY39" s="173"/>
      <c r="QQZ39" s="173"/>
      <c r="QRA39" s="173"/>
      <c r="QRB39" s="173"/>
      <c r="QRC39" s="173"/>
      <c r="QRD39" s="173"/>
      <c r="QRE39" s="173"/>
      <c r="QRF39" s="173"/>
      <c r="QRG39" s="173"/>
      <c r="QRH39" s="173"/>
      <c r="QRI39" s="173"/>
      <c r="QRJ39" s="173"/>
      <c r="QRK39" s="173"/>
      <c r="QRL39" s="173"/>
      <c r="QRM39" s="173"/>
      <c r="QRN39" s="173"/>
      <c r="QRO39" s="173"/>
      <c r="QRP39" s="173"/>
      <c r="QRQ39" s="173"/>
      <c r="QRR39" s="173"/>
      <c r="QRS39" s="173"/>
      <c r="QRT39" s="173"/>
      <c r="QRU39" s="173"/>
      <c r="QRV39" s="173"/>
      <c r="QRW39" s="173"/>
      <c r="QRX39" s="173"/>
      <c r="QRY39" s="173"/>
      <c r="QRZ39" s="173"/>
      <c r="QSA39" s="173"/>
      <c r="QSB39" s="173"/>
      <c r="QSC39" s="173"/>
      <c r="QSD39" s="173"/>
      <c r="QSE39" s="173"/>
      <c r="QSF39" s="173"/>
      <c r="QSG39" s="173"/>
      <c r="QSH39" s="173"/>
      <c r="QSI39" s="173"/>
      <c r="QSJ39" s="173"/>
      <c r="QSK39" s="173"/>
      <c r="QSL39" s="173"/>
      <c r="QSM39" s="173"/>
      <c r="QSN39" s="173"/>
      <c r="QSO39" s="173"/>
      <c r="QSP39" s="173"/>
      <c r="QSQ39" s="173"/>
      <c r="QSR39" s="173"/>
      <c r="QSS39" s="173"/>
      <c r="QST39" s="173"/>
      <c r="QSU39" s="173"/>
      <c r="QSV39" s="173"/>
      <c r="QSW39" s="173"/>
      <c r="QSX39" s="173"/>
      <c r="QSY39" s="173"/>
      <c r="QSZ39" s="173"/>
      <c r="QTA39" s="173"/>
      <c r="QTB39" s="173"/>
      <c r="QTC39" s="173"/>
      <c r="QTD39" s="173"/>
      <c r="QTE39" s="173"/>
      <c r="QTF39" s="173"/>
      <c r="QTG39" s="173"/>
      <c r="QTH39" s="173"/>
      <c r="QTI39" s="173"/>
      <c r="QTJ39" s="173"/>
      <c r="QTK39" s="173"/>
      <c r="QTL39" s="173"/>
      <c r="QTM39" s="173"/>
      <c r="QTN39" s="173"/>
      <c r="QTO39" s="173"/>
      <c r="QTP39" s="173"/>
      <c r="QTQ39" s="173"/>
      <c r="QTR39" s="173"/>
      <c r="QTS39" s="173"/>
      <c r="QTT39" s="173"/>
      <c r="QTU39" s="173"/>
      <c r="QTV39" s="173"/>
      <c r="QTW39" s="173"/>
      <c r="QTX39" s="173"/>
      <c r="QTY39" s="173"/>
      <c r="QTZ39" s="173"/>
      <c r="QUA39" s="173"/>
      <c r="QUB39" s="173"/>
      <c r="QUC39" s="173"/>
      <c r="QUD39" s="173"/>
      <c r="QUE39" s="173"/>
      <c r="QUF39" s="173"/>
      <c r="QUG39" s="173"/>
      <c r="QUH39" s="173"/>
      <c r="QUI39" s="173"/>
      <c r="QUJ39" s="173"/>
      <c r="QUK39" s="173"/>
      <c r="QUL39" s="173"/>
      <c r="QUM39" s="173"/>
      <c r="QUN39" s="173"/>
      <c r="QUO39" s="173"/>
      <c r="QUP39" s="173"/>
      <c r="QUQ39" s="173"/>
      <c r="QUR39" s="173"/>
      <c r="QUS39" s="173"/>
      <c r="QUT39" s="173"/>
      <c r="QUU39" s="173"/>
      <c r="QUV39" s="173"/>
      <c r="QUW39" s="173"/>
      <c r="QUX39" s="173"/>
      <c r="QUY39" s="173"/>
      <c r="QUZ39" s="173"/>
      <c r="QVA39" s="173"/>
      <c r="QVB39" s="173"/>
      <c r="QVC39" s="173"/>
      <c r="QVD39" s="173"/>
      <c r="QVE39" s="173"/>
      <c r="QVF39" s="173"/>
      <c r="QVG39" s="173"/>
      <c r="QVH39" s="173"/>
      <c r="QVI39" s="173"/>
      <c r="QVJ39" s="173"/>
      <c r="QVK39" s="173"/>
      <c r="QVL39" s="173"/>
      <c r="QVM39" s="173"/>
      <c r="QVN39" s="173"/>
      <c r="QVO39" s="173"/>
      <c r="QVP39" s="173"/>
      <c r="QVQ39" s="173"/>
      <c r="QVR39" s="173"/>
      <c r="QVS39" s="173"/>
      <c r="QVT39" s="173"/>
      <c r="QVU39" s="173"/>
      <c r="QVV39" s="173"/>
      <c r="QVW39" s="173"/>
      <c r="QVX39" s="173"/>
      <c r="QVY39" s="173"/>
      <c r="QVZ39" s="173"/>
      <c r="QWA39" s="173"/>
      <c r="QWB39" s="173"/>
      <c r="QWC39" s="173"/>
      <c r="QWD39" s="173"/>
      <c r="QWE39" s="173"/>
      <c r="QWF39" s="173"/>
      <c r="QWG39" s="173"/>
      <c r="QWH39" s="173"/>
      <c r="QWI39" s="173"/>
      <c r="QWJ39" s="173"/>
      <c r="QWK39" s="173"/>
      <c r="QWL39" s="173"/>
      <c r="QWM39" s="173"/>
      <c r="QWN39" s="173"/>
      <c r="QWO39" s="173"/>
      <c r="QWP39" s="173"/>
      <c r="QWQ39" s="173"/>
      <c r="QWR39" s="173"/>
      <c r="QWS39" s="173"/>
      <c r="QWT39" s="173"/>
      <c r="QWU39" s="173"/>
      <c r="QWV39" s="173"/>
      <c r="QWW39" s="173"/>
      <c r="QWX39" s="173"/>
      <c r="QWY39" s="173"/>
      <c r="QWZ39" s="173"/>
      <c r="QXA39" s="173"/>
      <c r="QXB39" s="173"/>
      <c r="QXC39" s="173"/>
      <c r="QXD39" s="173"/>
      <c r="QXE39" s="173"/>
      <c r="QXF39" s="173"/>
      <c r="QXG39" s="173"/>
      <c r="QXH39" s="173"/>
      <c r="QXI39" s="173"/>
      <c r="QXJ39" s="173"/>
      <c r="QXK39" s="173"/>
      <c r="QXL39" s="173"/>
      <c r="QXM39" s="173"/>
      <c r="QXN39" s="173"/>
      <c r="QXO39" s="173"/>
      <c r="QXP39" s="173"/>
      <c r="QXQ39" s="173"/>
      <c r="QXR39" s="173"/>
      <c r="QXS39" s="173"/>
      <c r="QXT39" s="173"/>
      <c r="QXU39" s="173"/>
      <c r="QXV39" s="173"/>
      <c r="QXW39" s="173"/>
      <c r="QXX39" s="173"/>
      <c r="QXY39" s="173"/>
      <c r="QXZ39" s="173"/>
      <c r="QYA39" s="173"/>
      <c r="QYB39" s="173"/>
      <c r="QYC39" s="173"/>
      <c r="QYD39" s="173"/>
      <c r="QYE39" s="173"/>
      <c r="QYF39" s="173"/>
      <c r="QYG39" s="173"/>
      <c r="QYH39" s="173"/>
      <c r="QYI39" s="173"/>
      <c r="QYJ39" s="173"/>
      <c r="QYK39" s="173"/>
      <c r="QYL39" s="173"/>
      <c r="QYM39" s="173"/>
      <c r="QYN39" s="173"/>
      <c r="QYO39" s="173"/>
      <c r="QYP39" s="173"/>
      <c r="QYQ39" s="173"/>
      <c r="QYR39" s="173"/>
      <c r="QYS39" s="173"/>
      <c r="QYT39" s="173"/>
      <c r="QYU39" s="173"/>
      <c r="QYV39" s="173"/>
      <c r="QYW39" s="173"/>
      <c r="QYX39" s="173"/>
      <c r="QYY39" s="173"/>
      <c r="QYZ39" s="173"/>
      <c r="QZA39" s="173"/>
      <c r="QZB39" s="173"/>
      <c r="QZC39" s="173"/>
      <c r="QZD39" s="173"/>
      <c r="QZE39" s="173"/>
      <c r="QZF39" s="173"/>
      <c r="QZG39" s="173"/>
      <c r="QZH39" s="173"/>
      <c r="QZI39" s="173"/>
      <c r="QZJ39" s="173"/>
      <c r="QZK39" s="173"/>
      <c r="QZL39" s="173"/>
      <c r="QZM39" s="173"/>
      <c r="QZN39" s="173"/>
      <c r="QZO39" s="173"/>
      <c r="QZP39" s="173"/>
      <c r="QZQ39" s="173"/>
      <c r="QZR39" s="173"/>
      <c r="QZS39" s="173"/>
      <c r="QZT39" s="173"/>
      <c r="QZU39" s="173"/>
      <c r="QZV39" s="173"/>
      <c r="QZW39" s="173"/>
      <c r="QZX39" s="173"/>
      <c r="QZY39" s="173"/>
      <c r="QZZ39" s="173"/>
      <c r="RAA39" s="173"/>
      <c r="RAB39" s="173"/>
      <c r="RAC39" s="173"/>
      <c r="RAD39" s="173"/>
      <c r="RAE39" s="173"/>
      <c r="RAF39" s="173"/>
      <c r="RAG39" s="173"/>
      <c r="RAH39" s="173"/>
      <c r="RAI39" s="173"/>
      <c r="RAJ39" s="173"/>
      <c r="RAK39" s="173"/>
      <c r="RAL39" s="173"/>
      <c r="RAM39" s="173"/>
      <c r="RAN39" s="173"/>
      <c r="RAO39" s="173"/>
      <c r="RAP39" s="173"/>
      <c r="RAQ39" s="173"/>
      <c r="RAR39" s="173"/>
      <c r="RAS39" s="173"/>
      <c r="RAT39" s="173"/>
      <c r="RAU39" s="173"/>
      <c r="RAV39" s="173"/>
      <c r="RAW39" s="173"/>
      <c r="RAX39" s="173"/>
      <c r="RAY39" s="173"/>
      <c r="RAZ39" s="173"/>
      <c r="RBA39" s="173"/>
      <c r="RBB39" s="173"/>
      <c r="RBC39" s="173"/>
      <c r="RBD39" s="173"/>
      <c r="RBE39" s="173"/>
      <c r="RBF39" s="173"/>
      <c r="RBG39" s="173"/>
      <c r="RBH39" s="173"/>
      <c r="RBI39" s="173"/>
      <c r="RBJ39" s="173"/>
      <c r="RBK39" s="173"/>
      <c r="RBL39" s="173"/>
      <c r="RBM39" s="173"/>
      <c r="RBN39" s="173"/>
      <c r="RBO39" s="173"/>
      <c r="RBP39" s="173"/>
      <c r="RBQ39" s="173"/>
      <c r="RBR39" s="173"/>
      <c r="RBS39" s="173"/>
      <c r="RBT39" s="173"/>
      <c r="RBU39" s="173"/>
      <c r="RBV39" s="173"/>
      <c r="RBW39" s="173"/>
      <c r="RBX39" s="173"/>
      <c r="RBY39" s="173"/>
      <c r="RBZ39" s="173"/>
      <c r="RCA39" s="173"/>
      <c r="RCB39" s="173"/>
      <c r="RCC39" s="173"/>
      <c r="RCD39" s="173"/>
      <c r="RCE39" s="173"/>
      <c r="RCF39" s="173"/>
      <c r="RCG39" s="173"/>
      <c r="RCH39" s="173"/>
      <c r="RCI39" s="173"/>
      <c r="RCJ39" s="173"/>
      <c r="RCK39" s="173"/>
      <c r="RCL39" s="173"/>
      <c r="RCM39" s="173"/>
      <c r="RCN39" s="173"/>
      <c r="RCO39" s="173"/>
      <c r="RCP39" s="173"/>
      <c r="RCQ39" s="173"/>
      <c r="RCR39" s="173"/>
      <c r="RCS39" s="173"/>
      <c r="RCT39" s="173"/>
      <c r="RCU39" s="173"/>
      <c r="RCV39" s="173"/>
      <c r="RCW39" s="173"/>
      <c r="RCX39" s="173"/>
      <c r="RCY39" s="173"/>
      <c r="RCZ39" s="173"/>
      <c r="RDA39" s="173"/>
      <c r="RDB39" s="173"/>
      <c r="RDC39" s="173"/>
      <c r="RDD39" s="173"/>
      <c r="RDE39" s="173"/>
      <c r="RDF39" s="173"/>
      <c r="RDG39" s="173"/>
      <c r="RDH39" s="173"/>
      <c r="RDI39" s="173"/>
      <c r="RDJ39" s="173"/>
      <c r="RDK39" s="173"/>
      <c r="RDL39" s="173"/>
      <c r="RDM39" s="173"/>
      <c r="RDN39" s="173"/>
      <c r="RDO39" s="173"/>
      <c r="RDP39" s="173"/>
      <c r="RDQ39" s="173"/>
      <c r="RDR39" s="173"/>
      <c r="RDS39" s="173"/>
      <c r="RDT39" s="173"/>
      <c r="RDU39" s="173"/>
      <c r="RDV39" s="173"/>
      <c r="RDW39" s="173"/>
      <c r="RDX39" s="173"/>
      <c r="RDY39" s="173"/>
      <c r="RDZ39" s="173"/>
      <c r="REA39" s="173"/>
      <c r="REB39" s="173"/>
      <c r="REC39" s="173"/>
      <c r="RED39" s="173"/>
      <c r="REE39" s="173"/>
      <c r="REF39" s="173"/>
      <c r="REG39" s="173"/>
      <c r="REH39" s="173"/>
      <c r="REI39" s="173"/>
      <c r="REJ39" s="173"/>
      <c r="REK39" s="173"/>
      <c r="REL39" s="173"/>
      <c r="REM39" s="173"/>
      <c r="REN39" s="173"/>
      <c r="REO39" s="173"/>
      <c r="REP39" s="173"/>
      <c r="REQ39" s="173"/>
      <c r="RER39" s="173"/>
      <c r="RES39" s="173"/>
      <c r="RET39" s="173"/>
      <c r="REU39" s="173"/>
      <c r="REV39" s="173"/>
      <c r="REW39" s="173"/>
      <c r="REX39" s="173"/>
      <c r="REY39" s="173"/>
      <c r="REZ39" s="173"/>
      <c r="RFA39" s="173"/>
      <c r="RFB39" s="173"/>
      <c r="RFC39" s="173"/>
      <c r="RFD39" s="173"/>
      <c r="RFE39" s="173"/>
      <c r="RFF39" s="173"/>
      <c r="RFG39" s="173"/>
      <c r="RFH39" s="173"/>
      <c r="RFI39" s="173"/>
      <c r="RFJ39" s="173"/>
      <c r="RFK39" s="173"/>
      <c r="RFL39" s="173"/>
      <c r="RFM39" s="173"/>
      <c r="RFN39" s="173"/>
      <c r="RFO39" s="173"/>
      <c r="RFP39" s="173"/>
      <c r="RFQ39" s="173"/>
      <c r="RFR39" s="173"/>
      <c r="RFS39" s="173"/>
      <c r="RFT39" s="173"/>
      <c r="RFU39" s="173"/>
      <c r="RFV39" s="173"/>
      <c r="RFW39" s="173"/>
      <c r="RFX39" s="173"/>
      <c r="RFY39" s="173"/>
      <c r="RFZ39" s="173"/>
      <c r="RGA39" s="173"/>
      <c r="RGB39" s="173"/>
      <c r="RGC39" s="173"/>
      <c r="RGD39" s="173"/>
      <c r="RGE39" s="173"/>
      <c r="RGF39" s="173"/>
      <c r="RGG39" s="173"/>
      <c r="RGH39" s="173"/>
      <c r="RGI39" s="173"/>
      <c r="RGJ39" s="173"/>
      <c r="RGK39" s="173"/>
      <c r="RGL39" s="173"/>
      <c r="RGM39" s="173"/>
      <c r="RGN39" s="173"/>
      <c r="RGO39" s="173"/>
      <c r="RGP39" s="173"/>
      <c r="RGQ39" s="173"/>
      <c r="RGR39" s="173"/>
      <c r="RGS39" s="173"/>
      <c r="RGT39" s="173"/>
      <c r="RGU39" s="173"/>
      <c r="RGV39" s="173"/>
      <c r="RGW39" s="173"/>
      <c r="RGX39" s="173"/>
      <c r="RGY39" s="173"/>
      <c r="RGZ39" s="173"/>
      <c r="RHA39" s="173"/>
      <c r="RHB39" s="173"/>
      <c r="RHC39" s="173"/>
      <c r="RHD39" s="173"/>
      <c r="RHE39" s="173"/>
      <c r="RHF39" s="173"/>
      <c r="RHG39" s="173"/>
      <c r="RHH39" s="173"/>
      <c r="RHI39" s="173"/>
      <c r="RHJ39" s="173"/>
      <c r="RHK39" s="173"/>
      <c r="RHL39" s="173"/>
      <c r="RHM39" s="173"/>
      <c r="RHN39" s="173"/>
      <c r="RHO39" s="173"/>
      <c r="RHP39" s="173"/>
      <c r="RHQ39" s="173"/>
      <c r="RHR39" s="173"/>
      <c r="RHS39" s="173"/>
      <c r="RHT39" s="173"/>
      <c r="RHU39" s="173"/>
      <c r="RHV39" s="173"/>
      <c r="RHW39" s="173"/>
      <c r="RHX39" s="173"/>
      <c r="RHY39" s="173"/>
      <c r="RHZ39" s="173"/>
      <c r="RIA39" s="173"/>
      <c r="RIB39" s="173"/>
      <c r="RIC39" s="173"/>
      <c r="RID39" s="173"/>
      <c r="RIE39" s="173"/>
      <c r="RIF39" s="173"/>
      <c r="RIG39" s="173"/>
      <c r="RIH39" s="173"/>
      <c r="RII39" s="173"/>
      <c r="RIJ39" s="173"/>
      <c r="RIK39" s="173"/>
      <c r="RIL39" s="173"/>
      <c r="RIM39" s="173"/>
      <c r="RIN39" s="173"/>
      <c r="RIO39" s="173"/>
      <c r="RIP39" s="173"/>
      <c r="RIQ39" s="173"/>
      <c r="RIR39" s="173"/>
      <c r="RIS39" s="173"/>
      <c r="RIT39" s="173"/>
      <c r="RIU39" s="173"/>
      <c r="RIV39" s="173"/>
      <c r="RIW39" s="173"/>
      <c r="RIX39" s="173"/>
      <c r="RIY39" s="173"/>
      <c r="RIZ39" s="173"/>
      <c r="RJA39" s="173"/>
      <c r="RJB39" s="173"/>
      <c r="RJC39" s="173"/>
      <c r="RJD39" s="173"/>
      <c r="RJE39" s="173"/>
      <c r="RJF39" s="173"/>
      <c r="RJG39" s="173"/>
      <c r="RJH39" s="173"/>
      <c r="RJI39" s="173"/>
      <c r="RJJ39" s="173"/>
      <c r="RJK39" s="173"/>
      <c r="RJL39" s="173"/>
      <c r="RJM39" s="173"/>
      <c r="RJN39" s="173"/>
      <c r="RJO39" s="173"/>
      <c r="RJP39" s="173"/>
      <c r="RJQ39" s="173"/>
      <c r="RJR39" s="173"/>
      <c r="RJS39" s="173"/>
      <c r="RJT39" s="173"/>
      <c r="RJU39" s="173"/>
      <c r="RJV39" s="173"/>
      <c r="RJW39" s="173"/>
      <c r="RJX39" s="173"/>
      <c r="RJY39" s="173"/>
      <c r="RJZ39" s="173"/>
      <c r="RKA39" s="173"/>
      <c r="RKB39" s="173"/>
      <c r="RKC39" s="173"/>
      <c r="RKD39" s="173"/>
      <c r="RKE39" s="173"/>
      <c r="RKF39" s="173"/>
      <c r="RKG39" s="173"/>
      <c r="RKH39" s="173"/>
      <c r="RKI39" s="173"/>
      <c r="RKJ39" s="173"/>
      <c r="RKK39" s="173"/>
      <c r="RKL39" s="173"/>
      <c r="RKM39" s="173"/>
      <c r="RKN39" s="173"/>
      <c r="RKO39" s="173"/>
      <c r="RKP39" s="173"/>
      <c r="RKQ39" s="173"/>
      <c r="RKR39" s="173"/>
      <c r="RKS39" s="173"/>
      <c r="RKT39" s="173"/>
      <c r="RKU39" s="173"/>
      <c r="RKV39" s="173"/>
      <c r="RKW39" s="173"/>
      <c r="RKX39" s="173"/>
      <c r="RKY39" s="173"/>
      <c r="RKZ39" s="173"/>
      <c r="RLA39" s="173"/>
      <c r="RLB39" s="173"/>
      <c r="RLC39" s="173"/>
      <c r="RLD39" s="173"/>
      <c r="RLE39" s="173"/>
      <c r="RLF39" s="173"/>
      <c r="RLG39" s="173"/>
      <c r="RLH39" s="173"/>
      <c r="RLI39" s="173"/>
      <c r="RLJ39" s="173"/>
      <c r="RLK39" s="173"/>
      <c r="RLL39" s="173"/>
      <c r="RLM39" s="173"/>
      <c r="RLN39" s="173"/>
      <c r="RLO39" s="173"/>
      <c r="RLP39" s="173"/>
      <c r="RLQ39" s="173"/>
      <c r="RLR39" s="173"/>
      <c r="RLS39" s="173"/>
      <c r="RLT39" s="173"/>
      <c r="RLU39" s="173"/>
      <c r="RLV39" s="173"/>
      <c r="RLW39" s="173"/>
      <c r="RLX39" s="173"/>
      <c r="RLY39" s="173"/>
      <c r="RLZ39" s="173"/>
      <c r="RMA39" s="173"/>
      <c r="RMB39" s="173"/>
      <c r="RMC39" s="173"/>
      <c r="RMD39" s="173"/>
      <c r="RME39" s="173"/>
      <c r="RMF39" s="173"/>
      <c r="RMG39" s="173"/>
      <c r="RMH39" s="173"/>
      <c r="RMI39" s="173"/>
      <c r="RMJ39" s="173"/>
      <c r="RMK39" s="173"/>
      <c r="RML39" s="173"/>
      <c r="RMM39" s="173"/>
      <c r="RMN39" s="173"/>
      <c r="RMO39" s="173"/>
      <c r="RMP39" s="173"/>
      <c r="RMQ39" s="173"/>
      <c r="RMR39" s="173"/>
      <c r="RMS39" s="173"/>
      <c r="RMT39" s="173"/>
      <c r="RMU39" s="173"/>
      <c r="RMV39" s="173"/>
      <c r="RMW39" s="173"/>
      <c r="RMX39" s="173"/>
      <c r="RMY39" s="173"/>
      <c r="RMZ39" s="173"/>
      <c r="RNA39" s="173"/>
      <c r="RNB39" s="173"/>
      <c r="RNC39" s="173"/>
      <c r="RND39" s="173"/>
      <c r="RNE39" s="173"/>
      <c r="RNF39" s="173"/>
      <c r="RNG39" s="173"/>
      <c r="RNH39" s="173"/>
      <c r="RNI39" s="173"/>
      <c r="RNJ39" s="173"/>
      <c r="RNK39" s="173"/>
      <c r="RNL39" s="173"/>
      <c r="RNM39" s="173"/>
      <c r="RNN39" s="173"/>
      <c r="RNO39" s="173"/>
      <c r="RNP39" s="173"/>
      <c r="RNQ39" s="173"/>
      <c r="RNR39" s="173"/>
      <c r="RNS39" s="173"/>
      <c r="RNT39" s="173"/>
      <c r="RNU39" s="173"/>
      <c r="RNV39" s="173"/>
      <c r="RNW39" s="173"/>
      <c r="RNX39" s="173"/>
      <c r="RNY39" s="173"/>
      <c r="RNZ39" s="173"/>
      <c r="ROA39" s="173"/>
      <c r="ROB39" s="173"/>
      <c r="ROC39" s="173"/>
      <c r="ROD39" s="173"/>
      <c r="ROE39" s="173"/>
      <c r="ROF39" s="173"/>
      <c r="ROG39" s="173"/>
      <c r="ROH39" s="173"/>
      <c r="ROI39" s="173"/>
      <c r="ROJ39" s="173"/>
      <c r="ROK39" s="173"/>
      <c r="ROL39" s="173"/>
      <c r="ROM39" s="173"/>
      <c r="RON39" s="173"/>
      <c r="ROO39" s="173"/>
      <c r="ROP39" s="173"/>
      <c r="ROQ39" s="173"/>
      <c r="ROR39" s="173"/>
      <c r="ROS39" s="173"/>
      <c r="ROT39" s="173"/>
      <c r="ROU39" s="173"/>
      <c r="ROV39" s="173"/>
      <c r="ROW39" s="173"/>
      <c r="ROX39" s="173"/>
      <c r="ROY39" s="173"/>
      <c r="ROZ39" s="173"/>
      <c r="RPA39" s="173"/>
      <c r="RPB39" s="173"/>
      <c r="RPC39" s="173"/>
      <c r="RPD39" s="173"/>
      <c r="RPE39" s="173"/>
      <c r="RPF39" s="173"/>
      <c r="RPG39" s="173"/>
      <c r="RPH39" s="173"/>
      <c r="RPI39" s="173"/>
      <c r="RPJ39" s="173"/>
      <c r="RPK39" s="173"/>
      <c r="RPL39" s="173"/>
      <c r="RPM39" s="173"/>
      <c r="RPN39" s="173"/>
      <c r="RPO39" s="173"/>
      <c r="RPP39" s="173"/>
      <c r="RPQ39" s="173"/>
      <c r="RPR39" s="173"/>
      <c r="RPS39" s="173"/>
      <c r="RPT39" s="173"/>
      <c r="RPU39" s="173"/>
      <c r="RPV39" s="173"/>
      <c r="RPW39" s="173"/>
      <c r="RPX39" s="173"/>
      <c r="RPY39" s="173"/>
      <c r="RPZ39" s="173"/>
      <c r="RQA39" s="173"/>
      <c r="RQB39" s="173"/>
      <c r="RQC39" s="173"/>
      <c r="RQD39" s="173"/>
      <c r="RQE39" s="173"/>
      <c r="RQF39" s="173"/>
      <c r="RQG39" s="173"/>
      <c r="RQH39" s="173"/>
      <c r="RQI39" s="173"/>
      <c r="RQJ39" s="173"/>
      <c r="RQK39" s="173"/>
      <c r="RQL39" s="173"/>
      <c r="RQM39" s="173"/>
      <c r="RQN39" s="173"/>
      <c r="RQO39" s="173"/>
      <c r="RQP39" s="173"/>
      <c r="RQQ39" s="173"/>
      <c r="RQR39" s="173"/>
      <c r="RQS39" s="173"/>
      <c r="RQT39" s="173"/>
      <c r="RQU39" s="173"/>
      <c r="RQV39" s="173"/>
      <c r="RQW39" s="173"/>
      <c r="RQX39" s="173"/>
      <c r="RQY39" s="173"/>
      <c r="RQZ39" s="173"/>
      <c r="RRA39" s="173"/>
      <c r="RRB39" s="173"/>
      <c r="RRC39" s="173"/>
      <c r="RRD39" s="173"/>
      <c r="RRE39" s="173"/>
      <c r="RRF39" s="173"/>
      <c r="RRG39" s="173"/>
      <c r="RRH39" s="173"/>
      <c r="RRI39" s="173"/>
      <c r="RRJ39" s="173"/>
      <c r="RRK39" s="173"/>
      <c r="RRL39" s="173"/>
      <c r="RRM39" s="173"/>
      <c r="RRN39" s="173"/>
      <c r="RRO39" s="173"/>
      <c r="RRP39" s="173"/>
      <c r="RRQ39" s="173"/>
      <c r="RRR39" s="173"/>
      <c r="RRS39" s="173"/>
      <c r="RRT39" s="173"/>
      <c r="RRU39" s="173"/>
      <c r="RRV39" s="173"/>
      <c r="RRW39" s="173"/>
      <c r="RRX39" s="173"/>
      <c r="RRY39" s="173"/>
      <c r="RRZ39" s="173"/>
      <c r="RSA39" s="173"/>
      <c r="RSB39" s="173"/>
      <c r="RSC39" s="173"/>
      <c r="RSD39" s="173"/>
      <c r="RSE39" s="173"/>
      <c r="RSF39" s="173"/>
      <c r="RSG39" s="173"/>
      <c r="RSH39" s="173"/>
      <c r="RSI39" s="173"/>
      <c r="RSJ39" s="173"/>
      <c r="RSK39" s="173"/>
      <c r="RSL39" s="173"/>
      <c r="RSM39" s="173"/>
      <c r="RSN39" s="173"/>
      <c r="RSO39" s="173"/>
      <c r="RSP39" s="173"/>
      <c r="RSQ39" s="173"/>
      <c r="RSR39" s="173"/>
      <c r="RSS39" s="173"/>
      <c r="RST39" s="173"/>
      <c r="RSU39" s="173"/>
      <c r="RSV39" s="173"/>
      <c r="RSW39" s="173"/>
      <c r="RSX39" s="173"/>
      <c r="RSY39" s="173"/>
      <c r="RSZ39" s="173"/>
      <c r="RTA39" s="173"/>
      <c r="RTB39" s="173"/>
      <c r="RTC39" s="173"/>
      <c r="RTD39" s="173"/>
      <c r="RTE39" s="173"/>
      <c r="RTF39" s="173"/>
      <c r="RTG39" s="173"/>
      <c r="RTH39" s="173"/>
      <c r="RTI39" s="173"/>
      <c r="RTJ39" s="173"/>
      <c r="RTK39" s="173"/>
      <c r="RTL39" s="173"/>
      <c r="RTM39" s="173"/>
      <c r="RTN39" s="173"/>
      <c r="RTO39" s="173"/>
      <c r="RTP39" s="173"/>
      <c r="RTQ39" s="173"/>
      <c r="RTR39" s="173"/>
      <c r="RTS39" s="173"/>
      <c r="RTT39" s="173"/>
      <c r="RTU39" s="173"/>
      <c r="RTV39" s="173"/>
      <c r="RTW39" s="173"/>
      <c r="RTX39" s="173"/>
      <c r="RTY39" s="173"/>
      <c r="RTZ39" s="173"/>
      <c r="RUA39" s="173"/>
      <c r="RUB39" s="173"/>
      <c r="RUC39" s="173"/>
      <c r="RUD39" s="173"/>
      <c r="RUE39" s="173"/>
      <c r="RUF39" s="173"/>
      <c r="RUG39" s="173"/>
      <c r="RUH39" s="173"/>
      <c r="RUI39" s="173"/>
      <c r="RUJ39" s="173"/>
      <c r="RUK39" s="173"/>
      <c r="RUL39" s="173"/>
      <c r="RUM39" s="173"/>
      <c r="RUN39" s="173"/>
      <c r="RUO39" s="173"/>
      <c r="RUP39" s="173"/>
      <c r="RUQ39" s="173"/>
      <c r="RUR39" s="173"/>
      <c r="RUS39" s="173"/>
      <c r="RUT39" s="173"/>
      <c r="RUU39" s="173"/>
      <c r="RUV39" s="173"/>
      <c r="RUW39" s="173"/>
      <c r="RUX39" s="173"/>
      <c r="RUY39" s="173"/>
      <c r="RUZ39" s="173"/>
      <c r="RVA39" s="173"/>
      <c r="RVB39" s="173"/>
      <c r="RVC39" s="173"/>
      <c r="RVD39" s="173"/>
      <c r="RVE39" s="173"/>
      <c r="RVF39" s="173"/>
      <c r="RVG39" s="173"/>
      <c r="RVH39" s="173"/>
      <c r="RVI39" s="173"/>
      <c r="RVJ39" s="173"/>
      <c r="RVK39" s="173"/>
      <c r="RVL39" s="173"/>
      <c r="RVM39" s="173"/>
      <c r="RVN39" s="173"/>
      <c r="RVO39" s="173"/>
      <c r="RVP39" s="173"/>
      <c r="RVQ39" s="173"/>
      <c r="RVR39" s="173"/>
      <c r="RVS39" s="173"/>
      <c r="RVT39" s="173"/>
      <c r="RVU39" s="173"/>
      <c r="RVV39" s="173"/>
      <c r="RVW39" s="173"/>
      <c r="RVX39" s="173"/>
      <c r="RVY39" s="173"/>
      <c r="RVZ39" s="173"/>
      <c r="RWA39" s="173"/>
      <c r="RWB39" s="173"/>
      <c r="RWC39" s="173"/>
      <c r="RWD39" s="173"/>
      <c r="RWE39" s="173"/>
      <c r="RWF39" s="173"/>
      <c r="RWG39" s="173"/>
      <c r="RWH39" s="173"/>
      <c r="RWI39" s="173"/>
      <c r="RWJ39" s="173"/>
      <c r="RWK39" s="173"/>
      <c r="RWL39" s="173"/>
      <c r="RWM39" s="173"/>
      <c r="RWN39" s="173"/>
      <c r="RWO39" s="173"/>
      <c r="RWP39" s="173"/>
      <c r="RWQ39" s="173"/>
      <c r="RWR39" s="173"/>
      <c r="RWS39" s="173"/>
      <c r="RWT39" s="173"/>
      <c r="RWU39" s="173"/>
      <c r="RWV39" s="173"/>
      <c r="RWW39" s="173"/>
      <c r="RWX39" s="173"/>
      <c r="RWY39" s="173"/>
      <c r="RWZ39" s="173"/>
      <c r="RXA39" s="173"/>
      <c r="RXB39" s="173"/>
      <c r="RXC39" s="173"/>
      <c r="RXD39" s="173"/>
      <c r="RXE39" s="173"/>
      <c r="RXF39" s="173"/>
      <c r="RXG39" s="173"/>
      <c r="RXH39" s="173"/>
      <c r="RXI39" s="173"/>
      <c r="RXJ39" s="173"/>
      <c r="RXK39" s="173"/>
      <c r="RXL39" s="173"/>
      <c r="RXM39" s="173"/>
      <c r="RXN39" s="173"/>
      <c r="RXO39" s="173"/>
      <c r="RXP39" s="173"/>
      <c r="RXQ39" s="173"/>
      <c r="RXR39" s="173"/>
      <c r="RXS39" s="173"/>
      <c r="RXT39" s="173"/>
      <c r="RXU39" s="173"/>
      <c r="RXV39" s="173"/>
      <c r="RXW39" s="173"/>
      <c r="RXX39" s="173"/>
      <c r="RXY39" s="173"/>
      <c r="RXZ39" s="173"/>
      <c r="RYA39" s="173"/>
      <c r="RYB39" s="173"/>
      <c r="RYC39" s="173"/>
      <c r="RYD39" s="173"/>
      <c r="RYE39" s="173"/>
      <c r="RYF39" s="173"/>
      <c r="RYG39" s="173"/>
      <c r="RYH39" s="173"/>
      <c r="RYI39" s="173"/>
      <c r="RYJ39" s="173"/>
      <c r="RYK39" s="173"/>
      <c r="RYL39" s="173"/>
      <c r="RYM39" s="173"/>
      <c r="RYN39" s="173"/>
      <c r="RYO39" s="173"/>
      <c r="RYP39" s="173"/>
      <c r="RYQ39" s="173"/>
      <c r="RYR39" s="173"/>
      <c r="RYS39" s="173"/>
      <c r="RYT39" s="173"/>
      <c r="RYU39" s="173"/>
      <c r="RYV39" s="173"/>
      <c r="RYW39" s="173"/>
      <c r="RYX39" s="173"/>
      <c r="RYY39" s="173"/>
      <c r="RYZ39" s="173"/>
      <c r="RZA39" s="173"/>
      <c r="RZB39" s="173"/>
      <c r="RZC39" s="173"/>
      <c r="RZD39" s="173"/>
      <c r="RZE39" s="173"/>
      <c r="RZF39" s="173"/>
      <c r="RZG39" s="173"/>
      <c r="RZH39" s="173"/>
      <c r="RZI39" s="173"/>
      <c r="RZJ39" s="173"/>
      <c r="RZK39" s="173"/>
      <c r="RZL39" s="173"/>
      <c r="RZM39" s="173"/>
      <c r="RZN39" s="173"/>
      <c r="RZO39" s="173"/>
      <c r="RZP39" s="173"/>
      <c r="RZQ39" s="173"/>
      <c r="RZR39" s="173"/>
      <c r="RZS39" s="173"/>
      <c r="RZT39" s="173"/>
      <c r="RZU39" s="173"/>
      <c r="RZV39" s="173"/>
      <c r="RZW39" s="173"/>
      <c r="RZX39" s="173"/>
      <c r="RZY39" s="173"/>
      <c r="RZZ39" s="173"/>
      <c r="SAA39" s="173"/>
      <c r="SAB39" s="173"/>
      <c r="SAC39" s="173"/>
      <c r="SAD39" s="173"/>
      <c r="SAE39" s="173"/>
      <c r="SAF39" s="173"/>
      <c r="SAG39" s="173"/>
      <c r="SAH39" s="173"/>
      <c r="SAI39" s="173"/>
      <c r="SAJ39" s="173"/>
      <c r="SAK39" s="173"/>
      <c r="SAL39" s="173"/>
      <c r="SAM39" s="173"/>
      <c r="SAN39" s="173"/>
      <c r="SAO39" s="173"/>
      <c r="SAP39" s="173"/>
      <c r="SAQ39" s="173"/>
      <c r="SAR39" s="173"/>
      <c r="SAS39" s="173"/>
      <c r="SAT39" s="173"/>
      <c r="SAU39" s="173"/>
      <c r="SAV39" s="173"/>
      <c r="SAW39" s="173"/>
      <c r="SAX39" s="173"/>
      <c r="SAY39" s="173"/>
      <c r="SAZ39" s="173"/>
      <c r="SBA39" s="173"/>
      <c r="SBB39" s="173"/>
      <c r="SBC39" s="173"/>
      <c r="SBD39" s="173"/>
      <c r="SBE39" s="173"/>
      <c r="SBF39" s="173"/>
      <c r="SBG39" s="173"/>
      <c r="SBH39" s="173"/>
      <c r="SBI39" s="173"/>
      <c r="SBJ39" s="173"/>
      <c r="SBK39" s="173"/>
      <c r="SBL39" s="173"/>
      <c r="SBM39" s="173"/>
      <c r="SBN39" s="173"/>
      <c r="SBO39" s="173"/>
      <c r="SBP39" s="173"/>
      <c r="SBQ39" s="173"/>
      <c r="SBR39" s="173"/>
      <c r="SBS39" s="173"/>
      <c r="SBT39" s="173"/>
      <c r="SBU39" s="173"/>
      <c r="SBV39" s="173"/>
      <c r="SBW39" s="173"/>
      <c r="SBX39" s="173"/>
      <c r="SBY39" s="173"/>
      <c r="SBZ39" s="173"/>
      <c r="SCA39" s="173"/>
      <c r="SCB39" s="173"/>
      <c r="SCC39" s="173"/>
      <c r="SCD39" s="173"/>
      <c r="SCE39" s="173"/>
      <c r="SCF39" s="173"/>
      <c r="SCG39" s="173"/>
      <c r="SCH39" s="173"/>
      <c r="SCI39" s="173"/>
      <c r="SCJ39" s="173"/>
      <c r="SCK39" s="173"/>
      <c r="SCL39" s="173"/>
      <c r="SCM39" s="173"/>
      <c r="SCN39" s="173"/>
      <c r="SCO39" s="173"/>
      <c r="SCP39" s="173"/>
      <c r="SCQ39" s="173"/>
      <c r="SCR39" s="173"/>
      <c r="SCS39" s="173"/>
      <c r="SCT39" s="173"/>
      <c r="SCU39" s="173"/>
      <c r="SCV39" s="173"/>
      <c r="SCW39" s="173"/>
      <c r="SCX39" s="173"/>
      <c r="SCY39" s="173"/>
      <c r="SCZ39" s="173"/>
      <c r="SDA39" s="173"/>
      <c r="SDB39" s="173"/>
      <c r="SDC39" s="173"/>
      <c r="SDD39" s="173"/>
      <c r="SDE39" s="173"/>
      <c r="SDF39" s="173"/>
      <c r="SDG39" s="173"/>
      <c r="SDH39" s="173"/>
      <c r="SDI39" s="173"/>
      <c r="SDJ39" s="173"/>
      <c r="SDK39" s="173"/>
      <c r="SDL39" s="173"/>
      <c r="SDM39" s="173"/>
      <c r="SDN39" s="173"/>
      <c r="SDO39" s="173"/>
      <c r="SDP39" s="173"/>
      <c r="SDQ39" s="173"/>
      <c r="SDR39" s="173"/>
      <c r="SDS39" s="173"/>
      <c r="SDT39" s="173"/>
      <c r="SDU39" s="173"/>
      <c r="SDV39" s="173"/>
      <c r="SDW39" s="173"/>
      <c r="SDX39" s="173"/>
      <c r="SDY39" s="173"/>
      <c r="SDZ39" s="173"/>
      <c r="SEA39" s="173"/>
      <c r="SEB39" s="173"/>
      <c r="SEC39" s="173"/>
      <c r="SED39" s="173"/>
      <c r="SEE39" s="173"/>
      <c r="SEF39" s="173"/>
      <c r="SEG39" s="173"/>
      <c r="SEH39" s="173"/>
      <c r="SEI39" s="173"/>
      <c r="SEJ39" s="173"/>
      <c r="SEK39" s="173"/>
      <c r="SEL39" s="173"/>
      <c r="SEM39" s="173"/>
      <c r="SEN39" s="173"/>
      <c r="SEO39" s="173"/>
      <c r="SEP39" s="173"/>
      <c r="SEQ39" s="173"/>
      <c r="SER39" s="173"/>
      <c r="SES39" s="173"/>
      <c r="SET39" s="173"/>
      <c r="SEU39" s="173"/>
      <c r="SEV39" s="173"/>
      <c r="SEW39" s="173"/>
      <c r="SEX39" s="173"/>
      <c r="SEY39" s="173"/>
      <c r="SEZ39" s="173"/>
      <c r="SFA39" s="173"/>
      <c r="SFB39" s="173"/>
      <c r="SFC39" s="173"/>
      <c r="SFD39" s="173"/>
      <c r="SFE39" s="173"/>
      <c r="SFF39" s="173"/>
      <c r="SFG39" s="173"/>
      <c r="SFH39" s="173"/>
      <c r="SFI39" s="173"/>
      <c r="SFJ39" s="173"/>
      <c r="SFK39" s="173"/>
      <c r="SFL39" s="173"/>
      <c r="SFM39" s="173"/>
      <c r="SFN39" s="173"/>
      <c r="SFO39" s="173"/>
      <c r="SFP39" s="173"/>
      <c r="SFQ39" s="173"/>
      <c r="SFR39" s="173"/>
      <c r="SFS39" s="173"/>
      <c r="SFT39" s="173"/>
      <c r="SFU39" s="173"/>
      <c r="SFV39" s="173"/>
      <c r="SFW39" s="173"/>
      <c r="SFX39" s="173"/>
      <c r="SFY39" s="173"/>
      <c r="SFZ39" s="173"/>
      <c r="SGA39" s="173"/>
      <c r="SGB39" s="173"/>
      <c r="SGC39" s="173"/>
      <c r="SGD39" s="173"/>
      <c r="SGE39" s="173"/>
      <c r="SGF39" s="173"/>
      <c r="SGG39" s="173"/>
      <c r="SGH39" s="173"/>
      <c r="SGI39" s="173"/>
      <c r="SGJ39" s="173"/>
      <c r="SGK39" s="173"/>
      <c r="SGL39" s="173"/>
      <c r="SGM39" s="173"/>
      <c r="SGN39" s="173"/>
      <c r="SGO39" s="173"/>
      <c r="SGP39" s="173"/>
      <c r="SGQ39" s="173"/>
      <c r="SGR39" s="173"/>
      <c r="SGS39" s="173"/>
      <c r="SGT39" s="173"/>
      <c r="SGU39" s="173"/>
      <c r="SGV39" s="173"/>
      <c r="SGW39" s="173"/>
      <c r="SGX39" s="173"/>
      <c r="SGY39" s="173"/>
      <c r="SGZ39" s="173"/>
      <c r="SHA39" s="173"/>
      <c r="SHB39" s="173"/>
      <c r="SHC39" s="173"/>
      <c r="SHD39" s="173"/>
      <c r="SHE39" s="173"/>
      <c r="SHF39" s="173"/>
      <c r="SHG39" s="173"/>
      <c r="SHH39" s="173"/>
      <c r="SHI39" s="173"/>
      <c r="SHJ39" s="173"/>
      <c r="SHK39" s="173"/>
      <c r="SHL39" s="173"/>
      <c r="SHM39" s="173"/>
      <c r="SHN39" s="173"/>
      <c r="SHO39" s="173"/>
      <c r="SHP39" s="173"/>
      <c r="SHQ39" s="173"/>
      <c r="SHR39" s="173"/>
      <c r="SHS39" s="173"/>
      <c r="SHT39" s="173"/>
      <c r="SHU39" s="173"/>
      <c r="SHV39" s="173"/>
      <c r="SHW39" s="173"/>
      <c r="SHX39" s="173"/>
      <c r="SHY39" s="173"/>
      <c r="SHZ39" s="173"/>
      <c r="SIA39" s="173"/>
      <c r="SIB39" s="173"/>
      <c r="SIC39" s="173"/>
      <c r="SID39" s="173"/>
      <c r="SIE39" s="173"/>
      <c r="SIF39" s="173"/>
      <c r="SIG39" s="173"/>
      <c r="SIH39" s="173"/>
      <c r="SII39" s="173"/>
      <c r="SIJ39" s="173"/>
      <c r="SIK39" s="173"/>
      <c r="SIL39" s="173"/>
      <c r="SIM39" s="173"/>
      <c r="SIN39" s="173"/>
      <c r="SIO39" s="173"/>
      <c r="SIP39" s="173"/>
      <c r="SIQ39" s="173"/>
      <c r="SIR39" s="173"/>
      <c r="SIS39" s="173"/>
      <c r="SIT39" s="173"/>
      <c r="SIU39" s="173"/>
      <c r="SIV39" s="173"/>
      <c r="SIW39" s="173"/>
      <c r="SIX39" s="173"/>
      <c r="SIY39" s="173"/>
      <c r="SIZ39" s="173"/>
      <c r="SJA39" s="173"/>
      <c r="SJB39" s="173"/>
      <c r="SJC39" s="173"/>
      <c r="SJD39" s="173"/>
      <c r="SJE39" s="173"/>
      <c r="SJF39" s="173"/>
      <c r="SJG39" s="173"/>
      <c r="SJH39" s="173"/>
      <c r="SJI39" s="173"/>
      <c r="SJJ39" s="173"/>
      <c r="SJK39" s="173"/>
      <c r="SJL39" s="173"/>
      <c r="SJM39" s="173"/>
      <c r="SJN39" s="173"/>
      <c r="SJO39" s="173"/>
      <c r="SJP39" s="173"/>
      <c r="SJQ39" s="173"/>
      <c r="SJR39" s="173"/>
      <c r="SJS39" s="173"/>
      <c r="SJT39" s="173"/>
      <c r="SJU39" s="173"/>
      <c r="SJV39" s="173"/>
      <c r="SJW39" s="173"/>
      <c r="SJX39" s="173"/>
      <c r="SJY39" s="173"/>
      <c r="SJZ39" s="173"/>
      <c r="SKA39" s="173"/>
      <c r="SKB39" s="173"/>
      <c r="SKC39" s="173"/>
      <c r="SKD39" s="173"/>
      <c r="SKE39" s="173"/>
      <c r="SKF39" s="173"/>
      <c r="SKG39" s="173"/>
      <c r="SKH39" s="173"/>
      <c r="SKI39" s="173"/>
      <c r="SKJ39" s="173"/>
      <c r="SKK39" s="173"/>
      <c r="SKL39" s="173"/>
      <c r="SKM39" s="173"/>
      <c r="SKN39" s="173"/>
      <c r="SKO39" s="173"/>
      <c r="SKP39" s="173"/>
      <c r="SKQ39" s="173"/>
      <c r="SKR39" s="173"/>
      <c r="SKS39" s="173"/>
      <c r="SKT39" s="173"/>
      <c r="SKU39" s="173"/>
      <c r="SKV39" s="173"/>
      <c r="SKW39" s="173"/>
      <c r="SKX39" s="173"/>
      <c r="SKY39" s="173"/>
      <c r="SKZ39" s="173"/>
      <c r="SLA39" s="173"/>
      <c r="SLB39" s="173"/>
      <c r="SLC39" s="173"/>
      <c r="SLD39" s="173"/>
      <c r="SLE39" s="173"/>
      <c r="SLF39" s="173"/>
      <c r="SLG39" s="173"/>
      <c r="SLH39" s="173"/>
      <c r="SLI39" s="173"/>
      <c r="SLJ39" s="173"/>
      <c r="SLK39" s="173"/>
      <c r="SLL39" s="173"/>
      <c r="SLM39" s="173"/>
      <c r="SLN39" s="173"/>
      <c r="SLO39" s="173"/>
      <c r="SLP39" s="173"/>
      <c r="SLQ39" s="173"/>
      <c r="SLR39" s="173"/>
      <c r="SLS39" s="173"/>
      <c r="SLT39" s="173"/>
      <c r="SLU39" s="173"/>
      <c r="SLV39" s="173"/>
      <c r="SLW39" s="173"/>
      <c r="SLX39" s="173"/>
      <c r="SLY39" s="173"/>
      <c r="SLZ39" s="173"/>
      <c r="SMA39" s="173"/>
      <c r="SMB39" s="173"/>
      <c r="SMC39" s="173"/>
      <c r="SMD39" s="173"/>
      <c r="SME39" s="173"/>
      <c r="SMF39" s="173"/>
      <c r="SMG39" s="173"/>
      <c r="SMH39" s="173"/>
      <c r="SMI39" s="173"/>
      <c r="SMJ39" s="173"/>
      <c r="SMK39" s="173"/>
      <c r="SML39" s="173"/>
      <c r="SMM39" s="173"/>
      <c r="SMN39" s="173"/>
      <c r="SMO39" s="173"/>
      <c r="SMP39" s="173"/>
      <c r="SMQ39" s="173"/>
      <c r="SMR39" s="173"/>
      <c r="SMS39" s="173"/>
      <c r="SMT39" s="173"/>
      <c r="SMU39" s="173"/>
      <c r="SMV39" s="173"/>
      <c r="SMW39" s="173"/>
      <c r="SMX39" s="173"/>
      <c r="SMY39" s="173"/>
      <c r="SMZ39" s="173"/>
      <c r="SNA39" s="173"/>
      <c r="SNB39" s="173"/>
      <c r="SNC39" s="173"/>
      <c r="SND39" s="173"/>
      <c r="SNE39" s="173"/>
      <c r="SNF39" s="173"/>
      <c r="SNG39" s="173"/>
      <c r="SNH39" s="173"/>
      <c r="SNI39" s="173"/>
      <c r="SNJ39" s="173"/>
      <c r="SNK39" s="173"/>
      <c r="SNL39" s="173"/>
      <c r="SNM39" s="173"/>
      <c r="SNN39" s="173"/>
      <c r="SNO39" s="173"/>
      <c r="SNP39" s="173"/>
      <c r="SNQ39" s="173"/>
      <c r="SNR39" s="173"/>
      <c r="SNS39" s="173"/>
      <c r="SNT39" s="173"/>
      <c r="SNU39" s="173"/>
      <c r="SNV39" s="173"/>
      <c r="SNW39" s="173"/>
      <c r="SNX39" s="173"/>
      <c r="SNY39" s="173"/>
      <c r="SNZ39" s="173"/>
      <c r="SOA39" s="173"/>
      <c r="SOB39" s="173"/>
      <c r="SOC39" s="173"/>
      <c r="SOD39" s="173"/>
      <c r="SOE39" s="173"/>
      <c r="SOF39" s="173"/>
      <c r="SOG39" s="173"/>
      <c r="SOH39" s="173"/>
      <c r="SOI39" s="173"/>
      <c r="SOJ39" s="173"/>
      <c r="SOK39" s="173"/>
      <c r="SOL39" s="173"/>
      <c r="SOM39" s="173"/>
      <c r="SON39" s="173"/>
      <c r="SOO39" s="173"/>
      <c r="SOP39" s="173"/>
      <c r="SOQ39" s="173"/>
      <c r="SOR39" s="173"/>
      <c r="SOS39" s="173"/>
      <c r="SOT39" s="173"/>
      <c r="SOU39" s="173"/>
      <c r="SOV39" s="173"/>
      <c r="SOW39" s="173"/>
      <c r="SOX39" s="173"/>
      <c r="SOY39" s="173"/>
      <c r="SOZ39" s="173"/>
      <c r="SPA39" s="173"/>
      <c r="SPB39" s="173"/>
      <c r="SPC39" s="173"/>
      <c r="SPD39" s="173"/>
      <c r="SPE39" s="173"/>
      <c r="SPF39" s="173"/>
      <c r="SPG39" s="173"/>
      <c r="SPH39" s="173"/>
      <c r="SPI39" s="173"/>
      <c r="SPJ39" s="173"/>
      <c r="SPK39" s="173"/>
      <c r="SPL39" s="173"/>
      <c r="SPM39" s="173"/>
      <c r="SPN39" s="173"/>
      <c r="SPO39" s="173"/>
      <c r="SPP39" s="173"/>
      <c r="SPQ39" s="173"/>
      <c r="SPR39" s="173"/>
      <c r="SPS39" s="173"/>
      <c r="SPT39" s="173"/>
      <c r="SPU39" s="173"/>
      <c r="SPV39" s="173"/>
      <c r="SPW39" s="173"/>
      <c r="SPX39" s="173"/>
      <c r="SPY39" s="173"/>
      <c r="SPZ39" s="173"/>
      <c r="SQA39" s="173"/>
      <c r="SQB39" s="173"/>
      <c r="SQC39" s="173"/>
      <c r="SQD39" s="173"/>
      <c r="SQE39" s="173"/>
      <c r="SQF39" s="173"/>
      <c r="SQG39" s="173"/>
      <c r="SQH39" s="173"/>
      <c r="SQI39" s="173"/>
      <c r="SQJ39" s="173"/>
      <c r="SQK39" s="173"/>
      <c r="SQL39" s="173"/>
      <c r="SQM39" s="173"/>
      <c r="SQN39" s="173"/>
      <c r="SQO39" s="173"/>
      <c r="SQP39" s="173"/>
      <c r="SQQ39" s="173"/>
      <c r="SQR39" s="173"/>
      <c r="SQS39" s="173"/>
      <c r="SQT39" s="173"/>
      <c r="SQU39" s="173"/>
      <c r="SQV39" s="173"/>
      <c r="SQW39" s="173"/>
      <c r="SQX39" s="173"/>
      <c r="SQY39" s="173"/>
      <c r="SQZ39" s="173"/>
      <c r="SRA39" s="173"/>
      <c r="SRB39" s="173"/>
      <c r="SRC39" s="173"/>
      <c r="SRD39" s="173"/>
      <c r="SRE39" s="173"/>
      <c r="SRF39" s="173"/>
      <c r="SRG39" s="173"/>
      <c r="SRH39" s="173"/>
      <c r="SRI39" s="173"/>
      <c r="SRJ39" s="173"/>
      <c r="SRK39" s="173"/>
      <c r="SRL39" s="173"/>
      <c r="SRM39" s="173"/>
      <c r="SRN39" s="173"/>
      <c r="SRO39" s="173"/>
      <c r="SRP39" s="173"/>
      <c r="SRQ39" s="173"/>
      <c r="SRR39" s="173"/>
      <c r="SRS39" s="173"/>
      <c r="SRT39" s="173"/>
      <c r="SRU39" s="173"/>
      <c r="SRV39" s="173"/>
      <c r="SRW39" s="173"/>
      <c r="SRX39" s="173"/>
      <c r="SRY39" s="173"/>
      <c r="SRZ39" s="173"/>
      <c r="SSA39" s="173"/>
      <c r="SSB39" s="173"/>
      <c r="SSC39" s="173"/>
      <c r="SSD39" s="173"/>
      <c r="SSE39" s="173"/>
      <c r="SSF39" s="173"/>
      <c r="SSG39" s="173"/>
      <c r="SSH39" s="173"/>
      <c r="SSI39" s="173"/>
      <c r="SSJ39" s="173"/>
      <c r="SSK39" s="173"/>
      <c r="SSL39" s="173"/>
      <c r="SSM39" s="173"/>
      <c r="SSN39" s="173"/>
      <c r="SSO39" s="173"/>
      <c r="SSP39" s="173"/>
      <c r="SSQ39" s="173"/>
      <c r="SSR39" s="173"/>
      <c r="SSS39" s="173"/>
      <c r="SST39" s="173"/>
      <c r="SSU39" s="173"/>
      <c r="SSV39" s="173"/>
      <c r="SSW39" s="173"/>
      <c r="SSX39" s="173"/>
      <c r="SSY39" s="173"/>
      <c r="SSZ39" s="173"/>
      <c r="STA39" s="173"/>
      <c r="STB39" s="173"/>
      <c r="STC39" s="173"/>
      <c r="STD39" s="173"/>
      <c r="STE39" s="173"/>
      <c r="STF39" s="173"/>
      <c r="STG39" s="173"/>
      <c r="STH39" s="173"/>
      <c r="STI39" s="173"/>
      <c r="STJ39" s="173"/>
      <c r="STK39" s="173"/>
      <c r="STL39" s="173"/>
      <c r="STM39" s="173"/>
      <c r="STN39" s="173"/>
      <c r="STO39" s="173"/>
      <c r="STP39" s="173"/>
      <c r="STQ39" s="173"/>
      <c r="STR39" s="173"/>
      <c r="STS39" s="173"/>
      <c r="STT39" s="173"/>
      <c r="STU39" s="173"/>
      <c r="STV39" s="173"/>
      <c r="STW39" s="173"/>
      <c r="STX39" s="173"/>
      <c r="STY39" s="173"/>
      <c r="STZ39" s="173"/>
      <c r="SUA39" s="173"/>
      <c r="SUB39" s="173"/>
      <c r="SUC39" s="173"/>
      <c r="SUD39" s="173"/>
      <c r="SUE39" s="173"/>
      <c r="SUF39" s="173"/>
      <c r="SUG39" s="173"/>
      <c r="SUH39" s="173"/>
      <c r="SUI39" s="173"/>
      <c r="SUJ39" s="173"/>
      <c r="SUK39" s="173"/>
      <c r="SUL39" s="173"/>
      <c r="SUM39" s="173"/>
      <c r="SUN39" s="173"/>
      <c r="SUO39" s="173"/>
      <c r="SUP39" s="173"/>
      <c r="SUQ39" s="173"/>
      <c r="SUR39" s="173"/>
      <c r="SUS39" s="173"/>
      <c r="SUT39" s="173"/>
      <c r="SUU39" s="173"/>
      <c r="SUV39" s="173"/>
      <c r="SUW39" s="173"/>
      <c r="SUX39" s="173"/>
      <c r="SUY39" s="173"/>
      <c r="SUZ39" s="173"/>
      <c r="SVA39" s="173"/>
      <c r="SVB39" s="173"/>
      <c r="SVC39" s="173"/>
      <c r="SVD39" s="173"/>
      <c r="SVE39" s="173"/>
      <c r="SVF39" s="173"/>
      <c r="SVG39" s="173"/>
      <c r="SVH39" s="173"/>
      <c r="SVI39" s="173"/>
      <c r="SVJ39" s="173"/>
      <c r="SVK39" s="173"/>
      <c r="SVL39" s="173"/>
      <c r="SVM39" s="173"/>
      <c r="SVN39" s="173"/>
      <c r="SVO39" s="173"/>
      <c r="SVP39" s="173"/>
      <c r="SVQ39" s="173"/>
      <c r="SVR39" s="173"/>
      <c r="SVS39" s="173"/>
      <c r="SVT39" s="173"/>
      <c r="SVU39" s="173"/>
      <c r="SVV39" s="173"/>
      <c r="SVW39" s="173"/>
      <c r="SVX39" s="173"/>
      <c r="SVY39" s="173"/>
      <c r="SVZ39" s="173"/>
      <c r="SWA39" s="173"/>
      <c r="SWB39" s="173"/>
      <c r="SWC39" s="173"/>
      <c r="SWD39" s="173"/>
      <c r="SWE39" s="173"/>
      <c r="SWF39" s="173"/>
      <c r="SWG39" s="173"/>
      <c r="SWH39" s="173"/>
      <c r="SWI39" s="173"/>
      <c r="SWJ39" s="173"/>
      <c r="SWK39" s="173"/>
      <c r="SWL39" s="173"/>
      <c r="SWM39" s="173"/>
      <c r="SWN39" s="173"/>
      <c r="SWO39" s="173"/>
      <c r="SWP39" s="173"/>
      <c r="SWQ39" s="173"/>
      <c r="SWR39" s="173"/>
      <c r="SWS39" s="173"/>
      <c r="SWT39" s="173"/>
      <c r="SWU39" s="173"/>
      <c r="SWV39" s="173"/>
      <c r="SWW39" s="173"/>
      <c r="SWX39" s="173"/>
      <c r="SWY39" s="173"/>
      <c r="SWZ39" s="173"/>
      <c r="SXA39" s="173"/>
      <c r="SXB39" s="173"/>
      <c r="SXC39" s="173"/>
      <c r="SXD39" s="173"/>
      <c r="SXE39" s="173"/>
      <c r="SXF39" s="173"/>
      <c r="SXG39" s="173"/>
      <c r="SXH39" s="173"/>
      <c r="SXI39" s="173"/>
      <c r="SXJ39" s="173"/>
      <c r="SXK39" s="173"/>
      <c r="SXL39" s="173"/>
      <c r="SXM39" s="173"/>
      <c r="SXN39" s="173"/>
      <c r="SXO39" s="173"/>
      <c r="SXP39" s="173"/>
      <c r="SXQ39" s="173"/>
      <c r="SXR39" s="173"/>
      <c r="SXS39" s="173"/>
      <c r="SXT39" s="173"/>
      <c r="SXU39" s="173"/>
      <c r="SXV39" s="173"/>
      <c r="SXW39" s="173"/>
      <c r="SXX39" s="173"/>
      <c r="SXY39" s="173"/>
      <c r="SXZ39" s="173"/>
      <c r="SYA39" s="173"/>
      <c r="SYB39" s="173"/>
      <c r="SYC39" s="173"/>
      <c r="SYD39" s="173"/>
      <c r="SYE39" s="173"/>
      <c r="SYF39" s="173"/>
      <c r="SYG39" s="173"/>
      <c r="SYH39" s="173"/>
      <c r="SYI39" s="173"/>
      <c r="SYJ39" s="173"/>
      <c r="SYK39" s="173"/>
      <c r="SYL39" s="173"/>
      <c r="SYM39" s="173"/>
      <c r="SYN39" s="173"/>
      <c r="SYO39" s="173"/>
      <c r="SYP39" s="173"/>
      <c r="SYQ39" s="173"/>
      <c r="SYR39" s="173"/>
      <c r="SYS39" s="173"/>
      <c r="SYT39" s="173"/>
      <c r="SYU39" s="173"/>
      <c r="SYV39" s="173"/>
      <c r="SYW39" s="173"/>
      <c r="SYX39" s="173"/>
      <c r="SYY39" s="173"/>
      <c r="SYZ39" s="173"/>
      <c r="SZA39" s="173"/>
      <c r="SZB39" s="173"/>
      <c r="SZC39" s="173"/>
      <c r="SZD39" s="173"/>
      <c r="SZE39" s="173"/>
      <c r="SZF39" s="173"/>
      <c r="SZG39" s="173"/>
      <c r="SZH39" s="173"/>
      <c r="SZI39" s="173"/>
      <c r="SZJ39" s="173"/>
      <c r="SZK39" s="173"/>
      <c r="SZL39" s="173"/>
      <c r="SZM39" s="173"/>
      <c r="SZN39" s="173"/>
      <c r="SZO39" s="173"/>
      <c r="SZP39" s="173"/>
      <c r="SZQ39" s="173"/>
      <c r="SZR39" s="173"/>
      <c r="SZS39" s="173"/>
      <c r="SZT39" s="173"/>
      <c r="SZU39" s="173"/>
      <c r="SZV39" s="173"/>
      <c r="SZW39" s="173"/>
      <c r="SZX39" s="173"/>
      <c r="SZY39" s="173"/>
      <c r="SZZ39" s="173"/>
      <c r="TAA39" s="173"/>
      <c r="TAB39" s="173"/>
      <c r="TAC39" s="173"/>
      <c r="TAD39" s="173"/>
      <c r="TAE39" s="173"/>
      <c r="TAF39" s="173"/>
      <c r="TAG39" s="173"/>
      <c r="TAH39" s="173"/>
      <c r="TAI39" s="173"/>
      <c r="TAJ39" s="173"/>
      <c r="TAK39" s="173"/>
      <c r="TAL39" s="173"/>
      <c r="TAM39" s="173"/>
      <c r="TAN39" s="173"/>
      <c r="TAO39" s="173"/>
      <c r="TAP39" s="173"/>
      <c r="TAQ39" s="173"/>
      <c r="TAR39" s="173"/>
      <c r="TAS39" s="173"/>
      <c r="TAT39" s="173"/>
      <c r="TAU39" s="173"/>
      <c r="TAV39" s="173"/>
      <c r="TAW39" s="173"/>
      <c r="TAX39" s="173"/>
      <c r="TAY39" s="173"/>
      <c r="TAZ39" s="173"/>
      <c r="TBA39" s="173"/>
      <c r="TBB39" s="173"/>
      <c r="TBC39" s="173"/>
      <c r="TBD39" s="173"/>
      <c r="TBE39" s="173"/>
      <c r="TBF39" s="173"/>
      <c r="TBG39" s="173"/>
      <c r="TBH39" s="173"/>
      <c r="TBI39" s="173"/>
      <c r="TBJ39" s="173"/>
      <c r="TBK39" s="173"/>
      <c r="TBL39" s="173"/>
      <c r="TBM39" s="173"/>
      <c r="TBN39" s="173"/>
      <c r="TBO39" s="173"/>
      <c r="TBP39" s="173"/>
      <c r="TBQ39" s="173"/>
      <c r="TBR39" s="173"/>
      <c r="TBS39" s="173"/>
      <c r="TBT39" s="173"/>
      <c r="TBU39" s="173"/>
      <c r="TBV39" s="173"/>
      <c r="TBW39" s="173"/>
      <c r="TBX39" s="173"/>
      <c r="TBY39" s="173"/>
      <c r="TBZ39" s="173"/>
      <c r="TCA39" s="173"/>
      <c r="TCB39" s="173"/>
      <c r="TCC39" s="173"/>
      <c r="TCD39" s="173"/>
      <c r="TCE39" s="173"/>
      <c r="TCF39" s="173"/>
      <c r="TCG39" s="173"/>
      <c r="TCH39" s="173"/>
      <c r="TCI39" s="173"/>
      <c r="TCJ39" s="173"/>
      <c r="TCK39" s="173"/>
      <c r="TCL39" s="173"/>
      <c r="TCM39" s="173"/>
      <c r="TCN39" s="173"/>
      <c r="TCO39" s="173"/>
      <c r="TCP39" s="173"/>
      <c r="TCQ39" s="173"/>
      <c r="TCR39" s="173"/>
      <c r="TCS39" s="173"/>
      <c r="TCT39" s="173"/>
      <c r="TCU39" s="173"/>
      <c r="TCV39" s="173"/>
      <c r="TCW39" s="173"/>
      <c r="TCX39" s="173"/>
      <c r="TCY39" s="173"/>
      <c r="TCZ39" s="173"/>
      <c r="TDA39" s="173"/>
      <c r="TDB39" s="173"/>
      <c r="TDC39" s="173"/>
      <c r="TDD39" s="173"/>
      <c r="TDE39" s="173"/>
      <c r="TDF39" s="173"/>
      <c r="TDG39" s="173"/>
      <c r="TDH39" s="173"/>
      <c r="TDI39" s="173"/>
      <c r="TDJ39" s="173"/>
      <c r="TDK39" s="173"/>
      <c r="TDL39" s="173"/>
      <c r="TDM39" s="173"/>
      <c r="TDN39" s="173"/>
      <c r="TDO39" s="173"/>
      <c r="TDP39" s="173"/>
      <c r="TDQ39" s="173"/>
      <c r="TDR39" s="173"/>
      <c r="TDS39" s="173"/>
      <c r="TDT39" s="173"/>
      <c r="TDU39" s="173"/>
      <c r="TDV39" s="173"/>
      <c r="TDW39" s="173"/>
      <c r="TDX39" s="173"/>
      <c r="TDY39" s="173"/>
      <c r="TDZ39" s="173"/>
      <c r="TEA39" s="173"/>
      <c r="TEB39" s="173"/>
      <c r="TEC39" s="173"/>
      <c r="TED39" s="173"/>
      <c r="TEE39" s="173"/>
      <c r="TEF39" s="173"/>
      <c r="TEG39" s="173"/>
      <c r="TEH39" s="173"/>
      <c r="TEI39" s="173"/>
      <c r="TEJ39" s="173"/>
      <c r="TEK39" s="173"/>
      <c r="TEL39" s="173"/>
      <c r="TEM39" s="173"/>
      <c r="TEN39" s="173"/>
      <c r="TEO39" s="173"/>
      <c r="TEP39" s="173"/>
      <c r="TEQ39" s="173"/>
      <c r="TER39" s="173"/>
      <c r="TES39" s="173"/>
      <c r="TET39" s="173"/>
      <c r="TEU39" s="173"/>
      <c r="TEV39" s="173"/>
      <c r="TEW39" s="173"/>
      <c r="TEX39" s="173"/>
      <c r="TEY39" s="173"/>
      <c r="TEZ39" s="173"/>
      <c r="TFA39" s="173"/>
      <c r="TFB39" s="173"/>
      <c r="TFC39" s="173"/>
      <c r="TFD39" s="173"/>
      <c r="TFE39" s="173"/>
      <c r="TFF39" s="173"/>
      <c r="TFG39" s="173"/>
      <c r="TFH39" s="173"/>
      <c r="TFI39" s="173"/>
      <c r="TFJ39" s="173"/>
      <c r="TFK39" s="173"/>
      <c r="TFL39" s="173"/>
      <c r="TFM39" s="173"/>
      <c r="TFN39" s="173"/>
      <c r="TFO39" s="173"/>
      <c r="TFP39" s="173"/>
      <c r="TFQ39" s="173"/>
      <c r="TFR39" s="173"/>
      <c r="TFS39" s="173"/>
      <c r="TFT39" s="173"/>
      <c r="TFU39" s="173"/>
      <c r="TFV39" s="173"/>
      <c r="TFW39" s="173"/>
      <c r="TFX39" s="173"/>
      <c r="TFY39" s="173"/>
      <c r="TFZ39" s="173"/>
      <c r="TGA39" s="173"/>
      <c r="TGB39" s="173"/>
      <c r="TGC39" s="173"/>
      <c r="TGD39" s="173"/>
      <c r="TGE39" s="173"/>
      <c r="TGF39" s="173"/>
      <c r="TGG39" s="173"/>
      <c r="TGH39" s="173"/>
      <c r="TGI39" s="173"/>
      <c r="TGJ39" s="173"/>
      <c r="TGK39" s="173"/>
      <c r="TGL39" s="173"/>
      <c r="TGM39" s="173"/>
      <c r="TGN39" s="173"/>
      <c r="TGO39" s="173"/>
      <c r="TGP39" s="173"/>
      <c r="TGQ39" s="173"/>
      <c r="TGR39" s="173"/>
      <c r="TGS39" s="173"/>
      <c r="TGT39" s="173"/>
      <c r="TGU39" s="173"/>
      <c r="TGV39" s="173"/>
      <c r="TGW39" s="173"/>
      <c r="TGX39" s="173"/>
      <c r="TGY39" s="173"/>
      <c r="TGZ39" s="173"/>
      <c r="THA39" s="173"/>
      <c r="THB39" s="173"/>
      <c r="THC39" s="173"/>
      <c r="THD39" s="173"/>
      <c r="THE39" s="173"/>
      <c r="THF39" s="173"/>
      <c r="THG39" s="173"/>
      <c r="THH39" s="173"/>
      <c r="THI39" s="173"/>
      <c r="THJ39" s="173"/>
      <c r="THK39" s="173"/>
      <c r="THL39" s="173"/>
      <c r="THM39" s="173"/>
      <c r="THN39" s="173"/>
      <c r="THO39" s="173"/>
      <c r="THP39" s="173"/>
      <c r="THQ39" s="173"/>
      <c r="THR39" s="173"/>
      <c r="THS39" s="173"/>
      <c r="THT39" s="173"/>
      <c r="THU39" s="173"/>
      <c r="THV39" s="173"/>
      <c r="THW39" s="173"/>
      <c r="THX39" s="173"/>
      <c r="THY39" s="173"/>
      <c r="THZ39" s="173"/>
      <c r="TIA39" s="173"/>
      <c r="TIB39" s="173"/>
      <c r="TIC39" s="173"/>
      <c r="TID39" s="173"/>
      <c r="TIE39" s="173"/>
      <c r="TIF39" s="173"/>
      <c r="TIG39" s="173"/>
      <c r="TIH39" s="173"/>
      <c r="TII39" s="173"/>
      <c r="TIJ39" s="173"/>
      <c r="TIK39" s="173"/>
      <c r="TIL39" s="173"/>
      <c r="TIM39" s="173"/>
      <c r="TIN39" s="173"/>
      <c r="TIO39" s="173"/>
      <c r="TIP39" s="173"/>
      <c r="TIQ39" s="173"/>
      <c r="TIR39" s="173"/>
      <c r="TIS39" s="173"/>
      <c r="TIT39" s="173"/>
      <c r="TIU39" s="173"/>
      <c r="TIV39" s="173"/>
      <c r="TIW39" s="173"/>
      <c r="TIX39" s="173"/>
      <c r="TIY39" s="173"/>
      <c r="TIZ39" s="173"/>
      <c r="TJA39" s="173"/>
      <c r="TJB39" s="173"/>
      <c r="TJC39" s="173"/>
      <c r="TJD39" s="173"/>
      <c r="TJE39" s="173"/>
      <c r="TJF39" s="173"/>
      <c r="TJG39" s="173"/>
      <c r="TJH39" s="173"/>
      <c r="TJI39" s="173"/>
      <c r="TJJ39" s="173"/>
      <c r="TJK39" s="173"/>
      <c r="TJL39" s="173"/>
      <c r="TJM39" s="173"/>
      <c r="TJN39" s="173"/>
      <c r="TJO39" s="173"/>
      <c r="TJP39" s="173"/>
      <c r="TJQ39" s="173"/>
      <c r="TJR39" s="173"/>
      <c r="TJS39" s="173"/>
      <c r="TJT39" s="173"/>
      <c r="TJU39" s="173"/>
      <c r="TJV39" s="173"/>
      <c r="TJW39" s="173"/>
      <c r="TJX39" s="173"/>
      <c r="TJY39" s="173"/>
      <c r="TJZ39" s="173"/>
      <c r="TKA39" s="173"/>
      <c r="TKB39" s="173"/>
      <c r="TKC39" s="173"/>
      <c r="TKD39" s="173"/>
      <c r="TKE39" s="173"/>
      <c r="TKF39" s="173"/>
      <c r="TKG39" s="173"/>
      <c r="TKH39" s="173"/>
      <c r="TKI39" s="173"/>
      <c r="TKJ39" s="173"/>
      <c r="TKK39" s="173"/>
      <c r="TKL39" s="173"/>
      <c r="TKM39" s="173"/>
      <c r="TKN39" s="173"/>
      <c r="TKO39" s="173"/>
      <c r="TKP39" s="173"/>
      <c r="TKQ39" s="173"/>
      <c r="TKR39" s="173"/>
      <c r="TKS39" s="173"/>
      <c r="TKT39" s="173"/>
      <c r="TKU39" s="173"/>
      <c r="TKV39" s="173"/>
      <c r="TKW39" s="173"/>
      <c r="TKX39" s="173"/>
      <c r="TKY39" s="173"/>
      <c r="TKZ39" s="173"/>
      <c r="TLA39" s="173"/>
      <c r="TLB39" s="173"/>
      <c r="TLC39" s="173"/>
      <c r="TLD39" s="173"/>
      <c r="TLE39" s="173"/>
      <c r="TLF39" s="173"/>
      <c r="TLG39" s="173"/>
      <c r="TLH39" s="173"/>
      <c r="TLI39" s="173"/>
      <c r="TLJ39" s="173"/>
      <c r="TLK39" s="173"/>
      <c r="TLL39" s="173"/>
      <c r="TLM39" s="173"/>
      <c r="TLN39" s="173"/>
      <c r="TLO39" s="173"/>
      <c r="TLP39" s="173"/>
      <c r="TLQ39" s="173"/>
      <c r="TLR39" s="173"/>
      <c r="TLS39" s="173"/>
      <c r="TLT39" s="173"/>
      <c r="TLU39" s="173"/>
      <c r="TLV39" s="173"/>
      <c r="TLW39" s="173"/>
      <c r="TLX39" s="173"/>
      <c r="TLY39" s="173"/>
      <c r="TLZ39" s="173"/>
      <c r="TMA39" s="173"/>
      <c r="TMB39" s="173"/>
      <c r="TMC39" s="173"/>
      <c r="TMD39" s="173"/>
      <c r="TME39" s="173"/>
      <c r="TMF39" s="173"/>
      <c r="TMG39" s="173"/>
      <c r="TMH39" s="173"/>
      <c r="TMI39" s="173"/>
      <c r="TMJ39" s="173"/>
      <c r="TMK39" s="173"/>
      <c r="TML39" s="173"/>
      <c r="TMM39" s="173"/>
      <c r="TMN39" s="173"/>
      <c r="TMO39" s="173"/>
      <c r="TMP39" s="173"/>
      <c r="TMQ39" s="173"/>
      <c r="TMR39" s="173"/>
      <c r="TMS39" s="173"/>
      <c r="TMT39" s="173"/>
      <c r="TMU39" s="173"/>
      <c r="TMV39" s="173"/>
      <c r="TMW39" s="173"/>
      <c r="TMX39" s="173"/>
      <c r="TMY39" s="173"/>
      <c r="TMZ39" s="173"/>
      <c r="TNA39" s="173"/>
      <c r="TNB39" s="173"/>
      <c r="TNC39" s="173"/>
      <c r="TND39" s="173"/>
      <c r="TNE39" s="173"/>
      <c r="TNF39" s="173"/>
      <c r="TNG39" s="173"/>
      <c r="TNH39" s="173"/>
      <c r="TNI39" s="173"/>
      <c r="TNJ39" s="173"/>
      <c r="TNK39" s="173"/>
      <c r="TNL39" s="173"/>
      <c r="TNM39" s="173"/>
      <c r="TNN39" s="173"/>
      <c r="TNO39" s="173"/>
      <c r="TNP39" s="173"/>
      <c r="TNQ39" s="173"/>
      <c r="TNR39" s="173"/>
      <c r="TNS39" s="173"/>
      <c r="TNT39" s="173"/>
      <c r="TNU39" s="173"/>
      <c r="TNV39" s="173"/>
      <c r="TNW39" s="173"/>
      <c r="TNX39" s="173"/>
      <c r="TNY39" s="173"/>
      <c r="TNZ39" s="173"/>
      <c r="TOA39" s="173"/>
      <c r="TOB39" s="173"/>
      <c r="TOC39" s="173"/>
      <c r="TOD39" s="173"/>
      <c r="TOE39" s="173"/>
      <c r="TOF39" s="173"/>
      <c r="TOG39" s="173"/>
      <c r="TOH39" s="173"/>
      <c r="TOI39" s="173"/>
      <c r="TOJ39" s="173"/>
      <c r="TOK39" s="173"/>
      <c r="TOL39" s="173"/>
      <c r="TOM39" s="173"/>
      <c r="TON39" s="173"/>
      <c r="TOO39" s="173"/>
      <c r="TOP39" s="173"/>
      <c r="TOQ39" s="173"/>
      <c r="TOR39" s="173"/>
      <c r="TOS39" s="173"/>
      <c r="TOT39" s="173"/>
      <c r="TOU39" s="173"/>
      <c r="TOV39" s="173"/>
      <c r="TOW39" s="173"/>
      <c r="TOX39" s="173"/>
      <c r="TOY39" s="173"/>
      <c r="TOZ39" s="173"/>
      <c r="TPA39" s="173"/>
      <c r="TPB39" s="173"/>
      <c r="TPC39" s="173"/>
      <c r="TPD39" s="173"/>
      <c r="TPE39" s="173"/>
      <c r="TPF39" s="173"/>
      <c r="TPG39" s="173"/>
      <c r="TPH39" s="173"/>
      <c r="TPI39" s="173"/>
      <c r="TPJ39" s="173"/>
      <c r="TPK39" s="173"/>
      <c r="TPL39" s="173"/>
      <c r="TPM39" s="173"/>
      <c r="TPN39" s="173"/>
      <c r="TPO39" s="173"/>
      <c r="TPP39" s="173"/>
      <c r="TPQ39" s="173"/>
      <c r="TPR39" s="173"/>
      <c r="TPS39" s="173"/>
      <c r="TPT39" s="173"/>
      <c r="TPU39" s="173"/>
      <c r="TPV39" s="173"/>
      <c r="TPW39" s="173"/>
      <c r="TPX39" s="173"/>
      <c r="TPY39" s="173"/>
      <c r="TPZ39" s="173"/>
      <c r="TQA39" s="173"/>
      <c r="TQB39" s="173"/>
      <c r="TQC39" s="173"/>
      <c r="TQD39" s="173"/>
      <c r="TQE39" s="173"/>
      <c r="TQF39" s="173"/>
      <c r="TQG39" s="173"/>
      <c r="TQH39" s="173"/>
      <c r="TQI39" s="173"/>
      <c r="TQJ39" s="173"/>
      <c r="TQK39" s="173"/>
      <c r="TQL39" s="173"/>
      <c r="TQM39" s="173"/>
      <c r="TQN39" s="173"/>
      <c r="TQO39" s="173"/>
      <c r="TQP39" s="173"/>
      <c r="TQQ39" s="173"/>
      <c r="TQR39" s="173"/>
      <c r="TQS39" s="173"/>
      <c r="TQT39" s="173"/>
      <c r="TQU39" s="173"/>
      <c r="TQV39" s="173"/>
      <c r="TQW39" s="173"/>
      <c r="TQX39" s="173"/>
      <c r="TQY39" s="173"/>
      <c r="TQZ39" s="173"/>
      <c r="TRA39" s="173"/>
      <c r="TRB39" s="173"/>
      <c r="TRC39" s="173"/>
      <c r="TRD39" s="173"/>
      <c r="TRE39" s="173"/>
      <c r="TRF39" s="173"/>
      <c r="TRG39" s="173"/>
      <c r="TRH39" s="173"/>
      <c r="TRI39" s="173"/>
      <c r="TRJ39" s="173"/>
      <c r="TRK39" s="173"/>
      <c r="TRL39" s="173"/>
      <c r="TRM39" s="173"/>
      <c r="TRN39" s="173"/>
      <c r="TRO39" s="173"/>
      <c r="TRP39" s="173"/>
      <c r="TRQ39" s="173"/>
      <c r="TRR39" s="173"/>
      <c r="TRS39" s="173"/>
      <c r="TRT39" s="173"/>
      <c r="TRU39" s="173"/>
      <c r="TRV39" s="173"/>
      <c r="TRW39" s="173"/>
      <c r="TRX39" s="173"/>
      <c r="TRY39" s="173"/>
      <c r="TRZ39" s="173"/>
      <c r="TSA39" s="173"/>
      <c r="TSB39" s="173"/>
      <c r="TSC39" s="173"/>
      <c r="TSD39" s="173"/>
      <c r="TSE39" s="173"/>
      <c r="TSF39" s="173"/>
      <c r="TSG39" s="173"/>
      <c r="TSH39" s="173"/>
      <c r="TSI39" s="173"/>
      <c r="TSJ39" s="173"/>
      <c r="TSK39" s="173"/>
      <c r="TSL39" s="173"/>
      <c r="TSM39" s="173"/>
      <c r="TSN39" s="173"/>
      <c r="TSO39" s="173"/>
      <c r="TSP39" s="173"/>
      <c r="TSQ39" s="173"/>
      <c r="TSR39" s="173"/>
      <c r="TSS39" s="173"/>
      <c r="TST39" s="173"/>
      <c r="TSU39" s="173"/>
      <c r="TSV39" s="173"/>
      <c r="TSW39" s="173"/>
      <c r="TSX39" s="173"/>
      <c r="TSY39" s="173"/>
      <c r="TSZ39" s="173"/>
      <c r="TTA39" s="173"/>
      <c r="TTB39" s="173"/>
      <c r="TTC39" s="173"/>
      <c r="TTD39" s="173"/>
      <c r="TTE39" s="173"/>
      <c r="TTF39" s="173"/>
      <c r="TTG39" s="173"/>
      <c r="TTH39" s="173"/>
      <c r="TTI39" s="173"/>
      <c r="TTJ39" s="173"/>
      <c r="TTK39" s="173"/>
      <c r="TTL39" s="173"/>
      <c r="TTM39" s="173"/>
      <c r="TTN39" s="173"/>
      <c r="TTO39" s="173"/>
      <c r="TTP39" s="173"/>
      <c r="TTQ39" s="173"/>
      <c r="TTR39" s="173"/>
      <c r="TTS39" s="173"/>
      <c r="TTT39" s="173"/>
      <c r="TTU39" s="173"/>
      <c r="TTV39" s="173"/>
      <c r="TTW39" s="173"/>
      <c r="TTX39" s="173"/>
      <c r="TTY39" s="173"/>
      <c r="TTZ39" s="173"/>
      <c r="TUA39" s="173"/>
      <c r="TUB39" s="173"/>
      <c r="TUC39" s="173"/>
      <c r="TUD39" s="173"/>
      <c r="TUE39" s="173"/>
      <c r="TUF39" s="173"/>
      <c r="TUG39" s="173"/>
      <c r="TUH39" s="173"/>
      <c r="TUI39" s="173"/>
      <c r="TUJ39" s="173"/>
      <c r="TUK39" s="173"/>
      <c r="TUL39" s="173"/>
      <c r="TUM39" s="173"/>
      <c r="TUN39" s="173"/>
      <c r="TUO39" s="173"/>
      <c r="TUP39" s="173"/>
      <c r="TUQ39" s="173"/>
      <c r="TUR39" s="173"/>
      <c r="TUS39" s="173"/>
      <c r="TUT39" s="173"/>
      <c r="TUU39" s="173"/>
      <c r="TUV39" s="173"/>
      <c r="TUW39" s="173"/>
      <c r="TUX39" s="173"/>
      <c r="TUY39" s="173"/>
      <c r="TUZ39" s="173"/>
      <c r="TVA39" s="173"/>
      <c r="TVB39" s="173"/>
      <c r="TVC39" s="173"/>
      <c r="TVD39" s="173"/>
      <c r="TVE39" s="173"/>
      <c r="TVF39" s="173"/>
      <c r="TVG39" s="173"/>
      <c r="TVH39" s="173"/>
      <c r="TVI39" s="173"/>
      <c r="TVJ39" s="173"/>
      <c r="TVK39" s="173"/>
      <c r="TVL39" s="173"/>
      <c r="TVM39" s="173"/>
      <c r="TVN39" s="173"/>
      <c r="TVO39" s="173"/>
      <c r="TVP39" s="173"/>
      <c r="TVQ39" s="173"/>
      <c r="TVR39" s="173"/>
      <c r="TVS39" s="173"/>
      <c r="TVT39" s="173"/>
      <c r="TVU39" s="173"/>
      <c r="TVV39" s="173"/>
      <c r="TVW39" s="173"/>
      <c r="TVX39" s="173"/>
      <c r="TVY39" s="173"/>
      <c r="TVZ39" s="173"/>
      <c r="TWA39" s="173"/>
      <c r="TWB39" s="173"/>
      <c r="TWC39" s="173"/>
      <c r="TWD39" s="173"/>
      <c r="TWE39" s="173"/>
      <c r="TWF39" s="173"/>
      <c r="TWG39" s="173"/>
      <c r="TWH39" s="173"/>
      <c r="TWI39" s="173"/>
      <c r="TWJ39" s="173"/>
      <c r="TWK39" s="173"/>
      <c r="TWL39" s="173"/>
      <c r="TWM39" s="173"/>
      <c r="TWN39" s="173"/>
      <c r="TWO39" s="173"/>
      <c r="TWP39" s="173"/>
      <c r="TWQ39" s="173"/>
      <c r="TWR39" s="173"/>
      <c r="TWS39" s="173"/>
      <c r="TWT39" s="173"/>
      <c r="TWU39" s="173"/>
      <c r="TWV39" s="173"/>
      <c r="TWW39" s="173"/>
      <c r="TWX39" s="173"/>
      <c r="TWY39" s="173"/>
      <c r="TWZ39" s="173"/>
      <c r="TXA39" s="173"/>
      <c r="TXB39" s="173"/>
      <c r="TXC39" s="173"/>
      <c r="TXD39" s="173"/>
      <c r="TXE39" s="173"/>
      <c r="TXF39" s="173"/>
      <c r="TXG39" s="173"/>
      <c r="TXH39" s="173"/>
      <c r="TXI39" s="173"/>
      <c r="TXJ39" s="173"/>
      <c r="TXK39" s="173"/>
      <c r="TXL39" s="173"/>
      <c r="TXM39" s="173"/>
      <c r="TXN39" s="173"/>
      <c r="TXO39" s="173"/>
      <c r="TXP39" s="173"/>
      <c r="TXQ39" s="173"/>
      <c r="TXR39" s="173"/>
      <c r="TXS39" s="173"/>
      <c r="TXT39" s="173"/>
      <c r="TXU39" s="173"/>
      <c r="TXV39" s="173"/>
      <c r="TXW39" s="173"/>
      <c r="TXX39" s="173"/>
      <c r="TXY39" s="173"/>
      <c r="TXZ39" s="173"/>
      <c r="TYA39" s="173"/>
      <c r="TYB39" s="173"/>
      <c r="TYC39" s="173"/>
      <c r="TYD39" s="173"/>
      <c r="TYE39" s="173"/>
      <c r="TYF39" s="173"/>
      <c r="TYG39" s="173"/>
      <c r="TYH39" s="173"/>
      <c r="TYI39" s="173"/>
      <c r="TYJ39" s="173"/>
      <c r="TYK39" s="173"/>
      <c r="TYL39" s="173"/>
      <c r="TYM39" s="173"/>
      <c r="TYN39" s="173"/>
      <c r="TYO39" s="173"/>
      <c r="TYP39" s="173"/>
      <c r="TYQ39" s="173"/>
      <c r="TYR39" s="173"/>
      <c r="TYS39" s="173"/>
      <c r="TYT39" s="173"/>
      <c r="TYU39" s="173"/>
      <c r="TYV39" s="173"/>
      <c r="TYW39" s="173"/>
      <c r="TYX39" s="173"/>
      <c r="TYY39" s="173"/>
      <c r="TYZ39" s="173"/>
      <c r="TZA39" s="173"/>
      <c r="TZB39" s="173"/>
      <c r="TZC39" s="173"/>
      <c r="TZD39" s="173"/>
      <c r="TZE39" s="173"/>
      <c r="TZF39" s="173"/>
      <c r="TZG39" s="173"/>
      <c r="TZH39" s="173"/>
      <c r="TZI39" s="173"/>
      <c r="TZJ39" s="173"/>
      <c r="TZK39" s="173"/>
      <c r="TZL39" s="173"/>
      <c r="TZM39" s="173"/>
      <c r="TZN39" s="173"/>
      <c r="TZO39" s="173"/>
      <c r="TZP39" s="173"/>
      <c r="TZQ39" s="173"/>
      <c r="TZR39" s="173"/>
      <c r="TZS39" s="173"/>
      <c r="TZT39" s="173"/>
      <c r="TZU39" s="173"/>
      <c r="TZV39" s="173"/>
      <c r="TZW39" s="173"/>
      <c r="TZX39" s="173"/>
      <c r="TZY39" s="173"/>
      <c r="TZZ39" s="173"/>
      <c r="UAA39" s="173"/>
      <c r="UAB39" s="173"/>
      <c r="UAC39" s="173"/>
      <c r="UAD39" s="173"/>
      <c r="UAE39" s="173"/>
      <c r="UAF39" s="173"/>
      <c r="UAG39" s="173"/>
      <c r="UAH39" s="173"/>
      <c r="UAI39" s="173"/>
      <c r="UAJ39" s="173"/>
      <c r="UAK39" s="173"/>
      <c r="UAL39" s="173"/>
      <c r="UAM39" s="173"/>
      <c r="UAN39" s="173"/>
      <c r="UAO39" s="173"/>
      <c r="UAP39" s="173"/>
      <c r="UAQ39" s="173"/>
      <c r="UAR39" s="173"/>
      <c r="UAS39" s="173"/>
      <c r="UAT39" s="173"/>
      <c r="UAU39" s="173"/>
      <c r="UAV39" s="173"/>
      <c r="UAW39" s="173"/>
      <c r="UAX39" s="173"/>
      <c r="UAY39" s="173"/>
      <c r="UAZ39" s="173"/>
      <c r="UBA39" s="173"/>
      <c r="UBB39" s="173"/>
      <c r="UBC39" s="173"/>
      <c r="UBD39" s="173"/>
      <c r="UBE39" s="173"/>
      <c r="UBF39" s="173"/>
      <c r="UBG39" s="173"/>
      <c r="UBH39" s="173"/>
      <c r="UBI39" s="173"/>
      <c r="UBJ39" s="173"/>
      <c r="UBK39" s="173"/>
      <c r="UBL39" s="173"/>
      <c r="UBM39" s="173"/>
      <c r="UBN39" s="173"/>
      <c r="UBO39" s="173"/>
      <c r="UBP39" s="173"/>
      <c r="UBQ39" s="173"/>
      <c r="UBR39" s="173"/>
      <c r="UBS39" s="173"/>
      <c r="UBT39" s="173"/>
      <c r="UBU39" s="173"/>
      <c r="UBV39" s="173"/>
      <c r="UBW39" s="173"/>
      <c r="UBX39" s="173"/>
      <c r="UBY39" s="173"/>
      <c r="UBZ39" s="173"/>
      <c r="UCA39" s="173"/>
      <c r="UCB39" s="173"/>
      <c r="UCC39" s="173"/>
      <c r="UCD39" s="173"/>
      <c r="UCE39" s="173"/>
      <c r="UCF39" s="173"/>
      <c r="UCG39" s="173"/>
      <c r="UCH39" s="173"/>
      <c r="UCI39" s="173"/>
      <c r="UCJ39" s="173"/>
      <c r="UCK39" s="173"/>
      <c r="UCL39" s="173"/>
      <c r="UCM39" s="173"/>
      <c r="UCN39" s="173"/>
      <c r="UCO39" s="173"/>
      <c r="UCP39" s="173"/>
      <c r="UCQ39" s="173"/>
      <c r="UCR39" s="173"/>
      <c r="UCS39" s="173"/>
      <c r="UCT39" s="173"/>
      <c r="UCU39" s="173"/>
      <c r="UCV39" s="173"/>
      <c r="UCW39" s="173"/>
      <c r="UCX39" s="173"/>
      <c r="UCY39" s="173"/>
      <c r="UCZ39" s="173"/>
      <c r="UDA39" s="173"/>
      <c r="UDB39" s="173"/>
      <c r="UDC39" s="173"/>
      <c r="UDD39" s="173"/>
      <c r="UDE39" s="173"/>
      <c r="UDF39" s="173"/>
      <c r="UDG39" s="173"/>
      <c r="UDH39" s="173"/>
      <c r="UDI39" s="173"/>
      <c r="UDJ39" s="173"/>
      <c r="UDK39" s="173"/>
      <c r="UDL39" s="173"/>
      <c r="UDM39" s="173"/>
      <c r="UDN39" s="173"/>
      <c r="UDO39" s="173"/>
      <c r="UDP39" s="173"/>
      <c r="UDQ39" s="173"/>
      <c r="UDR39" s="173"/>
      <c r="UDS39" s="173"/>
      <c r="UDT39" s="173"/>
      <c r="UDU39" s="173"/>
      <c r="UDV39" s="173"/>
      <c r="UDW39" s="173"/>
      <c r="UDX39" s="173"/>
      <c r="UDY39" s="173"/>
      <c r="UDZ39" s="173"/>
      <c r="UEA39" s="173"/>
      <c r="UEB39" s="173"/>
      <c r="UEC39" s="173"/>
      <c r="UED39" s="173"/>
      <c r="UEE39" s="173"/>
      <c r="UEF39" s="173"/>
      <c r="UEG39" s="173"/>
      <c r="UEH39" s="173"/>
      <c r="UEI39" s="173"/>
      <c r="UEJ39" s="173"/>
      <c r="UEK39" s="173"/>
      <c r="UEL39" s="173"/>
      <c r="UEM39" s="173"/>
      <c r="UEN39" s="173"/>
      <c r="UEO39" s="173"/>
      <c r="UEP39" s="173"/>
      <c r="UEQ39" s="173"/>
      <c r="UER39" s="173"/>
      <c r="UES39" s="173"/>
      <c r="UET39" s="173"/>
      <c r="UEU39" s="173"/>
      <c r="UEV39" s="173"/>
      <c r="UEW39" s="173"/>
      <c r="UEX39" s="173"/>
      <c r="UEY39" s="173"/>
      <c r="UEZ39" s="173"/>
      <c r="UFA39" s="173"/>
      <c r="UFB39" s="173"/>
      <c r="UFC39" s="173"/>
      <c r="UFD39" s="173"/>
      <c r="UFE39" s="173"/>
      <c r="UFF39" s="173"/>
      <c r="UFG39" s="173"/>
      <c r="UFH39" s="173"/>
      <c r="UFI39" s="173"/>
      <c r="UFJ39" s="173"/>
      <c r="UFK39" s="173"/>
      <c r="UFL39" s="173"/>
      <c r="UFM39" s="173"/>
      <c r="UFN39" s="173"/>
      <c r="UFO39" s="173"/>
      <c r="UFP39" s="173"/>
      <c r="UFQ39" s="173"/>
      <c r="UFR39" s="173"/>
      <c r="UFS39" s="173"/>
      <c r="UFT39" s="173"/>
      <c r="UFU39" s="173"/>
      <c r="UFV39" s="173"/>
      <c r="UFW39" s="173"/>
      <c r="UFX39" s="173"/>
      <c r="UFY39" s="173"/>
      <c r="UFZ39" s="173"/>
      <c r="UGA39" s="173"/>
      <c r="UGB39" s="173"/>
      <c r="UGC39" s="173"/>
      <c r="UGD39" s="173"/>
      <c r="UGE39" s="173"/>
      <c r="UGF39" s="173"/>
      <c r="UGG39" s="173"/>
      <c r="UGH39" s="173"/>
      <c r="UGI39" s="173"/>
      <c r="UGJ39" s="173"/>
      <c r="UGK39" s="173"/>
      <c r="UGL39" s="173"/>
      <c r="UGM39" s="173"/>
      <c r="UGN39" s="173"/>
      <c r="UGO39" s="173"/>
      <c r="UGP39" s="173"/>
      <c r="UGQ39" s="173"/>
      <c r="UGR39" s="173"/>
      <c r="UGS39" s="173"/>
      <c r="UGT39" s="173"/>
      <c r="UGU39" s="173"/>
      <c r="UGV39" s="173"/>
      <c r="UGW39" s="173"/>
      <c r="UGX39" s="173"/>
      <c r="UGY39" s="173"/>
      <c r="UGZ39" s="173"/>
      <c r="UHA39" s="173"/>
      <c r="UHB39" s="173"/>
      <c r="UHC39" s="173"/>
      <c r="UHD39" s="173"/>
      <c r="UHE39" s="173"/>
      <c r="UHF39" s="173"/>
      <c r="UHG39" s="173"/>
      <c r="UHH39" s="173"/>
      <c r="UHI39" s="173"/>
      <c r="UHJ39" s="173"/>
      <c r="UHK39" s="173"/>
      <c r="UHL39" s="173"/>
      <c r="UHM39" s="173"/>
      <c r="UHN39" s="173"/>
      <c r="UHO39" s="173"/>
      <c r="UHP39" s="173"/>
      <c r="UHQ39" s="173"/>
      <c r="UHR39" s="173"/>
      <c r="UHS39" s="173"/>
      <c r="UHT39" s="173"/>
      <c r="UHU39" s="173"/>
      <c r="UHV39" s="173"/>
      <c r="UHW39" s="173"/>
      <c r="UHX39" s="173"/>
      <c r="UHY39" s="173"/>
      <c r="UHZ39" s="173"/>
      <c r="UIA39" s="173"/>
      <c r="UIB39" s="173"/>
      <c r="UIC39" s="173"/>
      <c r="UID39" s="173"/>
      <c r="UIE39" s="173"/>
      <c r="UIF39" s="173"/>
      <c r="UIG39" s="173"/>
      <c r="UIH39" s="173"/>
      <c r="UII39" s="173"/>
      <c r="UIJ39" s="173"/>
      <c r="UIK39" s="173"/>
      <c r="UIL39" s="173"/>
      <c r="UIM39" s="173"/>
      <c r="UIN39" s="173"/>
      <c r="UIO39" s="173"/>
      <c r="UIP39" s="173"/>
      <c r="UIQ39" s="173"/>
      <c r="UIR39" s="173"/>
      <c r="UIS39" s="173"/>
      <c r="UIT39" s="173"/>
      <c r="UIU39" s="173"/>
      <c r="UIV39" s="173"/>
      <c r="UIW39" s="173"/>
      <c r="UIX39" s="173"/>
      <c r="UIY39" s="173"/>
      <c r="UIZ39" s="173"/>
      <c r="UJA39" s="173"/>
      <c r="UJB39" s="173"/>
      <c r="UJC39" s="173"/>
      <c r="UJD39" s="173"/>
      <c r="UJE39" s="173"/>
      <c r="UJF39" s="173"/>
      <c r="UJG39" s="173"/>
      <c r="UJH39" s="173"/>
      <c r="UJI39" s="173"/>
      <c r="UJJ39" s="173"/>
      <c r="UJK39" s="173"/>
      <c r="UJL39" s="173"/>
      <c r="UJM39" s="173"/>
      <c r="UJN39" s="173"/>
      <c r="UJO39" s="173"/>
      <c r="UJP39" s="173"/>
      <c r="UJQ39" s="173"/>
      <c r="UJR39" s="173"/>
      <c r="UJS39" s="173"/>
      <c r="UJT39" s="173"/>
      <c r="UJU39" s="173"/>
      <c r="UJV39" s="173"/>
      <c r="UJW39" s="173"/>
      <c r="UJX39" s="173"/>
      <c r="UJY39" s="173"/>
      <c r="UJZ39" s="173"/>
      <c r="UKA39" s="173"/>
      <c r="UKB39" s="173"/>
      <c r="UKC39" s="173"/>
      <c r="UKD39" s="173"/>
      <c r="UKE39" s="173"/>
      <c r="UKF39" s="173"/>
      <c r="UKG39" s="173"/>
      <c r="UKH39" s="173"/>
      <c r="UKI39" s="173"/>
      <c r="UKJ39" s="173"/>
      <c r="UKK39" s="173"/>
      <c r="UKL39" s="173"/>
      <c r="UKM39" s="173"/>
      <c r="UKN39" s="173"/>
      <c r="UKO39" s="173"/>
      <c r="UKP39" s="173"/>
      <c r="UKQ39" s="173"/>
      <c r="UKR39" s="173"/>
      <c r="UKS39" s="173"/>
      <c r="UKT39" s="173"/>
      <c r="UKU39" s="173"/>
      <c r="UKV39" s="173"/>
      <c r="UKW39" s="173"/>
      <c r="UKX39" s="173"/>
      <c r="UKY39" s="173"/>
      <c r="UKZ39" s="173"/>
      <c r="ULA39" s="173"/>
      <c r="ULB39" s="173"/>
      <c r="ULC39" s="173"/>
      <c r="ULD39" s="173"/>
      <c r="ULE39" s="173"/>
      <c r="ULF39" s="173"/>
      <c r="ULG39" s="173"/>
      <c r="ULH39" s="173"/>
      <c r="ULI39" s="173"/>
      <c r="ULJ39" s="173"/>
      <c r="ULK39" s="173"/>
      <c r="ULL39" s="173"/>
      <c r="ULM39" s="173"/>
      <c r="ULN39" s="173"/>
      <c r="ULO39" s="173"/>
      <c r="ULP39" s="173"/>
      <c r="ULQ39" s="173"/>
      <c r="ULR39" s="173"/>
      <c r="ULS39" s="173"/>
      <c r="ULT39" s="173"/>
      <c r="ULU39" s="173"/>
      <c r="ULV39" s="173"/>
      <c r="ULW39" s="173"/>
      <c r="ULX39" s="173"/>
      <c r="ULY39" s="173"/>
      <c r="ULZ39" s="173"/>
      <c r="UMA39" s="173"/>
      <c r="UMB39" s="173"/>
      <c r="UMC39" s="173"/>
      <c r="UMD39" s="173"/>
      <c r="UME39" s="173"/>
      <c r="UMF39" s="173"/>
      <c r="UMG39" s="173"/>
      <c r="UMH39" s="173"/>
      <c r="UMI39" s="173"/>
      <c r="UMJ39" s="173"/>
      <c r="UMK39" s="173"/>
      <c r="UML39" s="173"/>
      <c r="UMM39" s="173"/>
      <c r="UMN39" s="173"/>
      <c r="UMO39" s="173"/>
      <c r="UMP39" s="173"/>
      <c r="UMQ39" s="173"/>
      <c r="UMR39" s="173"/>
      <c r="UMS39" s="173"/>
      <c r="UMT39" s="173"/>
      <c r="UMU39" s="173"/>
      <c r="UMV39" s="173"/>
      <c r="UMW39" s="173"/>
      <c r="UMX39" s="173"/>
      <c r="UMY39" s="173"/>
      <c r="UMZ39" s="173"/>
      <c r="UNA39" s="173"/>
      <c r="UNB39" s="173"/>
      <c r="UNC39" s="173"/>
      <c r="UND39" s="173"/>
      <c r="UNE39" s="173"/>
      <c r="UNF39" s="173"/>
      <c r="UNG39" s="173"/>
      <c r="UNH39" s="173"/>
      <c r="UNI39" s="173"/>
      <c r="UNJ39" s="173"/>
      <c r="UNK39" s="173"/>
      <c r="UNL39" s="173"/>
      <c r="UNM39" s="173"/>
      <c r="UNN39" s="173"/>
      <c r="UNO39" s="173"/>
      <c r="UNP39" s="173"/>
      <c r="UNQ39" s="173"/>
      <c r="UNR39" s="173"/>
      <c r="UNS39" s="173"/>
      <c r="UNT39" s="173"/>
      <c r="UNU39" s="173"/>
      <c r="UNV39" s="173"/>
      <c r="UNW39" s="173"/>
      <c r="UNX39" s="173"/>
      <c r="UNY39" s="173"/>
      <c r="UNZ39" s="173"/>
      <c r="UOA39" s="173"/>
      <c r="UOB39" s="173"/>
      <c r="UOC39" s="173"/>
      <c r="UOD39" s="173"/>
      <c r="UOE39" s="173"/>
      <c r="UOF39" s="173"/>
      <c r="UOG39" s="173"/>
      <c r="UOH39" s="173"/>
      <c r="UOI39" s="173"/>
      <c r="UOJ39" s="173"/>
      <c r="UOK39" s="173"/>
      <c r="UOL39" s="173"/>
      <c r="UOM39" s="173"/>
      <c r="UON39" s="173"/>
      <c r="UOO39" s="173"/>
      <c r="UOP39" s="173"/>
      <c r="UOQ39" s="173"/>
      <c r="UOR39" s="173"/>
      <c r="UOS39" s="173"/>
      <c r="UOT39" s="173"/>
      <c r="UOU39" s="173"/>
      <c r="UOV39" s="173"/>
      <c r="UOW39" s="173"/>
      <c r="UOX39" s="173"/>
      <c r="UOY39" s="173"/>
      <c r="UOZ39" s="173"/>
      <c r="UPA39" s="173"/>
      <c r="UPB39" s="173"/>
      <c r="UPC39" s="173"/>
      <c r="UPD39" s="173"/>
      <c r="UPE39" s="173"/>
      <c r="UPF39" s="173"/>
      <c r="UPG39" s="173"/>
      <c r="UPH39" s="173"/>
      <c r="UPI39" s="173"/>
      <c r="UPJ39" s="173"/>
      <c r="UPK39" s="173"/>
      <c r="UPL39" s="173"/>
      <c r="UPM39" s="173"/>
      <c r="UPN39" s="173"/>
      <c r="UPO39" s="173"/>
      <c r="UPP39" s="173"/>
      <c r="UPQ39" s="173"/>
      <c r="UPR39" s="173"/>
      <c r="UPS39" s="173"/>
      <c r="UPT39" s="173"/>
      <c r="UPU39" s="173"/>
      <c r="UPV39" s="173"/>
      <c r="UPW39" s="173"/>
      <c r="UPX39" s="173"/>
      <c r="UPY39" s="173"/>
      <c r="UPZ39" s="173"/>
      <c r="UQA39" s="173"/>
      <c r="UQB39" s="173"/>
      <c r="UQC39" s="173"/>
      <c r="UQD39" s="173"/>
      <c r="UQE39" s="173"/>
      <c r="UQF39" s="173"/>
      <c r="UQG39" s="173"/>
      <c r="UQH39" s="173"/>
      <c r="UQI39" s="173"/>
      <c r="UQJ39" s="173"/>
      <c r="UQK39" s="173"/>
      <c r="UQL39" s="173"/>
      <c r="UQM39" s="173"/>
      <c r="UQN39" s="173"/>
      <c r="UQO39" s="173"/>
      <c r="UQP39" s="173"/>
      <c r="UQQ39" s="173"/>
      <c r="UQR39" s="173"/>
      <c r="UQS39" s="173"/>
      <c r="UQT39" s="173"/>
      <c r="UQU39" s="173"/>
      <c r="UQV39" s="173"/>
      <c r="UQW39" s="173"/>
      <c r="UQX39" s="173"/>
      <c r="UQY39" s="173"/>
      <c r="UQZ39" s="173"/>
      <c r="URA39" s="173"/>
      <c r="URB39" s="173"/>
      <c r="URC39" s="173"/>
      <c r="URD39" s="173"/>
      <c r="URE39" s="173"/>
      <c r="URF39" s="173"/>
      <c r="URG39" s="173"/>
      <c r="URH39" s="173"/>
      <c r="URI39" s="173"/>
      <c r="URJ39" s="173"/>
      <c r="URK39" s="173"/>
      <c r="URL39" s="173"/>
      <c r="URM39" s="173"/>
      <c r="URN39" s="173"/>
      <c r="URO39" s="173"/>
      <c r="URP39" s="173"/>
      <c r="URQ39" s="173"/>
      <c r="URR39" s="173"/>
      <c r="URS39" s="173"/>
      <c r="URT39" s="173"/>
      <c r="URU39" s="173"/>
      <c r="URV39" s="173"/>
      <c r="URW39" s="173"/>
      <c r="URX39" s="173"/>
      <c r="URY39" s="173"/>
      <c r="URZ39" s="173"/>
      <c r="USA39" s="173"/>
      <c r="USB39" s="173"/>
      <c r="USC39" s="173"/>
      <c r="USD39" s="173"/>
      <c r="USE39" s="173"/>
      <c r="USF39" s="173"/>
      <c r="USG39" s="173"/>
      <c r="USH39" s="173"/>
      <c r="USI39" s="173"/>
      <c r="USJ39" s="173"/>
      <c r="USK39" s="173"/>
      <c r="USL39" s="173"/>
      <c r="USM39" s="173"/>
      <c r="USN39" s="173"/>
      <c r="USO39" s="173"/>
      <c r="USP39" s="173"/>
      <c r="USQ39" s="173"/>
      <c r="USR39" s="173"/>
      <c r="USS39" s="173"/>
      <c r="UST39" s="173"/>
      <c r="USU39" s="173"/>
      <c r="USV39" s="173"/>
      <c r="USW39" s="173"/>
      <c r="USX39" s="173"/>
      <c r="USY39" s="173"/>
      <c r="USZ39" s="173"/>
      <c r="UTA39" s="173"/>
      <c r="UTB39" s="173"/>
      <c r="UTC39" s="173"/>
      <c r="UTD39" s="173"/>
      <c r="UTE39" s="173"/>
      <c r="UTF39" s="173"/>
      <c r="UTG39" s="173"/>
      <c r="UTH39" s="173"/>
      <c r="UTI39" s="173"/>
      <c r="UTJ39" s="173"/>
      <c r="UTK39" s="173"/>
      <c r="UTL39" s="173"/>
      <c r="UTM39" s="173"/>
      <c r="UTN39" s="173"/>
      <c r="UTO39" s="173"/>
      <c r="UTP39" s="173"/>
      <c r="UTQ39" s="173"/>
      <c r="UTR39" s="173"/>
      <c r="UTS39" s="173"/>
      <c r="UTT39" s="173"/>
      <c r="UTU39" s="173"/>
      <c r="UTV39" s="173"/>
      <c r="UTW39" s="173"/>
      <c r="UTX39" s="173"/>
      <c r="UTY39" s="173"/>
      <c r="UTZ39" s="173"/>
      <c r="UUA39" s="173"/>
      <c r="UUB39" s="173"/>
      <c r="UUC39" s="173"/>
      <c r="UUD39" s="173"/>
      <c r="UUE39" s="173"/>
      <c r="UUF39" s="173"/>
      <c r="UUG39" s="173"/>
      <c r="UUH39" s="173"/>
      <c r="UUI39" s="173"/>
      <c r="UUJ39" s="173"/>
      <c r="UUK39" s="173"/>
      <c r="UUL39" s="173"/>
      <c r="UUM39" s="173"/>
      <c r="UUN39" s="173"/>
      <c r="UUO39" s="173"/>
      <c r="UUP39" s="173"/>
      <c r="UUQ39" s="173"/>
      <c r="UUR39" s="173"/>
      <c r="UUS39" s="173"/>
      <c r="UUT39" s="173"/>
      <c r="UUU39" s="173"/>
      <c r="UUV39" s="173"/>
      <c r="UUW39" s="173"/>
      <c r="UUX39" s="173"/>
      <c r="UUY39" s="173"/>
      <c r="UUZ39" s="173"/>
      <c r="UVA39" s="173"/>
      <c r="UVB39" s="173"/>
      <c r="UVC39" s="173"/>
      <c r="UVD39" s="173"/>
      <c r="UVE39" s="173"/>
      <c r="UVF39" s="173"/>
      <c r="UVG39" s="173"/>
      <c r="UVH39" s="173"/>
      <c r="UVI39" s="173"/>
      <c r="UVJ39" s="173"/>
      <c r="UVK39" s="173"/>
      <c r="UVL39" s="173"/>
      <c r="UVM39" s="173"/>
      <c r="UVN39" s="173"/>
      <c r="UVO39" s="173"/>
      <c r="UVP39" s="173"/>
      <c r="UVQ39" s="173"/>
      <c r="UVR39" s="173"/>
      <c r="UVS39" s="173"/>
      <c r="UVT39" s="173"/>
      <c r="UVU39" s="173"/>
      <c r="UVV39" s="173"/>
      <c r="UVW39" s="173"/>
      <c r="UVX39" s="173"/>
      <c r="UVY39" s="173"/>
      <c r="UVZ39" s="173"/>
      <c r="UWA39" s="173"/>
      <c r="UWB39" s="173"/>
      <c r="UWC39" s="173"/>
      <c r="UWD39" s="173"/>
      <c r="UWE39" s="173"/>
      <c r="UWF39" s="173"/>
      <c r="UWG39" s="173"/>
      <c r="UWH39" s="173"/>
      <c r="UWI39" s="173"/>
      <c r="UWJ39" s="173"/>
      <c r="UWK39" s="173"/>
      <c r="UWL39" s="173"/>
      <c r="UWM39" s="173"/>
      <c r="UWN39" s="173"/>
      <c r="UWO39" s="173"/>
      <c r="UWP39" s="173"/>
      <c r="UWQ39" s="173"/>
      <c r="UWR39" s="173"/>
      <c r="UWS39" s="173"/>
      <c r="UWT39" s="173"/>
      <c r="UWU39" s="173"/>
      <c r="UWV39" s="173"/>
      <c r="UWW39" s="173"/>
      <c r="UWX39" s="173"/>
      <c r="UWY39" s="173"/>
      <c r="UWZ39" s="173"/>
      <c r="UXA39" s="173"/>
      <c r="UXB39" s="173"/>
      <c r="UXC39" s="173"/>
      <c r="UXD39" s="173"/>
      <c r="UXE39" s="173"/>
      <c r="UXF39" s="173"/>
      <c r="UXG39" s="173"/>
      <c r="UXH39" s="173"/>
      <c r="UXI39" s="173"/>
      <c r="UXJ39" s="173"/>
      <c r="UXK39" s="173"/>
      <c r="UXL39" s="173"/>
      <c r="UXM39" s="173"/>
      <c r="UXN39" s="173"/>
      <c r="UXO39" s="173"/>
      <c r="UXP39" s="173"/>
      <c r="UXQ39" s="173"/>
      <c r="UXR39" s="173"/>
      <c r="UXS39" s="173"/>
      <c r="UXT39" s="173"/>
      <c r="UXU39" s="173"/>
      <c r="UXV39" s="173"/>
      <c r="UXW39" s="173"/>
      <c r="UXX39" s="173"/>
      <c r="UXY39" s="173"/>
      <c r="UXZ39" s="173"/>
      <c r="UYA39" s="173"/>
      <c r="UYB39" s="173"/>
      <c r="UYC39" s="173"/>
      <c r="UYD39" s="173"/>
      <c r="UYE39" s="173"/>
      <c r="UYF39" s="173"/>
      <c r="UYG39" s="173"/>
      <c r="UYH39" s="173"/>
      <c r="UYI39" s="173"/>
      <c r="UYJ39" s="173"/>
      <c r="UYK39" s="173"/>
      <c r="UYL39" s="173"/>
      <c r="UYM39" s="173"/>
      <c r="UYN39" s="173"/>
      <c r="UYO39" s="173"/>
      <c r="UYP39" s="173"/>
      <c r="UYQ39" s="173"/>
      <c r="UYR39" s="173"/>
      <c r="UYS39" s="173"/>
      <c r="UYT39" s="173"/>
      <c r="UYU39" s="173"/>
      <c r="UYV39" s="173"/>
      <c r="UYW39" s="173"/>
      <c r="UYX39" s="173"/>
      <c r="UYY39" s="173"/>
      <c r="UYZ39" s="173"/>
      <c r="UZA39" s="173"/>
      <c r="UZB39" s="173"/>
      <c r="UZC39" s="173"/>
      <c r="UZD39" s="173"/>
      <c r="UZE39" s="173"/>
      <c r="UZF39" s="173"/>
      <c r="UZG39" s="173"/>
      <c r="UZH39" s="173"/>
      <c r="UZI39" s="173"/>
      <c r="UZJ39" s="173"/>
      <c r="UZK39" s="173"/>
      <c r="UZL39" s="173"/>
      <c r="UZM39" s="173"/>
      <c r="UZN39" s="173"/>
      <c r="UZO39" s="173"/>
      <c r="UZP39" s="173"/>
      <c r="UZQ39" s="173"/>
      <c r="UZR39" s="173"/>
      <c r="UZS39" s="173"/>
      <c r="UZT39" s="173"/>
      <c r="UZU39" s="173"/>
      <c r="UZV39" s="173"/>
      <c r="UZW39" s="173"/>
      <c r="UZX39" s="173"/>
      <c r="UZY39" s="173"/>
      <c r="UZZ39" s="173"/>
      <c r="VAA39" s="173"/>
      <c r="VAB39" s="173"/>
      <c r="VAC39" s="173"/>
      <c r="VAD39" s="173"/>
      <c r="VAE39" s="173"/>
      <c r="VAF39" s="173"/>
      <c r="VAG39" s="173"/>
      <c r="VAH39" s="173"/>
      <c r="VAI39" s="173"/>
      <c r="VAJ39" s="173"/>
      <c r="VAK39" s="173"/>
      <c r="VAL39" s="173"/>
      <c r="VAM39" s="173"/>
      <c r="VAN39" s="173"/>
      <c r="VAO39" s="173"/>
      <c r="VAP39" s="173"/>
      <c r="VAQ39" s="173"/>
      <c r="VAR39" s="173"/>
      <c r="VAS39" s="173"/>
      <c r="VAT39" s="173"/>
      <c r="VAU39" s="173"/>
      <c r="VAV39" s="173"/>
      <c r="VAW39" s="173"/>
      <c r="VAX39" s="173"/>
      <c r="VAY39" s="173"/>
      <c r="VAZ39" s="173"/>
      <c r="VBA39" s="173"/>
      <c r="VBB39" s="173"/>
      <c r="VBC39" s="173"/>
      <c r="VBD39" s="173"/>
      <c r="VBE39" s="173"/>
      <c r="VBF39" s="173"/>
      <c r="VBG39" s="173"/>
      <c r="VBH39" s="173"/>
      <c r="VBI39" s="173"/>
      <c r="VBJ39" s="173"/>
      <c r="VBK39" s="173"/>
      <c r="VBL39" s="173"/>
      <c r="VBM39" s="173"/>
      <c r="VBN39" s="173"/>
      <c r="VBO39" s="173"/>
      <c r="VBP39" s="173"/>
      <c r="VBQ39" s="173"/>
      <c r="VBR39" s="173"/>
      <c r="VBS39" s="173"/>
      <c r="VBT39" s="173"/>
      <c r="VBU39" s="173"/>
      <c r="VBV39" s="173"/>
      <c r="VBW39" s="173"/>
      <c r="VBX39" s="173"/>
      <c r="VBY39" s="173"/>
      <c r="VBZ39" s="173"/>
      <c r="VCA39" s="173"/>
      <c r="VCB39" s="173"/>
      <c r="VCC39" s="173"/>
      <c r="VCD39" s="173"/>
      <c r="VCE39" s="173"/>
      <c r="VCF39" s="173"/>
      <c r="VCG39" s="173"/>
      <c r="VCH39" s="173"/>
      <c r="VCI39" s="173"/>
      <c r="VCJ39" s="173"/>
      <c r="VCK39" s="173"/>
      <c r="VCL39" s="173"/>
      <c r="VCM39" s="173"/>
      <c r="VCN39" s="173"/>
      <c r="VCO39" s="173"/>
      <c r="VCP39" s="173"/>
      <c r="VCQ39" s="173"/>
      <c r="VCR39" s="173"/>
      <c r="VCS39" s="173"/>
      <c r="VCT39" s="173"/>
      <c r="VCU39" s="173"/>
      <c r="VCV39" s="173"/>
      <c r="VCW39" s="173"/>
      <c r="VCX39" s="173"/>
      <c r="VCY39" s="173"/>
      <c r="VCZ39" s="173"/>
      <c r="VDA39" s="173"/>
      <c r="VDB39" s="173"/>
      <c r="VDC39" s="173"/>
      <c r="VDD39" s="173"/>
      <c r="VDE39" s="173"/>
      <c r="VDF39" s="173"/>
      <c r="VDG39" s="173"/>
      <c r="VDH39" s="173"/>
      <c r="VDI39" s="173"/>
      <c r="VDJ39" s="173"/>
      <c r="VDK39" s="173"/>
      <c r="VDL39" s="173"/>
      <c r="VDM39" s="173"/>
      <c r="VDN39" s="173"/>
      <c r="VDO39" s="173"/>
      <c r="VDP39" s="173"/>
      <c r="VDQ39" s="173"/>
      <c r="VDR39" s="173"/>
      <c r="VDS39" s="173"/>
      <c r="VDT39" s="173"/>
      <c r="VDU39" s="173"/>
      <c r="VDV39" s="173"/>
      <c r="VDW39" s="173"/>
      <c r="VDX39" s="173"/>
      <c r="VDY39" s="173"/>
      <c r="VDZ39" s="173"/>
      <c r="VEA39" s="173"/>
      <c r="VEB39" s="173"/>
      <c r="VEC39" s="173"/>
      <c r="VED39" s="173"/>
      <c r="VEE39" s="173"/>
      <c r="VEF39" s="173"/>
      <c r="VEG39" s="173"/>
      <c r="VEH39" s="173"/>
      <c r="VEI39" s="173"/>
      <c r="VEJ39" s="173"/>
      <c r="VEK39" s="173"/>
      <c r="VEL39" s="173"/>
      <c r="VEM39" s="173"/>
      <c r="VEN39" s="173"/>
      <c r="VEO39" s="173"/>
      <c r="VEP39" s="173"/>
      <c r="VEQ39" s="173"/>
      <c r="VER39" s="173"/>
      <c r="VES39" s="173"/>
      <c r="VET39" s="173"/>
      <c r="VEU39" s="173"/>
      <c r="VEV39" s="173"/>
      <c r="VEW39" s="173"/>
      <c r="VEX39" s="173"/>
      <c r="VEY39" s="173"/>
      <c r="VEZ39" s="173"/>
      <c r="VFA39" s="173"/>
      <c r="VFB39" s="173"/>
      <c r="VFC39" s="173"/>
      <c r="VFD39" s="173"/>
      <c r="VFE39" s="173"/>
      <c r="VFF39" s="173"/>
      <c r="VFG39" s="173"/>
      <c r="VFH39" s="173"/>
      <c r="VFI39" s="173"/>
      <c r="VFJ39" s="173"/>
      <c r="VFK39" s="173"/>
      <c r="VFL39" s="173"/>
      <c r="VFM39" s="173"/>
      <c r="VFN39" s="173"/>
      <c r="VFO39" s="173"/>
      <c r="VFP39" s="173"/>
      <c r="VFQ39" s="173"/>
      <c r="VFR39" s="173"/>
      <c r="VFS39" s="173"/>
      <c r="VFT39" s="173"/>
      <c r="VFU39" s="173"/>
      <c r="VFV39" s="173"/>
      <c r="VFW39" s="173"/>
      <c r="VFX39" s="173"/>
      <c r="VFY39" s="173"/>
      <c r="VFZ39" s="173"/>
      <c r="VGA39" s="173"/>
      <c r="VGB39" s="173"/>
      <c r="VGC39" s="173"/>
      <c r="VGD39" s="173"/>
      <c r="VGE39" s="173"/>
      <c r="VGF39" s="173"/>
      <c r="VGG39" s="173"/>
      <c r="VGH39" s="173"/>
      <c r="VGI39" s="173"/>
      <c r="VGJ39" s="173"/>
      <c r="VGK39" s="173"/>
      <c r="VGL39" s="173"/>
      <c r="VGM39" s="173"/>
      <c r="VGN39" s="173"/>
      <c r="VGO39" s="173"/>
      <c r="VGP39" s="173"/>
      <c r="VGQ39" s="173"/>
      <c r="VGR39" s="173"/>
      <c r="VGS39" s="173"/>
      <c r="VGT39" s="173"/>
      <c r="VGU39" s="173"/>
      <c r="VGV39" s="173"/>
      <c r="VGW39" s="173"/>
      <c r="VGX39" s="173"/>
      <c r="VGY39" s="173"/>
      <c r="VGZ39" s="173"/>
      <c r="VHA39" s="173"/>
      <c r="VHB39" s="173"/>
      <c r="VHC39" s="173"/>
      <c r="VHD39" s="173"/>
      <c r="VHE39" s="173"/>
      <c r="VHF39" s="173"/>
      <c r="VHG39" s="173"/>
      <c r="VHH39" s="173"/>
      <c r="VHI39" s="173"/>
      <c r="VHJ39" s="173"/>
      <c r="VHK39" s="173"/>
      <c r="VHL39" s="173"/>
      <c r="VHM39" s="173"/>
      <c r="VHN39" s="173"/>
      <c r="VHO39" s="173"/>
      <c r="VHP39" s="173"/>
      <c r="VHQ39" s="173"/>
      <c r="VHR39" s="173"/>
      <c r="VHS39" s="173"/>
      <c r="VHT39" s="173"/>
      <c r="VHU39" s="173"/>
      <c r="VHV39" s="173"/>
      <c r="VHW39" s="173"/>
      <c r="VHX39" s="173"/>
      <c r="VHY39" s="173"/>
      <c r="VHZ39" s="173"/>
      <c r="VIA39" s="173"/>
      <c r="VIB39" s="173"/>
      <c r="VIC39" s="173"/>
      <c r="VID39" s="173"/>
      <c r="VIE39" s="173"/>
      <c r="VIF39" s="173"/>
      <c r="VIG39" s="173"/>
      <c r="VIH39" s="173"/>
      <c r="VII39" s="173"/>
      <c r="VIJ39" s="173"/>
      <c r="VIK39" s="173"/>
      <c r="VIL39" s="173"/>
      <c r="VIM39" s="173"/>
      <c r="VIN39" s="173"/>
      <c r="VIO39" s="173"/>
      <c r="VIP39" s="173"/>
      <c r="VIQ39" s="173"/>
      <c r="VIR39" s="173"/>
      <c r="VIS39" s="173"/>
      <c r="VIT39" s="173"/>
      <c r="VIU39" s="173"/>
      <c r="VIV39" s="173"/>
      <c r="VIW39" s="173"/>
      <c r="VIX39" s="173"/>
      <c r="VIY39" s="173"/>
      <c r="VIZ39" s="173"/>
      <c r="VJA39" s="173"/>
      <c r="VJB39" s="173"/>
      <c r="VJC39" s="173"/>
      <c r="VJD39" s="173"/>
      <c r="VJE39" s="173"/>
      <c r="VJF39" s="173"/>
      <c r="VJG39" s="173"/>
      <c r="VJH39" s="173"/>
      <c r="VJI39" s="173"/>
      <c r="VJJ39" s="173"/>
      <c r="VJK39" s="173"/>
      <c r="VJL39" s="173"/>
      <c r="VJM39" s="173"/>
      <c r="VJN39" s="173"/>
      <c r="VJO39" s="173"/>
      <c r="VJP39" s="173"/>
      <c r="VJQ39" s="173"/>
      <c r="VJR39" s="173"/>
      <c r="VJS39" s="173"/>
      <c r="VJT39" s="173"/>
      <c r="VJU39" s="173"/>
      <c r="VJV39" s="173"/>
      <c r="VJW39" s="173"/>
      <c r="VJX39" s="173"/>
      <c r="VJY39" s="173"/>
      <c r="VJZ39" s="173"/>
      <c r="VKA39" s="173"/>
      <c r="VKB39" s="173"/>
      <c r="VKC39" s="173"/>
      <c r="VKD39" s="173"/>
      <c r="VKE39" s="173"/>
      <c r="VKF39" s="173"/>
      <c r="VKG39" s="173"/>
      <c r="VKH39" s="173"/>
      <c r="VKI39" s="173"/>
      <c r="VKJ39" s="173"/>
      <c r="VKK39" s="173"/>
      <c r="VKL39" s="173"/>
      <c r="VKM39" s="173"/>
      <c r="VKN39" s="173"/>
      <c r="VKO39" s="173"/>
      <c r="VKP39" s="173"/>
      <c r="VKQ39" s="173"/>
      <c r="VKR39" s="173"/>
      <c r="VKS39" s="173"/>
      <c r="VKT39" s="173"/>
      <c r="VKU39" s="173"/>
      <c r="VKV39" s="173"/>
      <c r="VKW39" s="173"/>
      <c r="VKX39" s="173"/>
      <c r="VKY39" s="173"/>
      <c r="VKZ39" s="173"/>
      <c r="VLA39" s="173"/>
      <c r="VLB39" s="173"/>
      <c r="VLC39" s="173"/>
      <c r="VLD39" s="173"/>
      <c r="VLE39" s="173"/>
      <c r="VLF39" s="173"/>
      <c r="VLG39" s="173"/>
      <c r="VLH39" s="173"/>
      <c r="VLI39" s="173"/>
      <c r="VLJ39" s="173"/>
      <c r="VLK39" s="173"/>
      <c r="VLL39" s="173"/>
      <c r="VLM39" s="173"/>
      <c r="VLN39" s="173"/>
      <c r="VLO39" s="173"/>
      <c r="VLP39" s="173"/>
      <c r="VLQ39" s="173"/>
      <c r="VLR39" s="173"/>
      <c r="VLS39" s="173"/>
      <c r="VLT39" s="173"/>
      <c r="VLU39" s="173"/>
      <c r="VLV39" s="173"/>
      <c r="VLW39" s="173"/>
      <c r="VLX39" s="173"/>
      <c r="VLY39" s="173"/>
      <c r="VLZ39" s="173"/>
      <c r="VMA39" s="173"/>
      <c r="VMB39" s="173"/>
      <c r="VMC39" s="173"/>
      <c r="VMD39" s="173"/>
      <c r="VME39" s="173"/>
      <c r="VMF39" s="173"/>
      <c r="VMG39" s="173"/>
      <c r="VMH39" s="173"/>
      <c r="VMI39" s="173"/>
      <c r="VMJ39" s="173"/>
      <c r="VMK39" s="173"/>
      <c r="VML39" s="173"/>
      <c r="VMM39" s="173"/>
      <c r="VMN39" s="173"/>
      <c r="VMO39" s="173"/>
      <c r="VMP39" s="173"/>
      <c r="VMQ39" s="173"/>
      <c r="VMR39" s="173"/>
      <c r="VMS39" s="173"/>
      <c r="VMT39" s="173"/>
      <c r="VMU39" s="173"/>
      <c r="VMV39" s="173"/>
      <c r="VMW39" s="173"/>
      <c r="VMX39" s="173"/>
      <c r="VMY39" s="173"/>
      <c r="VMZ39" s="173"/>
      <c r="VNA39" s="173"/>
      <c r="VNB39" s="173"/>
      <c r="VNC39" s="173"/>
      <c r="VND39" s="173"/>
      <c r="VNE39" s="173"/>
      <c r="VNF39" s="173"/>
      <c r="VNG39" s="173"/>
      <c r="VNH39" s="173"/>
      <c r="VNI39" s="173"/>
      <c r="VNJ39" s="173"/>
      <c r="VNK39" s="173"/>
      <c r="VNL39" s="173"/>
      <c r="VNM39" s="173"/>
      <c r="VNN39" s="173"/>
      <c r="VNO39" s="173"/>
      <c r="VNP39" s="173"/>
      <c r="VNQ39" s="173"/>
      <c r="VNR39" s="173"/>
      <c r="VNS39" s="173"/>
      <c r="VNT39" s="173"/>
      <c r="VNU39" s="173"/>
      <c r="VNV39" s="173"/>
      <c r="VNW39" s="173"/>
      <c r="VNX39" s="173"/>
      <c r="VNY39" s="173"/>
      <c r="VNZ39" s="173"/>
      <c r="VOA39" s="173"/>
      <c r="VOB39" s="173"/>
      <c r="VOC39" s="173"/>
      <c r="VOD39" s="173"/>
      <c r="VOE39" s="173"/>
      <c r="VOF39" s="173"/>
      <c r="VOG39" s="173"/>
      <c r="VOH39" s="173"/>
      <c r="VOI39" s="173"/>
      <c r="VOJ39" s="173"/>
      <c r="VOK39" s="173"/>
      <c r="VOL39" s="173"/>
      <c r="VOM39" s="173"/>
      <c r="VON39" s="173"/>
      <c r="VOO39" s="173"/>
      <c r="VOP39" s="173"/>
      <c r="VOQ39" s="173"/>
      <c r="VOR39" s="173"/>
      <c r="VOS39" s="173"/>
      <c r="VOT39" s="173"/>
      <c r="VOU39" s="173"/>
      <c r="VOV39" s="173"/>
      <c r="VOW39" s="173"/>
      <c r="VOX39" s="173"/>
      <c r="VOY39" s="173"/>
      <c r="VOZ39" s="173"/>
      <c r="VPA39" s="173"/>
      <c r="VPB39" s="173"/>
      <c r="VPC39" s="173"/>
      <c r="VPD39" s="173"/>
      <c r="VPE39" s="173"/>
      <c r="VPF39" s="173"/>
      <c r="VPG39" s="173"/>
      <c r="VPH39" s="173"/>
      <c r="VPI39" s="173"/>
      <c r="VPJ39" s="173"/>
      <c r="VPK39" s="173"/>
      <c r="VPL39" s="173"/>
      <c r="VPM39" s="173"/>
      <c r="VPN39" s="173"/>
      <c r="VPO39" s="173"/>
      <c r="VPP39" s="173"/>
      <c r="VPQ39" s="173"/>
      <c r="VPR39" s="173"/>
      <c r="VPS39" s="173"/>
      <c r="VPT39" s="173"/>
      <c r="VPU39" s="173"/>
      <c r="VPV39" s="173"/>
      <c r="VPW39" s="173"/>
      <c r="VPX39" s="173"/>
      <c r="VPY39" s="173"/>
      <c r="VPZ39" s="173"/>
      <c r="VQA39" s="173"/>
      <c r="VQB39" s="173"/>
      <c r="VQC39" s="173"/>
      <c r="VQD39" s="173"/>
      <c r="VQE39" s="173"/>
      <c r="VQF39" s="173"/>
      <c r="VQG39" s="173"/>
      <c r="VQH39" s="173"/>
      <c r="VQI39" s="173"/>
      <c r="VQJ39" s="173"/>
      <c r="VQK39" s="173"/>
      <c r="VQL39" s="173"/>
      <c r="VQM39" s="173"/>
      <c r="VQN39" s="173"/>
      <c r="VQO39" s="173"/>
      <c r="VQP39" s="173"/>
      <c r="VQQ39" s="173"/>
      <c r="VQR39" s="173"/>
      <c r="VQS39" s="173"/>
      <c r="VQT39" s="173"/>
      <c r="VQU39" s="173"/>
      <c r="VQV39" s="173"/>
      <c r="VQW39" s="173"/>
      <c r="VQX39" s="173"/>
      <c r="VQY39" s="173"/>
      <c r="VQZ39" s="173"/>
      <c r="VRA39" s="173"/>
      <c r="VRB39" s="173"/>
      <c r="VRC39" s="173"/>
      <c r="VRD39" s="173"/>
      <c r="VRE39" s="173"/>
      <c r="VRF39" s="173"/>
      <c r="VRG39" s="173"/>
      <c r="VRH39" s="173"/>
      <c r="VRI39" s="173"/>
      <c r="VRJ39" s="173"/>
      <c r="VRK39" s="173"/>
      <c r="VRL39" s="173"/>
      <c r="VRM39" s="173"/>
      <c r="VRN39" s="173"/>
      <c r="VRO39" s="173"/>
      <c r="VRP39" s="173"/>
      <c r="VRQ39" s="173"/>
      <c r="VRR39" s="173"/>
      <c r="VRS39" s="173"/>
      <c r="VRT39" s="173"/>
      <c r="VRU39" s="173"/>
      <c r="VRV39" s="173"/>
      <c r="VRW39" s="173"/>
      <c r="VRX39" s="173"/>
      <c r="VRY39" s="173"/>
      <c r="VRZ39" s="173"/>
      <c r="VSA39" s="173"/>
      <c r="VSB39" s="173"/>
      <c r="VSC39" s="173"/>
      <c r="VSD39" s="173"/>
      <c r="VSE39" s="173"/>
      <c r="VSF39" s="173"/>
      <c r="VSG39" s="173"/>
      <c r="VSH39" s="173"/>
      <c r="VSI39" s="173"/>
      <c r="VSJ39" s="173"/>
      <c r="VSK39" s="173"/>
      <c r="VSL39" s="173"/>
      <c r="VSM39" s="173"/>
      <c r="VSN39" s="173"/>
      <c r="VSO39" s="173"/>
      <c r="VSP39" s="173"/>
      <c r="VSQ39" s="173"/>
      <c r="VSR39" s="173"/>
      <c r="VSS39" s="173"/>
      <c r="VST39" s="173"/>
      <c r="VSU39" s="173"/>
      <c r="VSV39" s="173"/>
      <c r="VSW39" s="173"/>
      <c r="VSX39" s="173"/>
      <c r="VSY39" s="173"/>
      <c r="VSZ39" s="173"/>
      <c r="VTA39" s="173"/>
      <c r="VTB39" s="173"/>
      <c r="VTC39" s="173"/>
      <c r="VTD39" s="173"/>
      <c r="VTE39" s="173"/>
      <c r="VTF39" s="173"/>
      <c r="VTG39" s="173"/>
      <c r="VTH39" s="173"/>
      <c r="VTI39" s="173"/>
      <c r="VTJ39" s="173"/>
      <c r="VTK39" s="173"/>
      <c r="VTL39" s="173"/>
      <c r="VTM39" s="173"/>
      <c r="VTN39" s="173"/>
      <c r="VTO39" s="173"/>
      <c r="VTP39" s="173"/>
      <c r="VTQ39" s="173"/>
      <c r="VTR39" s="173"/>
      <c r="VTS39" s="173"/>
      <c r="VTT39" s="173"/>
      <c r="VTU39" s="173"/>
      <c r="VTV39" s="173"/>
      <c r="VTW39" s="173"/>
      <c r="VTX39" s="173"/>
      <c r="VTY39" s="173"/>
      <c r="VTZ39" s="173"/>
      <c r="VUA39" s="173"/>
      <c r="VUB39" s="173"/>
      <c r="VUC39" s="173"/>
      <c r="VUD39" s="173"/>
      <c r="VUE39" s="173"/>
      <c r="VUF39" s="173"/>
      <c r="VUG39" s="173"/>
      <c r="VUH39" s="173"/>
      <c r="VUI39" s="173"/>
      <c r="VUJ39" s="173"/>
      <c r="VUK39" s="173"/>
      <c r="VUL39" s="173"/>
      <c r="VUM39" s="173"/>
      <c r="VUN39" s="173"/>
      <c r="VUO39" s="173"/>
      <c r="VUP39" s="173"/>
      <c r="VUQ39" s="173"/>
      <c r="VUR39" s="173"/>
      <c r="VUS39" s="173"/>
      <c r="VUT39" s="173"/>
      <c r="VUU39" s="173"/>
      <c r="VUV39" s="173"/>
      <c r="VUW39" s="173"/>
      <c r="VUX39" s="173"/>
      <c r="VUY39" s="173"/>
      <c r="VUZ39" s="173"/>
      <c r="VVA39" s="173"/>
      <c r="VVB39" s="173"/>
      <c r="VVC39" s="173"/>
      <c r="VVD39" s="173"/>
      <c r="VVE39" s="173"/>
      <c r="VVF39" s="173"/>
      <c r="VVG39" s="173"/>
      <c r="VVH39" s="173"/>
      <c r="VVI39" s="173"/>
      <c r="VVJ39" s="173"/>
      <c r="VVK39" s="173"/>
      <c r="VVL39" s="173"/>
      <c r="VVM39" s="173"/>
      <c r="VVN39" s="173"/>
      <c r="VVO39" s="173"/>
      <c r="VVP39" s="173"/>
      <c r="VVQ39" s="173"/>
      <c r="VVR39" s="173"/>
      <c r="VVS39" s="173"/>
      <c r="VVT39" s="173"/>
      <c r="VVU39" s="173"/>
      <c r="VVV39" s="173"/>
      <c r="VVW39" s="173"/>
      <c r="VVX39" s="173"/>
      <c r="VVY39" s="173"/>
      <c r="VVZ39" s="173"/>
      <c r="VWA39" s="173"/>
      <c r="VWB39" s="173"/>
      <c r="VWC39" s="173"/>
      <c r="VWD39" s="173"/>
      <c r="VWE39" s="173"/>
      <c r="VWF39" s="173"/>
      <c r="VWG39" s="173"/>
      <c r="VWH39" s="173"/>
      <c r="VWI39" s="173"/>
      <c r="VWJ39" s="173"/>
      <c r="VWK39" s="173"/>
      <c r="VWL39" s="173"/>
      <c r="VWM39" s="173"/>
      <c r="VWN39" s="173"/>
      <c r="VWO39" s="173"/>
      <c r="VWP39" s="173"/>
      <c r="VWQ39" s="173"/>
      <c r="VWR39" s="173"/>
      <c r="VWS39" s="173"/>
      <c r="VWT39" s="173"/>
      <c r="VWU39" s="173"/>
      <c r="VWV39" s="173"/>
      <c r="VWW39" s="173"/>
      <c r="VWX39" s="173"/>
      <c r="VWY39" s="173"/>
      <c r="VWZ39" s="173"/>
      <c r="VXA39" s="173"/>
      <c r="VXB39" s="173"/>
      <c r="VXC39" s="173"/>
      <c r="VXD39" s="173"/>
      <c r="VXE39" s="173"/>
      <c r="VXF39" s="173"/>
      <c r="VXG39" s="173"/>
      <c r="VXH39" s="173"/>
      <c r="VXI39" s="173"/>
      <c r="VXJ39" s="173"/>
      <c r="VXK39" s="173"/>
      <c r="VXL39" s="173"/>
      <c r="VXM39" s="173"/>
      <c r="VXN39" s="173"/>
      <c r="VXO39" s="173"/>
      <c r="VXP39" s="173"/>
      <c r="VXQ39" s="173"/>
      <c r="VXR39" s="173"/>
      <c r="VXS39" s="173"/>
      <c r="VXT39" s="173"/>
      <c r="VXU39" s="173"/>
      <c r="VXV39" s="173"/>
      <c r="VXW39" s="173"/>
      <c r="VXX39" s="173"/>
      <c r="VXY39" s="173"/>
      <c r="VXZ39" s="173"/>
      <c r="VYA39" s="173"/>
      <c r="VYB39" s="173"/>
      <c r="VYC39" s="173"/>
      <c r="VYD39" s="173"/>
      <c r="VYE39" s="173"/>
      <c r="VYF39" s="173"/>
      <c r="VYG39" s="173"/>
      <c r="VYH39" s="173"/>
      <c r="VYI39" s="173"/>
      <c r="VYJ39" s="173"/>
      <c r="VYK39" s="173"/>
      <c r="VYL39" s="173"/>
      <c r="VYM39" s="173"/>
      <c r="VYN39" s="173"/>
      <c r="VYO39" s="173"/>
      <c r="VYP39" s="173"/>
      <c r="VYQ39" s="173"/>
      <c r="VYR39" s="173"/>
      <c r="VYS39" s="173"/>
      <c r="VYT39" s="173"/>
      <c r="VYU39" s="173"/>
      <c r="VYV39" s="173"/>
      <c r="VYW39" s="173"/>
      <c r="VYX39" s="173"/>
      <c r="VYY39" s="173"/>
      <c r="VYZ39" s="173"/>
      <c r="VZA39" s="173"/>
      <c r="VZB39" s="173"/>
      <c r="VZC39" s="173"/>
      <c r="VZD39" s="173"/>
      <c r="VZE39" s="173"/>
      <c r="VZF39" s="173"/>
      <c r="VZG39" s="173"/>
      <c r="VZH39" s="173"/>
      <c r="VZI39" s="173"/>
      <c r="VZJ39" s="173"/>
      <c r="VZK39" s="173"/>
      <c r="VZL39" s="173"/>
      <c r="VZM39" s="173"/>
      <c r="VZN39" s="173"/>
      <c r="VZO39" s="173"/>
      <c r="VZP39" s="173"/>
      <c r="VZQ39" s="173"/>
      <c r="VZR39" s="173"/>
      <c r="VZS39" s="173"/>
      <c r="VZT39" s="173"/>
      <c r="VZU39" s="173"/>
      <c r="VZV39" s="173"/>
      <c r="VZW39" s="173"/>
      <c r="VZX39" s="173"/>
      <c r="VZY39" s="173"/>
      <c r="VZZ39" s="173"/>
      <c r="WAA39" s="173"/>
      <c r="WAB39" s="173"/>
      <c r="WAC39" s="173"/>
      <c r="WAD39" s="173"/>
      <c r="WAE39" s="173"/>
      <c r="WAF39" s="173"/>
      <c r="WAG39" s="173"/>
      <c r="WAH39" s="173"/>
      <c r="WAI39" s="173"/>
      <c r="WAJ39" s="173"/>
      <c r="WAK39" s="173"/>
      <c r="WAL39" s="173"/>
      <c r="WAM39" s="173"/>
      <c r="WAN39" s="173"/>
      <c r="WAO39" s="173"/>
      <c r="WAP39" s="173"/>
      <c r="WAQ39" s="173"/>
      <c r="WAR39" s="173"/>
      <c r="WAS39" s="173"/>
      <c r="WAT39" s="173"/>
      <c r="WAU39" s="173"/>
      <c r="WAV39" s="173"/>
      <c r="WAW39" s="173"/>
      <c r="WAX39" s="173"/>
      <c r="WAY39" s="173"/>
      <c r="WAZ39" s="173"/>
      <c r="WBA39" s="173"/>
      <c r="WBB39" s="173"/>
      <c r="WBC39" s="173"/>
      <c r="WBD39" s="173"/>
      <c r="WBE39" s="173"/>
      <c r="WBF39" s="173"/>
      <c r="WBG39" s="173"/>
      <c r="WBH39" s="173"/>
      <c r="WBI39" s="173"/>
      <c r="WBJ39" s="173"/>
      <c r="WBK39" s="173"/>
      <c r="WBL39" s="173"/>
      <c r="WBM39" s="173"/>
      <c r="WBN39" s="173"/>
      <c r="WBO39" s="173"/>
      <c r="WBP39" s="173"/>
      <c r="WBQ39" s="173"/>
      <c r="WBR39" s="173"/>
      <c r="WBS39" s="173"/>
      <c r="WBT39" s="173"/>
      <c r="WBU39" s="173"/>
      <c r="WBV39" s="173"/>
      <c r="WBW39" s="173"/>
      <c r="WBX39" s="173"/>
      <c r="WBY39" s="173"/>
      <c r="WBZ39" s="173"/>
      <c r="WCA39" s="173"/>
      <c r="WCB39" s="173"/>
      <c r="WCC39" s="173"/>
      <c r="WCD39" s="173"/>
      <c r="WCE39" s="173"/>
      <c r="WCF39" s="173"/>
      <c r="WCG39" s="173"/>
      <c r="WCH39" s="173"/>
      <c r="WCI39" s="173"/>
      <c r="WCJ39" s="173"/>
      <c r="WCK39" s="173"/>
      <c r="WCL39" s="173"/>
      <c r="WCM39" s="173"/>
      <c r="WCN39" s="173"/>
      <c r="WCO39" s="173"/>
      <c r="WCP39" s="173"/>
      <c r="WCQ39" s="173"/>
      <c r="WCR39" s="173"/>
      <c r="WCS39" s="173"/>
      <c r="WCT39" s="173"/>
      <c r="WCU39" s="173"/>
      <c r="WCV39" s="173"/>
      <c r="WCW39" s="173"/>
      <c r="WCX39" s="173"/>
      <c r="WCY39" s="173"/>
      <c r="WCZ39" s="173"/>
      <c r="WDA39" s="173"/>
      <c r="WDB39" s="173"/>
      <c r="WDC39" s="173"/>
      <c r="WDD39" s="173"/>
      <c r="WDE39" s="173"/>
      <c r="WDF39" s="173"/>
      <c r="WDG39" s="173"/>
      <c r="WDH39" s="173"/>
      <c r="WDI39" s="173"/>
      <c r="WDJ39" s="173"/>
      <c r="WDK39" s="173"/>
      <c r="WDL39" s="173"/>
      <c r="WDM39" s="173"/>
      <c r="WDN39" s="173"/>
      <c r="WDO39" s="173"/>
      <c r="WDP39" s="173"/>
      <c r="WDQ39" s="173"/>
      <c r="WDR39" s="173"/>
      <c r="WDS39" s="173"/>
      <c r="WDT39" s="173"/>
      <c r="WDU39" s="173"/>
      <c r="WDV39" s="173"/>
      <c r="WDW39" s="173"/>
      <c r="WDX39" s="173"/>
      <c r="WDY39" s="173"/>
      <c r="WDZ39" s="173"/>
      <c r="WEA39" s="173"/>
      <c r="WEB39" s="173"/>
      <c r="WEC39" s="173"/>
      <c r="WED39" s="173"/>
      <c r="WEE39" s="173"/>
      <c r="WEF39" s="173"/>
      <c r="WEG39" s="173"/>
      <c r="WEH39" s="173"/>
      <c r="WEI39" s="173"/>
      <c r="WEJ39" s="173"/>
      <c r="WEK39" s="173"/>
      <c r="WEL39" s="173"/>
      <c r="WEM39" s="173"/>
      <c r="WEN39" s="173"/>
      <c r="WEO39" s="173"/>
      <c r="WEP39" s="173"/>
      <c r="WEQ39" s="173"/>
      <c r="WER39" s="173"/>
      <c r="WES39" s="173"/>
      <c r="WET39" s="173"/>
      <c r="WEU39" s="173"/>
      <c r="WEV39" s="173"/>
      <c r="WEW39" s="173"/>
      <c r="WEX39" s="173"/>
      <c r="WEY39" s="173"/>
      <c r="WEZ39" s="173"/>
      <c r="WFA39" s="173"/>
      <c r="WFB39" s="173"/>
      <c r="WFC39" s="173"/>
      <c r="WFD39" s="173"/>
      <c r="WFE39" s="173"/>
      <c r="WFF39" s="173"/>
      <c r="WFG39" s="173"/>
      <c r="WFH39" s="173"/>
      <c r="WFI39" s="173"/>
      <c r="WFJ39" s="173"/>
      <c r="WFK39" s="173"/>
      <c r="WFL39" s="173"/>
      <c r="WFM39" s="173"/>
      <c r="WFN39" s="173"/>
      <c r="WFO39" s="173"/>
      <c r="WFP39" s="173"/>
      <c r="WFQ39" s="173"/>
      <c r="WFR39" s="173"/>
      <c r="WFS39" s="173"/>
      <c r="WFT39" s="173"/>
      <c r="WFU39" s="173"/>
      <c r="WFV39" s="173"/>
      <c r="WFW39" s="173"/>
      <c r="WFX39" s="173"/>
      <c r="WFY39" s="173"/>
      <c r="WFZ39" s="173"/>
      <c r="WGA39" s="173"/>
      <c r="WGB39" s="173"/>
      <c r="WGC39" s="173"/>
      <c r="WGD39" s="173"/>
      <c r="WGE39" s="173"/>
      <c r="WGF39" s="173"/>
      <c r="WGG39" s="173"/>
      <c r="WGH39" s="173"/>
      <c r="WGI39" s="173"/>
      <c r="WGJ39" s="173"/>
      <c r="WGK39" s="173"/>
      <c r="WGL39" s="173"/>
      <c r="WGM39" s="173"/>
      <c r="WGN39" s="173"/>
      <c r="WGO39" s="173"/>
      <c r="WGP39" s="173"/>
      <c r="WGQ39" s="173"/>
      <c r="WGR39" s="173"/>
      <c r="WGS39" s="173"/>
      <c r="WGT39" s="173"/>
      <c r="WGU39" s="173"/>
      <c r="WGV39" s="173"/>
      <c r="WGW39" s="173"/>
      <c r="WGX39" s="173"/>
      <c r="WGY39" s="173"/>
      <c r="WGZ39" s="173"/>
      <c r="WHA39" s="173"/>
      <c r="WHB39" s="173"/>
      <c r="WHC39" s="173"/>
      <c r="WHD39" s="173"/>
      <c r="WHE39" s="173"/>
      <c r="WHF39" s="173"/>
      <c r="WHG39" s="173"/>
      <c r="WHH39" s="173"/>
      <c r="WHI39" s="173"/>
      <c r="WHJ39" s="173"/>
      <c r="WHK39" s="173"/>
      <c r="WHL39" s="173"/>
      <c r="WHM39" s="173"/>
      <c r="WHN39" s="173"/>
      <c r="WHO39" s="173"/>
      <c r="WHP39" s="173"/>
      <c r="WHQ39" s="173"/>
      <c r="WHR39" s="173"/>
      <c r="WHS39" s="173"/>
      <c r="WHT39" s="173"/>
      <c r="WHU39" s="173"/>
      <c r="WHV39" s="173"/>
      <c r="WHW39" s="173"/>
      <c r="WHX39" s="173"/>
      <c r="WHY39" s="173"/>
      <c r="WHZ39" s="173"/>
      <c r="WIA39" s="173"/>
      <c r="WIB39" s="173"/>
      <c r="WIC39" s="173"/>
      <c r="WID39" s="173"/>
      <c r="WIE39" s="173"/>
      <c r="WIF39" s="173"/>
      <c r="WIG39" s="173"/>
      <c r="WIH39" s="173"/>
      <c r="WII39" s="173"/>
      <c r="WIJ39" s="173"/>
      <c r="WIK39" s="173"/>
      <c r="WIL39" s="173"/>
      <c r="WIM39" s="173"/>
      <c r="WIN39" s="173"/>
      <c r="WIO39" s="173"/>
      <c r="WIP39" s="173"/>
      <c r="WIQ39" s="173"/>
      <c r="WIR39" s="173"/>
      <c r="WIS39" s="173"/>
      <c r="WIT39" s="173"/>
      <c r="WIU39" s="173"/>
      <c r="WIV39" s="173"/>
      <c r="WIW39" s="173"/>
      <c r="WIX39" s="173"/>
      <c r="WIY39" s="173"/>
      <c r="WIZ39" s="173"/>
      <c r="WJA39" s="173"/>
      <c r="WJB39" s="173"/>
      <c r="WJC39" s="173"/>
      <c r="WJD39" s="173"/>
      <c r="WJE39" s="173"/>
      <c r="WJF39" s="173"/>
      <c r="WJG39" s="173"/>
      <c r="WJH39" s="173"/>
      <c r="WJI39" s="173"/>
      <c r="WJJ39" s="173"/>
      <c r="WJK39" s="173"/>
      <c r="WJL39" s="173"/>
      <c r="WJM39" s="173"/>
      <c r="WJN39" s="173"/>
      <c r="WJO39" s="173"/>
      <c r="WJP39" s="173"/>
      <c r="WJQ39" s="173"/>
      <c r="WJR39" s="173"/>
      <c r="WJS39" s="173"/>
      <c r="WJT39" s="173"/>
      <c r="WJU39" s="173"/>
      <c r="WJV39" s="173"/>
      <c r="WJW39" s="173"/>
      <c r="WJX39" s="173"/>
      <c r="WJY39" s="173"/>
      <c r="WJZ39" s="173"/>
      <c r="WKA39" s="173"/>
      <c r="WKB39" s="173"/>
      <c r="WKC39" s="173"/>
      <c r="WKD39" s="173"/>
      <c r="WKE39" s="173"/>
      <c r="WKF39" s="173"/>
      <c r="WKG39" s="173"/>
      <c r="WKH39" s="173"/>
      <c r="WKI39" s="173"/>
      <c r="WKJ39" s="173"/>
      <c r="WKK39" s="173"/>
      <c r="WKL39" s="173"/>
      <c r="WKM39" s="173"/>
      <c r="WKN39" s="173"/>
      <c r="WKO39" s="173"/>
      <c r="WKP39" s="173"/>
      <c r="WKQ39" s="173"/>
      <c r="WKR39" s="173"/>
      <c r="WKS39" s="173"/>
      <c r="WKT39" s="173"/>
      <c r="WKU39" s="173"/>
      <c r="WKV39" s="173"/>
      <c r="WKW39" s="173"/>
      <c r="WKX39" s="173"/>
      <c r="WKY39" s="173"/>
      <c r="WKZ39" s="173"/>
      <c r="WLA39" s="173"/>
      <c r="WLB39" s="173"/>
      <c r="WLC39" s="173"/>
      <c r="WLD39" s="173"/>
      <c r="WLE39" s="173"/>
      <c r="WLF39" s="173"/>
      <c r="WLG39" s="173"/>
      <c r="WLH39" s="173"/>
      <c r="WLI39" s="173"/>
      <c r="WLJ39" s="173"/>
      <c r="WLK39" s="173"/>
      <c r="WLL39" s="173"/>
      <c r="WLM39" s="173"/>
      <c r="WLN39" s="173"/>
      <c r="WLO39" s="173"/>
      <c r="WLP39" s="173"/>
      <c r="WLQ39" s="173"/>
      <c r="WLR39" s="173"/>
      <c r="WLS39" s="173"/>
      <c r="WLT39" s="173"/>
      <c r="WLU39" s="173"/>
      <c r="WLV39" s="173"/>
      <c r="WLW39" s="173"/>
      <c r="WLX39" s="173"/>
      <c r="WLY39" s="173"/>
      <c r="WLZ39" s="173"/>
      <c r="WMA39" s="173"/>
      <c r="WMB39" s="173"/>
      <c r="WMC39" s="173"/>
      <c r="WMD39" s="173"/>
      <c r="WME39" s="173"/>
      <c r="WMF39" s="173"/>
      <c r="WMG39" s="173"/>
      <c r="WMH39" s="173"/>
      <c r="WMI39" s="173"/>
      <c r="WMJ39" s="173"/>
      <c r="WMK39" s="173"/>
      <c r="WML39" s="173"/>
      <c r="WMM39" s="173"/>
      <c r="WMN39" s="173"/>
      <c r="WMO39" s="173"/>
      <c r="WMP39" s="173"/>
      <c r="WMQ39" s="173"/>
      <c r="WMR39" s="173"/>
      <c r="WMS39" s="173"/>
      <c r="WMT39" s="173"/>
      <c r="WMU39" s="173"/>
      <c r="WMV39" s="173"/>
      <c r="WMW39" s="173"/>
      <c r="WMX39" s="173"/>
      <c r="WMY39" s="173"/>
      <c r="WMZ39" s="173"/>
      <c r="WNA39" s="173"/>
      <c r="WNB39" s="173"/>
      <c r="WNC39" s="173"/>
      <c r="WND39" s="173"/>
      <c r="WNE39" s="173"/>
      <c r="WNF39" s="173"/>
      <c r="WNG39" s="173"/>
      <c r="WNH39" s="173"/>
      <c r="WNI39" s="173"/>
      <c r="WNJ39" s="173"/>
      <c r="WNK39" s="173"/>
      <c r="WNL39" s="173"/>
      <c r="WNM39" s="173"/>
      <c r="WNN39" s="173"/>
      <c r="WNO39" s="173"/>
      <c r="WNP39" s="173"/>
      <c r="WNQ39" s="173"/>
      <c r="WNR39" s="173"/>
      <c r="WNS39" s="173"/>
      <c r="WNT39" s="173"/>
      <c r="WNU39" s="173"/>
      <c r="WNV39" s="173"/>
      <c r="WNW39" s="173"/>
      <c r="WNX39" s="173"/>
      <c r="WNY39" s="173"/>
      <c r="WNZ39" s="173"/>
      <c r="WOA39" s="173"/>
      <c r="WOB39" s="173"/>
      <c r="WOC39" s="173"/>
      <c r="WOD39" s="173"/>
      <c r="WOE39" s="173"/>
      <c r="WOF39" s="173"/>
      <c r="WOG39" s="173"/>
      <c r="WOH39" s="173"/>
      <c r="WOI39" s="173"/>
      <c r="WOJ39" s="173"/>
      <c r="WOK39" s="173"/>
      <c r="WOL39" s="173"/>
      <c r="WOM39" s="173"/>
      <c r="WON39" s="173"/>
      <c r="WOO39" s="173"/>
      <c r="WOP39" s="173"/>
      <c r="WOQ39" s="173"/>
      <c r="WOR39" s="173"/>
      <c r="WOS39" s="173"/>
      <c r="WOT39" s="173"/>
      <c r="WOU39" s="173"/>
      <c r="WOV39" s="173"/>
      <c r="WOW39" s="173"/>
      <c r="WOX39" s="173"/>
      <c r="WOY39" s="173"/>
      <c r="WOZ39" s="173"/>
      <c r="WPA39" s="173"/>
      <c r="WPB39" s="173"/>
      <c r="WPC39" s="173"/>
      <c r="WPD39" s="173"/>
      <c r="WPE39" s="173"/>
      <c r="WPF39" s="173"/>
      <c r="WPG39" s="173"/>
      <c r="WPH39" s="173"/>
      <c r="WPI39" s="173"/>
      <c r="WPJ39" s="173"/>
      <c r="WPK39" s="173"/>
      <c r="WPL39" s="173"/>
      <c r="WPM39" s="173"/>
      <c r="WPN39" s="173"/>
      <c r="WPO39" s="173"/>
      <c r="WPP39" s="173"/>
      <c r="WPQ39" s="173"/>
      <c r="WPR39" s="173"/>
      <c r="WPS39" s="173"/>
      <c r="WPT39" s="173"/>
      <c r="WPU39" s="173"/>
      <c r="WPV39" s="173"/>
      <c r="WPW39" s="173"/>
      <c r="WPX39" s="173"/>
      <c r="WPY39" s="173"/>
      <c r="WPZ39" s="173"/>
      <c r="WQA39" s="173"/>
      <c r="WQB39" s="173"/>
      <c r="WQC39" s="173"/>
      <c r="WQD39" s="173"/>
      <c r="WQE39" s="173"/>
      <c r="WQF39" s="173"/>
      <c r="WQG39" s="173"/>
      <c r="WQH39" s="173"/>
      <c r="WQI39" s="173"/>
      <c r="WQJ39" s="173"/>
      <c r="WQK39" s="173"/>
      <c r="WQL39" s="173"/>
      <c r="WQM39" s="173"/>
      <c r="WQN39" s="173"/>
      <c r="WQO39" s="173"/>
      <c r="WQP39" s="173"/>
      <c r="WQQ39" s="173"/>
      <c r="WQR39" s="173"/>
      <c r="WQS39" s="173"/>
      <c r="WQT39" s="173"/>
      <c r="WQU39" s="173"/>
      <c r="WQV39" s="173"/>
      <c r="WQW39" s="173"/>
      <c r="WQX39" s="173"/>
      <c r="WQY39" s="173"/>
      <c r="WQZ39" s="173"/>
      <c r="WRA39" s="173"/>
      <c r="WRB39" s="173"/>
      <c r="WRC39" s="173"/>
      <c r="WRD39" s="173"/>
      <c r="WRE39" s="173"/>
      <c r="WRF39" s="173"/>
      <c r="WRG39" s="173"/>
      <c r="WRH39" s="173"/>
      <c r="WRI39" s="173"/>
      <c r="WRJ39" s="173"/>
      <c r="WRK39" s="173"/>
      <c r="WRL39" s="173"/>
      <c r="WRM39" s="173"/>
      <c r="WRN39" s="173"/>
      <c r="WRO39" s="173"/>
      <c r="WRP39" s="173"/>
      <c r="WRQ39" s="173"/>
      <c r="WRR39" s="173"/>
      <c r="WRS39" s="173"/>
      <c r="WRT39" s="173"/>
      <c r="WRU39" s="173"/>
      <c r="WRV39" s="173"/>
      <c r="WRW39" s="173"/>
      <c r="WRX39" s="173"/>
      <c r="WRY39" s="173"/>
      <c r="WRZ39" s="173"/>
      <c r="WSA39" s="173"/>
      <c r="WSB39" s="173"/>
      <c r="WSC39" s="173"/>
      <c r="WSD39" s="173"/>
      <c r="WSE39" s="173"/>
      <c r="WSF39" s="173"/>
      <c r="WSG39" s="173"/>
      <c r="WSH39" s="173"/>
      <c r="WSI39" s="173"/>
      <c r="WSJ39" s="173"/>
      <c r="WSK39" s="173"/>
      <c r="WSL39" s="173"/>
      <c r="WSM39" s="173"/>
      <c r="WSN39" s="173"/>
      <c r="WSO39" s="173"/>
      <c r="WSP39" s="173"/>
      <c r="WSQ39" s="173"/>
      <c r="WSR39" s="173"/>
      <c r="WSS39" s="173"/>
      <c r="WST39" s="173"/>
      <c r="WSU39" s="173"/>
      <c r="WSV39" s="173"/>
      <c r="WSW39" s="173"/>
      <c r="WSX39" s="173"/>
      <c r="WSY39" s="173"/>
      <c r="WSZ39" s="173"/>
      <c r="WTA39" s="173"/>
      <c r="WTB39" s="173"/>
      <c r="WTC39" s="173"/>
      <c r="WTD39" s="173"/>
      <c r="WTE39" s="173"/>
      <c r="WTF39" s="173"/>
      <c r="WTG39" s="173"/>
      <c r="WTH39" s="173"/>
      <c r="WTI39" s="173"/>
      <c r="WTJ39" s="173"/>
      <c r="WTK39" s="173"/>
      <c r="WTL39" s="173"/>
      <c r="WTM39" s="173"/>
      <c r="WTN39" s="173"/>
      <c r="WTO39" s="173"/>
      <c r="WTP39" s="173"/>
      <c r="WTQ39" s="173"/>
      <c r="WTR39" s="173"/>
      <c r="WTS39" s="173"/>
      <c r="WTT39" s="173"/>
      <c r="WTU39" s="173"/>
      <c r="WTV39" s="173"/>
      <c r="WTW39" s="173"/>
      <c r="WTX39" s="173"/>
      <c r="WTY39" s="173"/>
      <c r="WTZ39" s="173"/>
      <c r="WUA39" s="173"/>
      <c r="WUB39" s="173"/>
      <c r="WUC39" s="173"/>
      <c r="WUD39" s="173"/>
      <c r="WUE39" s="173"/>
      <c r="WUF39" s="173"/>
      <c r="WUG39" s="173"/>
      <c r="WUH39" s="173"/>
      <c r="WUI39" s="173"/>
      <c r="WUJ39" s="173"/>
      <c r="WUK39" s="173"/>
      <c r="WUL39" s="173"/>
      <c r="WUM39" s="173"/>
      <c r="WUN39" s="173"/>
      <c r="WUO39" s="173"/>
      <c r="WUP39" s="173"/>
      <c r="WUQ39" s="173"/>
      <c r="WUR39" s="173"/>
      <c r="WUS39" s="173"/>
      <c r="WUT39" s="173"/>
      <c r="WUU39" s="173"/>
      <c r="WUV39" s="173"/>
      <c r="WUW39" s="173"/>
      <c r="WUX39" s="173"/>
      <c r="WUY39" s="173"/>
      <c r="WUZ39" s="173"/>
      <c r="WVA39" s="173"/>
      <c r="WVB39" s="173"/>
      <c r="WVC39" s="173"/>
      <c r="WVD39" s="173"/>
      <c r="WVE39" s="173"/>
      <c r="WVF39" s="173"/>
      <c r="WVG39" s="173"/>
      <c r="WVH39" s="173"/>
      <c r="WVI39" s="173"/>
      <c r="WVJ39" s="173"/>
      <c r="WVK39" s="173"/>
      <c r="WVL39" s="173"/>
      <c r="WVM39" s="173"/>
      <c r="WVN39" s="173"/>
      <c r="WVO39" s="173"/>
      <c r="WVP39" s="173"/>
      <c r="WVQ39" s="173"/>
      <c r="WVR39" s="173"/>
      <c r="WVS39" s="173"/>
      <c r="WVT39" s="173"/>
      <c r="WVU39" s="173"/>
      <c r="WVV39" s="173"/>
      <c r="WVW39" s="173"/>
      <c r="WVX39" s="173"/>
      <c r="WVY39" s="173"/>
      <c r="WVZ39" s="173"/>
      <c r="WWA39" s="173"/>
      <c r="WWB39" s="173"/>
      <c r="WWC39" s="173"/>
      <c r="WWD39" s="173"/>
      <c r="WWE39" s="173"/>
      <c r="WWF39" s="173"/>
      <c r="WWG39" s="173"/>
      <c r="WWH39" s="173"/>
      <c r="WWI39" s="173"/>
      <c r="WWJ39" s="173"/>
      <c r="WWK39" s="173"/>
      <c r="WWL39" s="173"/>
      <c r="WWM39" s="173"/>
      <c r="WWN39" s="173"/>
      <c r="WWO39" s="173"/>
      <c r="WWP39" s="173"/>
      <c r="WWQ39" s="173"/>
      <c r="WWR39" s="173"/>
      <c r="WWS39" s="173"/>
      <c r="WWT39" s="173"/>
      <c r="WWU39" s="173"/>
      <c r="WWV39" s="173"/>
      <c r="WWW39" s="173"/>
      <c r="WWX39" s="173"/>
      <c r="WWY39" s="173"/>
      <c r="WWZ39" s="173"/>
      <c r="WXA39" s="173"/>
      <c r="WXB39" s="173"/>
      <c r="WXC39" s="173"/>
      <c r="WXD39" s="173"/>
      <c r="WXE39" s="173"/>
      <c r="WXF39" s="173"/>
      <c r="WXG39" s="173"/>
      <c r="WXH39" s="173"/>
      <c r="WXI39" s="173"/>
      <c r="WXJ39" s="173"/>
      <c r="WXK39" s="173"/>
      <c r="WXL39" s="173"/>
      <c r="WXM39" s="173"/>
      <c r="WXN39" s="173"/>
      <c r="WXO39" s="173"/>
      <c r="WXP39" s="173"/>
      <c r="WXQ39" s="173"/>
      <c r="WXR39" s="173"/>
      <c r="WXS39" s="173"/>
      <c r="WXT39" s="173"/>
      <c r="WXU39" s="173"/>
      <c r="WXV39" s="173"/>
      <c r="WXW39" s="173"/>
      <c r="WXX39" s="173"/>
      <c r="WXY39" s="173"/>
      <c r="WXZ39" s="173"/>
      <c r="WYA39" s="173"/>
      <c r="WYB39" s="173"/>
      <c r="WYC39" s="173"/>
      <c r="WYD39" s="173"/>
      <c r="WYE39" s="173"/>
      <c r="WYF39" s="173"/>
      <c r="WYG39" s="173"/>
      <c r="WYH39" s="173"/>
      <c r="WYI39" s="173"/>
      <c r="WYJ39" s="173"/>
      <c r="WYK39" s="173"/>
      <c r="WYL39" s="173"/>
      <c r="WYM39" s="173"/>
      <c r="WYN39" s="173"/>
      <c r="WYO39" s="173"/>
      <c r="WYP39" s="173"/>
      <c r="WYQ39" s="173"/>
      <c r="WYR39" s="173"/>
      <c r="WYS39" s="173"/>
      <c r="WYT39" s="173"/>
      <c r="WYU39" s="173"/>
      <c r="WYV39" s="173"/>
      <c r="WYW39" s="173"/>
      <c r="WYX39" s="173"/>
      <c r="WYY39" s="173"/>
      <c r="WYZ39" s="173"/>
      <c r="WZA39" s="173"/>
      <c r="WZB39" s="173"/>
      <c r="WZC39" s="173"/>
      <c r="WZD39" s="173"/>
      <c r="WZE39" s="173"/>
      <c r="WZF39" s="173"/>
      <c r="WZG39" s="173"/>
      <c r="WZH39" s="173"/>
      <c r="WZI39" s="173"/>
      <c r="WZJ39" s="173"/>
      <c r="WZK39" s="173"/>
      <c r="WZL39" s="173"/>
      <c r="WZM39" s="173"/>
      <c r="WZN39" s="173"/>
      <c r="WZO39" s="173"/>
      <c r="WZP39" s="173"/>
      <c r="WZQ39" s="173"/>
      <c r="WZR39" s="173"/>
      <c r="WZS39" s="173"/>
      <c r="WZT39" s="173"/>
      <c r="WZU39" s="173"/>
      <c r="WZV39" s="173"/>
      <c r="WZW39" s="173"/>
      <c r="WZX39" s="173"/>
      <c r="WZY39" s="173"/>
      <c r="WZZ39" s="173"/>
      <c r="XAA39" s="173"/>
      <c r="XAB39" s="173"/>
      <c r="XAC39" s="173"/>
      <c r="XAD39" s="173"/>
      <c r="XAE39" s="173"/>
      <c r="XAF39" s="173"/>
      <c r="XAG39" s="173"/>
      <c r="XAH39" s="173"/>
      <c r="XAI39" s="173"/>
      <c r="XAJ39" s="173"/>
      <c r="XAK39" s="173"/>
      <c r="XAL39" s="173"/>
      <c r="XAM39" s="173"/>
      <c r="XAN39" s="173"/>
      <c r="XAO39" s="173"/>
      <c r="XAP39" s="173"/>
      <c r="XAQ39" s="173"/>
      <c r="XAR39" s="173"/>
      <c r="XAS39" s="173"/>
      <c r="XAT39" s="173"/>
      <c r="XAU39" s="173"/>
      <c r="XAV39" s="173"/>
      <c r="XAW39" s="173"/>
      <c r="XAX39" s="173"/>
      <c r="XAY39" s="173"/>
      <c r="XAZ39" s="173"/>
      <c r="XBA39" s="173"/>
      <c r="XBB39" s="173"/>
      <c r="XBC39" s="173"/>
      <c r="XBD39" s="173"/>
      <c r="XBE39" s="173"/>
      <c r="XBF39" s="173"/>
      <c r="XBG39" s="173"/>
      <c r="XBH39" s="173"/>
      <c r="XBI39" s="173"/>
      <c r="XBJ39" s="173"/>
      <c r="XBK39" s="173"/>
      <c r="XBL39" s="173"/>
      <c r="XBM39" s="173"/>
      <c r="XBN39" s="173"/>
      <c r="XBO39" s="173"/>
      <c r="XBP39" s="173"/>
      <c r="XBQ39" s="173"/>
      <c r="XBR39" s="173"/>
      <c r="XBS39" s="173"/>
      <c r="XBT39" s="173"/>
      <c r="XBU39" s="173"/>
      <c r="XBV39" s="173"/>
      <c r="XBW39" s="173"/>
      <c r="XBX39" s="173"/>
      <c r="XBY39" s="173"/>
      <c r="XBZ39" s="173"/>
      <c r="XCA39" s="173"/>
      <c r="XCB39" s="173"/>
      <c r="XCC39" s="173"/>
      <c r="XCD39" s="173"/>
      <c r="XCE39" s="173"/>
      <c r="XCF39" s="173"/>
      <c r="XCG39" s="173"/>
      <c r="XCH39" s="173"/>
      <c r="XCI39" s="173"/>
      <c r="XCJ39" s="173"/>
      <c r="XCK39" s="173"/>
      <c r="XCL39" s="173"/>
      <c r="XCM39" s="173"/>
      <c r="XCN39" s="173"/>
      <c r="XCO39" s="173"/>
      <c r="XCP39" s="173"/>
      <c r="XCQ39" s="173"/>
      <c r="XCR39" s="173"/>
      <c r="XCS39" s="173"/>
      <c r="XCT39" s="173"/>
      <c r="XCU39" s="173"/>
      <c r="XCV39" s="173"/>
      <c r="XCW39" s="173"/>
      <c r="XCX39" s="173"/>
      <c r="XCY39" s="173"/>
      <c r="XCZ39" s="173"/>
      <c r="XDA39" s="173"/>
      <c r="XDB39" s="173"/>
      <c r="XDC39" s="173"/>
      <c r="XDD39" s="173"/>
      <c r="XDE39" s="173"/>
      <c r="XDF39" s="173"/>
      <c r="XDG39" s="173"/>
      <c r="XDH39" s="173"/>
      <c r="XDI39" s="173"/>
      <c r="XDJ39" s="173"/>
      <c r="XDK39" s="173"/>
      <c r="XDL39" s="173"/>
      <c r="XDM39" s="173"/>
      <c r="XDN39" s="173"/>
      <c r="XDO39" s="173"/>
      <c r="XDP39" s="173"/>
      <c r="XDQ39" s="173"/>
      <c r="XDR39" s="173"/>
      <c r="XDS39" s="173"/>
      <c r="XDT39" s="173"/>
      <c r="XDU39" s="173"/>
      <c r="XDV39" s="173"/>
      <c r="XDW39" s="173"/>
      <c r="XDX39" s="173"/>
      <c r="XDY39" s="173"/>
      <c r="XDZ39" s="173"/>
      <c r="XEA39" s="173"/>
      <c r="XEB39" s="173"/>
      <c r="XEC39" s="173"/>
      <c r="XED39" s="173"/>
      <c r="XEE39" s="173"/>
      <c r="XEF39" s="173"/>
      <c r="XEG39" s="173"/>
      <c r="XEH39" s="173"/>
      <c r="XEI39" s="173"/>
      <c r="XEJ39" s="173"/>
      <c r="XEK39" s="173"/>
      <c r="XEL39" s="173"/>
      <c r="XEM39" s="173"/>
      <c r="XEN39" s="173"/>
      <c r="XEO39" s="173"/>
      <c r="XEP39" s="173"/>
      <c r="XEQ39" s="173"/>
      <c r="XER39" s="173"/>
      <c r="XES39" s="173"/>
      <c r="XET39" s="173"/>
      <c r="XEU39" s="173"/>
      <c r="XEV39" s="173"/>
      <c r="XEW39" s="173"/>
      <c r="XEX39" s="173"/>
      <c r="XEY39" s="173"/>
      <c r="XEZ39" s="173"/>
      <c r="XFA39" s="173"/>
      <c r="XFB39" s="173"/>
      <c r="XFC39" s="173"/>
      <c r="XFD39" s="173"/>
    </row>
    <row r="40" spans="1:16 9984:16384">
      <c r="NSZ40" s="173"/>
      <c r="NTA40" s="173"/>
      <c r="NTB40" s="173"/>
      <c r="NTC40" s="173"/>
      <c r="NTD40" s="173"/>
      <c r="NTE40" s="173"/>
      <c r="NTF40" s="173"/>
      <c r="NTG40" s="173"/>
      <c r="NTH40" s="173"/>
      <c r="NTI40" s="173"/>
      <c r="NTJ40" s="173"/>
      <c r="NTK40" s="173"/>
      <c r="NTL40" s="173"/>
      <c r="NTM40" s="173"/>
      <c r="NTN40" s="173"/>
      <c r="NTO40" s="173"/>
      <c r="NTP40" s="173"/>
      <c r="NTQ40" s="173"/>
      <c r="NTR40" s="173"/>
      <c r="NTS40" s="173"/>
      <c r="NTT40" s="173"/>
      <c r="NTU40" s="173"/>
      <c r="NTV40" s="173"/>
      <c r="NTW40" s="173"/>
      <c r="NTX40" s="173"/>
      <c r="NTY40" s="173"/>
      <c r="NTZ40" s="173"/>
      <c r="NUA40" s="173"/>
      <c r="NUB40" s="173"/>
      <c r="NUC40" s="173"/>
      <c r="NUD40" s="173"/>
      <c r="NUE40" s="173"/>
      <c r="NUF40" s="173"/>
      <c r="NUG40" s="173"/>
      <c r="NUH40" s="173"/>
      <c r="NUI40" s="173"/>
      <c r="NUJ40" s="173"/>
      <c r="NUK40" s="173"/>
      <c r="NUL40" s="173"/>
      <c r="NUM40" s="173"/>
      <c r="NUN40" s="173"/>
      <c r="NUO40" s="173"/>
      <c r="NUP40" s="173"/>
      <c r="NUQ40" s="173"/>
      <c r="NUR40" s="173"/>
      <c r="NUS40" s="173"/>
      <c r="NUT40" s="173"/>
      <c r="NUU40" s="173"/>
      <c r="NUV40" s="173"/>
      <c r="NUW40" s="173"/>
      <c r="NUX40" s="173"/>
      <c r="NUY40" s="173"/>
      <c r="NUZ40" s="173"/>
      <c r="NVA40" s="173"/>
      <c r="NVB40" s="173"/>
      <c r="NVC40" s="173"/>
      <c r="NVD40" s="173"/>
      <c r="NVE40" s="173"/>
      <c r="NVF40" s="173"/>
      <c r="NVG40" s="173"/>
      <c r="NVH40" s="173"/>
      <c r="NVI40" s="173"/>
      <c r="NVJ40" s="173"/>
      <c r="NVK40" s="173"/>
      <c r="NVL40" s="173"/>
      <c r="NVM40" s="173"/>
      <c r="NVN40" s="173"/>
      <c r="NVO40" s="173"/>
      <c r="NVP40" s="173"/>
      <c r="NVQ40" s="173"/>
      <c r="NVR40" s="173"/>
      <c r="NVS40" s="173"/>
      <c r="NVT40" s="173"/>
      <c r="NVU40" s="173"/>
      <c r="NVV40" s="173"/>
      <c r="NVW40" s="173"/>
      <c r="NVX40" s="173"/>
      <c r="NVY40" s="173"/>
      <c r="NVZ40" s="173"/>
      <c r="NWA40" s="173"/>
      <c r="NWB40" s="173"/>
      <c r="NWC40" s="173"/>
      <c r="NWD40" s="173"/>
      <c r="NWE40" s="173"/>
      <c r="NWF40" s="173"/>
      <c r="NWG40" s="173"/>
      <c r="NWH40" s="173"/>
      <c r="NWI40" s="173"/>
      <c r="NWJ40" s="173"/>
      <c r="NWK40" s="173"/>
      <c r="NWL40" s="173"/>
      <c r="NWM40" s="173"/>
      <c r="NWN40" s="173"/>
      <c r="NWO40" s="173"/>
      <c r="NWP40" s="173"/>
      <c r="NWQ40" s="173"/>
      <c r="NWR40" s="173"/>
      <c r="NWS40" s="173"/>
      <c r="NWT40" s="173"/>
      <c r="NWU40" s="173"/>
      <c r="NWV40" s="173"/>
      <c r="NWW40" s="173"/>
      <c r="NWX40" s="173"/>
      <c r="NWY40" s="173"/>
      <c r="NWZ40" s="173"/>
      <c r="NXA40" s="173"/>
      <c r="NXB40" s="173"/>
      <c r="NXC40" s="173"/>
      <c r="NXD40" s="173"/>
      <c r="NXE40" s="173"/>
      <c r="NXF40" s="173"/>
      <c r="NXG40" s="173"/>
      <c r="NXH40" s="173"/>
      <c r="NXI40" s="173"/>
      <c r="NXJ40" s="173"/>
      <c r="NXK40" s="173"/>
      <c r="NXL40" s="173"/>
      <c r="NXM40" s="173"/>
      <c r="NXN40" s="173"/>
      <c r="NXO40" s="173"/>
      <c r="NXP40" s="173"/>
      <c r="NXQ40" s="173"/>
      <c r="NXR40" s="173"/>
      <c r="NXS40" s="173"/>
      <c r="NXT40" s="173"/>
      <c r="NXU40" s="173"/>
      <c r="NXV40" s="173"/>
      <c r="NXW40" s="173"/>
      <c r="NXX40" s="173"/>
      <c r="NXY40" s="173"/>
      <c r="NXZ40" s="173"/>
      <c r="NYA40" s="173"/>
      <c r="NYB40" s="173"/>
      <c r="NYC40" s="173"/>
      <c r="NYD40" s="173"/>
      <c r="NYE40" s="173"/>
      <c r="NYF40" s="173"/>
      <c r="NYG40" s="173"/>
      <c r="NYH40" s="173"/>
      <c r="NYI40" s="173"/>
      <c r="NYJ40" s="173"/>
      <c r="NYK40" s="173"/>
      <c r="NYL40" s="173"/>
      <c r="NYM40" s="173"/>
      <c r="NYN40" s="173"/>
      <c r="NYO40" s="173"/>
      <c r="NYP40" s="173"/>
      <c r="NYQ40" s="173"/>
      <c r="NYR40" s="173"/>
      <c r="NYS40" s="173"/>
      <c r="NYT40" s="173"/>
      <c r="NYU40" s="173"/>
      <c r="NYV40" s="173"/>
      <c r="NYW40" s="173"/>
      <c r="NYX40" s="173"/>
      <c r="NYY40" s="173"/>
      <c r="NYZ40" s="173"/>
      <c r="NZA40" s="173"/>
      <c r="NZB40" s="173"/>
      <c r="NZC40" s="173"/>
      <c r="NZD40" s="173"/>
      <c r="NZE40" s="173"/>
      <c r="NZF40" s="173"/>
      <c r="NZG40" s="173"/>
      <c r="NZH40" s="173"/>
      <c r="NZI40" s="173"/>
      <c r="NZJ40" s="173"/>
      <c r="NZK40" s="173"/>
      <c r="NZL40" s="173"/>
      <c r="NZM40" s="173"/>
      <c r="NZN40" s="173"/>
      <c r="NZO40" s="173"/>
      <c r="NZP40" s="173"/>
      <c r="NZQ40" s="173"/>
      <c r="NZR40" s="173"/>
      <c r="NZS40" s="173"/>
      <c r="NZT40" s="173"/>
      <c r="NZU40" s="173"/>
      <c r="NZV40" s="173"/>
      <c r="NZW40" s="173"/>
      <c r="NZX40" s="173"/>
      <c r="NZY40" s="173"/>
      <c r="NZZ40" s="173"/>
      <c r="OAA40" s="173"/>
      <c r="OAB40" s="173"/>
      <c r="OAC40" s="173"/>
      <c r="OAD40" s="173"/>
      <c r="OAE40" s="173"/>
      <c r="OAF40" s="173"/>
      <c r="OAG40" s="173"/>
      <c r="OAH40" s="173"/>
      <c r="OAI40" s="173"/>
      <c r="OAJ40" s="173"/>
      <c r="OAK40" s="173"/>
      <c r="OAL40" s="173"/>
      <c r="OAM40" s="173"/>
      <c r="OAN40" s="173"/>
      <c r="OAO40" s="173"/>
      <c r="OAP40" s="173"/>
      <c r="OAQ40" s="173"/>
      <c r="OAR40" s="173"/>
      <c r="OAS40" s="173"/>
      <c r="OAT40" s="173"/>
      <c r="OAU40" s="173"/>
      <c r="OAV40" s="173"/>
      <c r="OAW40" s="173"/>
      <c r="OAX40" s="173"/>
      <c r="OAY40" s="173"/>
      <c r="OAZ40" s="173"/>
      <c r="OBA40" s="173"/>
      <c r="OBB40" s="173"/>
      <c r="OBC40" s="173"/>
      <c r="OBD40" s="173"/>
      <c r="OBE40" s="173"/>
      <c r="OBF40" s="173"/>
      <c r="OBG40" s="173"/>
      <c r="OBH40" s="173"/>
      <c r="OBI40" s="173"/>
      <c r="OBJ40" s="173"/>
      <c r="OBK40" s="173"/>
      <c r="OBL40" s="173"/>
      <c r="OBM40" s="173"/>
      <c r="OBN40" s="173"/>
      <c r="OBO40" s="173"/>
      <c r="OBP40" s="173"/>
      <c r="OBQ40" s="173"/>
      <c r="OBR40" s="173"/>
      <c r="OBS40" s="173"/>
      <c r="OBT40" s="173"/>
      <c r="OBU40" s="173"/>
      <c r="OBV40" s="173"/>
      <c r="OBW40" s="173"/>
      <c r="OBX40" s="173"/>
      <c r="OBY40" s="173"/>
      <c r="OBZ40" s="173"/>
      <c r="OCA40" s="173"/>
      <c r="OCB40" s="173"/>
      <c r="OCC40" s="173"/>
      <c r="OCD40" s="173"/>
      <c r="OCE40" s="173"/>
      <c r="OCF40" s="173"/>
      <c r="OCG40" s="173"/>
      <c r="OCH40" s="173"/>
      <c r="OCI40" s="173"/>
      <c r="OCJ40" s="173"/>
      <c r="OCK40" s="173"/>
      <c r="OCL40" s="173"/>
      <c r="OCM40" s="173"/>
      <c r="OCN40" s="173"/>
      <c r="OCO40" s="173"/>
      <c r="OCP40" s="173"/>
      <c r="OCQ40" s="173"/>
      <c r="OCR40" s="173"/>
      <c r="OCS40" s="173"/>
      <c r="OCT40" s="173"/>
      <c r="OCU40" s="173"/>
      <c r="OCV40" s="173"/>
      <c r="OCW40" s="173"/>
      <c r="OCX40" s="173"/>
      <c r="OCY40" s="173"/>
      <c r="OCZ40" s="173"/>
      <c r="ODA40" s="173"/>
      <c r="ODB40" s="173"/>
      <c r="ODC40" s="173"/>
      <c r="ODD40" s="173"/>
      <c r="ODE40" s="173"/>
      <c r="ODF40" s="173"/>
      <c r="ODG40" s="173"/>
      <c r="ODH40" s="173"/>
      <c r="ODI40" s="173"/>
      <c r="ODJ40" s="173"/>
      <c r="ODK40" s="173"/>
      <c r="ODL40" s="173"/>
      <c r="ODM40" s="173"/>
      <c r="ODN40" s="173"/>
      <c r="ODO40" s="173"/>
      <c r="ODP40" s="173"/>
      <c r="ODQ40" s="173"/>
      <c r="ODR40" s="173"/>
      <c r="ODS40" s="173"/>
      <c r="ODT40" s="173"/>
      <c r="ODU40" s="173"/>
      <c r="ODV40" s="173"/>
      <c r="ODW40" s="173"/>
      <c r="ODX40" s="173"/>
      <c r="ODY40" s="173"/>
      <c r="ODZ40" s="173"/>
      <c r="OEA40" s="173"/>
      <c r="OEB40" s="173"/>
      <c r="OEC40" s="173"/>
      <c r="OED40" s="173"/>
      <c r="OEE40" s="173"/>
      <c r="OEF40" s="173"/>
      <c r="OEG40" s="173"/>
      <c r="OEH40" s="173"/>
      <c r="OEI40" s="173"/>
      <c r="OEJ40" s="173"/>
      <c r="OEK40" s="173"/>
      <c r="OEL40" s="173"/>
      <c r="OEM40" s="173"/>
      <c r="OEN40" s="173"/>
      <c r="OEO40" s="173"/>
      <c r="OEP40" s="173"/>
      <c r="OEQ40" s="173"/>
      <c r="OER40" s="173"/>
      <c r="OES40" s="173"/>
      <c r="OET40" s="173"/>
      <c r="OEU40" s="173"/>
      <c r="OEV40" s="173"/>
      <c r="OEW40" s="173"/>
      <c r="OEX40" s="173"/>
      <c r="OEY40" s="173"/>
      <c r="OEZ40" s="173"/>
      <c r="OFA40" s="173"/>
      <c r="OFB40" s="173"/>
      <c r="OFC40" s="173"/>
      <c r="OFD40" s="173"/>
      <c r="OFE40" s="173"/>
      <c r="OFF40" s="173"/>
      <c r="OFG40" s="173"/>
      <c r="OFH40" s="173"/>
      <c r="OFI40" s="173"/>
      <c r="OFJ40" s="173"/>
      <c r="OFK40" s="173"/>
      <c r="OFL40" s="173"/>
      <c r="OFM40" s="173"/>
      <c r="OFN40" s="173"/>
      <c r="OFO40" s="173"/>
      <c r="OFP40" s="173"/>
      <c r="OFQ40" s="173"/>
      <c r="OFR40" s="173"/>
      <c r="OFS40" s="173"/>
      <c r="OFT40" s="173"/>
      <c r="OFU40" s="173"/>
      <c r="OFV40" s="173"/>
      <c r="OFW40" s="173"/>
      <c r="OFX40" s="173"/>
      <c r="OFY40" s="173"/>
      <c r="OFZ40" s="173"/>
      <c r="OGA40" s="173"/>
      <c r="OGB40" s="173"/>
      <c r="OGC40" s="173"/>
      <c r="OGD40" s="173"/>
      <c r="OGE40" s="173"/>
      <c r="OGF40" s="173"/>
      <c r="OGG40" s="173"/>
      <c r="OGH40" s="173"/>
      <c r="OGI40" s="173"/>
      <c r="OGJ40" s="173"/>
      <c r="OGK40" s="173"/>
      <c r="OGL40" s="173"/>
      <c r="OGM40" s="173"/>
      <c r="OGN40" s="173"/>
      <c r="OGO40" s="173"/>
      <c r="OGP40" s="173"/>
      <c r="OGQ40" s="173"/>
      <c r="OGR40" s="173"/>
      <c r="OGS40" s="173"/>
      <c r="OGT40" s="173"/>
      <c r="OGU40" s="173"/>
      <c r="OGV40" s="173"/>
      <c r="OGW40" s="173"/>
      <c r="OGX40" s="173"/>
      <c r="OGY40" s="173"/>
      <c r="OGZ40" s="173"/>
      <c r="OHA40" s="173"/>
      <c r="OHB40" s="173"/>
      <c r="OHC40" s="173"/>
      <c r="OHD40" s="173"/>
      <c r="OHE40" s="173"/>
      <c r="OHF40" s="173"/>
      <c r="OHG40" s="173"/>
      <c r="OHH40" s="173"/>
      <c r="OHI40" s="173"/>
      <c r="OHJ40" s="173"/>
      <c r="OHK40" s="173"/>
      <c r="OHL40" s="173"/>
      <c r="OHM40" s="173"/>
      <c r="OHN40" s="173"/>
      <c r="OHO40" s="173"/>
      <c r="OHP40" s="173"/>
      <c r="OHQ40" s="173"/>
      <c r="OHR40" s="173"/>
      <c r="OHS40" s="173"/>
      <c r="OHT40" s="173"/>
      <c r="OHU40" s="173"/>
      <c r="OHV40" s="173"/>
      <c r="OHW40" s="173"/>
      <c r="OHX40" s="173"/>
      <c r="OHY40" s="173"/>
      <c r="OHZ40" s="173"/>
      <c r="OIA40" s="173"/>
      <c r="OIB40" s="173"/>
      <c r="OIC40" s="173"/>
      <c r="OID40" s="173"/>
      <c r="OIE40" s="173"/>
      <c r="OIF40" s="173"/>
      <c r="OIG40" s="173"/>
      <c r="OIH40" s="173"/>
      <c r="OII40" s="173"/>
      <c r="OIJ40" s="173"/>
      <c r="OIK40" s="173"/>
      <c r="OIL40" s="173"/>
      <c r="OIM40" s="173"/>
      <c r="OIN40" s="173"/>
      <c r="OIO40" s="173"/>
      <c r="OIP40" s="173"/>
      <c r="OIQ40" s="173"/>
      <c r="OIR40" s="173"/>
      <c r="OIS40" s="173"/>
      <c r="OIT40" s="173"/>
      <c r="OIU40" s="173"/>
      <c r="OIV40" s="173"/>
      <c r="OIW40" s="173"/>
      <c r="OIX40" s="173"/>
      <c r="OIY40" s="173"/>
      <c r="OIZ40" s="173"/>
      <c r="OJA40" s="173"/>
      <c r="OJB40" s="173"/>
      <c r="OJC40" s="173"/>
      <c r="OJD40" s="173"/>
      <c r="OJE40" s="173"/>
      <c r="OJF40" s="173"/>
      <c r="OJG40" s="173"/>
      <c r="OJH40" s="173"/>
      <c r="OJI40" s="173"/>
      <c r="OJJ40" s="173"/>
      <c r="OJK40" s="173"/>
      <c r="OJL40" s="173"/>
      <c r="OJM40" s="173"/>
      <c r="OJN40" s="173"/>
      <c r="OJO40" s="173"/>
      <c r="OJP40" s="173"/>
      <c r="OJQ40" s="173"/>
      <c r="OJR40" s="173"/>
      <c r="OJS40" s="173"/>
      <c r="OJT40" s="173"/>
      <c r="OJU40" s="173"/>
      <c r="OJV40" s="173"/>
      <c r="OJW40" s="173"/>
      <c r="OJX40" s="173"/>
      <c r="OJY40" s="173"/>
      <c r="OJZ40" s="173"/>
      <c r="OKA40" s="173"/>
      <c r="OKB40" s="173"/>
      <c r="OKC40" s="173"/>
      <c r="OKD40" s="173"/>
      <c r="OKE40" s="173"/>
      <c r="OKF40" s="173"/>
      <c r="OKG40" s="173"/>
      <c r="OKH40" s="173"/>
      <c r="OKI40" s="173"/>
      <c r="OKJ40" s="173"/>
      <c r="OKK40" s="173"/>
      <c r="OKL40" s="173"/>
      <c r="OKM40" s="173"/>
      <c r="OKN40" s="173"/>
      <c r="OKO40" s="173"/>
      <c r="OKP40" s="173"/>
      <c r="OKQ40" s="173"/>
      <c r="OKR40" s="173"/>
      <c r="OKS40" s="173"/>
      <c r="OKT40" s="173"/>
      <c r="OKU40" s="173"/>
      <c r="OKV40" s="173"/>
      <c r="OKW40" s="173"/>
      <c r="OKX40" s="173"/>
      <c r="OKY40" s="173"/>
      <c r="OKZ40" s="173"/>
      <c r="OLA40" s="173"/>
      <c r="OLB40" s="173"/>
      <c r="OLC40" s="173"/>
      <c r="OLD40" s="173"/>
      <c r="OLE40" s="173"/>
      <c r="OLF40" s="173"/>
      <c r="OLG40" s="173"/>
      <c r="OLH40" s="173"/>
      <c r="OLI40" s="173"/>
      <c r="OLJ40" s="173"/>
      <c r="OLK40" s="173"/>
      <c r="OLL40" s="173"/>
      <c r="OLM40" s="173"/>
      <c r="OLN40" s="173"/>
      <c r="OLO40" s="173"/>
      <c r="OLP40" s="173"/>
      <c r="OLQ40" s="173"/>
      <c r="OLR40" s="173"/>
      <c r="OLS40" s="173"/>
      <c r="OLT40" s="173"/>
      <c r="OLU40" s="173"/>
      <c r="OLV40" s="173"/>
      <c r="OLW40" s="173"/>
      <c r="OLX40" s="173"/>
      <c r="OLY40" s="173"/>
      <c r="OLZ40" s="173"/>
      <c r="OMA40" s="173"/>
      <c r="OMB40" s="173"/>
      <c r="OMC40" s="173"/>
      <c r="OMD40" s="173"/>
      <c r="OME40" s="173"/>
      <c r="OMF40" s="173"/>
      <c r="OMG40" s="173"/>
      <c r="OMH40" s="173"/>
      <c r="OMI40" s="173"/>
      <c r="OMJ40" s="173"/>
      <c r="OMK40" s="173"/>
      <c r="OML40" s="173"/>
      <c r="OMM40" s="173"/>
      <c r="OMN40" s="173"/>
      <c r="OMO40" s="173"/>
      <c r="OMP40" s="173"/>
      <c r="OMQ40" s="173"/>
      <c r="OMR40" s="173"/>
      <c r="OMS40" s="173"/>
      <c r="OMT40" s="173"/>
      <c r="OMU40" s="173"/>
      <c r="OMV40" s="173"/>
      <c r="OMW40" s="173"/>
      <c r="OMX40" s="173"/>
      <c r="OMY40" s="173"/>
      <c r="OMZ40" s="173"/>
      <c r="ONA40" s="173"/>
      <c r="ONB40" s="173"/>
      <c r="ONC40" s="173"/>
      <c r="OND40" s="173"/>
      <c r="ONE40" s="173"/>
      <c r="ONF40" s="173"/>
      <c r="ONG40" s="173"/>
      <c r="ONH40" s="173"/>
      <c r="ONI40" s="173"/>
      <c r="ONJ40" s="173"/>
      <c r="ONK40" s="173"/>
      <c r="ONL40" s="173"/>
      <c r="ONM40" s="173"/>
      <c r="ONN40" s="173"/>
      <c r="ONO40" s="173"/>
      <c r="ONP40" s="173"/>
      <c r="ONQ40" s="173"/>
      <c r="ONR40" s="173"/>
      <c r="ONS40" s="173"/>
      <c r="ONT40" s="173"/>
      <c r="ONU40" s="173"/>
      <c r="ONV40" s="173"/>
      <c r="ONW40" s="173"/>
      <c r="ONX40" s="173"/>
      <c r="ONY40" s="173"/>
      <c r="ONZ40" s="173"/>
      <c r="OOA40" s="173"/>
      <c r="OOB40" s="173"/>
      <c r="OOC40" s="173"/>
      <c r="OOD40" s="173"/>
      <c r="OOE40" s="173"/>
      <c r="OOF40" s="173"/>
      <c r="OOG40" s="173"/>
      <c r="OOH40" s="173"/>
      <c r="OOI40" s="173"/>
      <c r="OOJ40" s="173"/>
      <c r="OOK40" s="173"/>
      <c r="OOL40" s="173"/>
      <c r="OOM40" s="173"/>
      <c r="OON40" s="173"/>
      <c r="OOO40" s="173"/>
      <c r="OOP40" s="173"/>
      <c r="OOQ40" s="173"/>
      <c r="OOR40" s="173"/>
      <c r="OOS40" s="173"/>
      <c r="OOT40" s="173"/>
      <c r="OOU40" s="173"/>
      <c r="OOV40" s="173"/>
      <c r="OOW40" s="173"/>
      <c r="OOX40" s="173"/>
      <c r="OOY40" s="173"/>
      <c r="OOZ40" s="173"/>
      <c r="OPA40" s="173"/>
      <c r="OPB40" s="173"/>
      <c r="OPC40" s="173"/>
      <c r="OPD40" s="173"/>
      <c r="OPE40" s="173"/>
      <c r="OPF40" s="173"/>
      <c r="OPG40" s="173"/>
      <c r="OPH40" s="173"/>
      <c r="OPI40" s="173"/>
      <c r="OPJ40" s="173"/>
      <c r="OPK40" s="173"/>
      <c r="OPL40" s="173"/>
      <c r="OPM40" s="173"/>
      <c r="OPN40" s="173"/>
      <c r="OPO40" s="173"/>
      <c r="OPP40" s="173"/>
      <c r="OPQ40" s="173"/>
      <c r="OPR40" s="173"/>
      <c r="OPS40" s="173"/>
      <c r="OPT40" s="173"/>
      <c r="OPU40" s="173"/>
      <c r="OPV40" s="173"/>
      <c r="OPW40" s="173"/>
      <c r="OPX40" s="173"/>
      <c r="OPY40" s="173"/>
      <c r="OPZ40" s="173"/>
      <c r="OQA40" s="173"/>
      <c r="OQB40" s="173"/>
      <c r="OQC40" s="173"/>
      <c r="OQD40" s="173"/>
      <c r="OQE40" s="173"/>
      <c r="OQF40" s="173"/>
      <c r="OQG40" s="173"/>
      <c r="OQH40" s="173"/>
      <c r="OQI40" s="173"/>
      <c r="OQJ40" s="173"/>
      <c r="OQK40" s="173"/>
      <c r="OQL40" s="173"/>
      <c r="OQM40" s="173"/>
      <c r="OQN40" s="173"/>
      <c r="OQO40" s="173"/>
      <c r="OQP40" s="173"/>
      <c r="OQQ40" s="173"/>
      <c r="OQR40" s="173"/>
      <c r="OQS40" s="173"/>
      <c r="OQT40" s="173"/>
      <c r="OQU40" s="173"/>
      <c r="OQV40" s="173"/>
      <c r="OQW40" s="173"/>
      <c r="OQX40" s="173"/>
      <c r="OQY40" s="173"/>
      <c r="OQZ40" s="173"/>
      <c r="ORA40" s="173"/>
      <c r="ORB40" s="173"/>
      <c r="ORC40" s="173"/>
      <c r="ORD40" s="173"/>
      <c r="ORE40" s="173"/>
      <c r="ORF40" s="173"/>
      <c r="ORG40" s="173"/>
      <c r="ORH40" s="173"/>
      <c r="ORI40" s="173"/>
      <c r="ORJ40" s="173"/>
      <c r="ORK40" s="173"/>
      <c r="ORL40" s="173"/>
      <c r="ORM40" s="173"/>
      <c r="ORN40" s="173"/>
      <c r="ORO40" s="173"/>
      <c r="ORP40" s="173"/>
      <c r="ORQ40" s="173"/>
      <c r="ORR40" s="173"/>
      <c r="ORS40" s="173"/>
      <c r="ORT40" s="173"/>
      <c r="ORU40" s="173"/>
      <c r="ORV40" s="173"/>
      <c r="ORW40" s="173"/>
      <c r="ORX40" s="173"/>
      <c r="ORY40" s="173"/>
      <c r="ORZ40" s="173"/>
      <c r="OSA40" s="173"/>
      <c r="OSB40" s="173"/>
      <c r="OSC40" s="173"/>
      <c r="OSD40" s="173"/>
      <c r="OSE40" s="173"/>
      <c r="OSF40" s="173"/>
      <c r="OSG40" s="173"/>
      <c r="OSH40" s="173"/>
      <c r="OSI40" s="173"/>
      <c r="OSJ40" s="173"/>
      <c r="OSK40" s="173"/>
      <c r="OSL40" s="173"/>
      <c r="OSM40" s="173"/>
      <c r="OSN40" s="173"/>
      <c r="OSO40" s="173"/>
      <c r="OSP40" s="173"/>
      <c r="OSQ40" s="173"/>
      <c r="OSR40" s="173"/>
      <c r="OSS40" s="173"/>
      <c r="OST40" s="173"/>
      <c r="OSU40" s="173"/>
      <c r="OSV40" s="173"/>
      <c r="OSW40" s="173"/>
      <c r="OSX40" s="173"/>
      <c r="OSY40" s="173"/>
      <c r="OSZ40" s="173"/>
      <c r="OTA40" s="173"/>
      <c r="OTB40" s="173"/>
      <c r="OTC40" s="173"/>
      <c r="OTD40" s="173"/>
      <c r="OTE40" s="173"/>
      <c r="OTF40" s="173"/>
      <c r="OTG40" s="173"/>
      <c r="OTH40" s="173"/>
      <c r="OTI40" s="173"/>
      <c r="OTJ40" s="173"/>
      <c r="OTK40" s="173"/>
      <c r="OTL40" s="173"/>
      <c r="OTM40" s="173"/>
      <c r="OTN40" s="173"/>
      <c r="OTO40" s="173"/>
      <c r="OTP40" s="173"/>
      <c r="OTQ40" s="173"/>
      <c r="OTR40" s="173"/>
      <c r="OTS40" s="173"/>
      <c r="OTT40" s="173"/>
      <c r="OTU40" s="173"/>
      <c r="OTV40" s="173"/>
      <c r="OTW40" s="173"/>
      <c r="OTX40" s="173"/>
      <c r="OTY40" s="173"/>
      <c r="OTZ40" s="173"/>
      <c r="OUA40" s="173"/>
      <c r="OUB40" s="173"/>
      <c r="OUC40" s="173"/>
      <c r="OUD40" s="173"/>
      <c r="OUE40" s="173"/>
      <c r="OUF40" s="173"/>
      <c r="OUG40" s="173"/>
      <c r="OUH40" s="173"/>
      <c r="OUI40" s="173"/>
      <c r="OUJ40" s="173"/>
      <c r="OUK40" s="173"/>
      <c r="OUL40" s="173"/>
      <c r="OUM40" s="173"/>
      <c r="OUN40" s="173"/>
      <c r="OUO40" s="173"/>
      <c r="OUP40" s="173"/>
      <c r="OUQ40" s="173"/>
      <c r="OUR40" s="173"/>
      <c r="OUS40" s="173"/>
      <c r="OUT40" s="173"/>
      <c r="OUU40" s="173"/>
      <c r="OUV40" s="173"/>
      <c r="OUW40" s="173"/>
      <c r="OUX40" s="173"/>
      <c r="OUY40" s="173"/>
      <c r="OUZ40" s="173"/>
      <c r="OVA40" s="173"/>
      <c r="OVB40" s="173"/>
      <c r="OVC40" s="173"/>
      <c r="OVD40" s="173"/>
      <c r="OVE40" s="173"/>
      <c r="OVF40" s="173"/>
      <c r="OVG40" s="173"/>
      <c r="OVH40" s="173"/>
      <c r="OVI40" s="173"/>
      <c r="OVJ40" s="173"/>
      <c r="OVK40" s="173"/>
      <c r="OVL40" s="173"/>
      <c r="OVM40" s="173"/>
      <c r="OVN40" s="173"/>
      <c r="OVO40" s="173"/>
      <c r="OVP40" s="173"/>
      <c r="OVQ40" s="173"/>
      <c r="OVR40" s="173"/>
      <c r="OVS40" s="173"/>
      <c r="OVT40" s="173"/>
      <c r="OVU40" s="173"/>
      <c r="OVV40" s="173"/>
      <c r="OVW40" s="173"/>
      <c r="OVX40" s="173"/>
      <c r="OVY40" s="173"/>
      <c r="OVZ40" s="173"/>
      <c r="OWA40" s="173"/>
      <c r="OWB40" s="173"/>
      <c r="OWC40" s="173"/>
      <c r="OWD40" s="173"/>
      <c r="OWE40" s="173"/>
      <c r="OWF40" s="173"/>
      <c r="OWG40" s="173"/>
      <c r="OWH40" s="173"/>
      <c r="OWI40" s="173"/>
      <c r="OWJ40" s="173"/>
      <c r="OWK40" s="173"/>
      <c r="OWL40" s="173"/>
      <c r="OWM40" s="173"/>
      <c r="OWN40" s="173"/>
      <c r="OWO40" s="173"/>
      <c r="OWP40" s="173"/>
      <c r="OWQ40" s="173"/>
      <c r="OWR40" s="173"/>
      <c r="OWS40" s="173"/>
      <c r="OWT40" s="173"/>
      <c r="OWU40" s="173"/>
      <c r="OWV40" s="173"/>
      <c r="OWW40" s="173"/>
      <c r="OWX40" s="173"/>
      <c r="OWY40" s="173"/>
      <c r="OWZ40" s="173"/>
      <c r="OXA40" s="173"/>
      <c r="OXB40" s="173"/>
      <c r="OXC40" s="173"/>
      <c r="OXD40" s="173"/>
      <c r="OXE40" s="173"/>
      <c r="OXF40" s="173"/>
      <c r="OXG40" s="173"/>
      <c r="OXH40" s="173"/>
      <c r="OXI40" s="173"/>
      <c r="OXJ40" s="173"/>
      <c r="OXK40" s="173"/>
      <c r="OXL40" s="173"/>
      <c r="OXM40" s="173"/>
      <c r="OXN40" s="173"/>
      <c r="OXO40" s="173"/>
      <c r="OXP40" s="173"/>
      <c r="OXQ40" s="173"/>
      <c r="OXR40" s="173"/>
      <c r="OXS40" s="173"/>
      <c r="OXT40" s="173"/>
      <c r="OXU40" s="173"/>
      <c r="OXV40" s="173"/>
      <c r="OXW40" s="173"/>
      <c r="OXX40" s="173"/>
      <c r="OXY40" s="173"/>
      <c r="OXZ40" s="173"/>
      <c r="OYA40" s="173"/>
      <c r="OYB40" s="173"/>
      <c r="OYC40" s="173"/>
      <c r="OYD40" s="173"/>
      <c r="OYE40" s="173"/>
      <c r="OYF40" s="173"/>
      <c r="OYG40" s="173"/>
      <c r="OYH40" s="173"/>
      <c r="OYI40" s="173"/>
      <c r="OYJ40" s="173"/>
      <c r="OYK40" s="173"/>
      <c r="OYL40" s="173"/>
      <c r="OYM40" s="173"/>
      <c r="OYN40" s="173"/>
      <c r="OYO40" s="173"/>
      <c r="OYP40" s="173"/>
      <c r="OYQ40" s="173"/>
      <c r="OYR40" s="173"/>
      <c r="OYS40" s="173"/>
      <c r="OYT40" s="173"/>
      <c r="OYU40" s="173"/>
      <c r="OYV40" s="173"/>
      <c r="OYW40" s="173"/>
      <c r="OYX40" s="173"/>
      <c r="OYY40" s="173"/>
      <c r="OYZ40" s="173"/>
      <c r="OZA40" s="173"/>
      <c r="OZB40" s="173"/>
      <c r="OZC40" s="173"/>
      <c r="OZD40" s="173"/>
      <c r="OZE40" s="173"/>
      <c r="OZF40" s="173"/>
      <c r="OZG40" s="173"/>
      <c r="OZH40" s="173"/>
      <c r="OZI40" s="173"/>
      <c r="OZJ40" s="173"/>
      <c r="OZK40" s="173"/>
      <c r="OZL40" s="173"/>
      <c r="OZM40" s="173"/>
      <c r="OZN40" s="173"/>
      <c r="OZO40" s="173"/>
      <c r="OZP40" s="173"/>
      <c r="OZQ40" s="173"/>
      <c r="OZR40" s="173"/>
      <c r="OZS40" s="173"/>
      <c r="OZT40" s="173"/>
      <c r="OZU40" s="173"/>
      <c r="OZV40" s="173"/>
      <c r="OZW40" s="173"/>
      <c r="OZX40" s="173"/>
      <c r="OZY40" s="173"/>
      <c r="OZZ40" s="173"/>
      <c r="PAA40" s="173"/>
      <c r="PAB40" s="173"/>
      <c r="PAC40" s="173"/>
      <c r="PAD40" s="173"/>
      <c r="PAE40" s="173"/>
      <c r="PAF40" s="173"/>
      <c r="PAG40" s="173"/>
      <c r="PAH40" s="173"/>
      <c r="PAI40" s="173"/>
      <c r="PAJ40" s="173"/>
      <c r="PAK40" s="173"/>
      <c r="PAL40" s="173"/>
      <c r="PAM40" s="173"/>
      <c r="PAN40" s="173"/>
      <c r="PAO40" s="173"/>
      <c r="PAP40" s="173"/>
      <c r="PAQ40" s="173"/>
      <c r="PAR40" s="173"/>
      <c r="PAS40" s="173"/>
      <c r="PAT40" s="173"/>
      <c r="PAU40" s="173"/>
      <c r="PAV40" s="173"/>
      <c r="PAW40" s="173"/>
      <c r="PAX40" s="173"/>
      <c r="PAY40" s="173"/>
      <c r="PAZ40" s="173"/>
      <c r="PBA40" s="173"/>
      <c r="PBB40" s="173"/>
      <c r="PBC40" s="173"/>
      <c r="PBD40" s="173"/>
      <c r="PBE40" s="173"/>
      <c r="PBF40" s="173"/>
      <c r="PBG40" s="173"/>
      <c r="PBH40" s="173"/>
      <c r="PBI40" s="173"/>
      <c r="PBJ40" s="173"/>
      <c r="PBK40" s="173"/>
      <c r="PBL40" s="173"/>
      <c r="PBM40" s="173"/>
      <c r="PBN40" s="173"/>
      <c r="PBO40" s="173"/>
      <c r="PBP40" s="173"/>
      <c r="PBQ40" s="173"/>
      <c r="PBR40" s="173"/>
      <c r="PBS40" s="173"/>
      <c r="PBT40" s="173"/>
      <c r="PBU40" s="173"/>
      <c r="PBV40" s="173"/>
      <c r="PBW40" s="173"/>
      <c r="PBX40" s="173"/>
      <c r="PBY40" s="173"/>
      <c r="PBZ40" s="173"/>
      <c r="PCA40" s="173"/>
      <c r="PCB40" s="173"/>
      <c r="PCC40" s="173"/>
      <c r="PCD40" s="173"/>
      <c r="PCE40" s="173"/>
      <c r="PCF40" s="173"/>
      <c r="PCG40" s="173"/>
      <c r="PCH40" s="173"/>
      <c r="PCI40" s="173"/>
      <c r="PCJ40" s="173"/>
      <c r="PCK40" s="173"/>
      <c r="PCL40" s="173"/>
      <c r="PCM40" s="173"/>
      <c r="PCN40" s="173"/>
      <c r="PCO40" s="173"/>
      <c r="PCP40" s="173"/>
      <c r="PCQ40" s="173"/>
      <c r="PCR40" s="173"/>
      <c r="PCS40" s="173"/>
      <c r="PCT40" s="173"/>
      <c r="PCU40" s="173"/>
      <c r="PCV40" s="173"/>
      <c r="PCW40" s="173"/>
      <c r="PCX40" s="173"/>
      <c r="PCY40" s="173"/>
      <c r="PCZ40" s="173"/>
      <c r="PDA40" s="173"/>
      <c r="PDB40" s="173"/>
      <c r="PDC40" s="173"/>
      <c r="PDD40" s="173"/>
      <c r="PDE40" s="173"/>
      <c r="PDF40" s="173"/>
      <c r="PDG40" s="173"/>
      <c r="PDH40" s="173"/>
      <c r="PDI40" s="173"/>
      <c r="PDJ40" s="173"/>
      <c r="PDK40" s="173"/>
      <c r="PDL40" s="173"/>
      <c r="PDM40" s="173"/>
      <c r="PDN40" s="173"/>
      <c r="PDO40" s="173"/>
      <c r="PDP40" s="173"/>
      <c r="PDQ40" s="173"/>
      <c r="PDR40" s="173"/>
      <c r="PDS40" s="173"/>
      <c r="PDT40" s="173"/>
      <c r="PDU40" s="173"/>
      <c r="PDV40" s="173"/>
      <c r="PDW40" s="173"/>
      <c r="PDX40" s="173"/>
      <c r="PDY40" s="173"/>
      <c r="PDZ40" s="173"/>
      <c r="PEA40" s="173"/>
      <c r="PEB40" s="173"/>
      <c r="PEC40" s="173"/>
      <c r="PED40" s="173"/>
      <c r="PEE40" s="173"/>
      <c r="PEF40" s="173"/>
      <c r="PEG40" s="173"/>
      <c r="PEH40" s="173"/>
      <c r="PEI40" s="173"/>
      <c r="PEJ40" s="173"/>
      <c r="PEK40" s="173"/>
      <c r="PEL40" s="173"/>
      <c r="PEM40" s="173"/>
      <c r="PEN40" s="173"/>
      <c r="PEO40" s="173"/>
      <c r="PEP40" s="173"/>
      <c r="PEQ40" s="173"/>
      <c r="PER40" s="173"/>
      <c r="PES40" s="173"/>
      <c r="PET40" s="173"/>
      <c r="PEU40" s="173"/>
      <c r="PEV40" s="173"/>
      <c r="PEW40" s="173"/>
      <c r="PEX40" s="173"/>
      <c r="PEY40" s="173"/>
      <c r="PEZ40" s="173"/>
      <c r="PFA40" s="173"/>
      <c r="PFB40" s="173"/>
      <c r="PFC40" s="173"/>
      <c r="PFD40" s="173"/>
      <c r="PFE40" s="173"/>
      <c r="PFF40" s="173"/>
      <c r="PFG40" s="173"/>
      <c r="PFH40" s="173"/>
      <c r="PFI40" s="173"/>
      <c r="PFJ40" s="173"/>
      <c r="PFK40" s="173"/>
      <c r="PFL40" s="173"/>
      <c r="PFM40" s="173"/>
      <c r="PFN40" s="173"/>
      <c r="PFO40" s="173"/>
      <c r="PFP40" s="173"/>
      <c r="PFQ40" s="173"/>
      <c r="PFR40" s="173"/>
      <c r="PFS40" s="173"/>
      <c r="PFT40" s="173"/>
      <c r="PFU40" s="173"/>
      <c r="PFV40" s="173"/>
      <c r="PFW40" s="173"/>
      <c r="PFX40" s="173"/>
      <c r="PFY40" s="173"/>
      <c r="PFZ40" s="173"/>
      <c r="PGA40" s="173"/>
      <c r="PGB40" s="173"/>
      <c r="PGC40" s="173"/>
      <c r="PGD40" s="173"/>
      <c r="PGE40" s="173"/>
      <c r="PGF40" s="173"/>
      <c r="PGG40" s="173"/>
      <c r="PGH40" s="173"/>
      <c r="PGI40" s="173"/>
      <c r="PGJ40" s="173"/>
      <c r="PGK40" s="173"/>
      <c r="PGL40" s="173"/>
      <c r="PGM40" s="173"/>
      <c r="PGN40" s="173"/>
      <c r="PGO40" s="173"/>
      <c r="PGP40" s="173"/>
      <c r="PGQ40" s="173"/>
      <c r="PGR40" s="173"/>
      <c r="PGS40" s="173"/>
      <c r="PGT40" s="173"/>
      <c r="PGU40" s="173"/>
      <c r="PGV40" s="173"/>
      <c r="PGW40" s="173"/>
      <c r="PGX40" s="173"/>
      <c r="PGY40" s="173"/>
      <c r="PGZ40" s="173"/>
      <c r="PHA40" s="173"/>
      <c r="PHB40" s="173"/>
      <c r="PHC40" s="173"/>
      <c r="PHD40" s="173"/>
      <c r="PHE40" s="173"/>
      <c r="PHF40" s="173"/>
      <c r="PHG40" s="173"/>
      <c r="PHH40" s="173"/>
      <c r="PHI40" s="173"/>
      <c r="PHJ40" s="173"/>
      <c r="PHK40" s="173"/>
      <c r="PHL40" s="173"/>
      <c r="PHM40" s="173"/>
      <c r="PHN40" s="173"/>
      <c r="PHO40" s="173"/>
      <c r="PHP40" s="173"/>
      <c r="PHQ40" s="173"/>
      <c r="PHR40" s="173"/>
      <c r="PHS40" s="173"/>
      <c r="PHT40" s="173"/>
      <c r="PHU40" s="173"/>
      <c r="PHV40" s="173"/>
      <c r="PHW40" s="173"/>
      <c r="PHX40" s="173"/>
      <c r="PHY40" s="173"/>
      <c r="PHZ40" s="173"/>
      <c r="PIA40" s="173"/>
      <c r="PIB40" s="173"/>
      <c r="PIC40" s="173"/>
      <c r="PID40" s="173"/>
      <c r="PIE40" s="173"/>
      <c r="PIF40" s="173"/>
      <c r="PIG40" s="173"/>
      <c r="PIH40" s="173"/>
      <c r="PII40" s="173"/>
      <c r="PIJ40" s="173"/>
      <c r="PIK40" s="173"/>
      <c r="PIL40" s="173"/>
      <c r="PIM40" s="173"/>
      <c r="PIN40" s="173"/>
      <c r="PIO40" s="173"/>
      <c r="PIP40" s="173"/>
      <c r="PIQ40" s="173"/>
      <c r="PIR40" s="173"/>
      <c r="PIS40" s="173"/>
      <c r="PIT40" s="173"/>
      <c r="PIU40" s="173"/>
      <c r="PIV40" s="173"/>
      <c r="PIW40" s="173"/>
      <c r="PIX40" s="173"/>
      <c r="PIY40" s="173"/>
      <c r="PIZ40" s="173"/>
      <c r="PJA40" s="173"/>
      <c r="PJB40" s="173"/>
      <c r="PJC40" s="173"/>
      <c r="PJD40" s="173"/>
      <c r="PJE40" s="173"/>
      <c r="PJF40" s="173"/>
      <c r="PJG40" s="173"/>
      <c r="PJH40" s="173"/>
      <c r="PJI40" s="173"/>
      <c r="PJJ40" s="173"/>
      <c r="PJK40" s="173"/>
      <c r="PJL40" s="173"/>
      <c r="PJM40" s="173"/>
      <c r="PJN40" s="173"/>
      <c r="PJO40" s="173"/>
      <c r="PJP40" s="173"/>
      <c r="PJQ40" s="173"/>
      <c r="PJR40" s="173"/>
      <c r="PJS40" s="173"/>
      <c r="PJT40" s="173"/>
      <c r="PJU40" s="173"/>
      <c r="PJV40" s="173"/>
      <c r="PJW40" s="173"/>
      <c r="PJX40" s="173"/>
      <c r="PJY40" s="173"/>
      <c r="PJZ40" s="173"/>
      <c r="PKA40" s="173"/>
      <c r="PKB40" s="173"/>
      <c r="PKC40" s="173"/>
      <c r="PKD40" s="173"/>
      <c r="PKE40" s="173"/>
      <c r="PKF40" s="173"/>
      <c r="PKG40" s="173"/>
      <c r="PKH40" s="173"/>
      <c r="PKI40" s="173"/>
      <c r="PKJ40" s="173"/>
      <c r="PKK40" s="173"/>
      <c r="PKL40" s="173"/>
      <c r="PKM40" s="173"/>
      <c r="PKN40" s="173"/>
      <c r="PKO40" s="173"/>
      <c r="PKP40" s="173"/>
      <c r="PKQ40" s="173"/>
      <c r="PKR40" s="173"/>
      <c r="PKS40" s="173"/>
      <c r="PKT40" s="173"/>
      <c r="PKU40" s="173"/>
      <c r="PKV40" s="173"/>
      <c r="PKW40" s="173"/>
      <c r="PKX40" s="173"/>
      <c r="PKY40" s="173"/>
      <c r="PKZ40" s="173"/>
      <c r="PLA40" s="173"/>
      <c r="PLB40" s="173"/>
      <c r="PLC40" s="173"/>
      <c r="PLD40" s="173"/>
      <c r="PLE40" s="173"/>
      <c r="PLF40" s="173"/>
      <c r="PLG40" s="173"/>
      <c r="PLH40" s="173"/>
      <c r="PLI40" s="173"/>
      <c r="PLJ40" s="173"/>
      <c r="PLK40" s="173"/>
      <c r="PLL40" s="173"/>
      <c r="PLM40" s="173"/>
      <c r="PLN40" s="173"/>
      <c r="PLO40" s="173"/>
      <c r="PLP40" s="173"/>
      <c r="PLQ40" s="173"/>
      <c r="PLR40" s="173"/>
      <c r="PLS40" s="173"/>
      <c r="PLT40" s="173"/>
      <c r="PLU40" s="173"/>
      <c r="PLV40" s="173"/>
      <c r="PLW40" s="173"/>
      <c r="PLX40" s="173"/>
      <c r="PLY40" s="173"/>
      <c r="PLZ40" s="173"/>
      <c r="PMA40" s="173"/>
      <c r="PMB40" s="173"/>
      <c r="PMC40" s="173"/>
      <c r="PMD40" s="173"/>
      <c r="PME40" s="173"/>
      <c r="PMF40" s="173"/>
      <c r="PMG40" s="173"/>
      <c r="PMH40" s="173"/>
      <c r="PMI40" s="173"/>
      <c r="PMJ40" s="173"/>
      <c r="PMK40" s="173"/>
      <c r="PML40" s="173"/>
      <c r="PMM40" s="173"/>
      <c r="PMN40" s="173"/>
      <c r="PMO40" s="173"/>
      <c r="PMP40" s="173"/>
      <c r="PMQ40" s="173"/>
      <c r="PMR40" s="173"/>
      <c r="PMS40" s="173"/>
      <c r="PMT40" s="173"/>
      <c r="PMU40" s="173"/>
      <c r="PMV40" s="173"/>
      <c r="PMW40" s="173"/>
      <c r="PMX40" s="173"/>
      <c r="PMY40" s="173"/>
      <c r="PMZ40" s="173"/>
      <c r="PNA40" s="173"/>
      <c r="PNB40" s="173"/>
      <c r="PNC40" s="173"/>
      <c r="PND40" s="173"/>
      <c r="PNE40" s="173"/>
      <c r="PNF40" s="173"/>
      <c r="PNG40" s="173"/>
      <c r="PNH40" s="173"/>
      <c r="PNI40" s="173"/>
      <c r="PNJ40" s="173"/>
      <c r="PNK40" s="173"/>
      <c r="PNL40" s="173"/>
      <c r="PNM40" s="173"/>
      <c r="PNN40" s="173"/>
      <c r="PNO40" s="173"/>
      <c r="PNP40" s="173"/>
      <c r="PNQ40" s="173"/>
      <c r="PNR40" s="173"/>
      <c r="PNS40" s="173"/>
      <c r="PNT40" s="173"/>
      <c r="PNU40" s="173"/>
      <c r="PNV40" s="173"/>
      <c r="PNW40" s="173"/>
      <c r="PNX40" s="173"/>
      <c r="PNY40" s="173"/>
      <c r="PNZ40" s="173"/>
      <c r="POA40" s="173"/>
      <c r="POB40" s="173"/>
      <c r="POC40" s="173"/>
      <c r="POD40" s="173"/>
      <c r="POE40" s="173"/>
      <c r="POF40" s="173"/>
      <c r="POG40" s="173"/>
      <c r="POH40" s="173"/>
      <c r="POI40" s="173"/>
      <c r="POJ40" s="173"/>
      <c r="POK40" s="173"/>
      <c r="POL40" s="173"/>
      <c r="POM40" s="173"/>
      <c r="PON40" s="173"/>
      <c r="POO40" s="173"/>
      <c r="POP40" s="173"/>
      <c r="POQ40" s="173"/>
      <c r="POR40" s="173"/>
      <c r="POS40" s="173"/>
      <c r="POT40" s="173"/>
      <c r="POU40" s="173"/>
      <c r="POV40" s="173"/>
      <c r="POW40" s="173"/>
      <c r="POX40" s="173"/>
      <c r="POY40" s="173"/>
      <c r="POZ40" s="173"/>
      <c r="PPA40" s="173"/>
      <c r="PPB40" s="173"/>
      <c r="PPC40" s="173"/>
      <c r="PPD40" s="173"/>
      <c r="PPE40" s="173"/>
      <c r="PPF40" s="173"/>
      <c r="PPG40" s="173"/>
      <c r="PPH40" s="173"/>
      <c r="PPI40" s="173"/>
      <c r="PPJ40" s="173"/>
      <c r="PPK40" s="173"/>
      <c r="PPL40" s="173"/>
      <c r="PPM40" s="173"/>
      <c r="PPN40" s="173"/>
      <c r="PPO40" s="173"/>
      <c r="PPP40" s="173"/>
      <c r="PPQ40" s="173"/>
      <c r="PPR40" s="173"/>
      <c r="PPS40" s="173"/>
      <c r="PPT40" s="173"/>
      <c r="PPU40" s="173"/>
      <c r="PPV40" s="173"/>
      <c r="PPW40" s="173"/>
      <c r="PPX40" s="173"/>
      <c r="PPY40" s="173"/>
      <c r="PPZ40" s="173"/>
      <c r="PQA40" s="173"/>
      <c r="PQB40" s="173"/>
      <c r="PQC40" s="173"/>
      <c r="PQD40" s="173"/>
      <c r="PQE40" s="173"/>
      <c r="PQF40" s="173"/>
      <c r="PQG40" s="173"/>
      <c r="PQH40" s="173"/>
      <c r="PQI40" s="173"/>
      <c r="PQJ40" s="173"/>
      <c r="PQK40" s="173"/>
      <c r="PQL40" s="173"/>
      <c r="PQM40" s="173"/>
      <c r="PQN40" s="173"/>
      <c r="PQO40" s="173"/>
      <c r="PQP40" s="173"/>
      <c r="PQQ40" s="173"/>
      <c r="PQR40" s="173"/>
      <c r="PQS40" s="173"/>
      <c r="PQT40" s="173"/>
      <c r="PQU40" s="173"/>
      <c r="PQV40" s="173"/>
      <c r="PQW40" s="173"/>
      <c r="PQX40" s="173"/>
      <c r="PQY40" s="173"/>
      <c r="PQZ40" s="173"/>
      <c r="PRA40" s="173"/>
      <c r="PRB40" s="173"/>
      <c r="PRC40" s="173"/>
      <c r="PRD40" s="173"/>
      <c r="PRE40" s="173"/>
      <c r="PRF40" s="173"/>
      <c r="PRG40" s="173"/>
      <c r="PRH40" s="173"/>
      <c r="PRI40" s="173"/>
      <c r="PRJ40" s="173"/>
      <c r="PRK40" s="173"/>
      <c r="PRL40" s="173"/>
      <c r="PRM40" s="173"/>
      <c r="PRN40" s="173"/>
      <c r="PRO40" s="173"/>
      <c r="PRP40" s="173"/>
      <c r="PRQ40" s="173"/>
      <c r="PRR40" s="173"/>
      <c r="PRS40" s="173"/>
      <c r="PRT40" s="173"/>
      <c r="PRU40" s="173"/>
      <c r="PRV40" s="173"/>
      <c r="PRW40" s="173"/>
      <c r="PRX40" s="173"/>
      <c r="PRY40" s="173"/>
      <c r="PRZ40" s="173"/>
      <c r="PSA40" s="173"/>
      <c r="PSB40" s="173"/>
      <c r="PSC40" s="173"/>
      <c r="PSD40" s="173"/>
      <c r="PSE40" s="173"/>
      <c r="PSF40" s="173"/>
      <c r="PSG40" s="173"/>
      <c r="PSH40" s="173"/>
      <c r="PSI40" s="173"/>
      <c r="PSJ40" s="173"/>
      <c r="PSK40" s="173"/>
      <c r="PSL40" s="173"/>
      <c r="PSM40" s="173"/>
      <c r="PSN40" s="173"/>
      <c r="PSO40" s="173"/>
      <c r="PSP40" s="173"/>
      <c r="PSQ40" s="173"/>
      <c r="PSR40" s="173"/>
      <c r="PSS40" s="173"/>
      <c r="PST40" s="173"/>
      <c r="PSU40" s="173"/>
      <c r="PSV40" s="173"/>
      <c r="PSW40" s="173"/>
      <c r="PSX40" s="173"/>
      <c r="PSY40" s="173"/>
      <c r="PSZ40" s="173"/>
      <c r="PTA40" s="173"/>
      <c r="PTB40" s="173"/>
      <c r="PTC40" s="173"/>
      <c r="PTD40" s="173"/>
      <c r="PTE40" s="173"/>
      <c r="PTF40" s="173"/>
      <c r="PTG40" s="173"/>
      <c r="PTH40" s="173"/>
      <c r="PTI40" s="173"/>
      <c r="PTJ40" s="173"/>
      <c r="PTK40" s="173"/>
      <c r="PTL40" s="173"/>
      <c r="PTM40" s="173"/>
      <c r="PTN40" s="173"/>
      <c r="PTO40" s="173"/>
      <c r="PTP40" s="173"/>
      <c r="PTQ40" s="173"/>
      <c r="PTR40" s="173"/>
      <c r="PTS40" s="173"/>
      <c r="PTT40" s="173"/>
      <c r="PTU40" s="173"/>
      <c r="PTV40" s="173"/>
      <c r="PTW40" s="173"/>
      <c r="PTX40" s="173"/>
      <c r="PTY40" s="173"/>
      <c r="PTZ40" s="173"/>
      <c r="PUA40" s="173"/>
      <c r="PUB40" s="173"/>
      <c r="PUC40" s="173"/>
      <c r="PUD40" s="173"/>
      <c r="PUE40" s="173"/>
      <c r="PUF40" s="173"/>
      <c r="PUG40" s="173"/>
      <c r="PUH40" s="173"/>
      <c r="PUI40" s="173"/>
      <c r="PUJ40" s="173"/>
      <c r="PUK40" s="173"/>
      <c r="PUL40" s="173"/>
      <c r="PUM40" s="173"/>
      <c r="PUN40" s="173"/>
      <c r="PUO40" s="173"/>
      <c r="PUP40" s="173"/>
      <c r="PUQ40" s="173"/>
      <c r="PUR40" s="173"/>
      <c r="PUS40" s="173"/>
      <c r="PUT40" s="173"/>
      <c r="PUU40" s="173"/>
      <c r="PUV40" s="173"/>
      <c r="PUW40" s="173"/>
      <c r="PUX40" s="173"/>
      <c r="PUY40" s="173"/>
      <c r="PUZ40" s="173"/>
      <c r="PVA40" s="173"/>
      <c r="PVB40" s="173"/>
      <c r="PVC40" s="173"/>
      <c r="PVD40" s="173"/>
      <c r="PVE40" s="173"/>
      <c r="PVF40" s="173"/>
      <c r="PVG40" s="173"/>
      <c r="PVH40" s="173"/>
      <c r="PVI40" s="173"/>
      <c r="PVJ40" s="173"/>
      <c r="PVK40" s="173"/>
      <c r="PVL40" s="173"/>
      <c r="PVM40" s="173"/>
      <c r="PVN40" s="173"/>
      <c r="PVO40" s="173"/>
      <c r="PVP40" s="173"/>
      <c r="PVQ40" s="173"/>
      <c r="PVR40" s="173"/>
      <c r="PVS40" s="173"/>
      <c r="PVT40" s="173"/>
      <c r="PVU40" s="173"/>
      <c r="PVV40" s="173"/>
      <c r="PVW40" s="173"/>
      <c r="PVX40" s="173"/>
      <c r="PVY40" s="173"/>
      <c r="PVZ40" s="173"/>
      <c r="PWA40" s="173"/>
      <c r="PWB40" s="173"/>
      <c r="PWC40" s="173"/>
      <c r="PWD40" s="173"/>
      <c r="PWE40" s="173"/>
      <c r="PWF40" s="173"/>
      <c r="PWG40" s="173"/>
      <c r="PWH40" s="173"/>
      <c r="PWI40" s="173"/>
      <c r="PWJ40" s="173"/>
      <c r="PWK40" s="173"/>
      <c r="PWL40" s="173"/>
      <c r="PWM40" s="173"/>
      <c r="PWN40" s="173"/>
      <c r="PWO40" s="173"/>
      <c r="PWP40" s="173"/>
      <c r="PWQ40" s="173"/>
      <c r="PWR40" s="173"/>
      <c r="PWS40" s="173"/>
      <c r="PWT40" s="173"/>
      <c r="PWU40" s="173"/>
      <c r="PWV40" s="173"/>
      <c r="PWW40" s="173"/>
      <c r="PWX40" s="173"/>
      <c r="PWY40" s="173"/>
      <c r="PWZ40" s="173"/>
      <c r="PXA40" s="173"/>
      <c r="PXB40" s="173"/>
      <c r="PXC40" s="173"/>
      <c r="PXD40" s="173"/>
      <c r="PXE40" s="173"/>
      <c r="PXF40" s="173"/>
      <c r="PXG40" s="173"/>
      <c r="PXH40" s="173"/>
      <c r="PXI40" s="173"/>
      <c r="PXJ40" s="173"/>
      <c r="PXK40" s="173"/>
      <c r="PXL40" s="173"/>
      <c r="PXM40" s="173"/>
      <c r="PXN40" s="173"/>
      <c r="PXO40" s="173"/>
      <c r="PXP40" s="173"/>
      <c r="PXQ40" s="173"/>
      <c r="PXR40" s="173"/>
      <c r="PXS40" s="173"/>
      <c r="PXT40" s="173"/>
      <c r="PXU40" s="173"/>
      <c r="PXV40" s="173"/>
      <c r="PXW40" s="173"/>
      <c r="PXX40" s="173"/>
      <c r="PXY40" s="173"/>
      <c r="PXZ40" s="173"/>
      <c r="PYA40" s="173"/>
      <c r="PYB40" s="173"/>
      <c r="PYC40" s="173"/>
      <c r="PYD40" s="173"/>
      <c r="PYE40" s="173"/>
      <c r="PYF40" s="173"/>
      <c r="PYG40" s="173"/>
      <c r="PYH40" s="173"/>
      <c r="PYI40" s="173"/>
      <c r="PYJ40" s="173"/>
      <c r="PYK40" s="173"/>
      <c r="PYL40" s="173"/>
      <c r="PYM40" s="173"/>
      <c r="PYN40" s="173"/>
      <c r="PYO40" s="173"/>
      <c r="PYP40" s="173"/>
      <c r="PYQ40" s="173"/>
      <c r="PYR40" s="173"/>
      <c r="PYS40" s="173"/>
      <c r="PYT40" s="173"/>
      <c r="PYU40" s="173"/>
      <c r="PYV40" s="173"/>
      <c r="PYW40" s="173"/>
      <c r="PYX40" s="173"/>
      <c r="PYY40" s="173"/>
      <c r="PYZ40" s="173"/>
      <c r="PZA40" s="173"/>
      <c r="PZB40" s="173"/>
      <c r="PZC40" s="173"/>
      <c r="PZD40" s="173"/>
      <c r="PZE40" s="173"/>
      <c r="PZF40" s="173"/>
      <c r="PZG40" s="173"/>
      <c r="PZH40" s="173"/>
      <c r="PZI40" s="173"/>
      <c r="PZJ40" s="173"/>
      <c r="PZK40" s="173"/>
      <c r="PZL40" s="173"/>
      <c r="PZM40" s="173"/>
      <c r="PZN40" s="173"/>
      <c r="PZO40" s="173"/>
      <c r="PZP40" s="173"/>
      <c r="PZQ40" s="173"/>
      <c r="PZR40" s="173"/>
      <c r="PZS40" s="173"/>
      <c r="PZT40" s="173"/>
      <c r="PZU40" s="173"/>
      <c r="PZV40" s="173"/>
      <c r="PZW40" s="173"/>
      <c r="PZX40" s="173"/>
      <c r="PZY40" s="173"/>
      <c r="PZZ40" s="173"/>
      <c r="QAA40" s="173"/>
      <c r="QAB40" s="173"/>
      <c r="QAC40" s="173"/>
      <c r="QAD40" s="173"/>
      <c r="QAE40" s="173"/>
      <c r="QAF40" s="173"/>
      <c r="QAG40" s="173"/>
      <c r="QAH40" s="173"/>
      <c r="QAI40" s="173"/>
      <c r="QAJ40" s="173"/>
      <c r="QAK40" s="173"/>
      <c r="QAL40" s="173"/>
      <c r="QAM40" s="173"/>
      <c r="QAN40" s="173"/>
      <c r="QAO40" s="173"/>
      <c r="QAP40" s="173"/>
      <c r="QAQ40" s="173"/>
      <c r="QAR40" s="173"/>
      <c r="QAS40" s="173"/>
      <c r="QAT40" s="173"/>
      <c r="QAU40" s="173"/>
      <c r="QAV40" s="173"/>
      <c r="QAW40" s="173"/>
      <c r="QAX40" s="173"/>
      <c r="QAY40" s="173"/>
      <c r="QAZ40" s="173"/>
      <c r="QBA40" s="173"/>
      <c r="QBB40" s="173"/>
      <c r="QBC40" s="173"/>
      <c r="QBD40" s="173"/>
      <c r="QBE40" s="173"/>
      <c r="QBF40" s="173"/>
      <c r="QBG40" s="173"/>
      <c r="QBH40" s="173"/>
      <c r="QBI40" s="173"/>
      <c r="QBJ40" s="173"/>
      <c r="QBK40" s="173"/>
      <c r="QBL40" s="173"/>
      <c r="QBM40" s="173"/>
      <c r="QBN40" s="173"/>
      <c r="QBO40" s="173"/>
      <c r="QBP40" s="173"/>
      <c r="QBQ40" s="173"/>
      <c r="QBR40" s="173"/>
      <c r="QBS40" s="173"/>
      <c r="QBT40" s="173"/>
      <c r="QBU40" s="173"/>
      <c r="QBV40" s="173"/>
      <c r="QBW40" s="173"/>
      <c r="QBX40" s="173"/>
      <c r="QBY40" s="173"/>
      <c r="QBZ40" s="173"/>
      <c r="QCA40" s="173"/>
      <c r="QCB40" s="173"/>
      <c r="QCC40" s="173"/>
      <c r="QCD40" s="173"/>
      <c r="QCE40" s="173"/>
      <c r="QCF40" s="173"/>
      <c r="QCG40" s="173"/>
      <c r="QCH40" s="173"/>
      <c r="QCI40" s="173"/>
      <c r="QCJ40" s="173"/>
      <c r="QCK40" s="173"/>
      <c r="QCL40" s="173"/>
      <c r="QCM40" s="173"/>
      <c r="QCN40" s="173"/>
      <c r="QCO40" s="173"/>
      <c r="QCP40" s="173"/>
      <c r="QCQ40" s="173"/>
      <c r="QCR40" s="173"/>
      <c r="QCS40" s="173"/>
      <c r="QCT40" s="173"/>
      <c r="QCU40" s="173"/>
      <c r="QCV40" s="173"/>
      <c r="QCW40" s="173"/>
      <c r="QCX40" s="173"/>
      <c r="QCY40" s="173"/>
      <c r="QCZ40" s="173"/>
      <c r="QDA40" s="173"/>
      <c r="QDB40" s="173"/>
      <c r="QDC40" s="173"/>
      <c r="QDD40" s="173"/>
      <c r="QDE40" s="173"/>
      <c r="QDF40" s="173"/>
      <c r="QDG40" s="173"/>
      <c r="QDH40" s="173"/>
      <c r="QDI40" s="173"/>
      <c r="QDJ40" s="173"/>
      <c r="QDK40" s="173"/>
      <c r="QDL40" s="173"/>
      <c r="QDM40" s="173"/>
      <c r="QDN40" s="173"/>
      <c r="QDO40" s="173"/>
      <c r="QDP40" s="173"/>
      <c r="QDQ40" s="173"/>
      <c r="QDR40" s="173"/>
      <c r="QDS40" s="173"/>
      <c r="QDT40" s="173"/>
      <c r="QDU40" s="173"/>
      <c r="QDV40" s="173"/>
      <c r="QDW40" s="173"/>
      <c r="QDX40" s="173"/>
      <c r="QDY40" s="173"/>
      <c r="QDZ40" s="173"/>
      <c r="QEA40" s="173"/>
      <c r="QEB40" s="173"/>
      <c r="QEC40" s="173"/>
      <c r="QED40" s="173"/>
      <c r="QEE40" s="173"/>
      <c r="QEF40" s="173"/>
      <c r="QEG40" s="173"/>
      <c r="QEH40" s="173"/>
      <c r="QEI40" s="173"/>
      <c r="QEJ40" s="173"/>
      <c r="QEK40" s="173"/>
      <c r="QEL40" s="173"/>
      <c r="QEM40" s="173"/>
      <c r="QEN40" s="173"/>
      <c r="QEO40" s="173"/>
      <c r="QEP40" s="173"/>
      <c r="QEQ40" s="173"/>
      <c r="QER40" s="173"/>
      <c r="QES40" s="173"/>
      <c r="QET40" s="173"/>
      <c r="QEU40" s="173"/>
      <c r="QEV40" s="173"/>
      <c r="QEW40" s="173"/>
      <c r="QEX40" s="173"/>
      <c r="QEY40" s="173"/>
      <c r="QEZ40" s="173"/>
      <c r="QFA40" s="173"/>
      <c r="QFB40" s="173"/>
      <c r="QFC40" s="173"/>
      <c r="QFD40" s="173"/>
      <c r="QFE40" s="173"/>
      <c r="QFF40" s="173"/>
      <c r="QFG40" s="173"/>
      <c r="QFH40" s="173"/>
      <c r="QFI40" s="173"/>
      <c r="QFJ40" s="173"/>
      <c r="QFK40" s="173"/>
      <c r="QFL40" s="173"/>
      <c r="QFM40" s="173"/>
      <c r="QFN40" s="173"/>
      <c r="QFO40" s="173"/>
      <c r="QFP40" s="173"/>
      <c r="QFQ40" s="173"/>
      <c r="QFR40" s="173"/>
      <c r="QFS40" s="173"/>
      <c r="QFT40" s="173"/>
      <c r="QFU40" s="173"/>
      <c r="QFV40" s="173"/>
      <c r="QFW40" s="173"/>
      <c r="QFX40" s="173"/>
      <c r="QFY40" s="173"/>
      <c r="QFZ40" s="173"/>
      <c r="QGA40" s="173"/>
      <c r="QGB40" s="173"/>
      <c r="QGC40" s="173"/>
      <c r="QGD40" s="173"/>
      <c r="QGE40" s="173"/>
      <c r="QGF40" s="173"/>
      <c r="QGG40" s="173"/>
      <c r="QGH40" s="173"/>
      <c r="QGI40" s="173"/>
      <c r="QGJ40" s="173"/>
      <c r="QGK40" s="173"/>
      <c r="QGL40" s="173"/>
      <c r="QGM40" s="173"/>
      <c r="QGN40" s="173"/>
      <c r="QGO40" s="173"/>
      <c r="QGP40" s="173"/>
      <c r="QGQ40" s="173"/>
      <c r="QGR40" s="173"/>
      <c r="QGS40" s="173"/>
      <c r="QGT40" s="173"/>
      <c r="QGU40" s="173"/>
      <c r="QGV40" s="173"/>
      <c r="QGW40" s="173"/>
      <c r="QGX40" s="173"/>
      <c r="QGY40" s="173"/>
      <c r="QGZ40" s="173"/>
      <c r="QHA40" s="173"/>
      <c r="QHB40" s="173"/>
      <c r="QHC40" s="173"/>
      <c r="QHD40" s="173"/>
      <c r="QHE40" s="173"/>
      <c r="QHF40" s="173"/>
      <c r="QHG40" s="173"/>
      <c r="QHH40" s="173"/>
      <c r="QHI40" s="173"/>
      <c r="QHJ40" s="173"/>
      <c r="QHK40" s="173"/>
      <c r="QHL40" s="173"/>
      <c r="QHM40" s="173"/>
      <c r="QHN40" s="173"/>
      <c r="QHO40" s="173"/>
      <c r="QHP40" s="173"/>
      <c r="QHQ40" s="173"/>
      <c r="QHR40" s="173"/>
      <c r="QHS40" s="173"/>
      <c r="QHT40" s="173"/>
      <c r="QHU40" s="173"/>
      <c r="QHV40" s="173"/>
      <c r="QHW40" s="173"/>
      <c r="QHX40" s="173"/>
      <c r="QHY40" s="173"/>
      <c r="QHZ40" s="173"/>
      <c r="QIA40" s="173"/>
      <c r="QIB40" s="173"/>
      <c r="QIC40" s="173"/>
      <c r="QID40" s="173"/>
      <c r="QIE40" s="173"/>
      <c r="QIF40" s="173"/>
      <c r="QIG40" s="173"/>
      <c r="QIH40" s="173"/>
      <c r="QII40" s="173"/>
      <c r="QIJ40" s="173"/>
      <c r="QIK40" s="173"/>
      <c r="QIL40" s="173"/>
      <c r="QIM40" s="173"/>
      <c r="QIN40" s="173"/>
      <c r="QIO40" s="173"/>
      <c r="QIP40" s="173"/>
      <c r="QIQ40" s="173"/>
      <c r="QIR40" s="173"/>
      <c r="QIS40" s="173"/>
      <c r="QIT40" s="173"/>
      <c r="QIU40" s="173"/>
      <c r="QIV40" s="173"/>
      <c r="QIW40" s="173"/>
      <c r="QIX40" s="173"/>
      <c r="QIY40" s="173"/>
      <c r="QIZ40" s="173"/>
      <c r="QJA40" s="173"/>
      <c r="QJB40" s="173"/>
      <c r="QJC40" s="173"/>
      <c r="QJD40" s="173"/>
      <c r="QJE40" s="173"/>
      <c r="QJF40" s="173"/>
      <c r="QJG40" s="173"/>
      <c r="QJH40" s="173"/>
      <c r="QJI40" s="173"/>
      <c r="QJJ40" s="173"/>
      <c r="QJK40" s="173"/>
      <c r="QJL40" s="173"/>
      <c r="QJM40" s="173"/>
      <c r="QJN40" s="173"/>
      <c r="QJO40" s="173"/>
      <c r="QJP40" s="173"/>
      <c r="QJQ40" s="173"/>
      <c r="QJR40" s="173"/>
      <c r="QJS40" s="173"/>
      <c r="QJT40" s="173"/>
      <c r="QJU40" s="173"/>
      <c r="QJV40" s="173"/>
      <c r="QJW40" s="173"/>
      <c r="QJX40" s="173"/>
      <c r="QJY40" s="173"/>
      <c r="QJZ40" s="173"/>
      <c r="QKA40" s="173"/>
      <c r="QKB40" s="173"/>
      <c r="QKC40" s="173"/>
      <c r="QKD40" s="173"/>
      <c r="QKE40" s="173"/>
      <c r="QKF40" s="173"/>
      <c r="QKG40" s="173"/>
      <c r="QKH40" s="173"/>
      <c r="QKI40" s="173"/>
      <c r="QKJ40" s="173"/>
      <c r="QKK40" s="173"/>
      <c r="QKL40" s="173"/>
      <c r="QKM40" s="173"/>
      <c r="QKN40" s="173"/>
      <c r="QKO40" s="173"/>
      <c r="QKP40" s="173"/>
      <c r="QKQ40" s="173"/>
      <c r="QKR40" s="173"/>
      <c r="QKS40" s="173"/>
      <c r="QKT40" s="173"/>
      <c r="QKU40" s="173"/>
      <c r="QKV40" s="173"/>
      <c r="QKW40" s="173"/>
      <c r="QKX40" s="173"/>
      <c r="QKY40" s="173"/>
      <c r="QKZ40" s="173"/>
      <c r="QLA40" s="173"/>
      <c r="QLB40" s="173"/>
      <c r="QLC40" s="173"/>
      <c r="QLD40" s="173"/>
      <c r="QLE40" s="173"/>
      <c r="QLF40" s="173"/>
      <c r="QLG40" s="173"/>
      <c r="QLH40" s="173"/>
      <c r="QLI40" s="173"/>
      <c r="QLJ40" s="173"/>
      <c r="QLK40" s="173"/>
      <c r="QLL40" s="173"/>
      <c r="QLM40" s="173"/>
      <c r="QLN40" s="173"/>
      <c r="QLO40" s="173"/>
      <c r="QLP40" s="173"/>
      <c r="QLQ40" s="173"/>
      <c r="QLR40" s="173"/>
      <c r="QLS40" s="173"/>
      <c r="QLT40" s="173"/>
      <c r="QLU40" s="173"/>
      <c r="QLV40" s="173"/>
      <c r="QLW40" s="173"/>
      <c r="QLX40" s="173"/>
      <c r="QLY40" s="173"/>
      <c r="QLZ40" s="173"/>
      <c r="QMA40" s="173"/>
      <c r="QMB40" s="173"/>
      <c r="QMC40" s="173"/>
      <c r="QMD40" s="173"/>
      <c r="QME40" s="173"/>
      <c r="QMF40" s="173"/>
      <c r="QMG40" s="173"/>
      <c r="QMH40" s="173"/>
      <c r="QMI40" s="173"/>
      <c r="QMJ40" s="173"/>
      <c r="QMK40" s="173"/>
      <c r="QML40" s="173"/>
      <c r="QMM40" s="173"/>
      <c r="QMN40" s="173"/>
      <c r="QMO40" s="173"/>
      <c r="QMP40" s="173"/>
      <c r="QMQ40" s="173"/>
      <c r="QMR40" s="173"/>
      <c r="QMS40" s="173"/>
      <c r="QMT40" s="173"/>
      <c r="QMU40" s="173"/>
      <c r="QMV40" s="173"/>
      <c r="QMW40" s="173"/>
      <c r="QMX40" s="173"/>
      <c r="QMY40" s="173"/>
      <c r="QMZ40" s="173"/>
      <c r="QNA40" s="173"/>
      <c r="QNB40" s="173"/>
      <c r="QNC40" s="173"/>
      <c r="QND40" s="173"/>
      <c r="QNE40" s="173"/>
      <c r="QNF40" s="173"/>
      <c r="QNG40" s="173"/>
      <c r="QNH40" s="173"/>
      <c r="QNI40" s="173"/>
      <c r="QNJ40" s="173"/>
      <c r="QNK40" s="173"/>
      <c r="QNL40" s="173"/>
      <c r="QNM40" s="173"/>
      <c r="QNN40" s="173"/>
      <c r="QNO40" s="173"/>
      <c r="QNP40" s="173"/>
      <c r="QNQ40" s="173"/>
      <c r="QNR40" s="173"/>
      <c r="QNS40" s="173"/>
      <c r="QNT40" s="173"/>
      <c r="QNU40" s="173"/>
      <c r="QNV40" s="173"/>
      <c r="QNW40" s="173"/>
      <c r="QNX40" s="173"/>
      <c r="QNY40" s="173"/>
      <c r="QNZ40" s="173"/>
      <c r="QOA40" s="173"/>
      <c r="QOB40" s="173"/>
      <c r="QOC40" s="173"/>
      <c r="QOD40" s="173"/>
      <c r="QOE40" s="173"/>
      <c r="QOF40" s="173"/>
      <c r="QOG40" s="173"/>
      <c r="QOH40" s="173"/>
      <c r="QOI40" s="173"/>
      <c r="QOJ40" s="173"/>
      <c r="QOK40" s="173"/>
      <c r="QOL40" s="173"/>
      <c r="QOM40" s="173"/>
      <c r="QON40" s="173"/>
      <c r="QOO40" s="173"/>
      <c r="QOP40" s="173"/>
      <c r="QOQ40" s="173"/>
      <c r="QOR40" s="173"/>
      <c r="QOS40" s="173"/>
      <c r="QOT40" s="173"/>
      <c r="QOU40" s="173"/>
      <c r="QOV40" s="173"/>
      <c r="QOW40" s="173"/>
      <c r="QOX40" s="173"/>
      <c r="QOY40" s="173"/>
      <c r="QOZ40" s="173"/>
      <c r="QPA40" s="173"/>
      <c r="QPB40" s="173"/>
      <c r="QPC40" s="173"/>
      <c r="QPD40" s="173"/>
      <c r="QPE40" s="173"/>
      <c r="QPF40" s="173"/>
      <c r="QPG40" s="173"/>
      <c r="QPH40" s="173"/>
      <c r="QPI40" s="173"/>
      <c r="QPJ40" s="173"/>
      <c r="QPK40" s="173"/>
      <c r="QPL40" s="173"/>
      <c r="QPM40" s="173"/>
      <c r="QPN40" s="173"/>
      <c r="QPO40" s="173"/>
      <c r="QPP40" s="173"/>
      <c r="QPQ40" s="173"/>
      <c r="QPR40" s="173"/>
      <c r="QPS40" s="173"/>
      <c r="QPT40" s="173"/>
      <c r="QPU40" s="173"/>
      <c r="QPV40" s="173"/>
      <c r="QPW40" s="173"/>
      <c r="QPX40" s="173"/>
      <c r="QPY40" s="173"/>
      <c r="QPZ40" s="173"/>
      <c r="QQA40" s="173"/>
      <c r="QQB40" s="173"/>
      <c r="QQC40" s="173"/>
      <c r="QQD40" s="173"/>
      <c r="QQE40" s="173"/>
      <c r="QQF40" s="173"/>
      <c r="QQG40" s="173"/>
      <c r="QQH40" s="173"/>
      <c r="QQI40" s="173"/>
      <c r="QQJ40" s="173"/>
      <c r="QQK40" s="173"/>
      <c r="QQL40" s="173"/>
      <c r="QQM40" s="173"/>
      <c r="QQN40" s="173"/>
      <c r="QQO40" s="173"/>
      <c r="QQP40" s="173"/>
      <c r="QQQ40" s="173"/>
      <c r="QQR40" s="173"/>
      <c r="QQS40" s="173"/>
      <c r="QQT40" s="173"/>
      <c r="QQU40" s="173"/>
      <c r="QQV40" s="173"/>
      <c r="QQW40" s="173"/>
      <c r="QQX40" s="173"/>
      <c r="QQY40" s="173"/>
      <c r="QQZ40" s="173"/>
      <c r="QRA40" s="173"/>
      <c r="QRB40" s="173"/>
      <c r="QRC40" s="173"/>
      <c r="QRD40" s="173"/>
      <c r="QRE40" s="173"/>
      <c r="QRF40" s="173"/>
      <c r="QRG40" s="173"/>
      <c r="QRH40" s="173"/>
      <c r="QRI40" s="173"/>
      <c r="QRJ40" s="173"/>
      <c r="QRK40" s="173"/>
      <c r="QRL40" s="173"/>
      <c r="QRM40" s="173"/>
      <c r="QRN40" s="173"/>
      <c r="QRO40" s="173"/>
      <c r="QRP40" s="173"/>
      <c r="QRQ40" s="173"/>
      <c r="QRR40" s="173"/>
      <c r="QRS40" s="173"/>
      <c r="QRT40" s="173"/>
      <c r="QRU40" s="173"/>
      <c r="QRV40" s="173"/>
      <c r="QRW40" s="173"/>
      <c r="QRX40" s="173"/>
      <c r="QRY40" s="173"/>
      <c r="QRZ40" s="173"/>
      <c r="QSA40" s="173"/>
      <c r="QSB40" s="173"/>
      <c r="QSC40" s="173"/>
      <c r="QSD40" s="173"/>
      <c r="QSE40" s="173"/>
      <c r="QSF40" s="173"/>
      <c r="QSG40" s="173"/>
      <c r="QSH40" s="173"/>
      <c r="QSI40" s="173"/>
      <c r="QSJ40" s="173"/>
      <c r="QSK40" s="173"/>
      <c r="QSL40" s="173"/>
      <c r="QSM40" s="173"/>
      <c r="QSN40" s="173"/>
      <c r="QSO40" s="173"/>
      <c r="QSP40" s="173"/>
      <c r="QSQ40" s="173"/>
      <c r="QSR40" s="173"/>
      <c r="QSS40" s="173"/>
      <c r="QST40" s="173"/>
      <c r="QSU40" s="173"/>
      <c r="QSV40" s="173"/>
      <c r="QSW40" s="173"/>
      <c r="QSX40" s="173"/>
      <c r="QSY40" s="173"/>
      <c r="QSZ40" s="173"/>
      <c r="QTA40" s="173"/>
      <c r="QTB40" s="173"/>
      <c r="QTC40" s="173"/>
      <c r="QTD40" s="173"/>
      <c r="QTE40" s="173"/>
      <c r="QTF40" s="173"/>
      <c r="QTG40" s="173"/>
      <c r="QTH40" s="173"/>
      <c r="QTI40" s="173"/>
      <c r="QTJ40" s="173"/>
      <c r="QTK40" s="173"/>
      <c r="QTL40" s="173"/>
      <c r="QTM40" s="173"/>
      <c r="QTN40" s="173"/>
      <c r="QTO40" s="173"/>
      <c r="QTP40" s="173"/>
      <c r="QTQ40" s="173"/>
      <c r="QTR40" s="173"/>
      <c r="QTS40" s="173"/>
      <c r="QTT40" s="173"/>
      <c r="QTU40" s="173"/>
      <c r="QTV40" s="173"/>
      <c r="QTW40" s="173"/>
      <c r="QTX40" s="173"/>
      <c r="QTY40" s="173"/>
      <c r="QTZ40" s="173"/>
      <c r="QUA40" s="173"/>
      <c r="QUB40" s="173"/>
      <c r="QUC40" s="173"/>
      <c r="QUD40" s="173"/>
      <c r="QUE40" s="173"/>
      <c r="QUF40" s="173"/>
      <c r="QUG40" s="173"/>
      <c r="QUH40" s="173"/>
      <c r="QUI40" s="173"/>
      <c r="QUJ40" s="173"/>
      <c r="QUK40" s="173"/>
      <c r="QUL40" s="173"/>
      <c r="QUM40" s="173"/>
      <c r="QUN40" s="173"/>
      <c r="QUO40" s="173"/>
      <c r="QUP40" s="173"/>
      <c r="QUQ40" s="173"/>
      <c r="QUR40" s="173"/>
      <c r="QUS40" s="173"/>
      <c r="QUT40" s="173"/>
      <c r="QUU40" s="173"/>
      <c r="QUV40" s="173"/>
      <c r="QUW40" s="173"/>
      <c r="QUX40" s="173"/>
      <c r="QUY40" s="173"/>
      <c r="QUZ40" s="173"/>
      <c r="QVA40" s="173"/>
      <c r="QVB40" s="173"/>
      <c r="QVC40" s="173"/>
      <c r="QVD40" s="173"/>
      <c r="QVE40" s="173"/>
      <c r="QVF40" s="173"/>
      <c r="QVG40" s="173"/>
      <c r="QVH40" s="173"/>
      <c r="QVI40" s="173"/>
      <c r="QVJ40" s="173"/>
      <c r="QVK40" s="173"/>
      <c r="QVL40" s="173"/>
      <c r="QVM40" s="173"/>
      <c r="QVN40" s="173"/>
      <c r="QVO40" s="173"/>
      <c r="QVP40" s="173"/>
      <c r="QVQ40" s="173"/>
      <c r="QVR40" s="173"/>
      <c r="QVS40" s="173"/>
      <c r="QVT40" s="173"/>
      <c r="QVU40" s="173"/>
      <c r="QVV40" s="173"/>
      <c r="QVW40" s="173"/>
      <c r="QVX40" s="173"/>
      <c r="QVY40" s="173"/>
      <c r="QVZ40" s="173"/>
      <c r="QWA40" s="173"/>
      <c r="QWB40" s="173"/>
      <c r="QWC40" s="173"/>
      <c r="QWD40" s="173"/>
      <c r="QWE40" s="173"/>
      <c r="QWF40" s="173"/>
      <c r="QWG40" s="173"/>
      <c r="QWH40" s="173"/>
      <c r="QWI40" s="173"/>
      <c r="QWJ40" s="173"/>
      <c r="QWK40" s="173"/>
      <c r="QWL40" s="173"/>
      <c r="QWM40" s="173"/>
      <c r="QWN40" s="173"/>
      <c r="QWO40" s="173"/>
      <c r="QWP40" s="173"/>
      <c r="QWQ40" s="173"/>
      <c r="QWR40" s="173"/>
      <c r="QWS40" s="173"/>
      <c r="QWT40" s="173"/>
      <c r="QWU40" s="173"/>
      <c r="QWV40" s="173"/>
      <c r="QWW40" s="173"/>
      <c r="QWX40" s="173"/>
      <c r="QWY40" s="173"/>
      <c r="QWZ40" s="173"/>
      <c r="QXA40" s="173"/>
      <c r="QXB40" s="173"/>
      <c r="QXC40" s="173"/>
      <c r="QXD40" s="173"/>
      <c r="QXE40" s="173"/>
      <c r="QXF40" s="173"/>
      <c r="QXG40" s="173"/>
      <c r="QXH40" s="173"/>
      <c r="QXI40" s="173"/>
      <c r="QXJ40" s="173"/>
      <c r="QXK40" s="173"/>
      <c r="QXL40" s="173"/>
      <c r="QXM40" s="173"/>
      <c r="QXN40" s="173"/>
      <c r="QXO40" s="173"/>
      <c r="QXP40" s="173"/>
      <c r="QXQ40" s="173"/>
      <c r="QXR40" s="173"/>
      <c r="QXS40" s="173"/>
      <c r="QXT40" s="173"/>
      <c r="QXU40" s="173"/>
      <c r="QXV40" s="173"/>
      <c r="QXW40" s="173"/>
      <c r="QXX40" s="173"/>
      <c r="QXY40" s="173"/>
      <c r="QXZ40" s="173"/>
      <c r="QYA40" s="173"/>
      <c r="QYB40" s="173"/>
      <c r="QYC40" s="173"/>
      <c r="QYD40" s="173"/>
      <c r="QYE40" s="173"/>
      <c r="QYF40" s="173"/>
      <c r="QYG40" s="173"/>
      <c r="QYH40" s="173"/>
      <c r="QYI40" s="173"/>
      <c r="QYJ40" s="173"/>
      <c r="QYK40" s="173"/>
      <c r="QYL40" s="173"/>
      <c r="QYM40" s="173"/>
      <c r="QYN40" s="173"/>
      <c r="QYO40" s="173"/>
      <c r="QYP40" s="173"/>
      <c r="QYQ40" s="173"/>
      <c r="QYR40" s="173"/>
      <c r="QYS40" s="173"/>
      <c r="QYT40" s="173"/>
      <c r="QYU40" s="173"/>
      <c r="QYV40" s="173"/>
      <c r="QYW40" s="173"/>
      <c r="QYX40" s="173"/>
      <c r="QYY40" s="173"/>
      <c r="QYZ40" s="173"/>
      <c r="QZA40" s="173"/>
      <c r="QZB40" s="173"/>
      <c r="QZC40" s="173"/>
      <c r="QZD40" s="173"/>
      <c r="QZE40" s="173"/>
      <c r="QZF40" s="173"/>
      <c r="QZG40" s="173"/>
      <c r="QZH40" s="173"/>
      <c r="QZI40" s="173"/>
      <c r="QZJ40" s="173"/>
      <c r="QZK40" s="173"/>
      <c r="QZL40" s="173"/>
      <c r="QZM40" s="173"/>
      <c r="QZN40" s="173"/>
      <c r="QZO40" s="173"/>
      <c r="QZP40" s="173"/>
      <c r="QZQ40" s="173"/>
      <c r="QZR40" s="173"/>
      <c r="QZS40" s="173"/>
      <c r="QZT40" s="173"/>
      <c r="QZU40" s="173"/>
      <c r="QZV40" s="173"/>
      <c r="QZW40" s="173"/>
      <c r="QZX40" s="173"/>
      <c r="QZY40" s="173"/>
      <c r="QZZ40" s="173"/>
      <c r="RAA40" s="173"/>
      <c r="RAB40" s="173"/>
      <c r="RAC40" s="173"/>
      <c r="RAD40" s="173"/>
      <c r="RAE40" s="173"/>
      <c r="RAF40" s="173"/>
      <c r="RAG40" s="173"/>
      <c r="RAH40" s="173"/>
      <c r="RAI40" s="173"/>
      <c r="RAJ40" s="173"/>
      <c r="RAK40" s="173"/>
      <c r="RAL40" s="173"/>
      <c r="RAM40" s="173"/>
      <c r="RAN40" s="173"/>
      <c r="RAO40" s="173"/>
      <c r="RAP40" s="173"/>
      <c r="RAQ40" s="173"/>
      <c r="RAR40" s="173"/>
      <c r="RAS40" s="173"/>
      <c r="RAT40" s="173"/>
      <c r="RAU40" s="173"/>
      <c r="RAV40" s="173"/>
      <c r="RAW40" s="173"/>
      <c r="RAX40" s="173"/>
      <c r="RAY40" s="173"/>
      <c r="RAZ40" s="173"/>
      <c r="RBA40" s="173"/>
      <c r="RBB40" s="173"/>
      <c r="RBC40" s="173"/>
      <c r="RBD40" s="173"/>
      <c r="RBE40" s="173"/>
      <c r="RBF40" s="173"/>
      <c r="RBG40" s="173"/>
      <c r="RBH40" s="173"/>
      <c r="RBI40" s="173"/>
      <c r="RBJ40" s="173"/>
      <c r="RBK40" s="173"/>
      <c r="RBL40" s="173"/>
      <c r="RBM40" s="173"/>
      <c r="RBN40" s="173"/>
      <c r="RBO40" s="173"/>
      <c r="RBP40" s="173"/>
      <c r="RBQ40" s="173"/>
      <c r="RBR40" s="173"/>
      <c r="RBS40" s="173"/>
      <c r="RBT40" s="173"/>
      <c r="RBU40" s="173"/>
      <c r="RBV40" s="173"/>
      <c r="RBW40" s="173"/>
      <c r="RBX40" s="173"/>
      <c r="RBY40" s="173"/>
      <c r="RBZ40" s="173"/>
      <c r="RCA40" s="173"/>
      <c r="RCB40" s="173"/>
      <c r="RCC40" s="173"/>
      <c r="RCD40" s="173"/>
      <c r="RCE40" s="173"/>
      <c r="RCF40" s="173"/>
      <c r="RCG40" s="173"/>
      <c r="RCH40" s="173"/>
      <c r="RCI40" s="173"/>
      <c r="RCJ40" s="173"/>
      <c r="RCK40" s="173"/>
      <c r="RCL40" s="173"/>
      <c r="RCM40" s="173"/>
      <c r="RCN40" s="173"/>
      <c r="RCO40" s="173"/>
      <c r="RCP40" s="173"/>
      <c r="RCQ40" s="173"/>
      <c r="RCR40" s="173"/>
      <c r="RCS40" s="173"/>
      <c r="RCT40" s="173"/>
      <c r="RCU40" s="173"/>
      <c r="RCV40" s="173"/>
      <c r="RCW40" s="173"/>
      <c r="RCX40" s="173"/>
      <c r="RCY40" s="173"/>
      <c r="RCZ40" s="173"/>
      <c r="RDA40" s="173"/>
      <c r="RDB40" s="173"/>
      <c r="RDC40" s="173"/>
      <c r="RDD40" s="173"/>
      <c r="RDE40" s="173"/>
      <c r="RDF40" s="173"/>
      <c r="RDG40" s="173"/>
      <c r="RDH40" s="173"/>
      <c r="RDI40" s="173"/>
      <c r="RDJ40" s="173"/>
      <c r="RDK40" s="173"/>
      <c r="RDL40" s="173"/>
      <c r="RDM40" s="173"/>
      <c r="RDN40" s="173"/>
      <c r="RDO40" s="173"/>
      <c r="RDP40" s="173"/>
      <c r="RDQ40" s="173"/>
      <c r="RDR40" s="173"/>
      <c r="RDS40" s="173"/>
      <c r="RDT40" s="173"/>
      <c r="RDU40" s="173"/>
      <c r="RDV40" s="173"/>
      <c r="RDW40" s="173"/>
      <c r="RDX40" s="173"/>
      <c r="RDY40" s="173"/>
      <c r="RDZ40" s="173"/>
      <c r="REA40" s="173"/>
      <c r="REB40" s="173"/>
      <c r="REC40" s="173"/>
      <c r="RED40" s="173"/>
      <c r="REE40" s="173"/>
      <c r="REF40" s="173"/>
      <c r="REG40" s="173"/>
      <c r="REH40" s="173"/>
      <c r="REI40" s="173"/>
      <c r="REJ40" s="173"/>
      <c r="REK40" s="173"/>
      <c r="REL40" s="173"/>
      <c r="REM40" s="173"/>
      <c r="REN40" s="173"/>
      <c r="REO40" s="173"/>
      <c r="REP40" s="173"/>
      <c r="REQ40" s="173"/>
      <c r="RER40" s="173"/>
      <c r="RES40" s="173"/>
      <c r="RET40" s="173"/>
      <c r="REU40" s="173"/>
      <c r="REV40" s="173"/>
      <c r="REW40" s="173"/>
      <c r="REX40" s="173"/>
      <c r="REY40" s="173"/>
      <c r="REZ40" s="173"/>
      <c r="RFA40" s="173"/>
      <c r="RFB40" s="173"/>
      <c r="RFC40" s="173"/>
      <c r="RFD40" s="173"/>
      <c r="RFE40" s="173"/>
      <c r="RFF40" s="173"/>
      <c r="RFG40" s="173"/>
      <c r="RFH40" s="173"/>
      <c r="RFI40" s="173"/>
      <c r="RFJ40" s="173"/>
      <c r="RFK40" s="173"/>
      <c r="RFL40" s="173"/>
      <c r="RFM40" s="173"/>
      <c r="RFN40" s="173"/>
      <c r="RFO40" s="173"/>
      <c r="RFP40" s="173"/>
      <c r="RFQ40" s="173"/>
      <c r="RFR40" s="173"/>
      <c r="RFS40" s="173"/>
      <c r="RFT40" s="173"/>
      <c r="RFU40" s="173"/>
      <c r="RFV40" s="173"/>
      <c r="RFW40" s="173"/>
      <c r="RFX40" s="173"/>
      <c r="RFY40" s="173"/>
      <c r="RFZ40" s="173"/>
      <c r="RGA40" s="173"/>
      <c r="RGB40" s="173"/>
      <c r="RGC40" s="173"/>
      <c r="RGD40" s="173"/>
      <c r="RGE40" s="173"/>
      <c r="RGF40" s="173"/>
      <c r="RGG40" s="173"/>
      <c r="RGH40" s="173"/>
      <c r="RGI40" s="173"/>
      <c r="RGJ40" s="173"/>
      <c r="RGK40" s="173"/>
      <c r="RGL40" s="173"/>
      <c r="RGM40" s="173"/>
      <c r="RGN40" s="173"/>
      <c r="RGO40" s="173"/>
      <c r="RGP40" s="173"/>
      <c r="RGQ40" s="173"/>
      <c r="RGR40" s="173"/>
      <c r="RGS40" s="173"/>
      <c r="RGT40" s="173"/>
      <c r="RGU40" s="173"/>
      <c r="RGV40" s="173"/>
      <c r="RGW40" s="173"/>
      <c r="RGX40" s="173"/>
      <c r="RGY40" s="173"/>
      <c r="RGZ40" s="173"/>
      <c r="RHA40" s="173"/>
      <c r="RHB40" s="173"/>
      <c r="RHC40" s="173"/>
      <c r="RHD40" s="173"/>
      <c r="RHE40" s="173"/>
      <c r="RHF40" s="173"/>
      <c r="RHG40" s="173"/>
      <c r="RHH40" s="173"/>
      <c r="RHI40" s="173"/>
      <c r="RHJ40" s="173"/>
      <c r="RHK40" s="173"/>
      <c r="RHL40" s="173"/>
      <c r="RHM40" s="173"/>
      <c r="RHN40" s="173"/>
      <c r="RHO40" s="173"/>
      <c r="RHP40" s="173"/>
      <c r="RHQ40" s="173"/>
      <c r="RHR40" s="173"/>
      <c r="RHS40" s="173"/>
      <c r="RHT40" s="173"/>
      <c r="RHU40" s="173"/>
      <c r="RHV40" s="173"/>
      <c r="RHW40" s="173"/>
      <c r="RHX40" s="173"/>
      <c r="RHY40" s="173"/>
      <c r="RHZ40" s="173"/>
      <c r="RIA40" s="173"/>
      <c r="RIB40" s="173"/>
      <c r="RIC40" s="173"/>
      <c r="RID40" s="173"/>
      <c r="RIE40" s="173"/>
      <c r="RIF40" s="173"/>
      <c r="RIG40" s="173"/>
      <c r="RIH40" s="173"/>
      <c r="RII40" s="173"/>
      <c r="RIJ40" s="173"/>
      <c r="RIK40" s="173"/>
      <c r="RIL40" s="173"/>
      <c r="RIM40" s="173"/>
      <c r="RIN40" s="173"/>
      <c r="RIO40" s="173"/>
      <c r="RIP40" s="173"/>
      <c r="RIQ40" s="173"/>
      <c r="RIR40" s="173"/>
      <c r="RIS40" s="173"/>
      <c r="RIT40" s="173"/>
      <c r="RIU40" s="173"/>
      <c r="RIV40" s="173"/>
      <c r="RIW40" s="173"/>
      <c r="RIX40" s="173"/>
      <c r="RIY40" s="173"/>
      <c r="RIZ40" s="173"/>
      <c r="RJA40" s="173"/>
      <c r="RJB40" s="173"/>
      <c r="RJC40" s="173"/>
      <c r="RJD40" s="173"/>
      <c r="RJE40" s="173"/>
      <c r="RJF40" s="173"/>
      <c r="RJG40" s="173"/>
      <c r="RJH40" s="173"/>
      <c r="RJI40" s="173"/>
      <c r="RJJ40" s="173"/>
      <c r="RJK40" s="173"/>
      <c r="RJL40" s="173"/>
      <c r="RJM40" s="173"/>
      <c r="RJN40" s="173"/>
      <c r="RJO40" s="173"/>
      <c r="RJP40" s="173"/>
      <c r="RJQ40" s="173"/>
      <c r="RJR40" s="173"/>
      <c r="RJS40" s="173"/>
      <c r="RJT40" s="173"/>
      <c r="RJU40" s="173"/>
      <c r="RJV40" s="173"/>
      <c r="RJW40" s="173"/>
      <c r="RJX40" s="173"/>
      <c r="RJY40" s="173"/>
      <c r="RJZ40" s="173"/>
      <c r="RKA40" s="173"/>
      <c r="RKB40" s="173"/>
      <c r="RKC40" s="173"/>
      <c r="RKD40" s="173"/>
      <c r="RKE40" s="173"/>
      <c r="RKF40" s="173"/>
      <c r="RKG40" s="173"/>
      <c r="RKH40" s="173"/>
      <c r="RKI40" s="173"/>
      <c r="RKJ40" s="173"/>
      <c r="RKK40" s="173"/>
      <c r="RKL40" s="173"/>
      <c r="RKM40" s="173"/>
      <c r="RKN40" s="173"/>
      <c r="RKO40" s="173"/>
      <c r="RKP40" s="173"/>
      <c r="RKQ40" s="173"/>
      <c r="RKR40" s="173"/>
      <c r="RKS40" s="173"/>
      <c r="RKT40" s="173"/>
      <c r="RKU40" s="173"/>
      <c r="RKV40" s="173"/>
      <c r="RKW40" s="173"/>
      <c r="RKX40" s="173"/>
      <c r="RKY40" s="173"/>
      <c r="RKZ40" s="173"/>
      <c r="RLA40" s="173"/>
      <c r="RLB40" s="173"/>
      <c r="RLC40" s="173"/>
      <c r="RLD40" s="173"/>
      <c r="RLE40" s="173"/>
      <c r="RLF40" s="173"/>
      <c r="RLG40" s="173"/>
      <c r="RLH40" s="173"/>
      <c r="RLI40" s="173"/>
      <c r="RLJ40" s="173"/>
      <c r="RLK40" s="173"/>
      <c r="RLL40" s="173"/>
      <c r="RLM40" s="173"/>
      <c r="RLN40" s="173"/>
      <c r="RLO40" s="173"/>
      <c r="RLP40" s="173"/>
      <c r="RLQ40" s="173"/>
      <c r="RLR40" s="173"/>
      <c r="RLS40" s="173"/>
      <c r="RLT40" s="173"/>
      <c r="RLU40" s="173"/>
      <c r="RLV40" s="173"/>
      <c r="RLW40" s="173"/>
      <c r="RLX40" s="173"/>
      <c r="RLY40" s="173"/>
      <c r="RLZ40" s="173"/>
      <c r="RMA40" s="173"/>
      <c r="RMB40" s="173"/>
      <c r="RMC40" s="173"/>
      <c r="RMD40" s="173"/>
      <c r="RME40" s="173"/>
      <c r="RMF40" s="173"/>
      <c r="RMG40" s="173"/>
      <c r="RMH40" s="173"/>
      <c r="RMI40" s="173"/>
      <c r="RMJ40" s="173"/>
      <c r="RMK40" s="173"/>
      <c r="RML40" s="173"/>
      <c r="RMM40" s="173"/>
      <c r="RMN40" s="173"/>
      <c r="RMO40" s="173"/>
      <c r="RMP40" s="173"/>
      <c r="RMQ40" s="173"/>
      <c r="RMR40" s="173"/>
      <c r="RMS40" s="173"/>
      <c r="RMT40" s="173"/>
      <c r="RMU40" s="173"/>
      <c r="RMV40" s="173"/>
      <c r="RMW40" s="173"/>
      <c r="RMX40" s="173"/>
      <c r="RMY40" s="173"/>
      <c r="RMZ40" s="173"/>
      <c r="RNA40" s="173"/>
      <c r="RNB40" s="173"/>
      <c r="RNC40" s="173"/>
      <c r="RND40" s="173"/>
      <c r="RNE40" s="173"/>
      <c r="RNF40" s="173"/>
      <c r="RNG40" s="173"/>
      <c r="RNH40" s="173"/>
      <c r="RNI40" s="173"/>
      <c r="RNJ40" s="173"/>
      <c r="RNK40" s="173"/>
      <c r="RNL40" s="173"/>
      <c r="RNM40" s="173"/>
      <c r="RNN40" s="173"/>
      <c r="RNO40" s="173"/>
      <c r="RNP40" s="173"/>
      <c r="RNQ40" s="173"/>
      <c r="RNR40" s="173"/>
      <c r="RNS40" s="173"/>
      <c r="RNT40" s="173"/>
      <c r="RNU40" s="173"/>
      <c r="RNV40" s="173"/>
      <c r="RNW40" s="173"/>
      <c r="RNX40" s="173"/>
      <c r="RNY40" s="173"/>
      <c r="RNZ40" s="173"/>
      <c r="ROA40" s="173"/>
      <c r="ROB40" s="173"/>
      <c r="ROC40" s="173"/>
      <c r="ROD40" s="173"/>
      <c r="ROE40" s="173"/>
      <c r="ROF40" s="173"/>
      <c r="ROG40" s="173"/>
      <c r="ROH40" s="173"/>
      <c r="ROI40" s="173"/>
      <c r="ROJ40" s="173"/>
      <c r="ROK40" s="173"/>
      <c r="ROL40" s="173"/>
      <c r="ROM40" s="173"/>
      <c r="RON40" s="173"/>
      <c r="ROO40" s="173"/>
      <c r="ROP40" s="173"/>
      <c r="ROQ40" s="173"/>
      <c r="ROR40" s="173"/>
      <c r="ROS40" s="173"/>
      <c r="ROT40" s="173"/>
      <c r="ROU40" s="173"/>
      <c r="ROV40" s="173"/>
      <c r="ROW40" s="173"/>
      <c r="ROX40" s="173"/>
      <c r="ROY40" s="173"/>
      <c r="ROZ40" s="173"/>
      <c r="RPA40" s="173"/>
      <c r="RPB40" s="173"/>
      <c r="RPC40" s="173"/>
      <c r="RPD40" s="173"/>
      <c r="RPE40" s="173"/>
      <c r="RPF40" s="173"/>
      <c r="RPG40" s="173"/>
      <c r="RPH40" s="173"/>
      <c r="RPI40" s="173"/>
      <c r="RPJ40" s="173"/>
      <c r="RPK40" s="173"/>
      <c r="RPL40" s="173"/>
      <c r="RPM40" s="173"/>
      <c r="RPN40" s="173"/>
      <c r="RPO40" s="173"/>
      <c r="RPP40" s="173"/>
      <c r="RPQ40" s="173"/>
      <c r="RPR40" s="173"/>
      <c r="RPS40" s="173"/>
      <c r="RPT40" s="173"/>
      <c r="RPU40" s="173"/>
      <c r="RPV40" s="173"/>
      <c r="RPW40" s="173"/>
      <c r="RPX40" s="173"/>
      <c r="RPY40" s="173"/>
      <c r="RPZ40" s="173"/>
      <c r="RQA40" s="173"/>
      <c r="RQB40" s="173"/>
      <c r="RQC40" s="173"/>
      <c r="RQD40" s="173"/>
      <c r="RQE40" s="173"/>
      <c r="RQF40" s="173"/>
      <c r="RQG40" s="173"/>
      <c r="RQH40" s="173"/>
      <c r="RQI40" s="173"/>
      <c r="RQJ40" s="173"/>
      <c r="RQK40" s="173"/>
      <c r="RQL40" s="173"/>
      <c r="RQM40" s="173"/>
      <c r="RQN40" s="173"/>
      <c r="RQO40" s="173"/>
      <c r="RQP40" s="173"/>
      <c r="RQQ40" s="173"/>
      <c r="RQR40" s="173"/>
      <c r="RQS40" s="173"/>
      <c r="RQT40" s="173"/>
      <c r="RQU40" s="173"/>
      <c r="RQV40" s="173"/>
      <c r="RQW40" s="173"/>
      <c r="RQX40" s="173"/>
      <c r="RQY40" s="173"/>
      <c r="RQZ40" s="173"/>
      <c r="RRA40" s="173"/>
      <c r="RRB40" s="173"/>
      <c r="RRC40" s="173"/>
      <c r="RRD40" s="173"/>
      <c r="RRE40" s="173"/>
      <c r="RRF40" s="173"/>
      <c r="RRG40" s="173"/>
      <c r="RRH40" s="173"/>
      <c r="RRI40" s="173"/>
      <c r="RRJ40" s="173"/>
      <c r="RRK40" s="173"/>
      <c r="RRL40" s="173"/>
      <c r="RRM40" s="173"/>
      <c r="RRN40" s="173"/>
      <c r="RRO40" s="173"/>
      <c r="RRP40" s="173"/>
      <c r="RRQ40" s="173"/>
      <c r="RRR40" s="173"/>
      <c r="RRS40" s="173"/>
      <c r="RRT40" s="173"/>
      <c r="RRU40" s="173"/>
      <c r="RRV40" s="173"/>
      <c r="RRW40" s="173"/>
      <c r="RRX40" s="173"/>
      <c r="RRY40" s="173"/>
      <c r="RRZ40" s="173"/>
      <c r="RSA40" s="173"/>
      <c r="RSB40" s="173"/>
      <c r="RSC40" s="173"/>
      <c r="RSD40" s="173"/>
      <c r="RSE40" s="173"/>
      <c r="RSF40" s="173"/>
      <c r="RSG40" s="173"/>
      <c r="RSH40" s="173"/>
      <c r="RSI40" s="173"/>
      <c r="RSJ40" s="173"/>
      <c r="RSK40" s="173"/>
      <c r="RSL40" s="173"/>
      <c r="RSM40" s="173"/>
      <c r="RSN40" s="173"/>
      <c r="RSO40" s="173"/>
      <c r="RSP40" s="173"/>
      <c r="RSQ40" s="173"/>
      <c r="RSR40" s="173"/>
      <c r="RSS40" s="173"/>
      <c r="RST40" s="173"/>
      <c r="RSU40" s="173"/>
      <c r="RSV40" s="173"/>
      <c r="RSW40" s="173"/>
      <c r="RSX40" s="173"/>
      <c r="RSY40" s="173"/>
      <c r="RSZ40" s="173"/>
      <c r="RTA40" s="173"/>
      <c r="RTB40" s="173"/>
      <c r="RTC40" s="173"/>
      <c r="RTD40" s="173"/>
      <c r="RTE40" s="173"/>
      <c r="RTF40" s="173"/>
      <c r="RTG40" s="173"/>
      <c r="RTH40" s="173"/>
      <c r="RTI40" s="173"/>
      <c r="RTJ40" s="173"/>
      <c r="RTK40" s="173"/>
      <c r="RTL40" s="173"/>
      <c r="RTM40" s="173"/>
      <c r="RTN40" s="173"/>
      <c r="RTO40" s="173"/>
      <c r="RTP40" s="173"/>
      <c r="RTQ40" s="173"/>
      <c r="RTR40" s="173"/>
      <c r="RTS40" s="173"/>
      <c r="RTT40" s="173"/>
      <c r="RTU40" s="173"/>
      <c r="RTV40" s="173"/>
      <c r="RTW40" s="173"/>
      <c r="RTX40" s="173"/>
      <c r="RTY40" s="173"/>
      <c r="RTZ40" s="173"/>
      <c r="RUA40" s="173"/>
      <c r="RUB40" s="173"/>
      <c r="RUC40" s="173"/>
      <c r="RUD40" s="173"/>
      <c r="RUE40" s="173"/>
      <c r="RUF40" s="173"/>
      <c r="RUG40" s="173"/>
      <c r="RUH40" s="173"/>
      <c r="RUI40" s="173"/>
      <c r="RUJ40" s="173"/>
      <c r="RUK40" s="173"/>
      <c r="RUL40" s="173"/>
      <c r="RUM40" s="173"/>
      <c r="RUN40" s="173"/>
      <c r="RUO40" s="173"/>
      <c r="RUP40" s="173"/>
      <c r="RUQ40" s="173"/>
      <c r="RUR40" s="173"/>
      <c r="RUS40" s="173"/>
      <c r="RUT40" s="173"/>
      <c r="RUU40" s="173"/>
      <c r="RUV40" s="173"/>
      <c r="RUW40" s="173"/>
      <c r="RUX40" s="173"/>
      <c r="RUY40" s="173"/>
      <c r="RUZ40" s="173"/>
      <c r="RVA40" s="173"/>
      <c r="RVB40" s="173"/>
      <c r="RVC40" s="173"/>
      <c r="RVD40" s="173"/>
      <c r="RVE40" s="173"/>
      <c r="RVF40" s="173"/>
      <c r="RVG40" s="173"/>
      <c r="RVH40" s="173"/>
      <c r="RVI40" s="173"/>
      <c r="RVJ40" s="173"/>
      <c r="RVK40" s="173"/>
      <c r="RVL40" s="173"/>
      <c r="RVM40" s="173"/>
      <c r="RVN40" s="173"/>
      <c r="RVO40" s="173"/>
      <c r="RVP40" s="173"/>
      <c r="RVQ40" s="173"/>
      <c r="RVR40" s="173"/>
      <c r="RVS40" s="173"/>
      <c r="RVT40" s="173"/>
      <c r="RVU40" s="173"/>
      <c r="RVV40" s="173"/>
      <c r="RVW40" s="173"/>
      <c r="RVX40" s="173"/>
      <c r="RVY40" s="173"/>
      <c r="RVZ40" s="173"/>
      <c r="RWA40" s="173"/>
      <c r="RWB40" s="173"/>
      <c r="RWC40" s="173"/>
      <c r="RWD40" s="173"/>
      <c r="RWE40" s="173"/>
      <c r="RWF40" s="173"/>
      <c r="RWG40" s="173"/>
      <c r="RWH40" s="173"/>
      <c r="RWI40" s="173"/>
      <c r="RWJ40" s="173"/>
      <c r="RWK40" s="173"/>
      <c r="RWL40" s="173"/>
      <c r="RWM40" s="173"/>
      <c r="RWN40" s="173"/>
      <c r="RWO40" s="173"/>
      <c r="RWP40" s="173"/>
      <c r="RWQ40" s="173"/>
      <c r="RWR40" s="173"/>
      <c r="RWS40" s="173"/>
      <c r="RWT40" s="173"/>
      <c r="RWU40" s="173"/>
      <c r="RWV40" s="173"/>
      <c r="RWW40" s="173"/>
      <c r="RWX40" s="173"/>
      <c r="RWY40" s="173"/>
      <c r="RWZ40" s="173"/>
      <c r="RXA40" s="173"/>
      <c r="RXB40" s="173"/>
      <c r="RXC40" s="173"/>
      <c r="RXD40" s="173"/>
      <c r="RXE40" s="173"/>
      <c r="RXF40" s="173"/>
      <c r="RXG40" s="173"/>
      <c r="RXH40" s="173"/>
      <c r="RXI40" s="173"/>
      <c r="RXJ40" s="173"/>
      <c r="RXK40" s="173"/>
      <c r="RXL40" s="173"/>
      <c r="RXM40" s="173"/>
      <c r="RXN40" s="173"/>
      <c r="RXO40" s="173"/>
      <c r="RXP40" s="173"/>
      <c r="RXQ40" s="173"/>
      <c r="RXR40" s="173"/>
      <c r="RXS40" s="173"/>
      <c r="RXT40" s="173"/>
      <c r="RXU40" s="173"/>
      <c r="RXV40" s="173"/>
      <c r="RXW40" s="173"/>
      <c r="RXX40" s="173"/>
      <c r="RXY40" s="173"/>
      <c r="RXZ40" s="173"/>
      <c r="RYA40" s="173"/>
      <c r="RYB40" s="173"/>
      <c r="RYC40" s="173"/>
      <c r="RYD40" s="173"/>
      <c r="RYE40" s="173"/>
      <c r="RYF40" s="173"/>
      <c r="RYG40" s="173"/>
      <c r="RYH40" s="173"/>
      <c r="RYI40" s="173"/>
      <c r="RYJ40" s="173"/>
      <c r="RYK40" s="173"/>
      <c r="RYL40" s="173"/>
      <c r="RYM40" s="173"/>
      <c r="RYN40" s="173"/>
      <c r="RYO40" s="173"/>
      <c r="RYP40" s="173"/>
      <c r="RYQ40" s="173"/>
      <c r="RYR40" s="173"/>
      <c r="RYS40" s="173"/>
      <c r="RYT40" s="173"/>
      <c r="RYU40" s="173"/>
      <c r="RYV40" s="173"/>
      <c r="RYW40" s="173"/>
      <c r="RYX40" s="173"/>
      <c r="RYY40" s="173"/>
      <c r="RYZ40" s="173"/>
      <c r="RZA40" s="173"/>
      <c r="RZB40" s="173"/>
      <c r="RZC40" s="173"/>
      <c r="RZD40" s="173"/>
      <c r="RZE40" s="173"/>
      <c r="RZF40" s="173"/>
      <c r="RZG40" s="173"/>
      <c r="RZH40" s="173"/>
      <c r="RZI40" s="173"/>
      <c r="RZJ40" s="173"/>
      <c r="RZK40" s="173"/>
      <c r="RZL40" s="173"/>
      <c r="RZM40" s="173"/>
      <c r="RZN40" s="173"/>
      <c r="RZO40" s="173"/>
      <c r="RZP40" s="173"/>
      <c r="RZQ40" s="173"/>
      <c r="RZR40" s="173"/>
      <c r="RZS40" s="173"/>
      <c r="RZT40" s="173"/>
      <c r="RZU40" s="173"/>
      <c r="RZV40" s="173"/>
      <c r="RZW40" s="173"/>
      <c r="RZX40" s="173"/>
      <c r="RZY40" s="173"/>
      <c r="RZZ40" s="173"/>
      <c r="SAA40" s="173"/>
      <c r="SAB40" s="173"/>
      <c r="SAC40" s="173"/>
      <c r="SAD40" s="173"/>
      <c r="SAE40" s="173"/>
      <c r="SAF40" s="173"/>
      <c r="SAG40" s="173"/>
      <c r="SAH40" s="173"/>
      <c r="SAI40" s="173"/>
      <c r="SAJ40" s="173"/>
      <c r="SAK40" s="173"/>
      <c r="SAL40" s="173"/>
      <c r="SAM40" s="173"/>
      <c r="SAN40" s="173"/>
      <c r="SAO40" s="173"/>
      <c r="SAP40" s="173"/>
      <c r="SAQ40" s="173"/>
      <c r="SAR40" s="173"/>
      <c r="SAS40" s="173"/>
      <c r="SAT40" s="173"/>
      <c r="SAU40" s="173"/>
      <c r="SAV40" s="173"/>
      <c r="SAW40" s="173"/>
      <c r="SAX40" s="173"/>
      <c r="SAY40" s="173"/>
      <c r="SAZ40" s="173"/>
      <c r="SBA40" s="173"/>
      <c r="SBB40" s="173"/>
      <c r="SBC40" s="173"/>
      <c r="SBD40" s="173"/>
      <c r="SBE40" s="173"/>
      <c r="SBF40" s="173"/>
      <c r="SBG40" s="173"/>
      <c r="SBH40" s="173"/>
      <c r="SBI40" s="173"/>
      <c r="SBJ40" s="173"/>
      <c r="SBK40" s="173"/>
      <c r="SBL40" s="173"/>
      <c r="SBM40" s="173"/>
      <c r="SBN40" s="173"/>
      <c r="SBO40" s="173"/>
      <c r="SBP40" s="173"/>
      <c r="SBQ40" s="173"/>
      <c r="SBR40" s="173"/>
      <c r="SBS40" s="173"/>
      <c r="SBT40" s="173"/>
      <c r="SBU40" s="173"/>
      <c r="SBV40" s="173"/>
      <c r="SBW40" s="173"/>
      <c r="SBX40" s="173"/>
      <c r="SBY40" s="173"/>
      <c r="SBZ40" s="173"/>
      <c r="SCA40" s="173"/>
      <c r="SCB40" s="173"/>
      <c r="SCC40" s="173"/>
      <c r="SCD40" s="173"/>
      <c r="SCE40" s="173"/>
      <c r="SCF40" s="173"/>
      <c r="SCG40" s="173"/>
      <c r="SCH40" s="173"/>
      <c r="SCI40" s="173"/>
      <c r="SCJ40" s="173"/>
      <c r="SCK40" s="173"/>
      <c r="SCL40" s="173"/>
      <c r="SCM40" s="173"/>
      <c r="SCN40" s="173"/>
      <c r="SCO40" s="173"/>
      <c r="SCP40" s="173"/>
      <c r="SCQ40" s="173"/>
      <c r="SCR40" s="173"/>
      <c r="SCS40" s="173"/>
      <c r="SCT40" s="173"/>
      <c r="SCU40" s="173"/>
      <c r="SCV40" s="173"/>
      <c r="SCW40" s="173"/>
      <c r="SCX40" s="173"/>
      <c r="SCY40" s="173"/>
      <c r="SCZ40" s="173"/>
      <c r="SDA40" s="173"/>
      <c r="SDB40" s="173"/>
      <c r="SDC40" s="173"/>
      <c r="SDD40" s="173"/>
      <c r="SDE40" s="173"/>
      <c r="SDF40" s="173"/>
      <c r="SDG40" s="173"/>
      <c r="SDH40" s="173"/>
      <c r="SDI40" s="173"/>
      <c r="SDJ40" s="173"/>
      <c r="SDK40" s="173"/>
      <c r="SDL40" s="173"/>
      <c r="SDM40" s="173"/>
      <c r="SDN40" s="173"/>
      <c r="SDO40" s="173"/>
      <c r="SDP40" s="173"/>
      <c r="SDQ40" s="173"/>
      <c r="SDR40" s="173"/>
      <c r="SDS40" s="173"/>
      <c r="SDT40" s="173"/>
      <c r="SDU40" s="173"/>
      <c r="SDV40" s="173"/>
      <c r="SDW40" s="173"/>
      <c r="SDX40" s="173"/>
      <c r="SDY40" s="173"/>
      <c r="SDZ40" s="173"/>
      <c r="SEA40" s="173"/>
      <c r="SEB40" s="173"/>
      <c r="SEC40" s="173"/>
      <c r="SED40" s="173"/>
      <c r="SEE40" s="173"/>
      <c r="SEF40" s="173"/>
      <c r="SEG40" s="173"/>
      <c r="SEH40" s="173"/>
      <c r="SEI40" s="173"/>
      <c r="SEJ40" s="173"/>
      <c r="SEK40" s="173"/>
      <c r="SEL40" s="173"/>
      <c r="SEM40" s="173"/>
      <c r="SEN40" s="173"/>
      <c r="SEO40" s="173"/>
      <c r="SEP40" s="173"/>
      <c r="SEQ40" s="173"/>
      <c r="SER40" s="173"/>
      <c r="SES40" s="173"/>
      <c r="SET40" s="173"/>
      <c r="SEU40" s="173"/>
      <c r="SEV40" s="173"/>
      <c r="SEW40" s="173"/>
      <c r="SEX40" s="173"/>
      <c r="SEY40" s="173"/>
      <c r="SEZ40" s="173"/>
      <c r="SFA40" s="173"/>
      <c r="SFB40" s="173"/>
      <c r="SFC40" s="173"/>
      <c r="SFD40" s="173"/>
      <c r="SFE40" s="173"/>
      <c r="SFF40" s="173"/>
      <c r="SFG40" s="173"/>
      <c r="SFH40" s="173"/>
      <c r="SFI40" s="173"/>
      <c r="SFJ40" s="173"/>
      <c r="SFK40" s="173"/>
      <c r="SFL40" s="173"/>
      <c r="SFM40" s="173"/>
      <c r="SFN40" s="173"/>
      <c r="SFO40" s="173"/>
      <c r="SFP40" s="173"/>
      <c r="SFQ40" s="173"/>
      <c r="SFR40" s="173"/>
      <c r="SFS40" s="173"/>
      <c r="SFT40" s="173"/>
      <c r="SFU40" s="173"/>
      <c r="SFV40" s="173"/>
      <c r="SFW40" s="173"/>
      <c r="SFX40" s="173"/>
      <c r="SFY40" s="173"/>
      <c r="SFZ40" s="173"/>
      <c r="SGA40" s="173"/>
      <c r="SGB40" s="173"/>
      <c r="SGC40" s="173"/>
      <c r="SGD40" s="173"/>
      <c r="SGE40" s="173"/>
      <c r="SGF40" s="173"/>
      <c r="SGG40" s="173"/>
      <c r="SGH40" s="173"/>
      <c r="SGI40" s="173"/>
      <c r="SGJ40" s="173"/>
      <c r="SGK40" s="173"/>
      <c r="SGL40" s="173"/>
      <c r="SGM40" s="173"/>
      <c r="SGN40" s="173"/>
      <c r="SGO40" s="173"/>
      <c r="SGP40" s="173"/>
      <c r="SGQ40" s="173"/>
      <c r="SGR40" s="173"/>
      <c r="SGS40" s="173"/>
      <c r="SGT40" s="173"/>
      <c r="SGU40" s="173"/>
      <c r="SGV40" s="173"/>
      <c r="SGW40" s="173"/>
      <c r="SGX40" s="173"/>
      <c r="SGY40" s="173"/>
      <c r="SGZ40" s="173"/>
      <c r="SHA40" s="173"/>
      <c r="SHB40" s="173"/>
      <c r="SHC40" s="173"/>
      <c r="SHD40" s="173"/>
      <c r="SHE40" s="173"/>
      <c r="SHF40" s="173"/>
      <c r="SHG40" s="173"/>
      <c r="SHH40" s="173"/>
      <c r="SHI40" s="173"/>
      <c r="SHJ40" s="173"/>
      <c r="SHK40" s="173"/>
      <c r="SHL40" s="173"/>
      <c r="SHM40" s="173"/>
      <c r="SHN40" s="173"/>
      <c r="SHO40" s="173"/>
      <c r="SHP40" s="173"/>
      <c r="SHQ40" s="173"/>
      <c r="SHR40" s="173"/>
      <c r="SHS40" s="173"/>
      <c r="SHT40" s="173"/>
      <c r="SHU40" s="173"/>
      <c r="SHV40" s="173"/>
      <c r="SHW40" s="173"/>
      <c r="SHX40" s="173"/>
      <c r="SHY40" s="173"/>
      <c r="SHZ40" s="173"/>
      <c r="SIA40" s="173"/>
      <c r="SIB40" s="173"/>
      <c r="SIC40" s="173"/>
      <c r="SID40" s="173"/>
      <c r="SIE40" s="173"/>
      <c r="SIF40" s="173"/>
      <c r="SIG40" s="173"/>
      <c r="SIH40" s="173"/>
      <c r="SII40" s="173"/>
      <c r="SIJ40" s="173"/>
      <c r="SIK40" s="173"/>
      <c r="SIL40" s="173"/>
      <c r="SIM40" s="173"/>
      <c r="SIN40" s="173"/>
      <c r="SIO40" s="173"/>
      <c r="SIP40" s="173"/>
      <c r="SIQ40" s="173"/>
      <c r="SIR40" s="173"/>
      <c r="SIS40" s="173"/>
      <c r="SIT40" s="173"/>
      <c r="SIU40" s="173"/>
      <c r="SIV40" s="173"/>
      <c r="SIW40" s="173"/>
      <c r="SIX40" s="173"/>
      <c r="SIY40" s="173"/>
      <c r="SIZ40" s="173"/>
      <c r="SJA40" s="173"/>
      <c r="SJB40" s="173"/>
      <c r="SJC40" s="173"/>
      <c r="SJD40" s="173"/>
      <c r="SJE40" s="173"/>
      <c r="SJF40" s="173"/>
      <c r="SJG40" s="173"/>
      <c r="SJH40" s="173"/>
      <c r="SJI40" s="173"/>
      <c r="SJJ40" s="173"/>
      <c r="SJK40" s="173"/>
      <c r="SJL40" s="173"/>
      <c r="SJM40" s="173"/>
      <c r="SJN40" s="173"/>
      <c r="SJO40" s="173"/>
      <c r="SJP40" s="173"/>
      <c r="SJQ40" s="173"/>
      <c r="SJR40" s="173"/>
      <c r="SJS40" s="173"/>
      <c r="SJT40" s="173"/>
      <c r="SJU40" s="173"/>
      <c r="SJV40" s="173"/>
      <c r="SJW40" s="173"/>
      <c r="SJX40" s="173"/>
      <c r="SJY40" s="173"/>
      <c r="SJZ40" s="173"/>
      <c r="SKA40" s="173"/>
      <c r="SKB40" s="173"/>
      <c r="SKC40" s="173"/>
      <c r="SKD40" s="173"/>
      <c r="SKE40" s="173"/>
      <c r="SKF40" s="173"/>
      <c r="SKG40" s="173"/>
      <c r="SKH40" s="173"/>
      <c r="SKI40" s="173"/>
      <c r="SKJ40" s="173"/>
      <c r="SKK40" s="173"/>
      <c r="SKL40" s="173"/>
      <c r="SKM40" s="173"/>
      <c r="SKN40" s="173"/>
      <c r="SKO40" s="173"/>
      <c r="SKP40" s="173"/>
      <c r="SKQ40" s="173"/>
      <c r="SKR40" s="173"/>
      <c r="SKS40" s="173"/>
      <c r="SKT40" s="173"/>
      <c r="SKU40" s="173"/>
      <c r="SKV40" s="173"/>
      <c r="SKW40" s="173"/>
      <c r="SKX40" s="173"/>
      <c r="SKY40" s="173"/>
      <c r="SKZ40" s="173"/>
      <c r="SLA40" s="173"/>
      <c r="SLB40" s="173"/>
      <c r="SLC40" s="173"/>
      <c r="SLD40" s="173"/>
      <c r="SLE40" s="173"/>
      <c r="SLF40" s="173"/>
      <c r="SLG40" s="173"/>
      <c r="SLH40" s="173"/>
      <c r="SLI40" s="173"/>
      <c r="SLJ40" s="173"/>
      <c r="SLK40" s="173"/>
      <c r="SLL40" s="173"/>
      <c r="SLM40" s="173"/>
      <c r="SLN40" s="173"/>
      <c r="SLO40" s="173"/>
      <c r="SLP40" s="173"/>
      <c r="SLQ40" s="173"/>
      <c r="SLR40" s="173"/>
      <c r="SLS40" s="173"/>
      <c r="SLT40" s="173"/>
      <c r="SLU40" s="173"/>
      <c r="SLV40" s="173"/>
      <c r="SLW40" s="173"/>
      <c r="SLX40" s="173"/>
      <c r="SLY40" s="173"/>
      <c r="SLZ40" s="173"/>
      <c r="SMA40" s="173"/>
      <c r="SMB40" s="173"/>
      <c r="SMC40" s="173"/>
      <c r="SMD40" s="173"/>
      <c r="SME40" s="173"/>
      <c r="SMF40" s="173"/>
      <c r="SMG40" s="173"/>
      <c r="SMH40" s="173"/>
      <c r="SMI40" s="173"/>
      <c r="SMJ40" s="173"/>
      <c r="SMK40" s="173"/>
      <c r="SML40" s="173"/>
      <c r="SMM40" s="173"/>
      <c r="SMN40" s="173"/>
      <c r="SMO40" s="173"/>
      <c r="SMP40" s="173"/>
      <c r="SMQ40" s="173"/>
      <c r="SMR40" s="173"/>
      <c r="SMS40" s="173"/>
      <c r="SMT40" s="173"/>
      <c r="SMU40" s="173"/>
      <c r="SMV40" s="173"/>
      <c r="SMW40" s="173"/>
      <c r="SMX40" s="173"/>
      <c r="SMY40" s="173"/>
      <c r="SMZ40" s="173"/>
      <c r="SNA40" s="173"/>
      <c r="SNB40" s="173"/>
      <c r="SNC40" s="173"/>
      <c r="SND40" s="173"/>
      <c r="SNE40" s="173"/>
      <c r="SNF40" s="173"/>
      <c r="SNG40" s="173"/>
      <c r="SNH40" s="173"/>
      <c r="SNI40" s="173"/>
      <c r="SNJ40" s="173"/>
      <c r="SNK40" s="173"/>
      <c r="SNL40" s="173"/>
      <c r="SNM40" s="173"/>
      <c r="SNN40" s="173"/>
      <c r="SNO40" s="173"/>
      <c r="SNP40" s="173"/>
      <c r="SNQ40" s="173"/>
      <c r="SNR40" s="173"/>
      <c r="SNS40" s="173"/>
      <c r="SNT40" s="173"/>
      <c r="SNU40" s="173"/>
      <c r="SNV40" s="173"/>
      <c r="SNW40" s="173"/>
      <c r="SNX40" s="173"/>
      <c r="SNY40" s="173"/>
      <c r="SNZ40" s="173"/>
      <c r="SOA40" s="173"/>
      <c r="SOB40" s="173"/>
      <c r="SOC40" s="173"/>
      <c r="SOD40" s="173"/>
      <c r="SOE40" s="173"/>
      <c r="SOF40" s="173"/>
      <c r="SOG40" s="173"/>
      <c r="SOH40" s="173"/>
      <c r="SOI40" s="173"/>
      <c r="SOJ40" s="173"/>
      <c r="SOK40" s="173"/>
      <c r="SOL40" s="173"/>
      <c r="SOM40" s="173"/>
      <c r="SON40" s="173"/>
      <c r="SOO40" s="173"/>
      <c r="SOP40" s="173"/>
      <c r="SOQ40" s="173"/>
      <c r="SOR40" s="173"/>
      <c r="SOS40" s="173"/>
      <c r="SOT40" s="173"/>
      <c r="SOU40" s="173"/>
      <c r="SOV40" s="173"/>
      <c r="SOW40" s="173"/>
      <c r="SOX40" s="173"/>
      <c r="SOY40" s="173"/>
      <c r="SOZ40" s="173"/>
      <c r="SPA40" s="173"/>
      <c r="SPB40" s="173"/>
      <c r="SPC40" s="173"/>
      <c r="SPD40" s="173"/>
      <c r="SPE40" s="173"/>
      <c r="SPF40" s="173"/>
      <c r="SPG40" s="173"/>
      <c r="SPH40" s="173"/>
      <c r="SPI40" s="173"/>
      <c r="SPJ40" s="173"/>
      <c r="SPK40" s="173"/>
      <c r="SPL40" s="173"/>
      <c r="SPM40" s="173"/>
      <c r="SPN40" s="173"/>
      <c r="SPO40" s="173"/>
      <c r="SPP40" s="173"/>
      <c r="SPQ40" s="173"/>
      <c r="SPR40" s="173"/>
      <c r="SPS40" s="173"/>
      <c r="SPT40" s="173"/>
      <c r="SPU40" s="173"/>
      <c r="SPV40" s="173"/>
      <c r="SPW40" s="173"/>
      <c r="SPX40" s="173"/>
      <c r="SPY40" s="173"/>
      <c r="SPZ40" s="173"/>
      <c r="SQA40" s="173"/>
      <c r="SQB40" s="173"/>
      <c r="SQC40" s="173"/>
      <c r="SQD40" s="173"/>
      <c r="SQE40" s="173"/>
      <c r="SQF40" s="173"/>
      <c r="SQG40" s="173"/>
      <c r="SQH40" s="173"/>
      <c r="SQI40" s="173"/>
      <c r="SQJ40" s="173"/>
      <c r="SQK40" s="173"/>
      <c r="SQL40" s="173"/>
      <c r="SQM40" s="173"/>
      <c r="SQN40" s="173"/>
      <c r="SQO40" s="173"/>
      <c r="SQP40" s="173"/>
      <c r="SQQ40" s="173"/>
      <c r="SQR40" s="173"/>
      <c r="SQS40" s="173"/>
      <c r="SQT40" s="173"/>
      <c r="SQU40" s="173"/>
      <c r="SQV40" s="173"/>
      <c r="SQW40" s="173"/>
      <c r="SQX40" s="173"/>
      <c r="SQY40" s="173"/>
      <c r="SQZ40" s="173"/>
      <c r="SRA40" s="173"/>
      <c r="SRB40" s="173"/>
      <c r="SRC40" s="173"/>
      <c r="SRD40" s="173"/>
      <c r="SRE40" s="173"/>
      <c r="SRF40" s="173"/>
      <c r="SRG40" s="173"/>
      <c r="SRH40" s="173"/>
      <c r="SRI40" s="173"/>
      <c r="SRJ40" s="173"/>
      <c r="SRK40" s="173"/>
      <c r="SRL40" s="173"/>
      <c r="SRM40" s="173"/>
      <c r="SRN40" s="173"/>
      <c r="SRO40" s="173"/>
      <c r="SRP40" s="173"/>
      <c r="SRQ40" s="173"/>
      <c r="SRR40" s="173"/>
      <c r="SRS40" s="173"/>
      <c r="SRT40" s="173"/>
      <c r="SRU40" s="173"/>
      <c r="SRV40" s="173"/>
      <c r="SRW40" s="173"/>
      <c r="SRX40" s="173"/>
      <c r="SRY40" s="173"/>
      <c r="SRZ40" s="173"/>
      <c r="SSA40" s="173"/>
      <c r="SSB40" s="173"/>
      <c r="SSC40" s="173"/>
      <c r="SSD40" s="173"/>
      <c r="SSE40" s="173"/>
      <c r="SSF40" s="173"/>
      <c r="SSG40" s="173"/>
      <c r="SSH40" s="173"/>
      <c r="SSI40" s="173"/>
      <c r="SSJ40" s="173"/>
      <c r="SSK40" s="173"/>
      <c r="SSL40" s="173"/>
      <c r="SSM40" s="173"/>
      <c r="SSN40" s="173"/>
      <c r="SSO40" s="173"/>
      <c r="SSP40" s="173"/>
      <c r="SSQ40" s="173"/>
      <c r="SSR40" s="173"/>
      <c r="SSS40" s="173"/>
      <c r="SST40" s="173"/>
      <c r="SSU40" s="173"/>
      <c r="SSV40" s="173"/>
      <c r="SSW40" s="173"/>
      <c r="SSX40" s="173"/>
      <c r="SSY40" s="173"/>
      <c r="SSZ40" s="173"/>
      <c r="STA40" s="173"/>
      <c r="STB40" s="173"/>
      <c r="STC40" s="173"/>
      <c r="STD40" s="173"/>
      <c r="STE40" s="173"/>
      <c r="STF40" s="173"/>
      <c r="STG40" s="173"/>
      <c r="STH40" s="173"/>
      <c r="STI40" s="173"/>
      <c r="STJ40" s="173"/>
      <c r="STK40" s="173"/>
      <c r="STL40" s="173"/>
      <c r="STM40" s="173"/>
      <c r="STN40" s="173"/>
      <c r="STO40" s="173"/>
      <c r="STP40" s="173"/>
      <c r="STQ40" s="173"/>
      <c r="STR40" s="173"/>
      <c r="STS40" s="173"/>
      <c r="STT40" s="173"/>
      <c r="STU40" s="173"/>
      <c r="STV40" s="173"/>
      <c r="STW40" s="173"/>
      <c r="STX40" s="173"/>
      <c r="STY40" s="173"/>
      <c r="STZ40" s="173"/>
      <c r="SUA40" s="173"/>
      <c r="SUB40" s="173"/>
      <c r="SUC40" s="173"/>
      <c r="SUD40" s="173"/>
      <c r="SUE40" s="173"/>
      <c r="SUF40" s="173"/>
      <c r="SUG40" s="173"/>
      <c r="SUH40" s="173"/>
      <c r="SUI40" s="173"/>
      <c r="SUJ40" s="173"/>
      <c r="SUK40" s="173"/>
      <c r="SUL40" s="173"/>
      <c r="SUM40" s="173"/>
      <c r="SUN40" s="173"/>
      <c r="SUO40" s="173"/>
      <c r="SUP40" s="173"/>
      <c r="SUQ40" s="173"/>
      <c r="SUR40" s="173"/>
      <c r="SUS40" s="173"/>
      <c r="SUT40" s="173"/>
      <c r="SUU40" s="173"/>
      <c r="SUV40" s="173"/>
      <c r="SUW40" s="173"/>
      <c r="SUX40" s="173"/>
      <c r="SUY40" s="173"/>
      <c r="SUZ40" s="173"/>
      <c r="SVA40" s="173"/>
      <c r="SVB40" s="173"/>
      <c r="SVC40" s="173"/>
      <c r="SVD40" s="173"/>
      <c r="SVE40" s="173"/>
      <c r="SVF40" s="173"/>
      <c r="SVG40" s="173"/>
      <c r="SVH40" s="173"/>
      <c r="SVI40" s="173"/>
      <c r="SVJ40" s="173"/>
      <c r="SVK40" s="173"/>
      <c r="SVL40" s="173"/>
      <c r="SVM40" s="173"/>
      <c r="SVN40" s="173"/>
      <c r="SVO40" s="173"/>
      <c r="SVP40" s="173"/>
      <c r="SVQ40" s="173"/>
      <c r="SVR40" s="173"/>
      <c r="SVS40" s="173"/>
      <c r="SVT40" s="173"/>
      <c r="SVU40" s="173"/>
      <c r="SVV40" s="173"/>
      <c r="SVW40" s="173"/>
      <c r="SVX40" s="173"/>
      <c r="SVY40" s="173"/>
      <c r="SVZ40" s="173"/>
      <c r="SWA40" s="173"/>
      <c r="SWB40" s="173"/>
      <c r="SWC40" s="173"/>
      <c r="SWD40" s="173"/>
      <c r="SWE40" s="173"/>
      <c r="SWF40" s="173"/>
      <c r="SWG40" s="173"/>
      <c r="SWH40" s="173"/>
      <c r="SWI40" s="173"/>
      <c r="SWJ40" s="173"/>
      <c r="SWK40" s="173"/>
      <c r="SWL40" s="173"/>
      <c r="SWM40" s="173"/>
      <c r="SWN40" s="173"/>
      <c r="SWO40" s="173"/>
      <c r="SWP40" s="173"/>
      <c r="SWQ40" s="173"/>
      <c r="SWR40" s="173"/>
      <c r="SWS40" s="173"/>
      <c r="SWT40" s="173"/>
      <c r="SWU40" s="173"/>
      <c r="SWV40" s="173"/>
      <c r="SWW40" s="173"/>
      <c r="SWX40" s="173"/>
      <c r="SWY40" s="173"/>
      <c r="SWZ40" s="173"/>
      <c r="SXA40" s="173"/>
      <c r="SXB40" s="173"/>
      <c r="SXC40" s="173"/>
      <c r="SXD40" s="173"/>
      <c r="SXE40" s="173"/>
      <c r="SXF40" s="173"/>
      <c r="SXG40" s="173"/>
      <c r="SXH40" s="173"/>
      <c r="SXI40" s="173"/>
      <c r="SXJ40" s="173"/>
      <c r="SXK40" s="173"/>
      <c r="SXL40" s="173"/>
      <c r="SXM40" s="173"/>
      <c r="SXN40" s="173"/>
      <c r="SXO40" s="173"/>
      <c r="SXP40" s="173"/>
      <c r="SXQ40" s="173"/>
      <c r="SXR40" s="173"/>
      <c r="SXS40" s="173"/>
      <c r="SXT40" s="173"/>
      <c r="SXU40" s="173"/>
      <c r="SXV40" s="173"/>
      <c r="SXW40" s="173"/>
      <c r="SXX40" s="173"/>
      <c r="SXY40" s="173"/>
      <c r="SXZ40" s="173"/>
      <c r="SYA40" s="173"/>
      <c r="SYB40" s="173"/>
      <c r="SYC40" s="173"/>
      <c r="SYD40" s="173"/>
      <c r="SYE40" s="173"/>
      <c r="SYF40" s="173"/>
      <c r="SYG40" s="173"/>
      <c r="SYH40" s="173"/>
      <c r="SYI40" s="173"/>
      <c r="SYJ40" s="173"/>
      <c r="SYK40" s="173"/>
      <c r="SYL40" s="173"/>
      <c r="SYM40" s="173"/>
      <c r="SYN40" s="173"/>
      <c r="SYO40" s="173"/>
      <c r="SYP40" s="173"/>
      <c r="SYQ40" s="173"/>
      <c r="SYR40" s="173"/>
      <c r="SYS40" s="173"/>
      <c r="SYT40" s="173"/>
      <c r="SYU40" s="173"/>
      <c r="SYV40" s="173"/>
      <c r="SYW40" s="173"/>
      <c r="SYX40" s="173"/>
      <c r="SYY40" s="173"/>
      <c r="SYZ40" s="173"/>
      <c r="SZA40" s="173"/>
      <c r="SZB40" s="173"/>
      <c r="SZC40" s="173"/>
      <c r="SZD40" s="173"/>
      <c r="SZE40" s="173"/>
      <c r="SZF40" s="173"/>
      <c r="SZG40" s="173"/>
      <c r="SZH40" s="173"/>
      <c r="SZI40" s="173"/>
      <c r="SZJ40" s="173"/>
      <c r="SZK40" s="173"/>
      <c r="SZL40" s="173"/>
      <c r="SZM40" s="173"/>
      <c r="SZN40" s="173"/>
      <c r="SZO40" s="173"/>
      <c r="SZP40" s="173"/>
      <c r="SZQ40" s="173"/>
      <c r="SZR40" s="173"/>
      <c r="SZS40" s="173"/>
      <c r="SZT40" s="173"/>
      <c r="SZU40" s="173"/>
      <c r="SZV40" s="173"/>
      <c r="SZW40" s="173"/>
      <c r="SZX40" s="173"/>
      <c r="SZY40" s="173"/>
      <c r="SZZ40" s="173"/>
      <c r="TAA40" s="173"/>
      <c r="TAB40" s="173"/>
      <c r="TAC40" s="173"/>
      <c r="TAD40" s="173"/>
      <c r="TAE40" s="173"/>
      <c r="TAF40" s="173"/>
      <c r="TAG40" s="173"/>
      <c r="TAH40" s="173"/>
      <c r="TAI40" s="173"/>
      <c r="TAJ40" s="173"/>
      <c r="TAK40" s="173"/>
      <c r="TAL40" s="173"/>
      <c r="TAM40" s="173"/>
      <c r="TAN40" s="173"/>
      <c r="TAO40" s="173"/>
      <c r="TAP40" s="173"/>
      <c r="TAQ40" s="173"/>
      <c r="TAR40" s="173"/>
      <c r="TAS40" s="173"/>
      <c r="TAT40" s="173"/>
      <c r="TAU40" s="173"/>
      <c r="TAV40" s="173"/>
      <c r="TAW40" s="173"/>
      <c r="TAX40" s="173"/>
      <c r="TAY40" s="173"/>
      <c r="TAZ40" s="173"/>
      <c r="TBA40" s="173"/>
      <c r="TBB40" s="173"/>
      <c r="TBC40" s="173"/>
      <c r="TBD40" s="173"/>
      <c r="TBE40" s="173"/>
      <c r="TBF40" s="173"/>
      <c r="TBG40" s="173"/>
      <c r="TBH40" s="173"/>
      <c r="TBI40" s="173"/>
      <c r="TBJ40" s="173"/>
      <c r="TBK40" s="173"/>
      <c r="TBL40" s="173"/>
      <c r="TBM40" s="173"/>
      <c r="TBN40" s="173"/>
      <c r="TBO40" s="173"/>
      <c r="TBP40" s="173"/>
      <c r="TBQ40" s="173"/>
      <c r="TBR40" s="173"/>
      <c r="TBS40" s="173"/>
      <c r="TBT40" s="173"/>
      <c r="TBU40" s="173"/>
      <c r="TBV40" s="173"/>
      <c r="TBW40" s="173"/>
      <c r="TBX40" s="173"/>
      <c r="TBY40" s="173"/>
      <c r="TBZ40" s="173"/>
      <c r="TCA40" s="173"/>
      <c r="TCB40" s="173"/>
      <c r="TCC40" s="173"/>
      <c r="TCD40" s="173"/>
      <c r="TCE40" s="173"/>
      <c r="TCF40" s="173"/>
      <c r="TCG40" s="173"/>
      <c r="TCH40" s="173"/>
      <c r="TCI40" s="173"/>
      <c r="TCJ40" s="173"/>
      <c r="TCK40" s="173"/>
      <c r="TCL40" s="173"/>
      <c r="TCM40" s="173"/>
      <c r="TCN40" s="173"/>
      <c r="TCO40" s="173"/>
      <c r="TCP40" s="173"/>
      <c r="TCQ40" s="173"/>
      <c r="TCR40" s="173"/>
      <c r="TCS40" s="173"/>
      <c r="TCT40" s="173"/>
      <c r="TCU40" s="173"/>
      <c r="TCV40" s="173"/>
      <c r="TCW40" s="173"/>
      <c r="TCX40" s="173"/>
      <c r="TCY40" s="173"/>
      <c r="TCZ40" s="173"/>
      <c r="TDA40" s="173"/>
      <c r="TDB40" s="173"/>
      <c r="TDC40" s="173"/>
      <c r="TDD40" s="173"/>
      <c r="TDE40" s="173"/>
      <c r="TDF40" s="173"/>
      <c r="TDG40" s="173"/>
      <c r="TDH40" s="173"/>
      <c r="TDI40" s="173"/>
      <c r="TDJ40" s="173"/>
      <c r="TDK40" s="173"/>
      <c r="TDL40" s="173"/>
      <c r="TDM40" s="173"/>
      <c r="TDN40" s="173"/>
      <c r="TDO40" s="173"/>
      <c r="TDP40" s="173"/>
      <c r="TDQ40" s="173"/>
      <c r="TDR40" s="173"/>
      <c r="TDS40" s="173"/>
      <c r="TDT40" s="173"/>
      <c r="TDU40" s="173"/>
      <c r="TDV40" s="173"/>
      <c r="TDW40" s="173"/>
      <c r="TDX40" s="173"/>
      <c r="TDY40" s="173"/>
      <c r="TDZ40" s="173"/>
      <c r="TEA40" s="173"/>
      <c r="TEB40" s="173"/>
      <c r="TEC40" s="173"/>
      <c r="TED40" s="173"/>
      <c r="TEE40" s="173"/>
      <c r="TEF40" s="173"/>
      <c r="TEG40" s="173"/>
      <c r="TEH40" s="173"/>
      <c r="TEI40" s="173"/>
      <c r="TEJ40" s="173"/>
      <c r="TEK40" s="173"/>
      <c r="TEL40" s="173"/>
      <c r="TEM40" s="173"/>
      <c r="TEN40" s="173"/>
      <c r="TEO40" s="173"/>
      <c r="TEP40" s="173"/>
      <c r="TEQ40" s="173"/>
      <c r="TER40" s="173"/>
      <c r="TES40" s="173"/>
      <c r="TET40" s="173"/>
      <c r="TEU40" s="173"/>
      <c r="TEV40" s="173"/>
      <c r="TEW40" s="173"/>
      <c r="TEX40" s="173"/>
      <c r="TEY40" s="173"/>
      <c r="TEZ40" s="173"/>
      <c r="TFA40" s="173"/>
      <c r="TFB40" s="173"/>
      <c r="TFC40" s="173"/>
      <c r="TFD40" s="173"/>
      <c r="TFE40" s="173"/>
      <c r="TFF40" s="173"/>
      <c r="TFG40" s="173"/>
      <c r="TFH40" s="173"/>
      <c r="TFI40" s="173"/>
      <c r="TFJ40" s="173"/>
      <c r="TFK40" s="173"/>
      <c r="TFL40" s="173"/>
      <c r="TFM40" s="173"/>
      <c r="TFN40" s="173"/>
      <c r="TFO40" s="173"/>
      <c r="TFP40" s="173"/>
      <c r="TFQ40" s="173"/>
      <c r="TFR40" s="173"/>
      <c r="TFS40" s="173"/>
      <c r="TFT40" s="173"/>
      <c r="TFU40" s="173"/>
      <c r="TFV40" s="173"/>
      <c r="TFW40" s="173"/>
      <c r="TFX40" s="173"/>
      <c r="TFY40" s="173"/>
      <c r="TFZ40" s="173"/>
      <c r="TGA40" s="173"/>
      <c r="TGB40" s="173"/>
      <c r="TGC40" s="173"/>
      <c r="TGD40" s="173"/>
      <c r="TGE40" s="173"/>
      <c r="TGF40" s="173"/>
      <c r="TGG40" s="173"/>
      <c r="TGH40" s="173"/>
      <c r="TGI40" s="173"/>
      <c r="TGJ40" s="173"/>
      <c r="TGK40" s="173"/>
      <c r="TGL40" s="173"/>
      <c r="TGM40" s="173"/>
      <c r="TGN40" s="173"/>
      <c r="TGO40" s="173"/>
      <c r="TGP40" s="173"/>
      <c r="TGQ40" s="173"/>
      <c r="TGR40" s="173"/>
      <c r="TGS40" s="173"/>
      <c r="TGT40" s="173"/>
      <c r="TGU40" s="173"/>
      <c r="TGV40" s="173"/>
      <c r="TGW40" s="173"/>
      <c r="TGX40" s="173"/>
      <c r="TGY40" s="173"/>
      <c r="TGZ40" s="173"/>
      <c r="THA40" s="173"/>
      <c r="THB40" s="173"/>
      <c r="THC40" s="173"/>
      <c r="THD40" s="173"/>
      <c r="THE40" s="173"/>
      <c r="THF40" s="173"/>
      <c r="THG40" s="173"/>
      <c r="THH40" s="173"/>
      <c r="THI40" s="173"/>
      <c r="THJ40" s="173"/>
      <c r="THK40" s="173"/>
      <c r="THL40" s="173"/>
      <c r="THM40" s="173"/>
      <c r="THN40" s="173"/>
      <c r="THO40" s="173"/>
      <c r="THP40" s="173"/>
      <c r="THQ40" s="173"/>
      <c r="THR40" s="173"/>
      <c r="THS40" s="173"/>
      <c r="THT40" s="173"/>
      <c r="THU40" s="173"/>
      <c r="THV40" s="173"/>
      <c r="THW40" s="173"/>
      <c r="THX40" s="173"/>
      <c r="THY40" s="173"/>
      <c r="THZ40" s="173"/>
      <c r="TIA40" s="173"/>
      <c r="TIB40" s="173"/>
      <c r="TIC40" s="173"/>
      <c r="TID40" s="173"/>
      <c r="TIE40" s="173"/>
      <c r="TIF40" s="173"/>
      <c r="TIG40" s="173"/>
      <c r="TIH40" s="173"/>
      <c r="TII40" s="173"/>
      <c r="TIJ40" s="173"/>
      <c r="TIK40" s="173"/>
      <c r="TIL40" s="173"/>
      <c r="TIM40" s="173"/>
      <c r="TIN40" s="173"/>
      <c r="TIO40" s="173"/>
      <c r="TIP40" s="173"/>
      <c r="TIQ40" s="173"/>
      <c r="TIR40" s="173"/>
      <c r="TIS40" s="173"/>
      <c r="TIT40" s="173"/>
      <c r="TIU40" s="173"/>
      <c r="TIV40" s="173"/>
      <c r="TIW40" s="173"/>
      <c r="TIX40" s="173"/>
      <c r="TIY40" s="173"/>
      <c r="TIZ40" s="173"/>
      <c r="TJA40" s="173"/>
      <c r="TJB40" s="173"/>
      <c r="TJC40" s="173"/>
      <c r="TJD40" s="173"/>
      <c r="TJE40" s="173"/>
      <c r="TJF40" s="173"/>
      <c r="TJG40" s="173"/>
      <c r="TJH40" s="173"/>
      <c r="TJI40" s="173"/>
      <c r="TJJ40" s="173"/>
      <c r="TJK40" s="173"/>
      <c r="TJL40" s="173"/>
      <c r="TJM40" s="173"/>
      <c r="TJN40" s="173"/>
      <c r="TJO40" s="173"/>
      <c r="TJP40" s="173"/>
      <c r="TJQ40" s="173"/>
      <c r="TJR40" s="173"/>
      <c r="TJS40" s="173"/>
      <c r="TJT40" s="173"/>
      <c r="TJU40" s="173"/>
      <c r="TJV40" s="173"/>
      <c r="TJW40" s="173"/>
      <c r="TJX40" s="173"/>
      <c r="TJY40" s="173"/>
      <c r="TJZ40" s="173"/>
      <c r="TKA40" s="173"/>
      <c r="TKB40" s="173"/>
      <c r="TKC40" s="173"/>
      <c r="TKD40" s="173"/>
      <c r="TKE40" s="173"/>
      <c r="TKF40" s="173"/>
      <c r="TKG40" s="173"/>
      <c r="TKH40" s="173"/>
      <c r="TKI40" s="173"/>
      <c r="TKJ40" s="173"/>
      <c r="TKK40" s="173"/>
      <c r="TKL40" s="173"/>
      <c r="TKM40" s="173"/>
      <c r="TKN40" s="173"/>
      <c r="TKO40" s="173"/>
      <c r="TKP40" s="173"/>
      <c r="TKQ40" s="173"/>
      <c r="TKR40" s="173"/>
      <c r="TKS40" s="173"/>
      <c r="TKT40" s="173"/>
      <c r="TKU40" s="173"/>
      <c r="TKV40" s="173"/>
      <c r="TKW40" s="173"/>
      <c r="TKX40" s="173"/>
      <c r="TKY40" s="173"/>
      <c r="TKZ40" s="173"/>
      <c r="TLA40" s="173"/>
      <c r="TLB40" s="173"/>
      <c r="TLC40" s="173"/>
      <c r="TLD40" s="173"/>
      <c r="TLE40" s="173"/>
      <c r="TLF40" s="173"/>
      <c r="TLG40" s="173"/>
      <c r="TLH40" s="173"/>
      <c r="TLI40" s="173"/>
      <c r="TLJ40" s="173"/>
      <c r="TLK40" s="173"/>
      <c r="TLL40" s="173"/>
      <c r="TLM40" s="173"/>
      <c r="TLN40" s="173"/>
      <c r="TLO40" s="173"/>
      <c r="TLP40" s="173"/>
      <c r="TLQ40" s="173"/>
      <c r="TLR40" s="173"/>
      <c r="TLS40" s="173"/>
      <c r="TLT40" s="173"/>
      <c r="TLU40" s="173"/>
      <c r="TLV40" s="173"/>
      <c r="TLW40" s="173"/>
      <c r="TLX40" s="173"/>
      <c r="TLY40" s="173"/>
      <c r="TLZ40" s="173"/>
      <c r="TMA40" s="173"/>
      <c r="TMB40" s="173"/>
      <c r="TMC40" s="173"/>
      <c r="TMD40" s="173"/>
      <c r="TME40" s="173"/>
      <c r="TMF40" s="173"/>
      <c r="TMG40" s="173"/>
      <c r="TMH40" s="173"/>
      <c r="TMI40" s="173"/>
      <c r="TMJ40" s="173"/>
      <c r="TMK40" s="173"/>
      <c r="TML40" s="173"/>
      <c r="TMM40" s="173"/>
      <c r="TMN40" s="173"/>
      <c r="TMO40" s="173"/>
      <c r="TMP40" s="173"/>
      <c r="TMQ40" s="173"/>
      <c r="TMR40" s="173"/>
      <c r="TMS40" s="173"/>
      <c r="TMT40" s="173"/>
      <c r="TMU40" s="173"/>
      <c r="TMV40" s="173"/>
      <c r="TMW40" s="173"/>
      <c r="TMX40" s="173"/>
      <c r="TMY40" s="173"/>
      <c r="TMZ40" s="173"/>
      <c r="TNA40" s="173"/>
      <c r="TNB40" s="173"/>
      <c r="TNC40" s="173"/>
      <c r="TND40" s="173"/>
      <c r="TNE40" s="173"/>
      <c r="TNF40" s="173"/>
      <c r="TNG40" s="173"/>
      <c r="TNH40" s="173"/>
      <c r="TNI40" s="173"/>
      <c r="TNJ40" s="173"/>
      <c r="TNK40" s="173"/>
      <c r="TNL40" s="173"/>
      <c r="TNM40" s="173"/>
      <c r="TNN40" s="173"/>
      <c r="TNO40" s="173"/>
      <c r="TNP40" s="173"/>
      <c r="TNQ40" s="173"/>
      <c r="TNR40" s="173"/>
      <c r="TNS40" s="173"/>
      <c r="TNT40" s="173"/>
      <c r="TNU40" s="173"/>
      <c r="TNV40" s="173"/>
      <c r="TNW40" s="173"/>
      <c r="TNX40" s="173"/>
      <c r="TNY40" s="173"/>
      <c r="TNZ40" s="173"/>
      <c r="TOA40" s="173"/>
      <c r="TOB40" s="173"/>
      <c r="TOC40" s="173"/>
      <c r="TOD40" s="173"/>
      <c r="TOE40" s="173"/>
      <c r="TOF40" s="173"/>
      <c r="TOG40" s="173"/>
      <c r="TOH40" s="173"/>
      <c r="TOI40" s="173"/>
      <c r="TOJ40" s="173"/>
      <c r="TOK40" s="173"/>
      <c r="TOL40" s="173"/>
      <c r="TOM40" s="173"/>
      <c r="TON40" s="173"/>
      <c r="TOO40" s="173"/>
      <c r="TOP40" s="173"/>
      <c r="TOQ40" s="173"/>
      <c r="TOR40" s="173"/>
      <c r="TOS40" s="173"/>
      <c r="TOT40" s="173"/>
      <c r="TOU40" s="173"/>
      <c r="TOV40" s="173"/>
      <c r="TOW40" s="173"/>
      <c r="TOX40" s="173"/>
      <c r="TOY40" s="173"/>
      <c r="TOZ40" s="173"/>
      <c r="TPA40" s="173"/>
      <c r="TPB40" s="173"/>
      <c r="TPC40" s="173"/>
      <c r="TPD40" s="173"/>
      <c r="TPE40" s="173"/>
      <c r="TPF40" s="173"/>
      <c r="TPG40" s="173"/>
      <c r="TPH40" s="173"/>
      <c r="TPI40" s="173"/>
      <c r="TPJ40" s="173"/>
      <c r="TPK40" s="173"/>
      <c r="TPL40" s="173"/>
      <c r="TPM40" s="173"/>
      <c r="TPN40" s="173"/>
      <c r="TPO40" s="173"/>
      <c r="TPP40" s="173"/>
      <c r="TPQ40" s="173"/>
      <c r="TPR40" s="173"/>
      <c r="TPS40" s="173"/>
      <c r="TPT40" s="173"/>
      <c r="TPU40" s="173"/>
      <c r="TPV40" s="173"/>
      <c r="TPW40" s="173"/>
      <c r="TPX40" s="173"/>
      <c r="TPY40" s="173"/>
      <c r="TPZ40" s="173"/>
      <c r="TQA40" s="173"/>
      <c r="TQB40" s="173"/>
      <c r="TQC40" s="173"/>
      <c r="TQD40" s="173"/>
      <c r="TQE40" s="173"/>
      <c r="TQF40" s="173"/>
      <c r="TQG40" s="173"/>
      <c r="TQH40" s="173"/>
      <c r="TQI40" s="173"/>
      <c r="TQJ40" s="173"/>
      <c r="TQK40" s="173"/>
      <c r="TQL40" s="173"/>
      <c r="TQM40" s="173"/>
      <c r="TQN40" s="173"/>
      <c r="TQO40" s="173"/>
      <c r="TQP40" s="173"/>
      <c r="TQQ40" s="173"/>
      <c r="TQR40" s="173"/>
      <c r="TQS40" s="173"/>
      <c r="TQT40" s="173"/>
      <c r="TQU40" s="173"/>
      <c r="TQV40" s="173"/>
      <c r="TQW40" s="173"/>
      <c r="TQX40" s="173"/>
      <c r="TQY40" s="173"/>
      <c r="TQZ40" s="173"/>
      <c r="TRA40" s="173"/>
      <c r="TRB40" s="173"/>
      <c r="TRC40" s="173"/>
      <c r="TRD40" s="173"/>
      <c r="TRE40" s="173"/>
      <c r="TRF40" s="173"/>
      <c r="TRG40" s="173"/>
      <c r="TRH40" s="173"/>
      <c r="TRI40" s="173"/>
      <c r="TRJ40" s="173"/>
      <c r="TRK40" s="173"/>
      <c r="TRL40" s="173"/>
      <c r="TRM40" s="173"/>
      <c r="TRN40" s="173"/>
      <c r="TRO40" s="173"/>
      <c r="TRP40" s="173"/>
      <c r="TRQ40" s="173"/>
      <c r="TRR40" s="173"/>
      <c r="TRS40" s="173"/>
      <c r="TRT40" s="173"/>
      <c r="TRU40" s="173"/>
      <c r="TRV40" s="173"/>
      <c r="TRW40" s="173"/>
      <c r="TRX40" s="173"/>
      <c r="TRY40" s="173"/>
      <c r="TRZ40" s="173"/>
      <c r="TSA40" s="173"/>
      <c r="TSB40" s="173"/>
      <c r="TSC40" s="173"/>
      <c r="TSD40" s="173"/>
      <c r="TSE40" s="173"/>
      <c r="TSF40" s="173"/>
      <c r="TSG40" s="173"/>
      <c r="TSH40" s="173"/>
      <c r="TSI40" s="173"/>
      <c r="TSJ40" s="173"/>
      <c r="TSK40" s="173"/>
      <c r="TSL40" s="173"/>
      <c r="TSM40" s="173"/>
      <c r="TSN40" s="173"/>
      <c r="TSO40" s="173"/>
      <c r="TSP40" s="173"/>
      <c r="TSQ40" s="173"/>
      <c r="TSR40" s="173"/>
      <c r="TSS40" s="173"/>
      <c r="TST40" s="173"/>
      <c r="TSU40" s="173"/>
      <c r="TSV40" s="173"/>
      <c r="TSW40" s="173"/>
      <c r="TSX40" s="173"/>
      <c r="TSY40" s="173"/>
      <c r="TSZ40" s="173"/>
      <c r="TTA40" s="173"/>
      <c r="TTB40" s="173"/>
      <c r="TTC40" s="173"/>
      <c r="TTD40" s="173"/>
      <c r="TTE40" s="173"/>
      <c r="TTF40" s="173"/>
      <c r="TTG40" s="173"/>
      <c r="TTH40" s="173"/>
      <c r="TTI40" s="173"/>
      <c r="TTJ40" s="173"/>
      <c r="TTK40" s="173"/>
      <c r="TTL40" s="173"/>
      <c r="TTM40" s="173"/>
      <c r="TTN40" s="173"/>
      <c r="TTO40" s="173"/>
      <c r="TTP40" s="173"/>
      <c r="TTQ40" s="173"/>
      <c r="TTR40" s="173"/>
      <c r="TTS40" s="173"/>
      <c r="TTT40" s="173"/>
      <c r="TTU40" s="173"/>
      <c r="TTV40" s="173"/>
      <c r="TTW40" s="173"/>
      <c r="TTX40" s="173"/>
      <c r="TTY40" s="173"/>
      <c r="TTZ40" s="173"/>
      <c r="TUA40" s="173"/>
      <c r="TUB40" s="173"/>
      <c r="TUC40" s="173"/>
      <c r="TUD40" s="173"/>
      <c r="TUE40" s="173"/>
      <c r="TUF40" s="173"/>
      <c r="TUG40" s="173"/>
      <c r="TUH40" s="173"/>
      <c r="TUI40" s="173"/>
      <c r="TUJ40" s="173"/>
      <c r="TUK40" s="173"/>
      <c r="TUL40" s="173"/>
      <c r="TUM40" s="173"/>
      <c r="TUN40" s="173"/>
      <c r="TUO40" s="173"/>
      <c r="TUP40" s="173"/>
      <c r="TUQ40" s="173"/>
      <c r="TUR40" s="173"/>
      <c r="TUS40" s="173"/>
      <c r="TUT40" s="173"/>
      <c r="TUU40" s="173"/>
      <c r="TUV40" s="173"/>
      <c r="TUW40" s="173"/>
      <c r="TUX40" s="173"/>
      <c r="TUY40" s="173"/>
      <c r="TUZ40" s="173"/>
      <c r="TVA40" s="173"/>
      <c r="TVB40" s="173"/>
      <c r="TVC40" s="173"/>
      <c r="TVD40" s="173"/>
      <c r="TVE40" s="173"/>
      <c r="TVF40" s="173"/>
      <c r="TVG40" s="173"/>
      <c r="TVH40" s="173"/>
      <c r="TVI40" s="173"/>
      <c r="TVJ40" s="173"/>
      <c r="TVK40" s="173"/>
      <c r="TVL40" s="173"/>
      <c r="TVM40" s="173"/>
      <c r="TVN40" s="173"/>
      <c r="TVO40" s="173"/>
      <c r="TVP40" s="173"/>
      <c r="TVQ40" s="173"/>
      <c r="TVR40" s="173"/>
      <c r="TVS40" s="173"/>
      <c r="TVT40" s="173"/>
      <c r="TVU40" s="173"/>
      <c r="TVV40" s="173"/>
      <c r="TVW40" s="173"/>
      <c r="TVX40" s="173"/>
      <c r="TVY40" s="173"/>
      <c r="TVZ40" s="173"/>
      <c r="TWA40" s="173"/>
      <c r="TWB40" s="173"/>
      <c r="TWC40" s="173"/>
      <c r="TWD40" s="173"/>
      <c r="TWE40" s="173"/>
      <c r="TWF40" s="173"/>
      <c r="TWG40" s="173"/>
      <c r="TWH40" s="173"/>
      <c r="TWI40" s="173"/>
      <c r="TWJ40" s="173"/>
      <c r="TWK40" s="173"/>
      <c r="TWL40" s="173"/>
      <c r="TWM40" s="173"/>
      <c r="TWN40" s="173"/>
      <c r="TWO40" s="173"/>
      <c r="TWP40" s="173"/>
      <c r="TWQ40" s="173"/>
      <c r="TWR40" s="173"/>
      <c r="TWS40" s="173"/>
      <c r="TWT40" s="173"/>
      <c r="TWU40" s="173"/>
      <c r="TWV40" s="173"/>
      <c r="TWW40" s="173"/>
      <c r="TWX40" s="173"/>
      <c r="TWY40" s="173"/>
      <c r="TWZ40" s="173"/>
      <c r="TXA40" s="173"/>
      <c r="TXB40" s="173"/>
      <c r="TXC40" s="173"/>
      <c r="TXD40" s="173"/>
      <c r="TXE40" s="173"/>
      <c r="TXF40" s="173"/>
      <c r="TXG40" s="173"/>
      <c r="TXH40" s="173"/>
      <c r="TXI40" s="173"/>
      <c r="TXJ40" s="173"/>
      <c r="TXK40" s="173"/>
      <c r="TXL40" s="173"/>
      <c r="TXM40" s="173"/>
      <c r="TXN40" s="173"/>
      <c r="TXO40" s="173"/>
      <c r="TXP40" s="173"/>
      <c r="TXQ40" s="173"/>
      <c r="TXR40" s="173"/>
      <c r="TXS40" s="173"/>
      <c r="TXT40" s="173"/>
      <c r="TXU40" s="173"/>
      <c r="TXV40" s="173"/>
      <c r="TXW40" s="173"/>
      <c r="TXX40" s="173"/>
      <c r="TXY40" s="173"/>
      <c r="TXZ40" s="173"/>
      <c r="TYA40" s="173"/>
      <c r="TYB40" s="173"/>
      <c r="TYC40" s="173"/>
      <c r="TYD40" s="173"/>
      <c r="TYE40" s="173"/>
      <c r="TYF40" s="173"/>
      <c r="TYG40" s="173"/>
      <c r="TYH40" s="173"/>
      <c r="TYI40" s="173"/>
      <c r="TYJ40" s="173"/>
      <c r="TYK40" s="173"/>
      <c r="TYL40" s="173"/>
      <c r="TYM40" s="173"/>
      <c r="TYN40" s="173"/>
      <c r="TYO40" s="173"/>
      <c r="TYP40" s="173"/>
      <c r="TYQ40" s="173"/>
      <c r="TYR40" s="173"/>
      <c r="TYS40" s="173"/>
      <c r="TYT40" s="173"/>
      <c r="TYU40" s="173"/>
      <c r="TYV40" s="173"/>
      <c r="TYW40" s="173"/>
      <c r="TYX40" s="173"/>
      <c r="TYY40" s="173"/>
      <c r="TYZ40" s="173"/>
      <c r="TZA40" s="173"/>
      <c r="TZB40" s="173"/>
      <c r="TZC40" s="173"/>
      <c r="TZD40" s="173"/>
      <c r="TZE40" s="173"/>
      <c r="TZF40" s="173"/>
      <c r="TZG40" s="173"/>
      <c r="TZH40" s="173"/>
      <c r="TZI40" s="173"/>
      <c r="TZJ40" s="173"/>
      <c r="TZK40" s="173"/>
      <c r="TZL40" s="173"/>
      <c r="TZM40" s="173"/>
      <c r="TZN40" s="173"/>
      <c r="TZO40" s="173"/>
      <c r="TZP40" s="173"/>
      <c r="TZQ40" s="173"/>
      <c r="TZR40" s="173"/>
      <c r="TZS40" s="173"/>
      <c r="TZT40" s="173"/>
      <c r="TZU40" s="173"/>
      <c r="TZV40" s="173"/>
      <c r="TZW40" s="173"/>
      <c r="TZX40" s="173"/>
      <c r="TZY40" s="173"/>
      <c r="TZZ40" s="173"/>
      <c r="UAA40" s="173"/>
      <c r="UAB40" s="173"/>
      <c r="UAC40" s="173"/>
      <c r="UAD40" s="173"/>
      <c r="UAE40" s="173"/>
      <c r="UAF40" s="173"/>
      <c r="UAG40" s="173"/>
      <c r="UAH40" s="173"/>
      <c r="UAI40" s="173"/>
      <c r="UAJ40" s="173"/>
      <c r="UAK40" s="173"/>
      <c r="UAL40" s="173"/>
      <c r="UAM40" s="173"/>
      <c r="UAN40" s="173"/>
      <c r="UAO40" s="173"/>
      <c r="UAP40" s="173"/>
      <c r="UAQ40" s="173"/>
      <c r="UAR40" s="173"/>
      <c r="UAS40" s="173"/>
      <c r="UAT40" s="173"/>
      <c r="UAU40" s="173"/>
      <c r="UAV40" s="173"/>
      <c r="UAW40" s="173"/>
      <c r="UAX40" s="173"/>
      <c r="UAY40" s="173"/>
      <c r="UAZ40" s="173"/>
      <c r="UBA40" s="173"/>
      <c r="UBB40" s="173"/>
      <c r="UBC40" s="173"/>
      <c r="UBD40" s="173"/>
      <c r="UBE40" s="173"/>
      <c r="UBF40" s="173"/>
      <c r="UBG40" s="173"/>
      <c r="UBH40" s="173"/>
      <c r="UBI40" s="173"/>
      <c r="UBJ40" s="173"/>
      <c r="UBK40" s="173"/>
      <c r="UBL40" s="173"/>
      <c r="UBM40" s="173"/>
      <c r="UBN40" s="173"/>
      <c r="UBO40" s="173"/>
      <c r="UBP40" s="173"/>
      <c r="UBQ40" s="173"/>
      <c r="UBR40" s="173"/>
      <c r="UBS40" s="173"/>
      <c r="UBT40" s="173"/>
      <c r="UBU40" s="173"/>
      <c r="UBV40" s="173"/>
      <c r="UBW40" s="173"/>
      <c r="UBX40" s="173"/>
      <c r="UBY40" s="173"/>
      <c r="UBZ40" s="173"/>
      <c r="UCA40" s="173"/>
      <c r="UCB40" s="173"/>
      <c r="UCC40" s="173"/>
      <c r="UCD40" s="173"/>
      <c r="UCE40" s="173"/>
      <c r="UCF40" s="173"/>
      <c r="UCG40" s="173"/>
      <c r="UCH40" s="173"/>
      <c r="UCI40" s="173"/>
      <c r="UCJ40" s="173"/>
      <c r="UCK40" s="173"/>
      <c r="UCL40" s="173"/>
      <c r="UCM40" s="173"/>
      <c r="UCN40" s="173"/>
      <c r="UCO40" s="173"/>
      <c r="UCP40" s="173"/>
      <c r="UCQ40" s="173"/>
      <c r="UCR40" s="173"/>
      <c r="UCS40" s="173"/>
      <c r="UCT40" s="173"/>
      <c r="UCU40" s="173"/>
      <c r="UCV40" s="173"/>
      <c r="UCW40" s="173"/>
      <c r="UCX40" s="173"/>
      <c r="UCY40" s="173"/>
      <c r="UCZ40" s="173"/>
      <c r="UDA40" s="173"/>
      <c r="UDB40" s="173"/>
      <c r="UDC40" s="173"/>
      <c r="UDD40" s="173"/>
      <c r="UDE40" s="173"/>
      <c r="UDF40" s="173"/>
      <c r="UDG40" s="173"/>
      <c r="UDH40" s="173"/>
      <c r="UDI40" s="173"/>
      <c r="UDJ40" s="173"/>
      <c r="UDK40" s="173"/>
      <c r="UDL40" s="173"/>
      <c r="UDM40" s="173"/>
      <c r="UDN40" s="173"/>
      <c r="UDO40" s="173"/>
      <c r="UDP40" s="173"/>
      <c r="UDQ40" s="173"/>
      <c r="UDR40" s="173"/>
      <c r="UDS40" s="173"/>
      <c r="UDT40" s="173"/>
      <c r="UDU40" s="173"/>
      <c r="UDV40" s="173"/>
      <c r="UDW40" s="173"/>
      <c r="UDX40" s="173"/>
      <c r="UDY40" s="173"/>
      <c r="UDZ40" s="173"/>
      <c r="UEA40" s="173"/>
      <c r="UEB40" s="173"/>
      <c r="UEC40" s="173"/>
      <c r="UED40" s="173"/>
      <c r="UEE40" s="173"/>
      <c r="UEF40" s="173"/>
      <c r="UEG40" s="173"/>
      <c r="UEH40" s="173"/>
      <c r="UEI40" s="173"/>
      <c r="UEJ40" s="173"/>
      <c r="UEK40" s="173"/>
      <c r="UEL40" s="173"/>
      <c r="UEM40" s="173"/>
      <c r="UEN40" s="173"/>
      <c r="UEO40" s="173"/>
      <c r="UEP40" s="173"/>
      <c r="UEQ40" s="173"/>
      <c r="UER40" s="173"/>
      <c r="UES40" s="173"/>
      <c r="UET40" s="173"/>
      <c r="UEU40" s="173"/>
      <c r="UEV40" s="173"/>
      <c r="UEW40" s="173"/>
      <c r="UEX40" s="173"/>
      <c r="UEY40" s="173"/>
      <c r="UEZ40" s="173"/>
      <c r="UFA40" s="173"/>
      <c r="UFB40" s="173"/>
      <c r="UFC40" s="173"/>
      <c r="UFD40" s="173"/>
      <c r="UFE40" s="173"/>
      <c r="UFF40" s="173"/>
      <c r="UFG40" s="173"/>
      <c r="UFH40" s="173"/>
      <c r="UFI40" s="173"/>
      <c r="UFJ40" s="173"/>
      <c r="UFK40" s="173"/>
      <c r="UFL40" s="173"/>
      <c r="UFM40" s="173"/>
      <c r="UFN40" s="173"/>
      <c r="UFO40" s="173"/>
      <c r="UFP40" s="173"/>
      <c r="UFQ40" s="173"/>
      <c r="UFR40" s="173"/>
      <c r="UFS40" s="173"/>
      <c r="UFT40" s="173"/>
      <c r="UFU40" s="173"/>
      <c r="UFV40" s="173"/>
      <c r="UFW40" s="173"/>
      <c r="UFX40" s="173"/>
      <c r="UFY40" s="173"/>
      <c r="UFZ40" s="173"/>
      <c r="UGA40" s="173"/>
      <c r="UGB40" s="173"/>
      <c r="UGC40" s="173"/>
      <c r="UGD40" s="173"/>
      <c r="UGE40" s="173"/>
      <c r="UGF40" s="173"/>
      <c r="UGG40" s="173"/>
      <c r="UGH40" s="173"/>
      <c r="UGI40" s="173"/>
      <c r="UGJ40" s="173"/>
      <c r="UGK40" s="173"/>
      <c r="UGL40" s="173"/>
      <c r="UGM40" s="173"/>
      <c r="UGN40" s="173"/>
      <c r="UGO40" s="173"/>
      <c r="UGP40" s="173"/>
      <c r="UGQ40" s="173"/>
      <c r="UGR40" s="173"/>
      <c r="UGS40" s="173"/>
      <c r="UGT40" s="173"/>
      <c r="UGU40" s="173"/>
      <c r="UGV40" s="173"/>
      <c r="UGW40" s="173"/>
      <c r="UGX40" s="173"/>
      <c r="UGY40" s="173"/>
      <c r="UGZ40" s="173"/>
      <c r="UHA40" s="173"/>
      <c r="UHB40" s="173"/>
      <c r="UHC40" s="173"/>
      <c r="UHD40" s="173"/>
      <c r="UHE40" s="173"/>
      <c r="UHF40" s="173"/>
      <c r="UHG40" s="173"/>
      <c r="UHH40" s="173"/>
      <c r="UHI40" s="173"/>
      <c r="UHJ40" s="173"/>
      <c r="UHK40" s="173"/>
      <c r="UHL40" s="173"/>
      <c r="UHM40" s="173"/>
      <c r="UHN40" s="173"/>
      <c r="UHO40" s="173"/>
      <c r="UHP40" s="173"/>
      <c r="UHQ40" s="173"/>
      <c r="UHR40" s="173"/>
      <c r="UHS40" s="173"/>
      <c r="UHT40" s="173"/>
      <c r="UHU40" s="173"/>
      <c r="UHV40" s="173"/>
      <c r="UHW40" s="173"/>
      <c r="UHX40" s="173"/>
      <c r="UHY40" s="173"/>
      <c r="UHZ40" s="173"/>
      <c r="UIA40" s="173"/>
      <c r="UIB40" s="173"/>
      <c r="UIC40" s="173"/>
      <c r="UID40" s="173"/>
      <c r="UIE40" s="173"/>
      <c r="UIF40" s="173"/>
      <c r="UIG40" s="173"/>
      <c r="UIH40" s="173"/>
      <c r="UII40" s="173"/>
      <c r="UIJ40" s="173"/>
      <c r="UIK40" s="173"/>
      <c r="UIL40" s="173"/>
      <c r="UIM40" s="173"/>
      <c r="UIN40" s="173"/>
      <c r="UIO40" s="173"/>
      <c r="UIP40" s="173"/>
      <c r="UIQ40" s="173"/>
      <c r="UIR40" s="173"/>
      <c r="UIS40" s="173"/>
      <c r="UIT40" s="173"/>
      <c r="UIU40" s="173"/>
      <c r="UIV40" s="173"/>
      <c r="UIW40" s="173"/>
      <c r="UIX40" s="173"/>
      <c r="UIY40" s="173"/>
      <c r="UIZ40" s="173"/>
      <c r="UJA40" s="173"/>
      <c r="UJB40" s="173"/>
      <c r="UJC40" s="173"/>
      <c r="UJD40" s="173"/>
      <c r="UJE40" s="173"/>
      <c r="UJF40" s="173"/>
      <c r="UJG40" s="173"/>
      <c r="UJH40" s="173"/>
      <c r="UJI40" s="173"/>
      <c r="UJJ40" s="173"/>
      <c r="UJK40" s="173"/>
      <c r="UJL40" s="173"/>
      <c r="UJM40" s="173"/>
      <c r="UJN40" s="173"/>
      <c r="UJO40" s="173"/>
      <c r="UJP40" s="173"/>
      <c r="UJQ40" s="173"/>
      <c r="UJR40" s="173"/>
      <c r="UJS40" s="173"/>
      <c r="UJT40" s="173"/>
      <c r="UJU40" s="173"/>
      <c r="UJV40" s="173"/>
      <c r="UJW40" s="173"/>
      <c r="UJX40" s="173"/>
      <c r="UJY40" s="173"/>
      <c r="UJZ40" s="173"/>
      <c r="UKA40" s="173"/>
      <c r="UKB40" s="173"/>
      <c r="UKC40" s="173"/>
      <c r="UKD40" s="173"/>
      <c r="UKE40" s="173"/>
      <c r="UKF40" s="173"/>
      <c r="UKG40" s="173"/>
      <c r="UKH40" s="173"/>
      <c r="UKI40" s="173"/>
      <c r="UKJ40" s="173"/>
      <c r="UKK40" s="173"/>
      <c r="UKL40" s="173"/>
      <c r="UKM40" s="173"/>
      <c r="UKN40" s="173"/>
      <c r="UKO40" s="173"/>
      <c r="UKP40" s="173"/>
      <c r="UKQ40" s="173"/>
      <c r="UKR40" s="173"/>
      <c r="UKS40" s="173"/>
      <c r="UKT40" s="173"/>
      <c r="UKU40" s="173"/>
      <c r="UKV40" s="173"/>
      <c r="UKW40" s="173"/>
      <c r="UKX40" s="173"/>
      <c r="UKY40" s="173"/>
      <c r="UKZ40" s="173"/>
      <c r="ULA40" s="173"/>
      <c r="ULB40" s="173"/>
      <c r="ULC40" s="173"/>
      <c r="ULD40" s="173"/>
      <c r="ULE40" s="173"/>
      <c r="ULF40" s="173"/>
      <c r="ULG40" s="173"/>
      <c r="ULH40" s="173"/>
      <c r="ULI40" s="173"/>
      <c r="ULJ40" s="173"/>
      <c r="ULK40" s="173"/>
      <c r="ULL40" s="173"/>
      <c r="ULM40" s="173"/>
      <c r="ULN40" s="173"/>
      <c r="ULO40" s="173"/>
      <c r="ULP40" s="173"/>
      <c r="ULQ40" s="173"/>
      <c r="ULR40" s="173"/>
      <c r="ULS40" s="173"/>
      <c r="ULT40" s="173"/>
      <c r="ULU40" s="173"/>
      <c r="ULV40" s="173"/>
      <c r="ULW40" s="173"/>
      <c r="ULX40" s="173"/>
      <c r="ULY40" s="173"/>
      <c r="ULZ40" s="173"/>
      <c r="UMA40" s="173"/>
      <c r="UMB40" s="173"/>
      <c r="UMC40" s="173"/>
      <c r="UMD40" s="173"/>
      <c r="UME40" s="173"/>
      <c r="UMF40" s="173"/>
      <c r="UMG40" s="173"/>
      <c r="UMH40" s="173"/>
      <c r="UMI40" s="173"/>
      <c r="UMJ40" s="173"/>
      <c r="UMK40" s="173"/>
      <c r="UML40" s="173"/>
      <c r="UMM40" s="173"/>
      <c r="UMN40" s="173"/>
      <c r="UMO40" s="173"/>
      <c r="UMP40" s="173"/>
      <c r="UMQ40" s="173"/>
      <c r="UMR40" s="173"/>
      <c r="UMS40" s="173"/>
      <c r="UMT40" s="173"/>
      <c r="UMU40" s="173"/>
      <c r="UMV40" s="173"/>
      <c r="UMW40" s="173"/>
      <c r="UMX40" s="173"/>
      <c r="UMY40" s="173"/>
      <c r="UMZ40" s="173"/>
      <c r="UNA40" s="173"/>
      <c r="UNB40" s="173"/>
      <c r="UNC40" s="173"/>
      <c r="UND40" s="173"/>
      <c r="UNE40" s="173"/>
      <c r="UNF40" s="173"/>
      <c r="UNG40" s="173"/>
      <c r="UNH40" s="173"/>
      <c r="UNI40" s="173"/>
      <c r="UNJ40" s="173"/>
      <c r="UNK40" s="173"/>
      <c r="UNL40" s="173"/>
      <c r="UNM40" s="173"/>
      <c r="UNN40" s="173"/>
      <c r="UNO40" s="173"/>
      <c r="UNP40" s="173"/>
      <c r="UNQ40" s="173"/>
      <c r="UNR40" s="173"/>
      <c r="UNS40" s="173"/>
      <c r="UNT40" s="173"/>
      <c r="UNU40" s="173"/>
      <c r="UNV40" s="173"/>
      <c r="UNW40" s="173"/>
      <c r="UNX40" s="173"/>
      <c r="UNY40" s="173"/>
      <c r="UNZ40" s="173"/>
      <c r="UOA40" s="173"/>
      <c r="UOB40" s="173"/>
      <c r="UOC40" s="173"/>
      <c r="UOD40" s="173"/>
      <c r="UOE40" s="173"/>
      <c r="UOF40" s="173"/>
      <c r="UOG40" s="173"/>
      <c r="UOH40" s="173"/>
      <c r="UOI40" s="173"/>
      <c r="UOJ40" s="173"/>
      <c r="UOK40" s="173"/>
      <c r="UOL40" s="173"/>
      <c r="UOM40" s="173"/>
      <c r="UON40" s="173"/>
      <c r="UOO40" s="173"/>
      <c r="UOP40" s="173"/>
      <c r="UOQ40" s="173"/>
      <c r="UOR40" s="173"/>
      <c r="UOS40" s="173"/>
      <c r="UOT40" s="173"/>
      <c r="UOU40" s="173"/>
      <c r="UOV40" s="173"/>
      <c r="UOW40" s="173"/>
      <c r="UOX40" s="173"/>
      <c r="UOY40" s="173"/>
      <c r="UOZ40" s="173"/>
      <c r="UPA40" s="173"/>
      <c r="UPB40" s="173"/>
      <c r="UPC40" s="173"/>
      <c r="UPD40" s="173"/>
      <c r="UPE40" s="173"/>
      <c r="UPF40" s="173"/>
      <c r="UPG40" s="173"/>
      <c r="UPH40" s="173"/>
      <c r="UPI40" s="173"/>
      <c r="UPJ40" s="173"/>
      <c r="UPK40" s="173"/>
      <c r="UPL40" s="173"/>
      <c r="UPM40" s="173"/>
      <c r="UPN40" s="173"/>
      <c r="UPO40" s="173"/>
      <c r="UPP40" s="173"/>
      <c r="UPQ40" s="173"/>
      <c r="UPR40" s="173"/>
      <c r="UPS40" s="173"/>
      <c r="UPT40" s="173"/>
      <c r="UPU40" s="173"/>
      <c r="UPV40" s="173"/>
      <c r="UPW40" s="173"/>
      <c r="UPX40" s="173"/>
      <c r="UPY40" s="173"/>
      <c r="UPZ40" s="173"/>
      <c r="UQA40" s="173"/>
      <c r="UQB40" s="173"/>
      <c r="UQC40" s="173"/>
      <c r="UQD40" s="173"/>
      <c r="UQE40" s="173"/>
      <c r="UQF40" s="173"/>
      <c r="UQG40" s="173"/>
      <c r="UQH40" s="173"/>
      <c r="UQI40" s="173"/>
      <c r="UQJ40" s="173"/>
      <c r="UQK40" s="173"/>
      <c r="UQL40" s="173"/>
      <c r="UQM40" s="173"/>
      <c r="UQN40" s="173"/>
      <c r="UQO40" s="173"/>
      <c r="UQP40" s="173"/>
      <c r="UQQ40" s="173"/>
      <c r="UQR40" s="173"/>
      <c r="UQS40" s="173"/>
      <c r="UQT40" s="173"/>
      <c r="UQU40" s="173"/>
      <c r="UQV40" s="173"/>
      <c r="UQW40" s="173"/>
      <c r="UQX40" s="173"/>
      <c r="UQY40" s="173"/>
      <c r="UQZ40" s="173"/>
      <c r="URA40" s="173"/>
      <c r="URB40" s="173"/>
      <c r="URC40" s="173"/>
      <c r="URD40" s="173"/>
      <c r="URE40" s="173"/>
      <c r="URF40" s="173"/>
      <c r="URG40" s="173"/>
      <c r="URH40" s="173"/>
      <c r="URI40" s="173"/>
      <c r="URJ40" s="173"/>
      <c r="URK40" s="173"/>
      <c r="URL40" s="173"/>
      <c r="URM40" s="173"/>
      <c r="URN40" s="173"/>
      <c r="URO40" s="173"/>
      <c r="URP40" s="173"/>
      <c r="URQ40" s="173"/>
      <c r="URR40" s="173"/>
      <c r="URS40" s="173"/>
      <c r="URT40" s="173"/>
      <c r="URU40" s="173"/>
      <c r="URV40" s="173"/>
      <c r="URW40" s="173"/>
      <c r="URX40" s="173"/>
      <c r="URY40" s="173"/>
      <c r="URZ40" s="173"/>
      <c r="USA40" s="173"/>
      <c r="USB40" s="173"/>
      <c r="USC40" s="173"/>
      <c r="USD40" s="173"/>
      <c r="USE40" s="173"/>
      <c r="USF40" s="173"/>
      <c r="USG40" s="173"/>
      <c r="USH40" s="173"/>
      <c r="USI40" s="173"/>
      <c r="USJ40" s="173"/>
      <c r="USK40" s="173"/>
      <c r="USL40" s="173"/>
      <c r="USM40" s="173"/>
      <c r="USN40" s="173"/>
      <c r="USO40" s="173"/>
      <c r="USP40" s="173"/>
      <c r="USQ40" s="173"/>
      <c r="USR40" s="173"/>
      <c r="USS40" s="173"/>
      <c r="UST40" s="173"/>
      <c r="USU40" s="173"/>
      <c r="USV40" s="173"/>
      <c r="USW40" s="173"/>
      <c r="USX40" s="173"/>
      <c r="USY40" s="173"/>
      <c r="USZ40" s="173"/>
      <c r="UTA40" s="173"/>
      <c r="UTB40" s="173"/>
      <c r="UTC40" s="173"/>
      <c r="UTD40" s="173"/>
      <c r="UTE40" s="173"/>
      <c r="UTF40" s="173"/>
      <c r="UTG40" s="173"/>
      <c r="UTH40" s="173"/>
      <c r="UTI40" s="173"/>
      <c r="UTJ40" s="173"/>
      <c r="UTK40" s="173"/>
      <c r="UTL40" s="173"/>
      <c r="UTM40" s="173"/>
      <c r="UTN40" s="173"/>
      <c r="UTO40" s="173"/>
      <c r="UTP40" s="173"/>
      <c r="UTQ40" s="173"/>
      <c r="UTR40" s="173"/>
      <c r="UTS40" s="173"/>
      <c r="UTT40" s="173"/>
      <c r="UTU40" s="173"/>
      <c r="UTV40" s="173"/>
      <c r="UTW40" s="173"/>
      <c r="UTX40" s="173"/>
      <c r="UTY40" s="173"/>
      <c r="UTZ40" s="173"/>
      <c r="UUA40" s="173"/>
      <c r="UUB40" s="173"/>
      <c r="UUC40" s="173"/>
      <c r="UUD40" s="173"/>
      <c r="UUE40" s="173"/>
      <c r="UUF40" s="173"/>
      <c r="UUG40" s="173"/>
      <c r="UUH40" s="173"/>
      <c r="UUI40" s="173"/>
      <c r="UUJ40" s="173"/>
      <c r="UUK40" s="173"/>
      <c r="UUL40" s="173"/>
      <c r="UUM40" s="173"/>
      <c r="UUN40" s="173"/>
      <c r="UUO40" s="173"/>
      <c r="UUP40" s="173"/>
      <c r="UUQ40" s="173"/>
      <c r="UUR40" s="173"/>
      <c r="UUS40" s="173"/>
      <c r="UUT40" s="173"/>
      <c r="UUU40" s="173"/>
      <c r="UUV40" s="173"/>
      <c r="UUW40" s="173"/>
      <c r="UUX40" s="173"/>
      <c r="UUY40" s="173"/>
      <c r="UUZ40" s="173"/>
      <c r="UVA40" s="173"/>
      <c r="UVB40" s="173"/>
      <c r="UVC40" s="173"/>
      <c r="UVD40" s="173"/>
      <c r="UVE40" s="173"/>
      <c r="UVF40" s="173"/>
      <c r="UVG40" s="173"/>
      <c r="UVH40" s="173"/>
      <c r="UVI40" s="173"/>
      <c r="UVJ40" s="173"/>
      <c r="UVK40" s="173"/>
      <c r="UVL40" s="173"/>
      <c r="UVM40" s="173"/>
      <c r="UVN40" s="173"/>
      <c r="UVO40" s="173"/>
      <c r="UVP40" s="173"/>
      <c r="UVQ40" s="173"/>
      <c r="UVR40" s="173"/>
      <c r="UVS40" s="173"/>
      <c r="UVT40" s="173"/>
      <c r="UVU40" s="173"/>
      <c r="UVV40" s="173"/>
      <c r="UVW40" s="173"/>
      <c r="UVX40" s="173"/>
      <c r="UVY40" s="173"/>
      <c r="UVZ40" s="173"/>
      <c r="UWA40" s="173"/>
      <c r="UWB40" s="173"/>
      <c r="UWC40" s="173"/>
      <c r="UWD40" s="173"/>
      <c r="UWE40" s="173"/>
      <c r="UWF40" s="173"/>
      <c r="UWG40" s="173"/>
      <c r="UWH40" s="173"/>
      <c r="UWI40" s="173"/>
      <c r="UWJ40" s="173"/>
      <c r="UWK40" s="173"/>
      <c r="UWL40" s="173"/>
      <c r="UWM40" s="173"/>
      <c r="UWN40" s="173"/>
      <c r="UWO40" s="173"/>
      <c r="UWP40" s="173"/>
      <c r="UWQ40" s="173"/>
      <c r="UWR40" s="173"/>
      <c r="UWS40" s="173"/>
      <c r="UWT40" s="173"/>
      <c r="UWU40" s="173"/>
      <c r="UWV40" s="173"/>
      <c r="UWW40" s="173"/>
      <c r="UWX40" s="173"/>
      <c r="UWY40" s="173"/>
      <c r="UWZ40" s="173"/>
      <c r="UXA40" s="173"/>
      <c r="UXB40" s="173"/>
      <c r="UXC40" s="173"/>
      <c r="UXD40" s="173"/>
      <c r="UXE40" s="173"/>
      <c r="UXF40" s="173"/>
      <c r="UXG40" s="173"/>
      <c r="UXH40" s="173"/>
      <c r="UXI40" s="173"/>
      <c r="UXJ40" s="173"/>
      <c r="UXK40" s="173"/>
      <c r="UXL40" s="173"/>
      <c r="UXM40" s="173"/>
      <c r="UXN40" s="173"/>
      <c r="UXO40" s="173"/>
      <c r="UXP40" s="173"/>
      <c r="UXQ40" s="173"/>
      <c r="UXR40" s="173"/>
      <c r="UXS40" s="173"/>
      <c r="UXT40" s="173"/>
      <c r="UXU40" s="173"/>
      <c r="UXV40" s="173"/>
      <c r="UXW40" s="173"/>
      <c r="UXX40" s="173"/>
      <c r="UXY40" s="173"/>
      <c r="UXZ40" s="173"/>
      <c r="UYA40" s="173"/>
      <c r="UYB40" s="173"/>
      <c r="UYC40" s="173"/>
      <c r="UYD40" s="173"/>
      <c r="UYE40" s="173"/>
      <c r="UYF40" s="173"/>
      <c r="UYG40" s="173"/>
      <c r="UYH40" s="173"/>
      <c r="UYI40" s="173"/>
      <c r="UYJ40" s="173"/>
      <c r="UYK40" s="173"/>
      <c r="UYL40" s="173"/>
      <c r="UYM40" s="173"/>
      <c r="UYN40" s="173"/>
      <c r="UYO40" s="173"/>
      <c r="UYP40" s="173"/>
      <c r="UYQ40" s="173"/>
      <c r="UYR40" s="173"/>
      <c r="UYS40" s="173"/>
      <c r="UYT40" s="173"/>
      <c r="UYU40" s="173"/>
      <c r="UYV40" s="173"/>
      <c r="UYW40" s="173"/>
      <c r="UYX40" s="173"/>
      <c r="UYY40" s="173"/>
      <c r="UYZ40" s="173"/>
      <c r="UZA40" s="173"/>
      <c r="UZB40" s="173"/>
      <c r="UZC40" s="173"/>
      <c r="UZD40" s="173"/>
      <c r="UZE40" s="173"/>
      <c r="UZF40" s="173"/>
      <c r="UZG40" s="173"/>
      <c r="UZH40" s="173"/>
      <c r="UZI40" s="173"/>
      <c r="UZJ40" s="173"/>
      <c r="UZK40" s="173"/>
      <c r="UZL40" s="173"/>
      <c r="UZM40" s="173"/>
      <c r="UZN40" s="173"/>
      <c r="UZO40" s="173"/>
      <c r="UZP40" s="173"/>
      <c r="UZQ40" s="173"/>
      <c r="UZR40" s="173"/>
      <c r="UZS40" s="173"/>
      <c r="UZT40" s="173"/>
      <c r="UZU40" s="173"/>
      <c r="UZV40" s="173"/>
      <c r="UZW40" s="173"/>
      <c r="UZX40" s="173"/>
      <c r="UZY40" s="173"/>
      <c r="UZZ40" s="173"/>
      <c r="VAA40" s="173"/>
      <c r="VAB40" s="173"/>
      <c r="VAC40" s="173"/>
      <c r="VAD40" s="173"/>
      <c r="VAE40" s="173"/>
      <c r="VAF40" s="173"/>
      <c r="VAG40" s="173"/>
      <c r="VAH40" s="173"/>
      <c r="VAI40" s="173"/>
      <c r="VAJ40" s="173"/>
      <c r="VAK40" s="173"/>
      <c r="VAL40" s="173"/>
      <c r="VAM40" s="173"/>
      <c r="VAN40" s="173"/>
      <c r="VAO40" s="173"/>
      <c r="VAP40" s="173"/>
      <c r="VAQ40" s="173"/>
      <c r="VAR40" s="173"/>
      <c r="VAS40" s="173"/>
      <c r="VAT40" s="173"/>
      <c r="VAU40" s="173"/>
      <c r="VAV40" s="173"/>
      <c r="VAW40" s="173"/>
      <c r="VAX40" s="173"/>
      <c r="VAY40" s="173"/>
      <c r="VAZ40" s="173"/>
      <c r="VBA40" s="173"/>
      <c r="VBB40" s="173"/>
      <c r="VBC40" s="173"/>
      <c r="VBD40" s="173"/>
      <c r="VBE40" s="173"/>
      <c r="VBF40" s="173"/>
      <c r="VBG40" s="173"/>
      <c r="VBH40" s="173"/>
      <c r="VBI40" s="173"/>
      <c r="VBJ40" s="173"/>
      <c r="VBK40" s="173"/>
      <c r="VBL40" s="173"/>
      <c r="VBM40" s="173"/>
      <c r="VBN40" s="173"/>
      <c r="VBO40" s="173"/>
      <c r="VBP40" s="173"/>
      <c r="VBQ40" s="173"/>
      <c r="VBR40" s="173"/>
      <c r="VBS40" s="173"/>
      <c r="VBT40" s="173"/>
      <c r="VBU40" s="173"/>
      <c r="VBV40" s="173"/>
      <c r="VBW40" s="173"/>
      <c r="VBX40" s="173"/>
      <c r="VBY40" s="173"/>
      <c r="VBZ40" s="173"/>
      <c r="VCA40" s="173"/>
      <c r="VCB40" s="173"/>
      <c r="VCC40" s="173"/>
      <c r="VCD40" s="173"/>
      <c r="VCE40" s="173"/>
      <c r="VCF40" s="173"/>
      <c r="VCG40" s="173"/>
      <c r="VCH40" s="173"/>
      <c r="VCI40" s="173"/>
      <c r="VCJ40" s="173"/>
      <c r="VCK40" s="173"/>
      <c r="VCL40" s="173"/>
      <c r="VCM40" s="173"/>
      <c r="VCN40" s="173"/>
      <c r="VCO40" s="173"/>
      <c r="VCP40" s="173"/>
      <c r="VCQ40" s="173"/>
      <c r="VCR40" s="173"/>
      <c r="VCS40" s="173"/>
      <c r="VCT40" s="173"/>
      <c r="VCU40" s="173"/>
      <c r="VCV40" s="173"/>
      <c r="VCW40" s="173"/>
      <c r="VCX40" s="173"/>
      <c r="VCY40" s="173"/>
      <c r="VCZ40" s="173"/>
      <c r="VDA40" s="173"/>
      <c r="VDB40" s="173"/>
      <c r="VDC40" s="173"/>
      <c r="VDD40" s="173"/>
      <c r="VDE40" s="173"/>
      <c r="VDF40" s="173"/>
      <c r="VDG40" s="173"/>
      <c r="VDH40" s="173"/>
      <c r="VDI40" s="173"/>
      <c r="VDJ40" s="173"/>
      <c r="VDK40" s="173"/>
      <c r="VDL40" s="173"/>
      <c r="VDM40" s="173"/>
      <c r="VDN40" s="173"/>
      <c r="VDO40" s="173"/>
      <c r="VDP40" s="173"/>
      <c r="VDQ40" s="173"/>
      <c r="VDR40" s="173"/>
      <c r="VDS40" s="173"/>
      <c r="VDT40" s="173"/>
      <c r="VDU40" s="173"/>
      <c r="VDV40" s="173"/>
      <c r="VDW40" s="173"/>
      <c r="VDX40" s="173"/>
      <c r="VDY40" s="173"/>
      <c r="VDZ40" s="173"/>
      <c r="VEA40" s="173"/>
      <c r="VEB40" s="173"/>
      <c r="VEC40" s="173"/>
      <c r="VED40" s="173"/>
      <c r="VEE40" s="173"/>
      <c r="VEF40" s="173"/>
      <c r="VEG40" s="173"/>
      <c r="VEH40" s="173"/>
      <c r="VEI40" s="173"/>
      <c r="VEJ40" s="173"/>
      <c r="VEK40" s="173"/>
      <c r="VEL40" s="173"/>
      <c r="VEM40" s="173"/>
      <c r="VEN40" s="173"/>
      <c r="VEO40" s="173"/>
      <c r="VEP40" s="173"/>
      <c r="VEQ40" s="173"/>
      <c r="VER40" s="173"/>
      <c r="VES40" s="173"/>
      <c r="VET40" s="173"/>
      <c r="VEU40" s="173"/>
      <c r="VEV40" s="173"/>
      <c r="VEW40" s="173"/>
      <c r="VEX40" s="173"/>
      <c r="VEY40" s="173"/>
      <c r="VEZ40" s="173"/>
      <c r="VFA40" s="173"/>
      <c r="VFB40" s="173"/>
      <c r="VFC40" s="173"/>
      <c r="VFD40" s="173"/>
      <c r="VFE40" s="173"/>
      <c r="VFF40" s="173"/>
      <c r="VFG40" s="173"/>
      <c r="VFH40" s="173"/>
      <c r="VFI40" s="173"/>
      <c r="VFJ40" s="173"/>
      <c r="VFK40" s="173"/>
      <c r="VFL40" s="173"/>
      <c r="VFM40" s="173"/>
      <c r="VFN40" s="173"/>
      <c r="VFO40" s="173"/>
      <c r="VFP40" s="173"/>
      <c r="VFQ40" s="173"/>
      <c r="VFR40" s="173"/>
      <c r="VFS40" s="173"/>
      <c r="VFT40" s="173"/>
      <c r="VFU40" s="173"/>
      <c r="VFV40" s="173"/>
      <c r="VFW40" s="173"/>
      <c r="VFX40" s="173"/>
      <c r="VFY40" s="173"/>
      <c r="VFZ40" s="173"/>
      <c r="VGA40" s="173"/>
      <c r="VGB40" s="173"/>
      <c r="VGC40" s="173"/>
      <c r="VGD40" s="173"/>
      <c r="VGE40" s="173"/>
      <c r="VGF40" s="173"/>
      <c r="VGG40" s="173"/>
      <c r="VGH40" s="173"/>
      <c r="VGI40" s="173"/>
      <c r="VGJ40" s="173"/>
      <c r="VGK40" s="173"/>
      <c r="VGL40" s="173"/>
      <c r="VGM40" s="173"/>
      <c r="VGN40" s="173"/>
      <c r="VGO40" s="173"/>
      <c r="VGP40" s="173"/>
      <c r="VGQ40" s="173"/>
      <c r="VGR40" s="173"/>
      <c r="VGS40" s="173"/>
      <c r="VGT40" s="173"/>
      <c r="VGU40" s="173"/>
      <c r="VGV40" s="173"/>
      <c r="VGW40" s="173"/>
      <c r="VGX40" s="173"/>
      <c r="VGY40" s="173"/>
      <c r="VGZ40" s="173"/>
      <c r="VHA40" s="173"/>
      <c r="VHB40" s="173"/>
      <c r="VHC40" s="173"/>
      <c r="VHD40" s="173"/>
      <c r="VHE40" s="173"/>
      <c r="VHF40" s="173"/>
      <c r="VHG40" s="173"/>
      <c r="VHH40" s="173"/>
      <c r="VHI40" s="173"/>
      <c r="VHJ40" s="173"/>
      <c r="VHK40" s="173"/>
      <c r="VHL40" s="173"/>
      <c r="VHM40" s="173"/>
      <c r="VHN40" s="173"/>
      <c r="VHO40" s="173"/>
      <c r="VHP40" s="173"/>
      <c r="VHQ40" s="173"/>
      <c r="VHR40" s="173"/>
      <c r="VHS40" s="173"/>
      <c r="VHT40" s="173"/>
      <c r="VHU40" s="173"/>
      <c r="VHV40" s="173"/>
      <c r="VHW40" s="173"/>
      <c r="VHX40" s="173"/>
      <c r="VHY40" s="173"/>
      <c r="VHZ40" s="173"/>
      <c r="VIA40" s="173"/>
      <c r="VIB40" s="173"/>
      <c r="VIC40" s="173"/>
      <c r="VID40" s="173"/>
      <c r="VIE40" s="173"/>
      <c r="VIF40" s="173"/>
      <c r="VIG40" s="173"/>
      <c r="VIH40" s="173"/>
      <c r="VII40" s="173"/>
      <c r="VIJ40" s="173"/>
      <c r="VIK40" s="173"/>
      <c r="VIL40" s="173"/>
      <c r="VIM40" s="173"/>
      <c r="VIN40" s="173"/>
      <c r="VIO40" s="173"/>
      <c r="VIP40" s="173"/>
      <c r="VIQ40" s="173"/>
      <c r="VIR40" s="173"/>
      <c r="VIS40" s="173"/>
      <c r="VIT40" s="173"/>
      <c r="VIU40" s="173"/>
      <c r="VIV40" s="173"/>
      <c r="VIW40" s="173"/>
      <c r="VIX40" s="173"/>
      <c r="VIY40" s="173"/>
      <c r="VIZ40" s="173"/>
      <c r="VJA40" s="173"/>
      <c r="VJB40" s="173"/>
      <c r="VJC40" s="173"/>
      <c r="VJD40" s="173"/>
      <c r="VJE40" s="173"/>
      <c r="VJF40" s="173"/>
      <c r="VJG40" s="173"/>
      <c r="VJH40" s="173"/>
      <c r="VJI40" s="173"/>
      <c r="VJJ40" s="173"/>
      <c r="VJK40" s="173"/>
      <c r="VJL40" s="173"/>
      <c r="VJM40" s="173"/>
      <c r="VJN40" s="173"/>
      <c r="VJO40" s="173"/>
      <c r="VJP40" s="173"/>
      <c r="VJQ40" s="173"/>
      <c r="VJR40" s="173"/>
      <c r="VJS40" s="173"/>
      <c r="VJT40" s="173"/>
      <c r="VJU40" s="173"/>
      <c r="VJV40" s="173"/>
      <c r="VJW40" s="173"/>
      <c r="VJX40" s="173"/>
      <c r="VJY40" s="173"/>
      <c r="VJZ40" s="173"/>
      <c r="VKA40" s="173"/>
      <c r="VKB40" s="173"/>
      <c r="VKC40" s="173"/>
      <c r="VKD40" s="173"/>
      <c r="VKE40" s="173"/>
      <c r="VKF40" s="173"/>
      <c r="VKG40" s="173"/>
      <c r="VKH40" s="173"/>
      <c r="VKI40" s="173"/>
      <c r="VKJ40" s="173"/>
      <c r="VKK40" s="173"/>
      <c r="VKL40" s="173"/>
      <c r="VKM40" s="173"/>
      <c r="VKN40" s="173"/>
      <c r="VKO40" s="173"/>
      <c r="VKP40" s="173"/>
      <c r="VKQ40" s="173"/>
      <c r="VKR40" s="173"/>
      <c r="VKS40" s="173"/>
      <c r="VKT40" s="173"/>
      <c r="VKU40" s="173"/>
      <c r="VKV40" s="173"/>
      <c r="VKW40" s="173"/>
      <c r="VKX40" s="173"/>
      <c r="VKY40" s="173"/>
      <c r="VKZ40" s="173"/>
      <c r="VLA40" s="173"/>
      <c r="VLB40" s="173"/>
      <c r="VLC40" s="173"/>
      <c r="VLD40" s="173"/>
      <c r="VLE40" s="173"/>
      <c r="VLF40" s="173"/>
      <c r="VLG40" s="173"/>
      <c r="VLH40" s="173"/>
      <c r="VLI40" s="173"/>
      <c r="VLJ40" s="173"/>
      <c r="VLK40" s="173"/>
      <c r="VLL40" s="173"/>
      <c r="VLM40" s="173"/>
      <c r="VLN40" s="173"/>
      <c r="VLO40" s="173"/>
      <c r="VLP40" s="173"/>
      <c r="VLQ40" s="173"/>
      <c r="VLR40" s="173"/>
      <c r="VLS40" s="173"/>
      <c r="VLT40" s="173"/>
      <c r="VLU40" s="173"/>
      <c r="VLV40" s="173"/>
      <c r="VLW40" s="173"/>
      <c r="VLX40" s="173"/>
      <c r="VLY40" s="173"/>
      <c r="VLZ40" s="173"/>
      <c r="VMA40" s="173"/>
      <c r="VMB40" s="173"/>
      <c r="VMC40" s="173"/>
      <c r="VMD40" s="173"/>
      <c r="VME40" s="173"/>
      <c r="VMF40" s="173"/>
      <c r="VMG40" s="173"/>
      <c r="VMH40" s="173"/>
      <c r="VMI40" s="173"/>
      <c r="VMJ40" s="173"/>
      <c r="VMK40" s="173"/>
      <c r="VML40" s="173"/>
      <c r="VMM40" s="173"/>
      <c r="VMN40" s="173"/>
      <c r="VMO40" s="173"/>
      <c r="VMP40" s="173"/>
      <c r="VMQ40" s="173"/>
      <c r="VMR40" s="173"/>
      <c r="VMS40" s="173"/>
      <c r="VMT40" s="173"/>
      <c r="VMU40" s="173"/>
      <c r="VMV40" s="173"/>
      <c r="VMW40" s="173"/>
      <c r="VMX40" s="173"/>
      <c r="VMY40" s="173"/>
      <c r="VMZ40" s="173"/>
      <c r="VNA40" s="173"/>
      <c r="VNB40" s="173"/>
      <c r="VNC40" s="173"/>
      <c r="VND40" s="173"/>
      <c r="VNE40" s="173"/>
      <c r="VNF40" s="173"/>
      <c r="VNG40" s="173"/>
      <c r="VNH40" s="173"/>
      <c r="VNI40" s="173"/>
      <c r="VNJ40" s="173"/>
      <c r="VNK40" s="173"/>
      <c r="VNL40" s="173"/>
      <c r="VNM40" s="173"/>
      <c r="VNN40" s="173"/>
      <c r="VNO40" s="173"/>
      <c r="VNP40" s="173"/>
      <c r="VNQ40" s="173"/>
      <c r="VNR40" s="173"/>
      <c r="VNS40" s="173"/>
      <c r="VNT40" s="173"/>
      <c r="VNU40" s="173"/>
      <c r="VNV40" s="173"/>
      <c r="VNW40" s="173"/>
      <c r="VNX40" s="173"/>
      <c r="VNY40" s="173"/>
      <c r="VNZ40" s="173"/>
      <c r="VOA40" s="173"/>
      <c r="VOB40" s="173"/>
      <c r="VOC40" s="173"/>
      <c r="VOD40" s="173"/>
      <c r="VOE40" s="173"/>
      <c r="VOF40" s="173"/>
      <c r="VOG40" s="173"/>
      <c r="VOH40" s="173"/>
      <c r="VOI40" s="173"/>
      <c r="VOJ40" s="173"/>
      <c r="VOK40" s="173"/>
      <c r="VOL40" s="173"/>
      <c r="VOM40" s="173"/>
      <c r="VON40" s="173"/>
      <c r="VOO40" s="173"/>
      <c r="VOP40" s="173"/>
      <c r="VOQ40" s="173"/>
      <c r="VOR40" s="173"/>
      <c r="VOS40" s="173"/>
      <c r="VOT40" s="173"/>
      <c r="VOU40" s="173"/>
      <c r="VOV40" s="173"/>
      <c r="VOW40" s="173"/>
      <c r="VOX40" s="173"/>
      <c r="VOY40" s="173"/>
      <c r="VOZ40" s="173"/>
      <c r="VPA40" s="173"/>
      <c r="VPB40" s="173"/>
      <c r="VPC40" s="173"/>
      <c r="VPD40" s="173"/>
      <c r="VPE40" s="173"/>
      <c r="VPF40" s="173"/>
      <c r="VPG40" s="173"/>
      <c r="VPH40" s="173"/>
      <c r="VPI40" s="173"/>
      <c r="VPJ40" s="173"/>
      <c r="VPK40" s="173"/>
      <c r="VPL40" s="173"/>
      <c r="VPM40" s="173"/>
      <c r="VPN40" s="173"/>
      <c r="VPO40" s="173"/>
      <c r="VPP40" s="173"/>
      <c r="VPQ40" s="173"/>
      <c r="VPR40" s="173"/>
      <c r="VPS40" s="173"/>
      <c r="VPT40" s="173"/>
      <c r="VPU40" s="173"/>
      <c r="VPV40" s="173"/>
      <c r="VPW40" s="173"/>
      <c r="VPX40" s="173"/>
      <c r="VPY40" s="173"/>
      <c r="VPZ40" s="173"/>
      <c r="VQA40" s="173"/>
      <c r="VQB40" s="173"/>
      <c r="VQC40" s="173"/>
      <c r="VQD40" s="173"/>
      <c r="VQE40" s="173"/>
      <c r="VQF40" s="173"/>
      <c r="VQG40" s="173"/>
      <c r="VQH40" s="173"/>
      <c r="VQI40" s="173"/>
      <c r="VQJ40" s="173"/>
      <c r="VQK40" s="173"/>
      <c r="VQL40" s="173"/>
      <c r="VQM40" s="173"/>
      <c r="VQN40" s="173"/>
      <c r="VQO40" s="173"/>
      <c r="VQP40" s="173"/>
      <c r="VQQ40" s="173"/>
      <c r="VQR40" s="173"/>
      <c r="VQS40" s="173"/>
      <c r="VQT40" s="173"/>
      <c r="VQU40" s="173"/>
      <c r="VQV40" s="173"/>
      <c r="VQW40" s="173"/>
      <c r="VQX40" s="173"/>
      <c r="VQY40" s="173"/>
      <c r="VQZ40" s="173"/>
      <c r="VRA40" s="173"/>
      <c r="VRB40" s="173"/>
      <c r="VRC40" s="173"/>
      <c r="VRD40" s="173"/>
      <c r="VRE40" s="173"/>
      <c r="VRF40" s="173"/>
      <c r="VRG40" s="173"/>
      <c r="VRH40" s="173"/>
      <c r="VRI40" s="173"/>
      <c r="VRJ40" s="173"/>
      <c r="VRK40" s="173"/>
      <c r="VRL40" s="173"/>
      <c r="VRM40" s="173"/>
      <c r="VRN40" s="173"/>
      <c r="VRO40" s="173"/>
      <c r="VRP40" s="173"/>
      <c r="VRQ40" s="173"/>
      <c r="VRR40" s="173"/>
      <c r="VRS40" s="173"/>
      <c r="VRT40" s="173"/>
      <c r="VRU40" s="173"/>
      <c r="VRV40" s="173"/>
      <c r="VRW40" s="173"/>
      <c r="VRX40" s="173"/>
      <c r="VRY40" s="173"/>
      <c r="VRZ40" s="173"/>
      <c r="VSA40" s="173"/>
      <c r="VSB40" s="173"/>
      <c r="VSC40" s="173"/>
      <c r="VSD40" s="173"/>
      <c r="VSE40" s="173"/>
      <c r="VSF40" s="173"/>
      <c r="VSG40" s="173"/>
      <c r="VSH40" s="173"/>
      <c r="VSI40" s="173"/>
      <c r="VSJ40" s="173"/>
      <c r="VSK40" s="173"/>
      <c r="VSL40" s="173"/>
      <c r="VSM40" s="173"/>
      <c r="VSN40" s="173"/>
      <c r="VSO40" s="173"/>
      <c r="VSP40" s="173"/>
      <c r="VSQ40" s="173"/>
      <c r="VSR40" s="173"/>
      <c r="VSS40" s="173"/>
      <c r="VST40" s="173"/>
      <c r="VSU40" s="173"/>
      <c r="VSV40" s="173"/>
      <c r="VSW40" s="173"/>
      <c r="VSX40" s="173"/>
      <c r="VSY40" s="173"/>
      <c r="VSZ40" s="173"/>
      <c r="VTA40" s="173"/>
      <c r="VTB40" s="173"/>
      <c r="VTC40" s="173"/>
      <c r="VTD40" s="173"/>
      <c r="VTE40" s="173"/>
      <c r="VTF40" s="173"/>
      <c r="VTG40" s="173"/>
      <c r="VTH40" s="173"/>
      <c r="VTI40" s="173"/>
      <c r="VTJ40" s="173"/>
      <c r="VTK40" s="173"/>
      <c r="VTL40" s="173"/>
      <c r="VTM40" s="173"/>
      <c r="VTN40" s="173"/>
      <c r="VTO40" s="173"/>
      <c r="VTP40" s="173"/>
      <c r="VTQ40" s="173"/>
      <c r="VTR40" s="173"/>
      <c r="VTS40" s="173"/>
      <c r="VTT40" s="173"/>
      <c r="VTU40" s="173"/>
      <c r="VTV40" s="173"/>
      <c r="VTW40" s="173"/>
      <c r="VTX40" s="173"/>
      <c r="VTY40" s="173"/>
      <c r="VTZ40" s="173"/>
      <c r="VUA40" s="173"/>
      <c r="VUB40" s="173"/>
      <c r="VUC40" s="173"/>
      <c r="VUD40" s="173"/>
      <c r="VUE40" s="173"/>
      <c r="VUF40" s="173"/>
      <c r="VUG40" s="173"/>
      <c r="VUH40" s="173"/>
      <c r="VUI40" s="173"/>
      <c r="VUJ40" s="173"/>
      <c r="VUK40" s="173"/>
      <c r="VUL40" s="173"/>
      <c r="VUM40" s="173"/>
      <c r="VUN40" s="173"/>
      <c r="VUO40" s="173"/>
      <c r="VUP40" s="173"/>
      <c r="VUQ40" s="173"/>
      <c r="VUR40" s="173"/>
      <c r="VUS40" s="173"/>
      <c r="VUT40" s="173"/>
      <c r="VUU40" s="173"/>
      <c r="VUV40" s="173"/>
      <c r="VUW40" s="173"/>
      <c r="VUX40" s="173"/>
      <c r="VUY40" s="173"/>
      <c r="VUZ40" s="173"/>
      <c r="VVA40" s="173"/>
      <c r="VVB40" s="173"/>
      <c r="VVC40" s="173"/>
      <c r="VVD40" s="173"/>
      <c r="VVE40" s="173"/>
      <c r="VVF40" s="173"/>
      <c r="VVG40" s="173"/>
      <c r="VVH40" s="173"/>
      <c r="VVI40" s="173"/>
      <c r="VVJ40" s="173"/>
      <c r="VVK40" s="173"/>
      <c r="VVL40" s="173"/>
      <c r="VVM40" s="173"/>
      <c r="VVN40" s="173"/>
      <c r="VVO40" s="173"/>
      <c r="VVP40" s="173"/>
      <c r="VVQ40" s="173"/>
      <c r="VVR40" s="173"/>
      <c r="VVS40" s="173"/>
      <c r="VVT40" s="173"/>
      <c r="VVU40" s="173"/>
      <c r="VVV40" s="173"/>
      <c r="VVW40" s="173"/>
      <c r="VVX40" s="173"/>
      <c r="VVY40" s="173"/>
      <c r="VVZ40" s="173"/>
      <c r="VWA40" s="173"/>
      <c r="VWB40" s="173"/>
      <c r="VWC40" s="173"/>
      <c r="VWD40" s="173"/>
      <c r="VWE40" s="173"/>
      <c r="VWF40" s="173"/>
      <c r="VWG40" s="173"/>
      <c r="VWH40" s="173"/>
      <c r="VWI40" s="173"/>
      <c r="VWJ40" s="173"/>
      <c r="VWK40" s="173"/>
      <c r="VWL40" s="173"/>
      <c r="VWM40" s="173"/>
      <c r="VWN40" s="173"/>
      <c r="VWO40" s="173"/>
      <c r="VWP40" s="173"/>
      <c r="VWQ40" s="173"/>
      <c r="VWR40" s="173"/>
      <c r="VWS40" s="173"/>
      <c r="VWT40" s="173"/>
      <c r="VWU40" s="173"/>
      <c r="VWV40" s="173"/>
      <c r="VWW40" s="173"/>
      <c r="VWX40" s="173"/>
      <c r="VWY40" s="173"/>
      <c r="VWZ40" s="173"/>
      <c r="VXA40" s="173"/>
      <c r="VXB40" s="173"/>
      <c r="VXC40" s="173"/>
      <c r="VXD40" s="173"/>
      <c r="VXE40" s="173"/>
      <c r="VXF40" s="173"/>
      <c r="VXG40" s="173"/>
      <c r="VXH40" s="173"/>
      <c r="VXI40" s="173"/>
      <c r="VXJ40" s="173"/>
      <c r="VXK40" s="173"/>
      <c r="VXL40" s="173"/>
      <c r="VXM40" s="173"/>
      <c r="VXN40" s="173"/>
      <c r="VXO40" s="173"/>
      <c r="VXP40" s="173"/>
      <c r="VXQ40" s="173"/>
      <c r="VXR40" s="173"/>
      <c r="VXS40" s="173"/>
      <c r="VXT40" s="173"/>
      <c r="VXU40" s="173"/>
      <c r="VXV40" s="173"/>
      <c r="VXW40" s="173"/>
      <c r="VXX40" s="173"/>
      <c r="VXY40" s="173"/>
      <c r="VXZ40" s="173"/>
      <c r="VYA40" s="173"/>
      <c r="VYB40" s="173"/>
      <c r="VYC40" s="173"/>
      <c r="VYD40" s="173"/>
      <c r="VYE40" s="173"/>
      <c r="VYF40" s="173"/>
      <c r="VYG40" s="173"/>
      <c r="VYH40" s="173"/>
      <c r="VYI40" s="173"/>
      <c r="VYJ40" s="173"/>
      <c r="VYK40" s="173"/>
      <c r="VYL40" s="173"/>
      <c r="VYM40" s="173"/>
      <c r="VYN40" s="173"/>
      <c r="VYO40" s="173"/>
      <c r="VYP40" s="173"/>
      <c r="VYQ40" s="173"/>
      <c r="VYR40" s="173"/>
      <c r="VYS40" s="173"/>
      <c r="VYT40" s="173"/>
      <c r="VYU40" s="173"/>
      <c r="VYV40" s="173"/>
      <c r="VYW40" s="173"/>
      <c r="VYX40" s="173"/>
      <c r="VYY40" s="173"/>
      <c r="VYZ40" s="173"/>
      <c r="VZA40" s="173"/>
      <c r="VZB40" s="173"/>
      <c r="VZC40" s="173"/>
      <c r="VZD40" s="173"/>
      <c r="VZE40" s="173"/>
      <c r="VZF40" s="173"/>
      <c r="VZG40" s="173"/>
      <c r="VZH40" s="173"/>
      <c r="VZI40" s="173"/>
      <c r="VZJ40" s="173"/>
      <c r="VZK40" s="173"/>
      <c r="VZL40" s="173"/>
      <c r="VZM40" s="173"/>
      <c r="VZN40" s="173"/>
      <c r="VZO40" s="173"/>
      <c r="VZP40" s="173"/>
      <c r="VZQ40" s="173"/>
      <c r="VZR40" s="173"/>
      <c r="VZS40" s="173"/>
      <c r="VZT40" s="173"/>
      <c r="VZU40" s="173"/>
      <c r="VZV40" s="173"/>
      <c r="VZW40" s="173"/>
      <c r="VZX40" s="173"/>
      <c r="VZY40" s="173"/>
      <c r="VZZ40" s="173"/>
      <c r="WAA40" s="173"/>
      <c r="WAB40" s="173"/>
      <c r="WAC40" s="173"/>
      <c r="WAD40" s="173"/>
      <c r="WAE40" s="173"/>
      <c r="WAF40" s="173"/>
      <c r="WAG40" s="173"/>
      <c r="WAH40" s="173"/>
      <c r="WAI40" s="173"/>
      <c r="WAJ40" s="173"/>
      <c r="WAK40" s="173"/>
      <c r="WAL40" s="173"/>
      <c r="WAM40" s="173"/>
      <c r="WAN40" s="173"/>
      <c r="WAO40" s="173"/>
      <c r="WAP40" s="173"/>
      <c r="WAQ40" s="173"/>
      <c r="WAR40" s="173"/>
      <c r="WAS40" s="173"/>
      <c r="WAT40" s="173"/>
      <c r="WAU40" s="173"/>
      <c r="WAV40" s="173"/>
      <c r="WAW40" s="173"/>
      <c r="WAX40" s="173"/>
      <c r="WAY40" s="173"/>
      <c r="WAZ40" s="173"/>
      <c r="WBA40" s="173"/>
      <c r="WBB40" s="173"/>
      <c r="WBC40" s="173"/>
      <c r="WBD40" s="173"/>
      <c r="WBE40" s="173"/>
      <c r="WBF40" s="173"/>
      <c r="WBG40" s="173"/>
      <c r="WBH40" s="173"/>
      <c r="WBI40" s="173"/>
      <c r="WBJ40" s="173"/>
      <c r="WBK40" s="173"/>
      <c r="WBL40" s="173"/>
      <c r="WBM40" s="173"/>
      <c r="WBN40" s="173"/>
      <c r="WBO40" s="173"/>
      <c r="WBP40" s="173"/>
      <c r="WBQ40" s="173"/>
      <c r="WBR40" s="173"/>
      <c r="WBS40" s="173"/>
      <c r="WBT40" s="173"/>
      <c r="WBU40" s="173"/>
      <c r="WBV40" s="173"/>
      <c r="WBW40" s="173"/>
      <c r="WBX40" s="173"/>
      <c r="WBY40" s="173"/>
      <c r="WBZ40" s="173"/>
      <c r="WCA40" s="173"/>
      <c r="WCB40" s="173"/>
      <c r="WCC40" s="173"/>
      <c r="WCD40" s="173"/>
      <c r="WCE40" s="173"/>
      <c r="WCF40" s="173"/>
      <c r="WCG40" s="173"/>
      <c r="WCH40" s="173"/>
      <c r="WCI40" s="173"/>
      <c r="WCJ40" s="173"/>
      <c r="WCK40" s="173"/>
      <c r="WCL40" s="173"/>
      <c r="WCM40" s="173"/>
      <c r="WCN40" s="173"/>
      <c r="WCO40" s="173"/>
      <c r="WCP40" s="173"/>
      <c r="WCQ40" s="173"/>
      <c r="WCR40" s="173"/>
      <c r="WCS40" s="173"/>
      <c r="WCT40" s="173"/>
      <c r="WCU40" s="173"/>
      <c r="WCV40" s="173"/>
      <c r="WCW40" s="173"/>
      <c r="WCX40" s="173"/>
      <c r="WCY40" s="173"/>
      <c r="WCZ40" s="173"/>
      <c r="WDA40" s="173"/>
      <c r="WDB40" s="173"/>
      <c r="WDC40" s="173"/>
      <c r="WDD40" s="173"/>
      <c r="WDE40" s="173"/>
      <c r="WDF40" s="173"/>
      <c r="WDG40" s="173"/>
      <c r="WDH40" s="173"/>
      <c r="WDI40" s="173"/>
      <c r="WDJ40" s="173"/>
      <c r="WDK40" s="173"/>
      <c r="WDL40" s="173"/>
      <c r="WDM40" s="173"/>
      <c r="WDN40" s="173"/>
      <c r="WDO40" s="173"/>
      <c r="WDP40" s="173"/>
      <c r="WDQ40" s="173"/>
      <c r="WDR40" s="173"/>
      <c r="WDS40" s="173"/>
      <c r="WDT40" s="173"/>
      <c r="WDU40" s="173"/>
      <c r="WDV40" s="173"/>
      <c r="WDW40" s="173"/>
      <c r="WDX40" s="173"/>
      <c r="WDY40" s="173"/>
      <c r="WDZ40" s="173"/>
      <c r="WEA40" s="173"/>
      <c r="WEB40" s="173"/>
      <c r="WEC40" s="173"/>
      <c r="WED40" s="173"/>
      <c r="WEE40" s="173"/>
      <c r="WEF40" s="173"/>
      <c r="WEG40" s="173"/>
      <c r="WEH40" s="173"/>
      <c r="WEI40" s="173"/>
      <c r="WEJ40" s="173"/>
      <c r="WEK40" s="173"/>
      <c r="WEL40" s="173"/>
      <c r="WEM40" s="173"/>
      <c r="WEN40" s="173"/>
      <c r="WEO40" s="173"/>
      <c r="WEP40" s="173"/>
      <c r="WEQ40" s="173"/>
      <c r="WER40" s="173"/>
      <c r="WES40" s="173"/>
      <c r="WET40" s="173"/>
      <c r="WEU40" s="173"/>
      <c r="WEV40" s="173"/>
      <c r="WEW40" s="173"/>
      <c r="WEX40" s="173"/>
      <c r="WEY40" s="173"/>
      <c r="WEZ40" s="173"/>
      <c r="WFA40" s="173"/>
      <c r="WFB40" s="173"/>
      <c r="WFC40" s="173"/>
      <c r="WFD40" s="173"/>
      <c r="WFE40" s="173"/>
      <c r="WFF40" s="173"/>
      <c r="WFG40" s="173"/>
      <c r="WFH40" s="173"/>
      <c r="WFI40" s="173"/>
      <c r="WFJ40" s="173"/>
      <c r="WFK40" s="173"/>
      <c r="WFL40" s="173"/>
      <c r="WFM40" s="173"/>
      <c r="WFN40" s="173"/>
      <c r="WFO40" s="173"/>
      <c r="WFP40" s="173"/>
      <c r="WFQ40" s="173"/>
      <c r="WFR40" s="173"/>
      <c r="WFS40" s="173"/>
      <c r="WFT40" s="173"/>
      <c r="WFU40" s="173"/>
      <c r="WFV40" s="173"/>
      <c r="WFW40" s="173"/>
      <c r="WFX40" s="173"/>
      <c r="WFY40" s="173"/>
      <c r="WFZ40" s="173"/>
      <c r="WGA40" s="173"/>
      <c r="WGB40" s="173"/>
      <c r="WGC40" s="173"/>
      <c r="WGD40" s="173"/>
      <c r="WGE40" s="173"/>
      <c r="WGF40" s="173"/>
      <c r="WGG40" s="173"/>
      <c r="WGH40" s="173"/>
      <c r="WGI40" s="173"/>
      <c r="WGJ40" s="173"/>
      <c r="WGK40" s="173"/>
      <c r="WGL40" s="173"/>
      <c r="WGM40" s="173"/>
      <c r="WGN40" s="173"/>
      <c r="WGO40" s="173"/>
      <c r="WGP40" s="173"/>
      <c r="WGQ40" s="173"/>
      <c r="WGR40" s="173"/>
      <c r="WGS40" s="173"/>
      <c r="WGT40" s="173"/>
      <c r="WGU40" s="173"/>
      <c r="WGV40" s="173"/>
      <c r="WGW40" s="173"/>
      <c r="WGX40" s="173"/>
      <c r="WGY40" s="173"/>
      <c r="WGZ40" s="173"/>
      <c r="WHA40" s="173"/>
      <c r="WHB40" s="173"/>
      <c r="WHC40" s="173"/>
      <c r="WHD40" s="173"/>
      <c r="WHE40" s="173"/>
      <c r="WHF40" s="173"/>
      <c r="WHG40" s="173"/>
      <c r="WHH40" s="173"/>
      <c r="WHI40" s="173"/>
      <c r="WHJ40" s="173"/>
      <c r="WHK40" s="173"/>
      <c r="WHL40" s="173"/>
      <c r="WHM40" s="173"/>
      <c r="WHN40" s="173"/>
      <c r="WHO40" s="173"/>
      <c r="WHP40" s="173"/>
      <c r="WHQ40" s="173"/>
      <c r="WHR40" s="173"/>
      <c r="WHS40" s="173"/>
      <c r="WHT40" s="173"/>
      <c r="WHU40" s="173"/>
      <c r="WHV40" s="173"/>
      <c r="WHW40" s="173"/>
      <c r="WHX40" s="173"/>
      <c r="WHY40" s="173"/>
      <c r="WHZ40" s="173"/>
      <c r="WIA40" s="173"/>
      <c r="WIB40" s="173"/>
      <c r="WIC40" s="173"/>
      <c r="WID40" s="173"/>
      <c r="WIE40" s="173"/>
      <c r="WIF40" s="173"/>
      <c r="WIG40" s="173"/>
      <c r="WIH40" s="173"/>
      <c r="WII40" s="173"/>
      <c r="WIJ40" s="173"/>
      <c r="WIK40" s="173"/>
      <c r="WIL40" s="173"/>
      <c r="WIM40" s="173"/>
      <c r="WIN40" s="173"/>
      <c r="WIO40" s="173"/>
      <c r="WIP40" s="173"/>
      <c r="WIQ40" s="173"/>
      <c r="WIR40" s="173"/>
      <c r="WIS40" s="173"/>
      <c r="WIT40" s="173"/>
      <c r="WIU40" s="173"/>
      <c r="WIV40" s="173"/>
      <c r="WIW40" s="173"/>
      <c r="WIX40" s="173"/>
      <c r="WIY40" s="173"/>
      <c r="WIZ40" s="173"/>
      <c r="WJA40" s="173"/>
      <c r="WJB40" s="173"/>
      <c r="WJC40" s="173"/>
      <c r="WJD40" s="173"/>
      <c r="WJE40" s="173"/>
      <c r="WJF40" s="173"/>
      <c r="WJG40" s="173"/>
      <c r="WJH40" s="173"/>
      <c r="WJI40" s="173"/>
      <c r="WJJ40" s="173"/>
      <c r="WJK40" s="173"/>
      <c r="WJL40" s="173"/>
      <c r="WJM40" s="173"/>
      <c r="WJN40" s="173"/>
      <c r="WJO40" s="173"/>
      <c r="WJP40" s="173"/>
      <c r="WJQ40" s="173"/>
      <c r="WJR40" s="173"/>
      <c r="WJS40" s="173"/>
      <c r="WJT40" s="173"/>
      <c r="WJU40" s="173"/>
      <c r="WJV40" s="173"/>
      <c r="WJW40" s="173"/>
      <c r="WJX40" s="173"/>
      <c r="WJY40" s="173"/>
      <c r="WJZ40" s="173"/>
      <c r="WKA40" s="173"/>
      <c r="WKB40" s="173"/>
      <c r="WKC40" s="173"/>
      <c r="WKD40" s="173"/>
      <c r="WKE40" s="173"/>
      <c r="WKF40" s="173"/>
      <c r="WKG40" s="173"/>
      <c r="WKH40" s="173"/>
      <c r="WKI40" s="173"/>
      <c r="WKJ40" s="173"/>
      <c r="WKK40" s="173"/>
      <c r="WKL40" s="173"/>
      <c r="WKM40" s="173"/>
      <c r="WKN40" s="173"/>
      <c r="WKO40" s="173"/>
      <c r="WKP40" s="173"/>
      <c r="WKQ40" s="173"/>
      <c r="WKR40" s="173"/>
      <c r="WKS40" s="173"/>
      <c r="WKT40" s="173"/>
      <c r="WKU40" s="173"/>
      <c r="WKV40" s="173"/>
      <c r="WKW40" s="173"/>
      <c r="WKX40" s="173"/>
      <c r="WKY40" s="173"/>
      <c r="WKZ40" s="173"/>
      <c r="WLA40" s="173"/>
      <c r="WLB40" s="173"/>
      <c r="WLC40" s="173"/>
      <c r="WLD40" s="173"/>
      <c r="WLE40" s="173"/>
      <c r="WLF40" s="173"/>
      <c r="WLG40" s="173"/>
      <c r="WLH40" s="173"/>
      <c r="WLI40" s="173"/>
      <c r="WLJ40" s="173"/>
      <c r="WLK40" s="173"/>
      <c r="WLL40" s="173"/>
      <c r="WLM40" s="173"/>
      <c r="WLN40" s="173"/>
      <c r="WLO40" s="173"/>
      <c r="WLP40" s="173"/>
      <c r="WLQ40" s="173"/>
      <c r="WLR40" s="173"/>
      <c r="WLS40" s="173"/>
      <c r="WLT40" s="173"/>
      <c r="WLU40" s="173"/>
      <c r="WLV40" s="173"/>
      <c r="WLW40" s="173"/>
      <c r="WLX40" s="173"/>
      <c r="WLY40" s="173"/>
      <c r="WLZ40" s="173"/>
      <c r="WMA40" s="173"/>
      <c r="WMB40" s="173"/>
      <c r="WMC40" s="173"/>
      <c r="WMD40" s="173"/>
      <c r="WME40" s="173"/>
      <c r="WMF40" s="173"/>
      <c r="WMG40" s="173"/>
      <c r="WMH40" s="173"/>
      <c r="WMI40" s="173"/>
      <c r="WMJ40" s="173"/>
      <c r="WMK40" s="173"/>
      <c r="WML40" s="173"/>
      <c r="WMM40" s="173"/>
      <c r="WMN40" s="173"/>
      <c r="WMO40" s="173"/>
      <c r="WMP40" s="173"/>
      <c r="WMQ40" s="173"/>
      <c r="WMR40" s="173"/>
      <c r="WMS40" s="173"/>
      <c r="WMT40" s="173"/>
      <c r="WMU40" s="173"/>
      <c r="WMV40" s="173"/>
      <c r="WMW40" s="173"/>
      <c r="WMX40" s="173"/>
      <c r="WMY40" s="173"/>
      <c r="WMZ40" s="173"/>
      <c r="WNA40" s="173"/>
      <c r="WNB40" s="173"/>
      <c r="WNC40" s="173"/>
      <c r="WND40" s="173"/>
      <c r="WNE40" s="173"/>
      <c r="WNF40" s="173"/>
      <c r="WNG40" s="173"/>
      <c r="WNH40" s="173"/>
      <c r="WNI40" s="173"/>
      <c r="WNJ40" s="173"/>
      <c r="WNK40" s="173"/>
      <c r="WNL40" s="173"/>
      <c r="WNM40" s="173"/>
      <c r="WNN40" s="173"/>
      <c r="WNO40" s="173"/>
      <c r="WNP40" s="173"/>
      <c r="WNQ40" s="173"/>
      <c r="WNR40" s="173"/>
      <c r="WNS40" s="173"/>
      <c r="WNT40" s="173"/>
      <c r="WNU40" s="173"/>
      <c r="WNV40" s="173"/>
      <c r="WNW40" s="173"/>
      <c r="WNX40" s="173"/>
      <c r="WNY40" s="173"/>
      <c r="WNZ40" s="173"/>
      <c r="WOA40" s="173"/>
      <c r="WOB40" s="173"/>
      <c r="WOC40" s="173"/>
      <c r="WOD40" s="173"/>
      <c r="WOE40" s="173"/>
      <c r="WOF40" s="173"/>
      <c r="WOG40" s="173"/>
      <c r="WOH40" s="173"/>
      <c r="WOI40" s="173"/>
      <c r="WOJ40" s="173"/>
      <c r="WOK40" s="173"/>
      <c r="WOL40" s="173"/>
      <c r="WOM40" s="173"/>
      <c r="WON40" s="173"/>
      <c r="WOO40" s="173"/>
      <c r="WOP40" s="173"/>
      <c r="WOQ40" s="173"/>
      <c r="WOR40" s="173"/>
      <c r="WOS40" s="173"/>
      <c r="WOT40" s="173"/>
      <c r="WOU40" s="173"/>
      <c r="WOV40" s="173"/>
      <c r="WOW40" s="173"/>
      <c r="WOX40" s="173"/>
      <c r="WOY40" s="173"/>
      <c r="WOZ40" s="173"/>
      <c r="WPA40" s="173"/>
      <c r="WPB40" s="173"/>
      <c r="WPC40" s="173"/>
      <c r="WPD40" s="173"/>
      <c r="WPE40" s="173"/>
      <c r="WPF40" s="173"/>
      <c r="WPG40" s="173"/>
      <c r="WPH40" s="173"/>
      <c r="WPI40" s="173"/>
      <c r="WPJ40" s="173"/>
      <c r="WPK40" s="173"/>
      <c r="WPL40" s="173"/>
      <c r="WPM40" s="173"/>
      <c r="WPN40" s="173"/>
      <c r="WPO40" s="173"/>
      <c r="WPP40" s="173"/>
      <c r="WPQ40" s="173"/>
      <c r="WPR40" s="173"/>
      <c r="WPS40" s="173"/>
      <c r="WPT40" s="173"/>
      <c r="WPU40" s="173"/>
      <c r="WPV40" s="173"/>
      <c r="WPW40" s="173"/>
      <c r="WPX40" s="173"/>
      <c r="WPY40" s="173"/>
      <c r="WPZ40" s="173"/>
      <c r="WQA40" s="173"/>
      <c r="WQB40" s="173"/>
      <c r="WQC40" s="173"/>
      <c r="WQD40" s="173"/>
      <c r="WQE40" s="173"/>
      <c r="WQF40" s="173"/>
      <c r="WQG40" s="173"/>
      <c r="WQH40" s="173"/>
      <c r="WQI40" s="173"/>
      <c r="WQJ40" s="173"/>
      <c r="WQK40" s="173"/>
      <c r="WQL40" s="173"/>
      <c r="WQM40" s="173"/>
      <c r="WQN40" s="173"/>
      <c r="WQO40" s="173"/>
      <c r="WQP40" s="173"/>
      <c r="WQQ40" s="173"/>
      <c r="WQR40" s="173"/>
      <c r="WQS40" s="173"/>
      <c r="WQT40" s="173"/>
      <c r="WQU40" s="173"/>
      <c r="WQV40" s="173"/>
      <c r="WQW40" s="173"/>
      <c r="WQX40" s="173"/>
      <c r="WQY40" s="173"/>
      <c r="WQZ40" s="173"/>
      <c r="WRA40" s="173"/>
      <c r="WRB40" s="173"/>
      <c r="WRC40" s="173"/>
      <c r="WRD40" s="173"/>
      <c r="WRE40" s="173"/>
      <c r="WRF40" s="173"/>
      <c r="WRG40" s="173"/>
      <c r="WRH40" s="173"/>
      <c r="WRI40" s="173"/>
      <c r="WRJ40" s="173"/>
      <c r="WRK40" s="173"/>
      <c r="WRL40" s="173"/>
      <c r="WRM40" s="173"/>
      <c r="WRN40" s="173"/>
      <c r="WRO40" s="173"/>
      <c r="WRP40" s="173"/>
      <c r="WRQ40" s="173"/>
      <c r="WRR40" s="173"/>
      <c r="WRS40" s="173"/>
      <c r="WRT40" s="173"/>
      <c r="WRU40" s="173"/>
      <c r="WRV40" s="173"/>
      <c r="WRW40" s="173"/>
      <c r="WRX40" s="173"/>
      <c r="WRY40" s="173"/>
      <c r="WRZ40" s="173"/>
      <c r="WSA40" s="173"/>
      <c r="WSB40" s="173"/>
      <c r="WSC40" s="173"/>
      <c r="WSD40" s="173"/>
      <c r="WSE40" s="173"/>
      <c r="WSF40" s="173"/>
      <c r="WSG40" s="173"/>
      <c r="WSH40" s="173"/>
      <c r="WSI40" s="173"/>
      <c r="WSJ40" s="173"/>
      <c r="WSK40" s="173"/>
      <c r="WSL40" s="173"/>
      <c r="WSM40" s="173"/>
      <c r="WSN40" s="173"/>
      <c r="WSO40" s="173"/>
      <c r="WSP40" s="173"/>
      <c r="WSQ40" s="173"/>
      <c r="WSR40" s="173"/>
      <c r="WSS40" s="173"/>
      <c r="WST40" s="173"/>
      <c r="WSU40" s="173"/>
      <c r="WSV40" s="173"/>
      <c r="WSW40" s="173"/>
      <c r="WSX40" s="173"/>
      <c r="WSY40" s="173"/>
      <c r="WSZ40" s="173"/>
      <c r="WTA40" s="173"/>
      <c r="WTB40" s="173"/>
      <c r="WTC40" s="173"/>
      <c r="WTD40" s="173"/>
      <c r="WTE40" s="173"/>
      <c r="WTF40" s="173"/>
      <c r="WTG40" s="173"/>
      <c r="WTH40" s="173"/>
      <c r="WTI40" s="173"/>
      <c r="WTJ40" s="173"/>
      <c r="WTK40" s="173"/>
      <c r="WTL40" s="173"/>
      <c r="WTM40" s="173"/>
      <c r="WTN40" s="173"/>
      <c r="WTO40" s="173"/>
      <c r="WTP40" s="173"/>
      <c r="WTQ40" s="173"/>
      <c r="WTR40" s="173"/>
      <c r="WTS40" s="173"/>
      <c r="WTT40" s="173"/>
      <c r="WTU40" s="173"/>
      <c r="WTV40" s="173"/>
      <c r="WTW40" s="173"/>
      <c r="WTX40" s="173"/>
      <c r="WTY40" s="173"/>
      <c r="WTZ40" s="173"/>
      <c r="WUA40" s="173"/>
      <c r="WUB40" s="173"/>
      <c r="WUC40" s="173"/>
      <c r="WUD40" s="173"/>
      <c r="WUE40" s="173"/>
      <c r="WUF40" s="173"/>
      <c r="WUG40" s="173"/>
      <c r="WUH40" s="173"/>
      <c r="WUI40" s="173"/>
      <c r="WUJ40" s="173"/>
      <c r="WUK40" s="173"/>
      <c r="WUL40" s="173"/>
      <c r="WUM40" s="173"/>
      <c r="WUN40" s="173"/>
      <c r="WUO40" s="173"/>
      <c r="WUP40" s="173"/>
      <c r="WUQ40" s="173"/>
      <c r="WUR40" s="173"/>
      <c r="WUS40" s="173"/>
      <c r="WUT40" s="173"/>
      <c r="WUU40" s="173"/>
      <c r="WUV40" s="173"/>
      <c r="WUW40" s="173"/>
      <c r="WUX40" s="173"/>
      <c r="WUY40" s="173"/>
      <c r="WUZ40" s="173"/>
      <c r="WVA40" s="173"/>
      <c r="WVB40" s="173"/>
      <c r="WVC40" s="173"/>
      <c r="WVD40" s="173"/>
      <c r="WVE40" s="173"/>
      <c r="WVF40" s="173"/>
      <c r="WVG40" s="173"/>
      <c r="WVH40" s="173"/>
      <c r="WVI40" s="173"/>
      <c r="WVJ40" s="173"/>
      <c r="WVK40" s="173"/>
      <c r="WVL40" s="173"/>
      <c r="WVM40" s="173"/>
      <c r="WVN40" s="173"/>
      <c r="WVO40" s="173"/>
      <c r="WVP40" s="173"/>
      <c r="WVQ40" s="173"/>
      <c r="WVR40" s="173"/>
      <c r="WVS40" s="173"/>
      <c r="WVT40" s="173"/>
      <c r="WVU40" s="173"/>
      <c r="WVV40" s="173"/>
      <c r="WVW40" s="173"/>
      <c r="WVX40" s="173"/>
      <c r="WVY40" s="173"/>
      <c r="WVZ40" s="173"/>
      <c r="WWA40" s="173"/>
      <c r="WWB40" s="173"/>
      <c r="WWC40" s="173"/>
      <c r="WWD40" s="173"/>
      <c r="WWE40" s="173"/>
      <c r="WWF40" s="173"/>
      <c r="WWG40" s="173"/>
      <c r="WWH40" s="173"/>
      <c r="WWI40" s="173"/>
      <c r="WWJ40" s="173"/>
      <c r="WWK40" s="173"/>
      <c r="WWL40" s="173"/>
      <c r="WWM40" s="173"/>
      <c r="WWN40" s="173"/>
      <c r="WWO40" s="173"/>
      <c r="WWP40" s="173"/>
      <c r="WWQ40" s="173"/>
      <c r="WWR40" s="173"/>
      <c r="WWS40" s="173"/>
      <c r="WWT40" s="173"/>
      <c r="WWU40" s="173"/>
      <c r="WWV40" s="173"/>
      <c r="WWW40" s="173"/>
      <c r="WWX40" s="173"/>
      <c r="WWY40" s="173"/>
      <c r="WWZ40" s="173"/>
      <c r="WXA40" s="173"/>
      <c r="WXB40" s="173"/>
      <c r="WXC40" s="173"/>
      <c r="WXD40" s="173"/>
      <c r="WXE40" s="173"/>
      <c r="WXF40" s="173"/>
      <c r="WXG40" s="173"/>
      <c r="WXH40" s="173"/>
      <c r="WXI40" s="173"/>
      <c r="WXJ40" s="173"/>
      <c r="WXK40" s="173"/>
      <c r="WXL40" s="173"/>
      <c r="WXM40" s="173"/>
      <c r="WXN40" s="173"/>
      <c r="WXO40" s="173"/>
      <c r="WXP40" s="173"/>
      <c r="WXQ40" s="173"/>
      <c r="WXR40" s="173"/>
      <c r="WXS40" s="173"/>
      <c r="WXT40" s="173"/>
      <c r="WXU40" s="173"/>
      <c r="WXV40" s="173"/>
      <c r="WXW40" s="173"/>
      <c r="WXX40" s="173"/>
      <c r="WXY40" s="173"/>
      <c r="WXZ40" s="173"/>
      <c r="WYA40" s="173"/>
      <c r="WYB40" s="173"/>
      <c r="WYC40" s="173"/>
      <c r="WYD40" s="173"/>
      <c r="WYE40" s="173"/>
      <c r="WYF40" s="173"/>
      <c r="WYG40" s="173"/>
      <c r="WYH40" s="173"/>
      <c r="WYI40" s="173"/>
      <c r="WYJ40" s="173"/>
      <c r="WYK40" s="173"/>
      <c r="WYL40" s="173"/>
      <c r="WYM40" s="173"/>
      <c r="WYN40" s="173"/>
      <c r="WYO40" s="173"/>
      <c r="WYP40" s="173"/>
      <c r="WYQ40" s="173"/>
      <c r="WYR40" s="173"/>
      <c r="WYS40" s="173"/>
      <c r="WYT40" s="173"/>
      <c r="WYU40" s="173"/>
      <c r="WYV40" s="173"/>
      <c r="WYW40" s="173"/>
      <c r="WYX40" s="173"/>
      <c r="WYY40" s="173"/>
      <c r="WYZ40" s="173"/>
      <c r="WZA40" s="173"/>
      <c r="WZB40" s="173"/>
      <c r="WZC40" s="173"/>
      <c r="WZD40" s="173"/>
      <c r="WZE40" s="173"/>
      <c r="WZF40" s="173"/>
      <c r="WZG40" s="173"/>
      <c r="WZH40" s="173"/>
      <c r="WZI40" s="173"/>
      <c r="WZJ40" s="173"/>
      <c r="WZK40" s="173"/>
      <c r="WZL40" s="173"/>
      <c r="WZM40" s="173"/>
      <c r="WZN40" s="173"/>
      <c r="WZO40" s="173"/>
      <c r="WZP40" s="173"/>
      <c r="WZQ40" s="173"/>
      <c r="WZR40" s="173"/>
      <c r="WZS40" s="173"/>
      <c r="WZT40" s="173"/>
      <c r="WZU40" s="173"/>
      <c r="WZV40" s="173"/>
      <c r="WZW40" s="173"/>
      <c r="WZX40" s="173"/>
      <c r="WZY40" s="173"/>
      <c r="WZZ40" s="173"/>
      <c r="XAA40" s="173"/>
      <c r="XAB40" s="173"/>
      <c r="XAC40" s="173"/>
      <c r="XAD40" s="173"/>
      <c r="XAE40" s="173"/>
      <c r="XAF40" s="173"/>
      <c r="XAG40" s="173"/>
      <c r="XAH40" s="173"/>
      <c r="XAI40" s="173"/>
      <c r="XAJ40" s="173"/>
      <c r="XAK40" s="173"/>
      <c r="XAL40" s="173"/>
      <c r="XAM40" s="173"/>
      <c r="XAN40" s="173"/>
      <c r="XAO40" s="173"/>
      <c r="XAP40" s="173"/>
      <c r="XAQ40" s="173"/>
      <c r="XAR40" s="173"/>
      <c r="XAS40" s="173"/>
      <c r="XAT40" s="173"/>
      <c r="XAU40" s="173"/>
      <c r="XAV40" s="173"/>
      <c r="XAW40" s="173"/>
      <c r="XAX40" s="173"/>
      <c r="XAY40" s="173"/>
      <c r="XAZ40" s="173"/>
      <c r="XBA40" s="173"/>
      <c r="XBB40" s="173"/>
      <c r="XBC40" s="173"/>
      <c r="XBD40" s="173"/>
      <c r="XBE40" s="173"/>
      <c r="XBF40" s="173"/>
      <c r="XBG40" s="173"/>
      <c r="XBH40" s="173"/>
      <c r="XBI40" s="173"/>
      <c r="XBJ40" s="173"/>
      <c r="XBK40" s="173"/>
      <c r="XBL40" s="173"/>
      <c r="XBM40" s="173"/>
      <c r="XBN40" s="173"/>
      <c r="XBO40" s="173"/>
      <c r="XBP40" s="173"/>
      <c r="XBQ40" s="173"/>
      <c r="XBR40" s="173"/>
      <c r="XBS40" s="173"/>
      <c r="XBT40" s="173"/>
      <c r="XBU40" s="173"/>
      <c r="XBV40" s="173"/>
      <c r="XBW40" s="173"/>
      <c r="XBX40" s="173"/>
      <c r="XBY40" s="173"/>
      <c r="XBZ40" s="173"/>
      <c r="XCA40" s="173"/>
      <c r="XCB40" s="173"/>
      <c r="XCC40" s="173"/>
      <c r="XCD40" s="173"/>
      <c r="XCE40" s="173"/>
      <c r="XCF40" s="173"/>
      <c r="XCG40" s="173"/>
      <c r="XCH40" s="173"/>
      <c r="XCI40" s="173"/>
      <c r="XCJ40" s="173"/>
      <c r="XCK40" s="173"/>
      <c r="XCL40" s="173"/>
      <c r="XCM40" s="173"/>
      <c r="XCN40" s="173"/>
      <c r="XCO40" s="173"/>
      <c r="XCP40" s="173"/>
      <c r="XCQ40" s="173"/>
      <c r="XCR40" s="173"/>
      <c r="XCS40" s="173"/>
      <c r="XCT40" s="173"/>
      <c r="XCU40" s="173"/>
      <c r="XCV40" s="173"/>
      <c r="XCW40" s="173"/>
      <c r="XCX40" s="173"/>
      <c r="XCY40" s="173"/>
      <c r="XCZ40" s="173"/>
      <c r="XDA40" s="173"/>
      <c r="XDB40" s="173"/>
      <c r="XDC40" s="173"/>
      <c r="XDD40" s="173"/>
      <c r="XDE40" s="173"/>
      <c r="XDF40" s="173"/>
      <c r="XDG40" s="173"/>
      <c r="XDH40" s="173"/>
      <c r="XDI40" s="173"/>
      <c r="XDJ40" s="173"/>
      <c r="XDK40" s="173"/>
      <c r="XDL40" s="173"/>
      <c r="XDM40" s="173"/>
      <c r="XDN40" s="173"/>
      <c r="XDO40" s="173"/>
      <c r="XDP40" s="173"/>
      <c r="XDQ40" s="173"/>
      <c r="XDR40" s="173"/>
      <c r="XDS40" s="173"/>
      <c r="XDT40" s="173"/>
      <c r="XDU40" s="173"/>
      <c r="XDV40" s="173"/>
      <c r="XDW40" s="173"/>
      <c r="XDX40" s="173"/>
      <c r="XDY40" s="173"/>
      <c r="XDZ40" s="173"/>
      <c r="XEA40" s="173"/>
      <c r="XEB40" s="173"/>
      <c r="XEC40" s="173"/>
      <c r="XED40" s="173"/>
      <c r="XEE40" s="173"/>
      <c r="XEF40" s="173"/>
      <c r="XEG40" s="173"/>
      <c r="XEH40" s="173"/>
      <c r="XEI40" s="173"/>
      <c r="XEJ40" s="173"/>
      <c r="XEK40" s="173"/>
      <c r="XEL40" s="173"/>
      <c r="XEM40" s="173"/>
      <c r="XEN40" s="173"/>
      <c r="XEO40" s="173"/>
      <c r="XEP40" s="173"/>
      <c r="XEQ40" s="173"/>
      <c r="XER40" s="173"/>
      <c r="XES40" s="173"/>
      <c r="XET40" s="173"/>
      <c r="XEU40" s="173"/>
      <c r="XEV40" s="173"/>
      <c r="XEW40" s="173"/>
      <c r="XEX40" s="173"/>
      <c r="XEY40" s="173"/>
      <c r="XEZ40" s="173"/>
      <c r="XFA40" s="173"/>
      <c r="XFB40" s="173"/>
      <c r="XFC40" s="173"/>
      <c r="XFD40" s="173"/>
    </row>
    <row r="41" spans="1:16 9984:16384">
      <c r="J41" s="179">
        <f>SUM(F39:J39)</f>
        <v>25409734.204967167</v>
      </c>
      <c r="NSZ41" s="173"/>
      <c r="NTA41" s="173"/>
      <c r="NTB41" s="173"/>
      <c r="NTC41" s="173"/>
      <c r="NTD41" s="173"/>
      <c r="NTE41" s="173"/>
      <c r="NTF41" s="173"/>
      <c r="NTG41" s="173"/>
      <c r="NTH41" s="173"/>
      <c r="NTI41" s="173"/>
      <c r="NTJ41" s="173"/>
      <c r="NTK41" s="173"/>
      <c r="NTL41" s="173"/>
      <c r="NTM41" s="173"/>
      <c r="NTN41" s="173"/>
      <c r="NTO41" s="173"/>
      <c r="NTP41" s="173"/>
      <c r="NTQ41" s="173"/>
      <c r="NTR41" s="173"/>
      <c r="NTS41" s="173"/>
      <c r="NTT41" s="173"/>
      <c r="NTU41" s="173"/>
      <c r="NTV41" s="173"/>
      <c r="NTW41" s="173"/>
      <c r="NTX41" s="173"/>
      <c r="NTY41" s="173"/>
      <c r="NTZ41" s="173"/>
      <c r="NUA41" s="173"/>
      <c r="NUB41" s="173"/>
      <c r="NUC41" s="173"/>
      <c r="NUD41" s="173"/>
      <c r="NUE41" s="173"/>
      <c r="NUF41" s="173"/>
      <c r="NUG41" s="173"/>
      <c r="NUH41" s="173"/>
      <c r="NUI41" s="173"/>
      <c r="NUJ41" s="173"/>
      <c r="NUK41" s="173"/>
      <c r="NUL41" s="173"/>
      <c r="NUM41" s="173"/>
      <c r="NUN41" s="173"/>
      <c r="NUO41" s="173"/>
      <c r="NUP41" s="173"/>
      <c r="NUQ41" s="173"/>
      <c r="NUR41" s="173"/>
      <c r="NUS41" s="173"/>
      <c r="NUT41" s="173"/>
      <c r="NUU41" s="173"/>
      <c r="NUV41" s="173"/>
      <c r="NUW41" s="173"/>
      <c r="NUX41" s="173"/>
      <c r="NUY41" s="173"/>
      <c r="NUZ41" s="173"/>
      <c r="NVA41" s="173"/>
      <c r="NVB41" s="173"/>
      <c r="NVC41" s="173"/>
      <c r="NVD41" s="173"/>
      <c r="NVE41" s="173"/>
      <c r="NVF41" s="173"/>
      <c r="NVG41" s="173"/>
      <c r="NVH41" s="173"/>
      <c r="NVI41" s="173"/>
      <c r="NVJ41" s="173"/>
      <c r="NVK41" s="173"/>
      <c r="NVL41" s="173"/>
      <c r="NVM41" s="173"/>
      <c r="NVN41" s="173"/>
      <c r="NVO41" s="173"/>
      <c r="NVP41" s="173"/>
      <c r="NVQ41" s="173"/>
      <c r="NVR41" s="173"/>
      <c r="NVS41" s="173"/>
      <c r="NVT41" s="173"/>
      <c r="NVU41" s="173"/>
      <c r="NVV41" s="173"/>
      <c r="NVW41" s="173"/>
      <c r="NVX41" s="173"/>
      <c r="NVY41" s="173"/>
      <c r="NVZ41" s="173"/>
      <c r="NWA41" s="173"/>
      <c r="NWB41" s="173"/>
      <c r="NWC41" s="173"/>
      <c r="NWD41" s="173"/>
      <c r="NWE41" s="173"/>
      <c r="NWF41" s="173"/>
      <c r="NWG41" s="173"/>
      <c r="NWH41" s="173"/>
      <c r="NWI41" s="173"/>
      <c r="NWJ41" s="173"/>
      <c r="NWK41" s="173"/>
      <c r="NWL41" s="173"/>
      <c r="NWM41" s="173"/>
      <c r="NWN41" s="173"/>
      <c r="NWO41" s="173"/>
      <c r="NWP41" s="173"/>
      <c r="NWQ41" s="173"/>
      <c r="NWR41" s="173"/>
      <c r="NWS41" s="173"/>
      <c r="NWT41" s="173"/>
      <c r="NWU41" s="173"/>
      <c r="NWV41" s="173"/>
      <c r="NWW41" s="173"/>
      <c r="NWX41" s="173"/>
      <c r="NWY41" s="173"/>
      <c r="NWZ41" s="173"/>
      <c r="NXA41" s="173"/>
      <c r="NXB41" s="173"/>
      <c r="NXC41" s="173"/>
      <c r="NXD41" s="173"/>
      <c r="NXE41" s="173"/>
      <c r="NXF41" s="173"/>
      <c r="NXG41" s="173"/>
      <c r="NXH41" s="173"/>
      <c r="NXI41" s="173"/>
      <c r="NXJ41" s="173"/>
      <c r="NXK41" s="173"/>
      <c r="NXL41" s="173"/>
      <c r="NXM41" s="173"/>
      <c r="NXN41" s="173"/>
      <c r="NXO41" s="173"/>
      <c r="NXP41" s="173"/>
      <c r="NXQ41" s="173"/>
      <c r="NXR41" s="173"/>
      <c r="NXS41" s="173"/>
      <c r="NXT41" s="173"/>
      <c r="NXU41" s="173"/>
      <c r="NXV41" s="173"/>
      <c r="NXW41" s="173"/>
      <c r="NXX41" s="173"/>
      <c r="NXY41" s="173"/>
      <c r="NXZ41" s="173"/>
      <c r="NYA41" s="173"/>
      <c r="NYB41" s="173"/>
      <c r="NYC41" s="173"/>
      <c r="NYD41" s="173"/>
      <c r="NYE41" s="173"/>
      <c r="NYF41" s="173"/>
      <c r="NYG41" s="173"/>
      <c r="NYH41" s="173"/>
      <c r="NYI41" s="173"/>
      <c r="NYJ41" s="173"/>
      <c r="NYK41" s="173"/>
      <c r="NYL41" s="173"/>
      <c r="NYM41" s="173"/>
      <c r="NYN41" s="173"/>
      <c r="NYO41" s="173"/>
      <c r="NYP41" s="173"/>
      <c r="NYQ41" s="173"/>
      <c r="NYR41" s="173"/>
      <c r="NYS41" s="173"/>
      <c r="NYT41" s="173"/>
      <c r="NYU41" s="173"/>
      <c r="NYV41" s="173"/>
      <c r="NYW41" s="173"/>
      <c r="NYX41" s="173"/>
      <c r="NYY41" s="173"/>
      <c r="NYZ41" s="173"/>
      <c r="NZA41" s="173"/>
      <c r="NZB41" s="173"/>
      <c r="NZC41" s="173"/>
      <c r="NZD41" s="173"/>
      <c r="NZE41" s="173"/>
      <c r="NZF41" s="173"/>
      <c r="NZG41" s="173"/>
      <c r="NZH41" s="173"/>
      <c r="NZI41" s="173"/>
      <c r="NZJ41" s="173"/>
      <c r="NZK41" s="173"/>
      <c r="NZL41" s="173"/>
      <c r="NZM41" s="173"/>
      <c r="NZN41" s="173"/>
      <c r="NZO41" s="173"/>
      <c r="NZP41" s="173"/>
      <c r="NZQ41" s="173"/>
      <c r="NZR41" s="173"/>
      <c r="NZS41" s="173"/>
      <c r="NZT41" s="173"/>
      <c r="NZU41" s="173"/>
      <c r="NZV41" s="173"/>
      <c r="NZW41" s="173"/>
      <c r="NZX41" s="173"/>
      <c r="NZY41" s="173"/>
      <c r="NZZ41" s="173"/>
      <c r="OAA41" s="173"/>
      <c r="OAB41" s="173"/>
      <c r="OAC41" s="173"/>
      <c r="OAD41" s="173"/>
      <c r="OAE41" s="173"/>
      <c r="OAF41" s="173"/>
      <c r="OAG41" s="173"/>
      <c r="OAH41" s="173"/>
      <c r="OAI41" s="173"/>
      <c r="OAJ41" s="173"/>
      <c r="OAK41" s="173"/>
      <c r="OAL41" s="173"/>
      <c r="OAM41" s="173"/>
      <c r="OAN41" s="173"/>
      <c r="OAO41" s="173"/>
      <c r="OAP41" s="173"/>
      <c r="OAQ41" s="173"/>
      <c r="OAR41" s="173"/>
      <c r="OAS41" s="173"/>
      <c r="OAT41" s="173"/>
      <c r="OAU41" s="173"/>
      <c r="OAV41" s="173"/>
      <c r="OAW41" s="173"/>
      <c r="OAX41" s="173"/>
      <c r="OAY41" s="173"/>
      <c r="OAZ41" s="173"/>
      <c r="OBA41" s="173"/>
      <c r="OBB41" s="173"/>
      <c r="OBC41" s="173"/>
      <c r="OBD41" s="173"/>
      <c r="OBE41" s="173"/>
      <c r="OBF41" s="173"/>
      <c r="OBG41" s="173"/>
      <c r="OBH41" s="173"/>
      <c r="OBI41" s="173"/>
      <c r="OBJ41" s="173"/>
      <c r="OBK41" s="173"/>
      <c r="OBL41" s="173"/>
      <c r="OBM41" s="173"/>
      <c r="OBN41" s="173"/>
      <c r="OBO41" s="173"/>
      <c r="OBP41" s="173"/>
      <c r="OBQ41" s="173"/>
      <c r="OBR41" s="173"/>
      <c r="OBS41" s="173"/>
      <c r="OBT41" s="173"/>
      <c r="OBU41" s="173"/>
      <c r="OBV41" s="173"/>
      <c r="OBW41" s="173"/>
      <c r="OBX41" s="173"/>
      <c r="OBY41" s="173"/>
      <c r="OBZ41" s="173"/>
      <c r="OCA41" s="173"/>
      <c r="OCB41" s="173"/>
      <c r="OCC41" s="173"/>
      <c r="OCD41" s="173"/>
      <c r="OCE41" s="173"/>
      <c r="OCF41" s="173"/>
      <c r="OCG41" s="173"/>
      <c r="OCH41" s="173"/>
      <c r="OCI41" s="173"/>
      <c r="OCJ41" s="173"/>
      <c r="OCK41" s="173"/>
      <c r="OCL41" s="173"/>
      <c r="OCM41" s="173"/>
      <c r="OCN41" s="173"/>
      <c r="OCO41" s="173"/>
      <c r="OCP41" s="173"/>
      <c r="OCQ41" s="173"/>
      <c r="OCR41" s="173"/>
      <c r="OCS41" s="173"/>
      <c r="OCT41" s="173"/>
      <c r="OCU41" s="173"/>
      <c r="OCV41" s="173"/>
      <c r="OCW41" s="173"/>
      <c r="OCX41" s="173"/>
      <c r="OCY41" s="173"/>
      <c r="OCZ41" s="173"/>
      <c r="ODA41" s="173"/>
      <c r="ODB41" s="173"/>
      <c r="ODC41" s="173"/>
      <c r="ODD41" s="173"/>
      <c r="ODE41" s="173"/>
      <c r="ODF41" s="173"/>
      <c r="ODG41" s="173"/>
      <c r="ODH41" s="173"/>
      <c r="ODI41" s="173"/>
      <c r="ODJ41" s="173"/>
      <c r="ODK41" s="173"/>
      <c r="ODL41" s="173"/>
      <c r="ODM41" s="173"/>
      <c r="ODN41" s="173"/>
      <c r="ODO41" s="173"/>
      <c r="ODP41" s="173"/>
      <c r="ODQ41" s="173"/>
      <c r="ODR41" s="173"/>
      <c r="ODS41" s="173"/>
      <c r="ODT41" s="173"/>
      <c r="ODU41" s="173"/>
      <c r="ODV41" s="173"/>
      <c r="ODW41" s="173"/>
      <c r="ODX41" s="173"/>
      <c r="ODY41" s="173"/>
      <c r="ODZ41" s="173"/>
      <c r="OEA41" s="173"/>
      <c r="OEB41" s="173"/>
      <c r="OEC41" s="173"/>
      <c r="OED41" s="173"/>
      <c r="OEE41" s="173"/>
      <c r="OEF41" s="173"/>
      <c r="OEG41" s="173"/>
      <c r="OEH41" s="173"/>
      <c r="OEI41" s="173"/>
      <c r="OEJ41" s="173"/>
      <c r="OEK41" s="173"/>
      <c r="OEL41" s="173"/>
      <c r="OEM41" s="173"/>
      <c r="OEN41" s="173"/>
      <c r="OEO41" s="173"/>
      <c r="OEP41" s="173"/>
      <c r="OEQ41" s="173"/>
      <c r="OER41" s="173"/>
      <c r="OES41" s="173"/>
      <c r="OET41" s="173"/>
      <c r="OEU41" s="173"/>
      <c r="OEV41" s="173"/>
      <c r="OEW41" s="173"/>
      <c r="OEX41" s="173"/>
      <c r="OEY41" s="173"/>
      <c r="OEZ41" s="173"/>
      <c r="OFA41" s="173"/>
      <c r="OFB41" s="173"/>
      <c r="OFC41" s="173"/>
      <c r="OFD41" s="173"/>
      <c r="OFE41" s="173"/>
      <c r="OFF41" s="173"/>
      <c r="OFG41" s="173"/>
      <c r="OFH41" s="173"/>
      <c r="OFI41" s="173"/>
      <c r="OFJ41" s="173"/>
      <c r="OFK41" s="173"/>
      <c r="OFL41" s="173"/>
      <c r="OFM41" s="173"/>
      <c r="OFN41" s="173"/>
      <c r="OFO41" s="173"/>
      <c r="OFP41" s="173"/>
      <c r="OFQ41" s="173"/>
      <c r="OFR41" s="173"/>
      <c r="OFS41" s="173"/>
      <c r="OFT41" s="173"/>
      <c r="OFU41" s="173"/>
      <c r="OFV41" s="173"/>
      <c r="OFW41" s="173"/>
      <c r="OFX41" s="173"/>
      <c r="OFY41" s="173"/>
      <c r="OFZ41" s="173"/>
      <c r="OGA41" s="173"/>
      <c r="OGB41" s="173"/>
      <c r="OGC41" s="173"/>
      <c r="OGD41" s="173"/>
      <c r="OGE41" s="173"/>
      <c r="OGF41" s="173"/>
      <c r="OGG41" s="173"/>
      <c r="OGH41" s="173"/>
      <c r="OGI41" s="173"/>
      <c r="OGJ41" s="173"/>
      <c r="OGK41" s="173"/>
      <c r="OGL41" s="173"/>
      <c r="OGM41" s="173"/>
      <c r="OGN41" s="173"/>
      <c r="OGO41" s="173"/>
      <c r="OGP41" s="173"/>
      <c r="OGQ41" s="173"/>
      <c r="OGR41" s="173"/>
      <c r="OGS41" s="173"/>
      <c r="OGT41" s="173"/>
      <c r="OGU41" s="173"/>
      <c r="OGV41" s="173"/>
      <c r="OGW41" s="173"/>
      <c r="OGX41" s="173"/>
      <c r="OGY41" s="173"/>
      <c r="OGZ41" s="173"/>
      <c r="OHA41" s="173"/>
      <c r="OHB41" s="173"/>
      <c r="OHC41" s="173"/>
      <c r="OHD41" s="173"/>
      <c r="OHE41" s="173"/>
      <c r="OHF41" s="173"/>
      <c r="OHG41" s="173"/>
      <c r="OHH41" s="173"/>
      <c r="OHI41" s="173"/>
      <c r="OHJ41" s="173"/>
      <c r="OHK41" s="173"/>
      <c r="OHL41" s="173"/>
      <c r="OHM41" s="173"/>
      <c r="OHN41" s="173"/>
      <c r="OHO41" s="173"/>
      <c r="OHP41" s="173"/>
      <c r="OHQ41" s="173"/>
      <c r="OHR41" s="173"/>
      <c r="OHS41" s="173"/>
      <c r="OHT41" s="173"/>
      <c r="OHU41" s="173"/>
      <c r="OHV41" s="173"/>
      <c r="OHW41" s="173"/>
      <c r="OHX41" s="173"/>
      <c r="OHY41" s="173"/>
      <c r="OHZ41" s="173"/>
      <c r="OIA41" s="173"/>
      <c r="OIB41" s="173"/>
      <c r="OIC41" s="173"/>
      <c r="OID41" s="173"/>
      <c r="OIE41" s="173"/>
      <c r="OIF41" s="173"/>
      <c r="OIG41" s="173"/>
      <c r="OIH41" s="173"/>
      <c r="OII41" s="173"/>
      <c r="OIJ41" s="173"/>
      <c r="OIK41" s="173"/>
      <c r="OIL41" s="173"/>
      <c r="OIM41" s="173"/>
      <c r="OIN41" s="173"/>
      <c r="OIO41" s="173"/>
      <c r="OIP41" s="173"/>
      <c r="OIQ41" s="173"/>
      <c r="OIR41" s="173"/>
      <c r="OIS41" s="173"/>
      <c r="OIT41" s="173"/>
      <c r="OIU41" s="173"/>
      <c r="OIV41" s="173"/>
      <c r="OIW41" s="173"/>
      <c r="OIX41" s="173"/>
      <c r="OIY41" s="173"/>
      <c r="OIZ41" s="173"/>
      <c r="OJA41" s="173"/>
      <c r="OJB41" s="173"/>
      <c r="OJC41" s="173"/>
      <c r="OJD41" s="173"/>
      <c r="OJE41" s="173"/>
      <c r="OJF41" s="173"/>
      <c r="OJG41" s="173"/>
      <c r="OJH41" s="173"/>
      <c r="OJI41" s="173"/>
      <c r="OJJ41" s="173"/>
      <c r="OJK41" s="173"/>
      <c r="OJL41" s="173"/>
      <c r="OJM41" s="173"/>
      <c r="OJN41" s="173"/>
      <c r="OJO41" s="173"/>
      <c r="OJP41" s="173"/>
      <c r="OJQ41" s="173"/>
      <c r="OJR41" s="173"/>
      <c r="OJS41" s="173"/>
      <c r="OJT41" s="173"/>
      <c r="OJU41" s="173"/>
      <c r="OJV41" s="173"/>
      <c r="OJW41" s="173"/>
      <c r="OJX41" s="173"/>
      <c r="OJY41" s="173"/>
      <c r="OJZ41" s="173"/>
      <c r="OKA41" s="173"/>
      <c r="OKB41" s="173"/>
      <c r="OKC41" s="173"/>
      <c r="OKD41" s="173"/>
      <c r="OKE41" s="173"/>
      <c r="OKF41" s="173"/>
      <c r="OKG41" s="173"/>
      <c r="OKH41" s="173"/>
      <c r="OKI41" s="173"/>
      <c r="OKJ41" s="173"/>
      <c r="OKK41" s="173"/>
      <c r="OKL41" s="173"/>
      <c r="OKM41" s="173"/>
      <c r="OKN41" s="173"/>
      <c r="OKO41" s="173"/>
      <c r="OKP41" s="173"/>
      <c r="OKQ41" s="173"/>
      <c r="OKR41" s="173"/>
      <c r="OKS41" s="173"/>
      <c r="OKT41" s="173"/>
      <c r="OKU41" s="173"/>
      <c r="OKV41" s="173"/>
      <c r="OKW41" s="173"/>
      <c r="OKX41" s="173"/>
      <c r="OKY41" s="173"/>
      <c r="OKZ41" s="173"/>
      <c r="OLA41" s="173"/>
      <c r="OLB41" s="173"/>
      <c r="OLC41" s="173"/>
      <c r="OLD41" s="173"/>
      <c r="OLE41" s="173"/>
      <c r="OLF41" s="173"/>
      <c r="OLG41" s="173"/>
      <c r="OLH41" s="173"/>
      <c r="OLI41" s="173"/>
      <c r="OLJ41" s="173"/>
      <c r="OLK41" s="173"/>
      <c r="OLL41" s="173"/>
      <c r="OLM41" s="173"/>
      <c r="OLN41" s="173"/>
      <c r="OLO41" s="173"/>
      <c r="OLP41" s="173"/>
      <c r="OLQ41" s="173"/>
      <c r="OLR41" s="173"/>
      <c r="OLS41" s="173"/>
      <c r="OLT41" s="173"/>
      <c r="OLU41" s="173"/>
      <c r="OLV41" s="173"/>
      <c r="OLW41" s="173"/>
      <c r="OLX41" s="173"/>
      <c r="OLY41" s="173"/>
      <c r="OLZ41" s="173"/>
      <c r="OMA41" s="173"/>
      <c r="OMB41" s="173"/>
      <c r="OMC41" s="173"/>
      <c r="OMD41" s="173"/>
      <c r="OME41" s="173"/>
      <c r="OMF41" s="173"/>
      <c r="OMG41" s="173"/>
      <c r="OMH41" s="173"/>
      <c r="OMI41" s="173"/>
      <c r="OMJ41" s="173"/>
      <c r="OMK41" s="173"/>
      <c r="OML41" s="173"/>
      <c r="OMM41" s="173"/>
      <c r="OMN41" s="173"/>
      <c r="OMO41" s="173"/>
      <c r="OMP41" s="173"/>
      <c r="OMQ41" s="173"/>
      <c r="OMR41" s="173"/>
      <c r="OMS41" s="173"/>
      <c r="OMT41" s="173"/>
      <c r="OMU41" s="173"/>
      <c r="OMV41" s="173"/>
      <c r="OMW41" s="173"/>
      <c r="OMX41" s="173"/>
      <c r="OMY41" s="173"/>
      <c r="OMZ41" s="173"/>
      <c r="ONA41" s="173"/>
      <c r="ONB41" s="173"/>
      <c r="ONC41" s="173"/>
      <c r="OND41" s="173"/>
      <c r="ONE41" s="173"/>
      <c r="ONF41" s="173"/>
      <c r="ONG41" s="173"/>
      <c r="ONH41" s="173"/>
      <c r="ONI41" s="173"/>
      <c r="ONJ41" s="173"/>
      <c r="ONK41" s="173"/>
      <c r="ONL41" s="173"/>
      <c r="ONM41" s="173"/>
      <c r="ONN41" s="173"/>
      <c r="ONO41" s="173"/>
      <c r="ONP41" s="173"/>
      <c r="ONQ41" s="173"/>
      <c r="ONR41" s="173"/>
      <c r="ONS41" s="173"/>
      <c r="ONT41" s="173"/>
      <c r="ONU41" s="173"/>
      <c r="ONV41" s="173"/>
      <c r="ONW41" s="173"/>
      <c r="ONX41" s="173"/>
      <c r="ONY41" s="173"/>
      <c r="ONZ41" s="173"/>
      <c r="OOA41" s="173"/>
      <c r="OOB41" s="173"/>
      <c r="OOC41" s="173"/>
      <c r="OOD41" s="173"/>
      <c r="OOE41" s="173"/>
      <c r="OOF41" s="173"/>
      <c r="OOG41" s="173"/>
      <c r="OOH41" s="173"/>
      <c r="OOI41" s="173"/>
      <c r="OOJ41" s="173"/>
      <c r="OOK41" s="173"/>
      <c r="OOL41" s="173"/>
      <c r="OOM41" s="173"/>
      <c r="OON41" s="173"/>
      <c r="OOO41" s="173"/>
      <c r="OOP41" s="173"/>
      <c r="OOQ41" s="173"/>
      <c r="OOR41" s="173"/>
      <c r="OOS41" s="173"/>
      <c r="OOT41" s="173"/>
      <c r="OOU41" s="173"/>
      <c r="OOV41" s="173"/>
      <c r="OOW41" s="173"/>
      <c r="OOX41" s="173"/>
      <c r="OOY41" s="173"/>
      <c r="OOZ41" s="173"/>
      <c r="OPA41" s="173"/>
      <c r="OPB41" s="173"/>
      <c r="OPC41" s="173"/>
      <c r="OPD41" s="173"/>
      <c r="OPE41" s="173"/>
      <c r="OPF41" s="173"/>
      <c r="OPG41" s="173"/>
      <c r="OPH41" s="173"/>
      <c r="OPI41" s="173"/>
      <c r="OPJ41" s="173"/>
      <c r="OPK41" s="173"/>
      <c r="OPL41" s="173"/>
      <c r="OPM41" s="173"/>
      <c r="OPN41" s="173"/>
      <c r="OPO41" s="173"/>
      <c r="OPP41" s="173"/>
      <c r="OPQ41" s="173"/>
      <c r="OPR41" s="173"/>
      <c r="OPS41" s="173"/>
      <c r="OPT41" s="173"/>
      <c r="OPU41" s="173"/>
      <c r="OPV41" s="173"/>
      <c r="OPW41" s="173"/>
      <c r="OPX41" s="173"/>
      <c r="OPY41" s="173"/>
      <c r="OPZ41" s="173"/>
      <c r="OQA41" s="173"/>
      <c r="OQB41" s="173"/>
      <c r="OQC41" s="173"/>
      <c r="OQD41" s="173"/>
      <c r="OQE41" s="173"/>
      <c r="OQF41" s="173"/>
      <c r="OQG41" s="173"/>
      <c r="OQH41" s="173"/>
      <c r="OQI41" s="173"/>
      <c r="OQJ41" s="173"/>
      <c r="OQK41" s="173"/>
      <c r="OQL41" s="173"/>
      <c r="OQM41" s="173"/>
      <c r="OQN41" s="173"/>
      <c r="OQO41" s="173"/>
      <c r="OQP41" s="173"/>
      <c r="OQQ41" s="173"/>
      <c r="OQR41" s="173"/>
      <c r="OQS41" s="173"/>
      <c r="OQT41" s="173"/>
      <c r="OQU41" s="173"/>
      <c r="OQV41" s="173"/>
      <c r="OQW41" s="173"/>
      <c r="OQX41" s="173"/>
      <c r="OQY41" s="173"/>
      <c r="OQZ41" s="173"/>
      <c r="ORA41" s="173"/>
      <c r="ORB41" s="173"/>
      <c r="ORC41" s="173"/>
      <c r="ORD41" s="173"/>
      <c r="ORE41" s="173"/>
      <c r="ORF41" s="173"/>
      <c r="ORG41" s="173"/>
      <c r="ORH41" s="173"/>
      <c r="ORI41" s="173"/>
      <c r="ORJ41" s="173"/>
      <c r="ORK41" s="173"/>
      <c r="ORL41" s="173"/>
      <c r="ORM41" s="173"/>
      <c r="ORN41" s="173"/>
      <c r="ORO41" s="173"/>
      <c r="ORP41" s="173"/>
      <c r="ORQ41" s="173"/>
      <c r="ORR41" s="173"/>
      <c r="ORS41" s="173"/>
      <c r="ORT41" s="173"/>
      <c r="ORU41" s="173"/>
      <c r="ORV41" s="173"/>
      <c r="ORW41" s="173"/>
      <c r="ORX41" s="173"/>
      <c r="ORY41" s="173"/>
      <c r="ORZ41" s="173"/>
      <c r="OSA41" s="173"/>
      <c r="OSB41" s="173"/>
      <c r="OSC41" s="173"/>
      <c r="OSD41" s="173"/>
      <c r="OSE41" s="173"/>
      <c r="OSF41" s="173"/>
      <c r="OSG41" s="173"/>
      <c r="OSH41" s="173"/>
      <c r="OSI41" s="173"/>
      <c r="OSJ41" s="173"/>
      <c r="OSK41" s="173"/>
      <c r="OSL41" s="173"/>
      <c r="OSM41" s="173"/>
      <c r="OSN41" s="173"/>
      <c r="OSO41" s="173"/>
      <c r="OSP41" s="173"/>
      <c r="OSQ41" s="173"/>
      <c r="OSR41" s="173"/>
      <c r="OSS41" s="173"/>
      <c r="OST41" s="173"/>
      <c r="OSU41" s="173"/>
      <c r="OSV41" s="173"/>
      <c r="OSW41" s="173"/>
      <c r="OSX41" s="173"/>
      <c r="OSY41" s="173"/>
      <c r="OSZ41" s="173"/>
      <c r="OTA41" s="173"/>
      <c r="OTB41" s="173"/>
      <c r="OTC41" s="173"/>
      <c r="OTD41" s="173"/>
      <c r="OTE41" s="173"/>
      <c r="OTF41" s="173"/>
      <c r="OTG41" s="173"/>
      <c r="OTH41" s="173"/>
      <c r="OTI41" s="173"/>
      <c r="OTJ41" s="173"/>
      <c r="OTK41" s="173"/>
      <c r="OTL41" s="173"/>
      <c r="OTM41" s="173"/>
      <c r="OTN41" s="173"/>
      <c r="OTO41" s="173"/>
      <c r="OTP41" s="173"/>
      <c r="OTQ41" s="173"/>
      <c r="OTR41" s="173"/>
      <c r="OTS41" s="173"/>
      <c r="OTT41" s="173"/>
      <c r="OTU41" s="173"/>
      <c r="OTV41" s="173"/>
      <c r="OTW41" s="173"/>
      <c r="OTX41" s="173"/>
      <c r="OTY41" s="173"/>
      <c r="OTZ41" s="173"/>
      <c r="OUA41" s="173"/>
      <c r="OUB41" s="173"/>
      <c r="OUC41" s="173"/>
      <c r="OUD41" s="173"/>
      <c r="OUE41" s="173"/>
      <c r="OUF41" s="173"/>
      <c r="OUG41" s="173"/>
      <c r="OUH41" s="173"/>
      <c r="OUI41" s="173"/>
      <c r="OUJ41" s="173"/>
      <c r="OUK41" s="173"/>
      <c r="OUL41" s="173"/>
      <c r="OUM41" s="173"/>
      <c r="OUN41" s="173"/>
      <c r="OUO41" s="173"/>
      <c r="OUP41" s="173"/>
      <c r="OUQ41" s="173"/>
      <c r="OUR41" s="173"/>
      <c r="OUS41" s="173"/>
      <c r="OUT41" s="173"/>
      <c r="OUU41" s="173"/>
      <c r="OUV41" s="173"/>
      <c r="OUW41" s="173"/>
      <c r="OUX41" s="173"/>
      <c r="OUY41" s="173"/>
      <c r="OUZ41" s="173"/>
      <c r="OVA41" s="173"/>
      <c r="OVB41" s="173"/>
      <c r="OVC41" s="173"/>
      <c r="OVD41" s="173"/>
      <c r="OVE41" s="173"/>
      <c r="OVF41" s="173"/>
      <c r="OVG41" s="173"/>
      <c r="OVH41" s="173"/>
      <c r="OVI41" s="173"/>
      <c r="OVJ41" s="173"/>
      <c r="OVK41" s="173"/>
      <c r="OVL41" s="173"/>
      <c r="OVM41" s="173"/>
      <c r="OVN41" s="173"/>
      <c r="OVO41" s="173"/>
      <c r="OVP41" s="173"/>
      <c r="OVQ41" s="173"/>
      <c r="OVR41" s="173"/>
      <c r="OVS41" s="173"/>
      <c r="OVT41" s="173"/>
      <c r="OVU41" s="173"/>
      <c r="OVV41" s="173"/>
      <c r="OVW41" s="173"/>
      <c r="OVX41" s="173"/>
      <c r="OVY41" s="173"/>
      <c r="OVZ41" s="173"/>
      <c r="OWA41" s="173"/>
      <c r="OWB41" s="173"/>
      <c r="OWC41" s="173"/>
      <c r="OWD41" s="173"/>
      <c r="OWE41" s="173"/>
      <c r="OWF41" s="173"/>
      <c r="OWG41" s="173"/>
      <c r="OWH41" s="173"/>
      <c r="OWI41" s="173"/>
      <c r="OWJ41" s="173"/>
      <c r="OWK41" s="173"/>
      <c r="OWL41" s="173"/>
      <c r="OWM41" s="173"/>
      <c r="OWN41" s="173"/>
      <c r="OWO41" s="173"/>
      <c r="OWP41" s="173"/>
      <c r="OWQ41" s="173"/>
      <c r="OWR41" s="173"/>
      <c r="OWS41" s="173"/>
      <c r="OWT41" s="173"/>
      <c r="OWU41" s="173"/>
      <c r="OWV41" s="173"/>
      <c r="OWW41" s="173"/>
      <c r="OWX41" s="173"/>
      <c r="OWY41" s="173"/>
      <c r="OWZ41" s="173"/>
      <c r="OXA41" s="173"/>
      <c r="OXB41" s="173"/>
      <c r="OXC41" s="173"/>
      <c r="OXD41" s="173"/>
      <c r="OXE41" s="173"/>
      <c r="OXF41" s="173"/>
      <c r="OXG41" s="173"/>
      <c r="OXH41" s="173"/>
      <c r="OXI41" s="173"/>
      <c r="OXJ41" s="173"/>
      <c r="OXK41" s="173"/>
      <c r="OXL41" s="173"/>
      <c r="OXM41" s="173"/>
      <c r="OXN41" s="173"/>
      <c r="OXO41" s="173"/>
      <c r="OXP41" s="173"/>
      <c r="OXQ41" s="173"/>
      <c r="OXR41" s="173"/>
      <c r="OXS41" s="173"/>
      <c r="OXT41" s="173"/>
      <c r="OXU41" s="173"/>
      <c r="OXV41" s="173"/>
      <c r="OXW41" s="173"/>
      <c r="OXX41" s="173"/>
      <c r="OXY41" s="173"/>
      <c r="OXZ41" s="173"/>
      <c r="OYA41" s="173"/>
      <c r="OYB41" s="173"/>
      <c r="OYC41" s="173"/>
      <c r="OYD41" s="173"/>
      <c r="OYE41" s="173"/>
      <c r="OYF41" s="173"/>
      <c r="OYG41" s="173"/>
      <c r="OYH41" s="173"/>
      <c r="OYI41" s="173"/>
      <c r="OYJ41" s="173"/>
      <c r="OYK41" s="173"/>
      <c r="OYL41" s="173"/>
      <c r="OYM41" s="173"/>
      <c r="OYN41" s="173"/>
      <c r="OYO41" s="173"/>
      <c r="OYP41" s="173"/>
      <c r="OYQ41" s="173"/>
      <c r="OYR41" s="173"/>
      <c r="OYS41" s="173"/>
      <c r="OYT41" s="173"/>
      <c r="OYU41" s="173"/>
      <c r="OYV41" s="173"/>
      <c r="OYW41" s="173"/>
      <c r="OYX41" s="173"/>
      <c r="OYY41" s="173"/>
      <c r="OYZ41" s="173"/>
      <c r="OZA41" s="173"/>
      <c r="OZB41" s="173"/>
      <c r="OZC41" s="173"/>
      <c r="OZD41" s="173"/>
      <c r="OZE41" s="173"/>
      <c r="OZF41" s="173"/>
      <c r="OZG41" s="173"/>
      <c r="OZH41" s="173"/>
      <c r="OZI41" s="173"/>
      <c r="OZJ41" s="173"/>
      <c r="OZK41" s="173"/>
      <c r="OZL41" s="173"/>
      <c r="OZM41" s="173"/>
      <c r="OZN41" s="173"/>
      <c r="OZO41" s="173"/>
      <c r="OZP41" s="173"/>
      <c r="OZQ41" s="173"/>
      <c r="OZR41" s="173"/>
      <c r="OZS41" s="173"/>
      <c r="OZT41" s="173"/>
      <c r="OZU41" s="173"/>
      <c r="OZV41" s="173"/>
      <c r="OZW41" s="173"/>
      <c r="OZX41" s="173"/>
      <c r="OZY41" s="173"/>
      <c r="OZZ41" s="173"/>
      <c r="PAA41" s="173"/>
      <c r="PAB41" s="173"/>
      <c r="PAC41" s="173"/>
      <c r="PAD41" s="173"/>
      <c r="PAE41" s="173"/>
      <c r="PAF41" s="173"/>
      <c r="PAG41" s="173"/>
      <c r="PAH41" s="173"/>
      <c r="PAI41" s="173"/>
      <c r="PAJ41" s="173"/>
      <c r="PAK41" s="173"/>
      <c r="PAL41" s="173"/>
      <c r="PAM41" s="173"/>
      <c r="PAN41" s="173"/>
      <c r="PAO41" s="173"/>
      <c r="PAP41" s="173"/>
      <c r="PAQ41" s="173"/>
      <c r="PAR41" s="173"/>
      <c r="PAS41" s="173"/>
      <c r="PAT41" s="173"/>
      <c r="PAU41" s="173"/>
      <c r="PAV41" s="173"/>
      <c r="PAW41" s="173"/>
      <c r="PAX41" s="173"/>
      <c r="PAY41" s="173"/>
      <c r="PAZ41" s="173"/>
      <c r="PBA41" s="173"/>
      <c r="PBB41" s="173"/>
      <c r="PBC41" s="173"/>
      <c r="PBD41" s="173"/>
      <c r="PBE41" s="173"/>
      <c r="PBF41" s="173"/>
      <c r="PBG41" s="173"/>
      <c r="PBH41" s="173"/>
      <c r="PBI41" s="173"/>
      <c r="PBJ41" s="173"/>
      <c r="PBK41" s="173"/>
      <c r="PBL41" s="173"/>
      <c r="PBM41" s="173"/>
      <c r="PBN41" s="173"/>
      <c r="PBO41" s="173"/>
      <c r="PBP41" s="173"/>
      <c r="PBQ41" s="173"/>
      <c r="PBR41" s="173"/>
      <c r="PBS41" s="173"/>
      <c r="PBT41" s="173"/>
      <c r="PBU41" s="173"/>
      <c r="PBV41" s="173"/>
      <c r="PBW41" s="173"/>
      <c r="PBX41" s="173"/>
      <c r="PBY41" s="173"/>
      <c r="PBZ41" s="173"/>
      <c r="PCA41" s="173"/>
      <c r="PCB41" s="173"/>
      <c r="PCC41" s="173"/>
      <c r="PCD41" s="173"/>
      <c r="PCE41" s="173"/>
      <c r="PCF41" s="173"/>
      <c r="PCG41" s="173"/>
      <c r="PCH41" s="173"/>
      <c r="PCI41" s="173"/>
      <c r="PCJ41" s="173"/>
      <c r="PCK41" s="173"/>
      <c r="PCL41" s="173"/>
      <c r="PCM41" s="173"/>
      <c r="PCN41" s="173"/>
      <c r="PCO41" s="173"/>
      <c r="PCP41" s="173"/>
      <c r="PCQ41" s="173"/>
      <c r="PCR41" s="173"/>
      <c r="PCS41" s="173"/>
      <c r="PCT41" s="173"/>
      <c r="PCU41" s="173"/>
      <c r="PCV41" s="173"/>
      <c r="PCW41" s="173"/>
      <c r="PCX41" s="173"/>
      <c r="PCY41" s="173"/>
      <c r="PCZ41" s="173"/>
      <c r="PDA41" s="173"/>
      <c r="PDB41" s="173"/>
      <c r="PDC41" s="173"/>
      <c r="PDD41" s="173"/>
      <c r="PDE41" s="173"/>
      <c r="PDF41" s="173"/>
      <c r="PDG41" s="173"/>
      <c r="PDH41" s="173"/>
      <c r="PDI41" s="173"/>
      <c r="PDJ41" s="173"/>
      <c r="PDK41" s="173"/>
      <c r="PDL41" s="173"/>
      <c r="PDM41" s="173"/>
      <c r="PDN41" s="173"/>
      <c r="PDO41" s="173"/>
      <c r="PDP41" s="173"/>
      <c r="PDQ41" s="173"/>
      <c r="PDR41" s="173"/>
      <c r="PDS41" s="173"/>
      <c r="PDT41" s="173"/>
      <c r="PDU41" s="173"/>
      <c r="PDV41" s="173"/>
      <c r="PDW41" s="173"/>
      <c r="PDX41" s="173"/>
      <c r="PDY41" s="173"/>
      <c r="PDZ41" s="173"/>
      <c r="PEA41" s="173"/>
      <c r="PEB41" s="173"/>
      <c r="PEC41" s="173"/>
      <c r="PED41" s="173"/>
      <c r="PEE41" s="173"/>
      <c r="PEF41" s="173"/>
      <c r="PEG41" s="173"/>
      <c r="PEH41" s="173"/>
      <c r="PEI41" s="173"/>
      <c r="PEJ41" s="173"/>
      <c r="PEK41" s="173"/>
      <c r="PEL41" s="173"/>
      <c r="PEM41" s="173"/>
      <c r="PEN41" s="173"/>
      <c r="PEO41" s="173"/>
      <c r="PEP41" s="173"/>
      <c r="PEQ41" s="173"/>
      <c r="PER41" s="173"/>
      <c r="PES41" s="173"/>
      <c r="PET41" s="173"/>
      <c r="PEU41" s="173"/>
      <c r="PEV41" s="173"/>
      <c r="PEW41" s="173"/>
      <c r="PEX41" s="173"/>
      <c r="PEY41" s="173"/>
      <c r="PEZ41" s="173"/>
      <c r="PFA41" s="173"/>
      <c r="PFB41" s="173"/>
      <c r="PFC41" s="173"/>
      <c r="PFD41" s="173"/>
      <c r="PFE41" s="173"/>
      <c r="PFF41" s="173"/>
      <c r="PFG41" s="173"/>
      <c r="PFH41" s="173"/>
      <c r="PFI41" s="173"/>
      <c r="PFJ41" s="173"/>
      <c r="PFK41" s="173"/>
      <c r="PFL41" s="173"/>
      <c r="PFM41" s="173"/>
      <c r="PFN41" s="173"/>
      <c r="PFO41" s="173"/>
      <c r="PFP41" s="173"/>
      <c r="PFQ41" s="173"/>
      <c r="PFR41" s="173"/>
      <c r="PFS41" s="173"/>
      <c r="PFT41" s="173"/>
      <c r="PFU41" s="173"/>
      <c r="PFV41" s="173"/>
      <c r="PFW41" s="173"/>
      <c r="PFX41" s="173"/>
      <c r="PFY41" s="173"/>
      <c r="PFZ41" s="173"/>
      <c r="PGA41" s="173"/>
      <c r="PGB41" s="173"/>
      <c r="PGC41" s="173"/>
      <c r="PGD41" s="173"/>
      <c r="PGE41" s="173"/>
      <c r="PGF41" s="173"/>
      <c r="PGG41" s="173"/>
      <c r="PGH41" s="173"/>
      <c r="PGI41" s="173"/>
      <c r="PGJ41" s="173"/>
      <c r="PGK41" s="173"/>
      <c r="PGL41" s="173"/>
      <c r="PGM41" s="173"/>
      <c r="PGN41" s="173"/>
      <c r="PGO41" s="173"/>
      <c r="PGP41" s="173"/>
      <c r="PGQ41" s="173"/>
      <c r="PGR41" s="173"/>
      <c r="PGS41" s="173"/>
      <c r="PGT41" s="173"/>
      <c r="PGU41" s="173"/>
      <c r="PGV41" s="173"/>
      <c r="PGW41" s="173"/>
      <c r="PGX41" s="173"/>
      <c r="PGY41" s="173"/>
      <c r="PGZ41" s="173"/>
      <c r="PHA41" s="173"/>
      <c r="PHB41" s="173"/>
      <c r="PHC41" s="173"/>
      <c r="PHD41" s="173"/>
      <c r="PHE41" s="173"/>
      <c r="PHF41" s="173"/>
      <c r="PHG41" s="173"/>
      <c r="PHH41" s="173"/>
      <c r="PHI41" s="173"/>
      <c r="PHJ41" s="173"/>
      <c r="PHK41" s="173"/>
      <c r="PHL41" s="173"/>
      <c r="PHM41" s="173"/>
      <c r="PHN41" s="173"/>
      <c r="PHO41" s="173"/>
      <c r="PHP41" s="173"/>
      <c r="PHQ41" s="173"/>
      <c r="PHR41" s="173"/>
      <c r="PHS41" s="173"/>
      <c r="PHT41" s="173"/>
      <c r="PHU41" s="173"/>
      <c r="PHV41" s="173"/>
      <c r="PHW41" s="173"/>
      <c r="PHX41" s="173"/>
      <c r="PHY41" s="173"/>
      <c r="PHZ41" s="173"/>
      <c r="PIA41" s="173"/>
      <c r="PIB41" s="173"/>
      <c r="PIC41" s="173"/>
      <c r="PID41" s="173"/>
      <c r="PIE41" s="173"/>
      <c r="PIF41" s="173"/>
      <c r="PIG41" s="173"/>
      <c r="PIH41" s="173"/>
      <c r="PII41" s="173"/>
      <c r="PIJ41" s="173"/>
      <c r="PIK41" s="173"/>
      <c r="PIL41" s="173"/>
      <c r="PIM41" s="173"/>
      <c r="PIN41" s="173"/>
      <c r="PIO41" s="173"/>
      <c r="PIP41" s="173"/>
      <c r="PIQ41" s="173"/>
      <c r="PIR41" s="173"/>
      <c r="PIS41" s="173"/>
      <c r="PIT41" s="173"/>
      <c r="PIU41" s="173"/>
      <c r="PIV41" s="173"/>
      <c r="PIW41" s="173"/>
      <c r="PIX41" s="173"/>
      <c r="PIY41" s="173"/>
      <c r="PIZ41" s="173"/>
      <c r="PJA41" s="173"/>
      <c r="PJB41" s="173"/>
      <c r="PJC41" s="173"/>
      <c r="PJD41" s="173"/>
      <c r="PJE41" s="173"/>
      <c r="PJF41" s="173"/>
      <c r="PJG41" s="173"/>
      <c r="PJH41" s="173"/>
      <c r="PJI41" s="173"/>
      <c r="PJJ41" s="173"/>
      <c r="PJK41" s="173"/>
      <c r="PJL41" s="173"/>
      <c r="PJM41" s="173"/>
      <c r="PJN41" s="173"/>
      <c r="PJO41" s="173"/>
      <c r="PJP41" s="173"/>
      <c r="PJQ41" s="173"/>
      <c r="PJR41" s="173"/>
      <c r="PJS41" s="173"/>
      <c r="PJT41" s="173"/>
      <c r="PJU41" s="173"/>
      <c r="PJV41" s="173"/>
      <c r="PJW41" s="173"/>
      <c r="PJX41" s="173"/>
      <c r="PJY41" s="173"/>
      <c r="PJZ41" s="173"/>
      <c r="PKA41" s="173"/>
      <c r="PKB41" s="173"/>
      <c r="PKC41" s="173"/>
      <c r="PKD41" s="173"/>
      <c r="PKE41" s="173"/>
      <c r="PKF41" s="173"/>
      <c r="PKG41" s="173"/>
      <c r="PKH41" s="173"/>
      <c r="PKI41" s="173"/>
      <c r="PKJ41" s="173"/>
      <c r="PKK41" s="173"/>
      <c r="PKL41" s="173"/>
      <c r="PKM41" s="173"/>
      <c r="PKN41" s="173"/>
      <c r="PKO41" s="173"/>
      <c r="PKP41" s="173"/>
      <c r="PKQ41" s="173"/>
      <c r="PKR41" s="173"/>
      <c r="PKS41" s="173"/>
      <c r="PKT41" s="173"/>
      <c r="PKU41" s="173"/>
      <c r="PKV41" s="173"/>
      <c r="PKW41" s="173"/>
      <c r="PKX41" s="173"/>
      <c r="PKY41" s="173"/>
      <c r="PKZ41" s="173"/>
      <c r="PLA41" s="173"/>
      <c r="PLB41" s="173"/>
      <c r="PLC41" s="173"/>
      <c r="PLD41" s="173"/>
      <c r="PLE41" s="173"/>
      <c r="PLF41" s="173"/>
      <c r="PLG41" s="173"/>
      <c r="PLH41" s="173"/>
      <c r="PLI41" s="173"/>
      <c r="PLJ41" s="173"/>
      <c r="PLK41" s="173"/>
      <c r="PLL41" s="173"/>
      <c r="PLM41" s="173"/>
      <c r="PLN41" s="173"/>
      <c r="PLO41" s="173"/>
      <c r="PLP41" s="173"/>
      <c r="PLQ41" s="173"/>
      <c r="PLR41" s="173"/>
      <c r="PLS41" s="173"/>
      <c r="PLT41" s="173"/>
      <c r="PLU41" s="173"/>
      <c r="PLV41" s="173"/>
      <c r="PLW41" s="173"/>
      <c r="PLX41" s="173"/>
      <c r="PLY41" s="173"/>
      <c r="PLZ41" s="173"/>
      <c r="PMA41" s="173"/>
      <c r="PMB41" s="173"/>
      <c r="PMC41" s="173"/>
      <c r="PMD41" s="173"/>
      <c r="PME41" s="173"/>
      <c r="PMF41" s="173"/>
      <c r="PMG41" s="173"/>
      <c r="PMH41" s="173"/>
      <c r="PMI41" s="173"/>
      <c r="PMJ41" s="173"/>
      <c r="PMK41" s="173"/>
      <c r="PML41" s="173"/>
      <c r="PMM41" s="173"/>
      <c r="PMN41" s="173"/>
      <c r="PMO41" s="173"/>
      <c r="PMP41" s="173"/>
      <c r="PMQ41" s="173"/>
      <c r="PMR41" s="173"/>
      <c r="PMS41" s="173"/>
      <c r="PMT41" s="173"/>
      <c r="PMU41" s="173"/>
      <c r="PMV41" s="173"/>
      <c r="PMW41" s="173"/>
      <c r="PMX41" s="173"/>
      <c r="PMY41" s="173"/>
      <c r="PMZ41" s="173"/>
      <c r="PNA41" s="173"/>
      <c r="PNB41" s="173"/>
      <c r="PNC41" s="173"/>
      <c r="PND41" s="173"/>
      <c r="PNE41" s="173"/>
      <c r="PNF41" s="173"/>
      <c r="PNG41" s="173"/>
      <c r="PNH41" s="173"/>
      <c r="PNI41" s="173"/>
      <c r="PNJ41" s="173"/>
      <c r="PNK41" s="173"/>
      <c r="PNL41" s="173"/>
      <c r="PNM41" s="173"/>
      <c r="PNN41" s="173"/>
      <c r="PNO41" s="173"/>
      <c r="PNP41" s="173"/>
      <c r="PNQ41" s="173"/>
      <c r="PNR41" s="173"/>
      <c r="PNS41" s="173"/>
      <c r="PNT41" s="173"/>
      <c r="PNU41" s="173"/>
      <c r="PNV41" s="173"/>
      <c r="PNW41" s="173"/>
      <c r="PNX41" s="173"/>
      <c r="PNY41" s="173"/>
      <c r="PNZ41" s="173"/>
      <c r="POA41" s="173"/>
      <c r="POB41" s="173"/>
      <c r="POC41" s="173"/>
      <c r="POD41" s="173"/>
      <c r="POE41" s="173"/>
      <c r="POF41" s="173"/>
      <c r="POG41" s="173"/>
      <c r="POH41" s="173"/>
      <c r="POI41" s="173"/>
      <c r="POJ41" s="173"/>
      <c r="POK41" s="173"/>
      <c r="POL41" s="173"/>
      <c r="POM41" s="173"/>
      <c r="PON41" s="173"/>
      <c r="POO41" s="173"/>
      <c r="POP41" s="173"/>
      <c r="POQ41" s="173"/>
      <c r="POR41" s="173"/>
      <c r="POS41" s="173"/>
      <c r="POT41" s="173"/>
      <c r="POU41" s="173"/>
      <c r="POV41" s="173"/>
      <c r="POW41" s="173"/>
      <c r="POX41" s="173"/>
      <c r="POY41" s="173"/>
      <c r="POZ41" s="173"/>
      <c r="PPA41" s="173"/>
      <c r="PPB41" s="173"/>
      <c r="PPC41" s="173"/>
      <c r="PPD41" s="173"/>
      <c r="PPE41" s="173"/>
      <c r="PPF41" s="173"/>
      <c r="PPG41" s="173"/>
      <c r="PPH41" s="173"/>
      <c r="PPI41" s="173"/>
      <c r="PPJ41" s="173"/>
      <c r="PPK41" s="173"/>
      <c r="PPL41" s="173"/>
      <c r="PPM41" s="173"/>
      <c r="PPN41" s="173"/>
      <c r="PPO41" s="173"/>
      <c r="PPP41" s="173"/>
      <c r="PPQ41" s="173"/>
      <c r="PPR41" s="173"/>
      <c r="PPS41" s="173"/>
      <c r="PPT41" s="173"/>
      <c r="PPU41" s="173"/>
      <c r="PPV41" s="173"/>
      <c r="PPW41" s="173"/>
      <c r="PPX41" s="173"/>
      <c r="PPY41" s="173"/>
      <c r="PPZ41" s="173"/>
      <c r="PQA41" s="173"/>
      <c r="PQB41" s="173"/>
      <c r="PQC41" s="173"/>
      <c r="PQD41" s="173"/>
      <c r="PQE41" s="173"/>
      <c r="PQF41" s="173"/>
      <c r="PQG41" s="173"/>
      <c r="PQH41" s="173"/>
      <c r="PQI41" s="173"/>
      <c r="PQJ41" s="173"/>
      <c r="PQK41" s="173"/>
      <c r="PQL41" s="173"/>
      <c r="PQM41" s="173"/>
      <c r="PQN41" s="173"/>
      <c r="PQO41" s="173"/>
      <c r="PQP41" s="173"/>
      <c r="PQQ41" s="173"/>
      <c r="PQR41" s="173"/>
      <c r="PQS41" s="173"/>
      <c r="PQT41" s="173"/>
      <c r="PQU41" s="173"/>
      <c r="PQV41" s="173"/>
      <c r="PQW41" s="173"/>
      <c r="PQX41" s="173"/>
      <c r="PQY41" s="173"/>
      <c r="PQZ41" s="173"/>
      <c r="PRA41" s="173"/>
      <c r="PRB41" s="173"/>
      <c r="PRC41" s="173"/>
      <c r="PRD41" s="173"/>
      <c r="PRE41" s="173"/>
      <c r="PRF41" s="173"/>
      <c r="PRG41" s="173"/>
      <c r="PRH41" s="173"/>
      <c r="PRI41" s="173"/>
      <c r="PRJ41" s="173"/>
      <c r="PRK41" s="173"/>
      <c r="PRL41" s="173"/>
      <c r="PRM41" s="173"/>
      <c r="PRN41" s="173"/>
      <c r="PRO41" s="173"/>
      <c r="PRP41" s="173"/>
      <c r="PRQ41" s="173"/>
      <c r="PRR41" s="173"/>
      <c r="PRS41" s="173"/>
      <c r="PRT41" s="173"/>
      <c r="PRU41" s="173"/>
      <c r="PRV41" s="173"/>
      <c r="PRW41" s="173"/>
      <c r="PRX41" s="173"/>
      <c r="PRY41" s="173"/>
      <c r="PRZ41" s="173"/>
      <c r="PSA41" s="173"/>
      <c r="PSB41" s="173"/>
      <c r="PSC41" s="173"/>
      <c r="PSD41" s="173"/>
      <c r="PSE41" s="173"/>
      <c r="PSF41" s="173"/>
      <c r="PSG41" s="173"/>
      <c r="PSH41" s="173"/>
      <c r="PSI41" s="173"/>
      <c r="PSJ41" s="173"/>
      <c r="PSK41" s="173"/>
      <c r="PSL41" s="173"/>
      <c r="PSM41" s="173"/>
      <c r="PSN41" s="173"/>
      <c r="PSO41" s="173"/>
      <c r="PSP41" s="173"/>
      <c r="PSQ41" s="173"/>
      <c r="PSR41" s="173"/>
      <c r="PSS41" s="173"/>
      <c r="PST41" s="173"/>
      <c r="PSU41" s="173"/>
      <c r="PSV41" s="173"/>
      <c r="PSW41" s="173"/>
      <c r="PSX41" s="173"/>
      <c r="PSY41" s="173"/>
      <c r="PSZ41" s="173"/>
      <c r="PTA41" s="173"/>
      <c r="PTB41" s="173"/>
      <c r="PTC41" s="173"/>
      <c r="PTD41" s="173"/>
      <c r="PTE41" s="173"/>
      <c r="PTF41" s="173"/>
      <c r="PTG41" s="173"/>
      <c r="PTH41" s="173"/>
      <c r="PTI41" s="173"/>
      <c r="PTJ41" s="173"/>
      <c r="PTK41" s="173"/>
      <c r="PTL41" s="173"/>
      <c r="PTM41" s="173"/>
      <c r="PTN41" s="173"/>
      <c r="PTO41" s="173"/>
      <c r="PTP41" s="173"/>
      <c r="PTQ41" s="173"/>
      <c r="PTR41" s="173"/>
      <c r="PTS41" s="173"/>
      <c r="PTT41" s="173"/>
      <c r="PTU41" s="173"/>
      <c r="PTV41" s="173"/>
      <c r="PTW41" s="173"/>
      <c r="PTX41" s="173"/>
      <c r="PTY41" s="173"/>
      <c r="PTZ41" s="173"/>
      <c r="PUA41" s="173"/>
      <c r="PUB41" s="173"/>
      <c r="PUC41" s="173"/>
      <c r="PUD41" s="173"/>
      <c r="PUE41" s="173"/>
      <c r="PUF41" s="173"/>
      <c r="PUG41" s="173"/>
      <c r="PUH41" s="173"/>
      <c r="PUI41" s="173"/>
      <c r="PUJ41" s="173"/>
      <c r="PUK41" s="173"/>
      <c r="PUL41" s="173"/>
      <c r="PUM41" s="173"/>
      <c r="PUN41" s="173"/>
      <c r="PUO41" s="173"/>
      <c r="PUP41" s="173"/>
      <c r="PUQ41" s="173"/>
      <c r="PUR41" s="173"/>
      <c r="PUS41" s="173"/>
      <c r="PUT41" s="173"/>
      <c r="PUU41" s="173"/>
      <c r="PUV41" s="173"/>
      <c r="PUW41" s="173"/>
      <c r="PUX41" s="173"/>
      <c r="PUY41" s="173"/>
      <c r="PUZ41" s="173"/>
      <c r="PVA41" s="173"/>
      <c r="PVB41" s="173"/>
      <c r="PVC41" s="173"/>
      <c r="PVD41" s="173"/>
      <c r="PVE41" s="173"/>
      <c r="PVF41" s="173"/>
      <c r="PVG41" s="173"/>
      <c r="PVH41" s="173"/>
      <c r="PVI41" s="173"/>
      <c r="PVJ41" s="173"/>
      <c r="PVK41" s="173"/>
      <c r="PVL41" s="173"/>
      <c r="PVM41" s="173"/>
      <c r="PVN41" s="173"/>
      <c r="PVO41" s="173"/>
      <c r="PVP41" s="173"/>
      <c r="PVQ41" s="173"/>
      <c r="PVR41" s="173"/>
      <c r="PVS41" s="173"/>
      <c r="PVT41" s="173"/>
      <c r="PVU41" s="173"/>
      <c r="PVV41" s="173"/>
      <c r="PVW41" s="173"/>
      <c r="PVX41" s="173"/>
      <c r="PVY41" s="173"/>
      <c r="PVZ41" s="173"/>
      <c r="PWA41" s="173"/>
      <c r="PWB41" s="173"/>
      <c r="PWC41" s="173"/>
      <c r="PWD41" s="173"/>
      <c r="PWE41" s="173"/>
      <c r="PWF41" s="173"/>
      <c r="PWG41" s="173"/>
      <c r="PWH41" s="173"/>
      <c r="PWI41" s="173"/>
      <c r="PWJ41" s="173"/>
      <c r="PWK41" s="173"/>
      <c r="PWL41" s="173"/>
      <c r="PWM41" s="173"/>
      <c r="PWN41" s="173"/>
      <c r="PWO41" s="173"/>
      <c r="PWP41" s="173"/>
      <c r="PWQ41" s="173"/>
      <c r="PWR41" s="173"/>
      <c r="PWS41" s="173"/>
      <c r="PWT41" s="173"/>
      <c r="PWU41" s="173"/>
      <c r="PWV41" s="173"/>
      <c r="PWW41" s="173"/>
      <c r="PWX41" s="173"/>
      <c r="PWY41" s="173"/>
      <c r="PWZ41" s="173"/>
      <c r="PXA41" s="173"/>
      <c r="PXB41" s="173"/>
      <c r="PXC41" s="173"/>
      <c r="PXD41" s="173"/>
      <c r="PXE41" s="173"/>
      <c r="PXF41" s="173"/>
      <c r="PXG41" s="173"/>
      <c r="PXH41" s="173"/>
      <c r="PXI41" s="173"/>
      <c r="PXJ41" s="173"/>
      <c r="PXK41" s="173"/>
      <c r="PXL41" s="173"/>
      <c r="PXM41" s="173"/>
      <c r="PXN41" s="173"/>
      <c r="PXO41" s="173"/>
      <c r="PXP41" s="173"/>
      <c r="PXQ41" s="173"/>
      <c r="PXR41" s="173"/>
      <c r="PXS41" s="173"/>
      <c r="PXT41" s="173"/>
      <c r="PXU41" s="173"/>
      <c r="PXV41" s="173"/>
      <c r="PXW41" s="173"/>
      <c r="PXX41" s="173"/>
      <c r="PXY41" s="173"/>
      <c r="PXZ41" s="173"/>
      <c r="PYA41" s="173"/>
      <c r="PYB41" s="173"/>
      <c r="PYC41" s="173"/>
      <c r="PYD41" s="173"/>
      <c r="PYE41" s="173"/>
      <c r="PYF41" s="173"/>
      <c r="PYG41" s="173"/>
      <c r="PYH41" s="173"/>
      <c r="PYI41" s="173"/>
      <c r="PYJ41" s="173"/>
      <c r="PYK41" s="173"/>
      <c r="PYL41" s="173"/>
      <c r="PYM41" s="173"/>
      <c r="PYN41" s="173"/>
      <c r="PYO41" s="173"/>
      <c r="PYP41" s="173"/>
      <c r="PYQ41" s="173"/>
      <c r="PYR41" s="173"/>
      <c r="PYS41" s="173"/>
      <c r="PYT41" s="173"/>
      <c r="PYU41" s="173"/>
      <c r="PYV41" s="173"/>
      <c r="PYW41" s="173"/>
      <c r="PYX41" s="173"/>
      <c r="PYY41" s="173"/>
      <c r="PYZ41" s="173"/>
      <c r="PZA41" s="173"/>
      <c r="PZB41" s="173"/>
      <c r="PZC41" s="173"/>
      <c r="PZD41" s="173"/>
      <c r="PZE41" s="173"/>
      <c r="PZF41" s="173"/>
      <c r="PZG41" s="173"/>
      <c r="PZH41" s="173"/>
      <c r="PZI41" s="173"/>
      <c r="PZJ41" s="173"/>
      <c r="PZK41" s="173"/>
      <c r="PZL41" s="173"/>
      <c r="PZM41" s="173"/>
      <c r="PZN41" s="173"/>
      <c r="PZO41" s="173"/>
      <c r="PZP41" s="173"/>
      <c r="PZQ41" s="173"/>
      <c r="PZR41" s="173"/>
      <c r="PZS41" s="173"/>
      <c r="PZT41" s="173"/>
      <c r="PZU41" s="173"/>
      <c r="PZV41" s="173"/>
      <c r="PZW41" s="173"/>
      <c r="PZX41" s="173"/>
      <c r="PZY41" s="173"/>
      <c r="PZZ41" s="173"/>
      <c r="QAA41" s="173"/>
      <c r="QAB41" s="173"/>
      <c r="QAC41" s="173"/>
      <c r="QAD41" s="173"/>
      <c r="QAE41" s="173"/>
      <c r="QAF41" s="173"/>
      <c r="QAG41" s="173"/>
      <c r="QAH41" s="173"/>
      <c r="QAI41" s="173"/>
      <c r="QAJ41" s="173"/>
      <c r="QAK41" s="173"/>
      <c r="QAL41" s="173"/>
      <c r="QAM41" s="173"/>
      <c r="QAN41" s="173"/>
      <c r="QAO41" s="173"/>
      <c r="QAP41" s="173"/>
      <c r="QAQ41" s="173"/>
      <c r="QAR41" s="173"/>
      <c r="QAS41" s="173"/>
      <c r="QAT41" s="173"/>
      <c r="QAU41" s="173"/>
      <c r="QAV41" s="173"/>
      <c r="QAW41" s="173"/>
      <c r="QAX41" s="173"/>
      <c r="QAY41" s="173"/>
      <c r="QAZ41" s="173"/>
      <c r="QBA41" s="173"/>
      <c r="QBB41" s="173"/>
      <c r="QBC41" s="173"/>
      <c r="QBD41" s="173"/>
      <c r="QBE41" s="173"/>
      <c r="QBF41" s="173"/>
      <c r="QBG41" s="173"/>
      <c r="QBH41" s="173"/>
      <c r="QBI41" s="173"/>
      <c r="QBJ41" s="173"/>
      <c r="QBK41" s="173"/>
      <c r="QBL41" s="173"/>
      <c r="QBM41" s="173"/>
      <c r="QBN41" s="173"/>
      <c r="QBO41" s="173"/>
      <c r="QBP41" s="173"/>
      <c r="QBQ41" s="173"/>
      <c r="QBR41" s="173"/>
      <c r="QBS41" s="173"/>
      <c r="QBT41" s="173"/>
      <c r="QBU41" s="173"/>
      <c r="QBV41" s="173"/>
      <c r="QBW41" s="173"/>
      <c r="QBX41" s="173"/>
      <c r="QBY41" s="173"/>
      <c r="QBZ41" s="173"/>
      <c r="QCA41" s="173"/>
      <c r="QCB41" s="173"/>
      <c r="QCC41" s="173"/>
      <c r="QCD41" s="173"/>
      <c r="QCE41" s="173"/>
      <c r="QCF41" s="173"/>
      <c r="QCG41" s="173"/>
      <c r="QCH41" s="173"/>
      <c r="QCI41" s="173"/>
      <c r="QCJ41" s="173"/>
      <c r="QCK41" s="173"/>
      <c r="QCL41" s="173"/>
      <c r="QCM41" s="173"/>
      <c r="QCN41" s="173"/>
      <c r="QCO41" s="173"/>
      <c r="QCP41" s="173"/>
      <c r="QCQ41" s="173"/>
      <c r="QCR41" s="173"/>
      <c r="QCS41" s="173"/>
      <c r="QCT41" s="173"/>
      <c r="QCU41" s="173"/>
      <c r="QCV41" s="173"/>
      <c r="QCW41" s="173"/>
      <c r="QCX41" s="173"/>
      <c r="QCY41" s="173"/>
      <c r="QCZ41" s="173"/>
      <c r="QDA41" s="173"/>
      <c r="QDB41" s="173"/>
      <c r="QDC41" s="173"/>
      <c r="QDD41" s="173"/>
      <c r="QDE41" s="173"/>
      <c r="QDF41" s="173"/>
      <c r="QDG41" s="173"/>
      <c r="QDH41" s="173"/>
      <c r="QDI41" s="173"/>
      <c r="QDJ41" s="173"/>
      <c r="QDK41" s="173"/>
      <c r="QDL41" s="173"/>
      <c r="QDM41" s="173"/>
      <c r="QDN41" s="173"/>
      <c r="QDO41" s="173"/>
      <c r="QDP41" s="173"/>
      <c r="QDQ41" s="173"/>
      <c r="QDR41" s="173"/>
      <c r="QDS41" s="173"/>
      <c r="QDT41" s="173"/>
      <c r="QDU41" s="173"/>
      <c r="QDV41" s="173"/>
      <c r="QDW41" s="173"/>
      <c r="QDX41" s="173"/>
      <c r="QDY41" s="173"/>
      <c r="QDZ41" s="173"/>
      <c r="QEA41" s="173"/>
      <c r="QEB41" s="173"/>
      <c r="QEC41" s="173"/>
      <c r="QED41" s="173"/>
      <c r="QEE41" s="173"/>
      <c r="QEF41" s="173"/>
      <c r="QEG41" s="173"/>
      <c r="QEH41" s="173"/>
      <c r="QEI41" s="173"/>
      <c r="QEJ41" s="173"/>
      <c r="QEK41" s="173"/>
      <c r="QEL41" s="173"/>
      <c r="QEM41" s="173"/>
      <c r="QEN41" s="173"/>
      <c r="QEO41" s="173"/>
      <c r="QEP41" s="173"/>
      <c r="QEQ41" s="173"/>
      <c r="QER41" s="173"/>
      <c r="QES41" s="173"/>
      <c r="QET41" s="173"/>
      <c r="QEU41" s="173"/>
      <c r="QEV41" s="173"/>
      <c r="QEW41" s="173"/>
      <c r="QEX41" s="173"/>
      <c r="QEY41" s="173"/>
      <c r="QEZ41" s="173"/>
      <c r="QFA41" s="173"/>
      <c r="QFB41" s="173"/>
      <c r="QFC41" s="173"/>
      <c r="QFD41" s="173"/>
      <c r="QFE41" s="173"/>
      <c r="QFF41" s="173"/>
      <c r="QFG41" s="173"/>
      <c r="QFH41" s="173"/>
      <c r="QFI41" s="173"/>
      <c r="QFJ41" s="173"/>
      <c r="QFK41" s="173"/>
      <c r="QFL41" s="173"/>
      <c r="QFM41" s="173"/>
      <c r="QFN41" s="173"/>
      <c r="QFO41" s="173"/>
      <c r="QFP41" s="173"/>
      <c r="QFQ41" s="173"/>
      <c r="QFR41" s="173"/>
      <c r="QFS41" s="173"/>
      <c r="QFT41" s="173"/>
      <c r="QFU41" s="173"/>
      <c r="QFV41" s="173"/>
      <c r="QFW41" s="173"/>
      <c r="QFX41" s="173"/>
      <c r="QFY41" s="173"/>
      <c r="QFZ41" s="173"/>
      <c r="QGA41" s="173"/>
      <c r="QGB41" s="173"/>
      <c r="QGC41" s="173"/>
      <c r="QGD41" s="173"/>
      <c r="QGE41" s="173"/>
      <c r="QGF41" s="173"/>
      <c r="QGG41" s="173"/>
      <c r="QGH41" s="173"/>
      <c r="QGI41" s="173"/>
      <c r="QGJ41" s="173"/>
      <c r="QGK41" s="173"/>
      <c r="QGL41" s="173"/>
      <c r="QGM41" s="173"/>
      <c r="QGN41" s="173"/>
      <c r="QGO41" s="173"/>
      <c r="QGP41" s="173"/>
      <c r="QGQ41" s="173"/>
      <c r="QGR41" s="173"/>
      <c r="QGS41" s="173"/>
      <c r="QGT41" s="173"/>
      <c r="QGU41" s="173"/>
      <c r="QGV41" s="173"/>
      <c r="QGW41" s="173"/>
      <c r="QGX41" s="173"/>
      <c r="QGY41" s="173"/>
      <c r="QGZ41" s="173"/>
      <c r="QHA41" s="173"/>
      <c r="QHB41" s="173"/>
      <c r="QHC41" s="173"/>
      <c r="QHD41" s="173"/>
      <c r="QHE41" s="173"/>
      <c r="QHF41" s="173"/>
      <c r="QHG41" s="173"/>
      <c r="QHH41" s="173"/>
      <c r="QHI41" s="173"/>
      <c r="QHJ41" s="173"/>
      <c r="QHK41" s="173"/>
      <c r="QHL41" s="173"/>
      <c r="QHM41" s="173"/>
      <c r="QHN41" s="173"/>
      <c r="QHO41" s="173"/>
      <c r="QHP41" s="173"/>
      <c r="QHQ41" s="173"/>
      <c r="QHR41" s="173"/>
      <c r="QHS41" s="173"/>
      <c r="QHT41" s="173"/>
      <c r="QHU41" s="173"/>
      <c r="QHV41" s="173"/>
      <c r="QHW41" s="173"/>
      <c r="QHX41" s="173"/>
      <c r="QHY41" s="173"/>
      <c r="QHZ41" s="173"/>
      <c r="QIA41" s="173"/>
      <c r="QIB41" s="173"/>
      <c r="QIC41" s="173"/>
      <c r="QID41" s="173"/>
      <c r="QIE41" s="173"/>
      <c r="QIF41" s="173"/>
      <c r="QIG41" s="173"/>
      <c r="QIH41" s="173"/>
      <c r="QII41" s="173"/>
      <c r="QIJ41" s="173"/>
      <c r="QIK41" s="173"/>
      <c r="QIL41" s="173"/>
      <c r="QIM41" s="173"/>
      <c r="QIN41" s="173"/>
      <c r="QIO41" s="173"/>
      <c r="QIP41" s="173"/>
      <c r="QIQ41" s="173"/>
      <c r="QIR41" s="173"/>
      <c r="QIS41" s="173"/>
      <c r="QIT41" s="173"/>
      <c r="QIU41" s="173"/>
      <c r="QIV41" s="173"/>
      <c r="QIW41" s="173"/>
      <c r="QIX41" s="173"/>
      <c r="QIY41" s="173"/>
      <c r="QIZ41" s="173"/>
      <c r="QJA41" s="173"/>
      <c r="QJB41" s="173"/>
      <c r="QJC41" s="173"/>
      <c r="QJD41" s="173"/>
      <c r="QJE41" s="173"/>
      <c r="QJF41" s="173"/>
      <c r="QJG41" s="173"/>
      <c r="QJH41" s="173"/>
      <c r="QJI41" s="173"/>
      <c r="QJJ41" s="173"/>
      <c r="QJK41" s="173"/>
      <c r="QJL41" s="173"/>
      <c r="QJM41" s="173"/>
      <c r="QJN41" s="173"/>
      <c r="QJO41" s="173"/>
      <c r="QJP41" s="173"/>
      <c r="QJQ41" s="173"/>
      <c r="QJR41" s="173"/>
      <c r="QJS41" s="173"/>
      <c r="QJT41" s="173"/>
      <c r="QJU41" s="173"/>
      <c r="QJV41" s="173"/>
      <c r="QJW41" s="173"/>
      <c r="QJX41" s="173"/>
      <c r="QJY41" s="173"/>
      <c r="QJZ41" s="173"/>
      <c r="QKA41" s="173"/>
      <c r="QKB41" s="173"/>
      <c r="QKC41" s="173"/>
      <c r="QKD41" s="173"/>
      <c r="QKE41" s="173"/>
      <c r="QKF41" s="173"/>
      <c r="QKG41" s="173"/>
      <c r="QKH41" s="173"/>
      <c r="QKI41" s="173"/>
      <c r="QKJ41" s="173"/>
      <c r="QKK41" s="173"/>
      <c r="QKL41" s="173"/>
      <c r="QKM41" s="173"/>
      <c r="QKN41" s="173"/>
      <c r="QKO41" s="173"/>
      <c r="QKP41" s="173"/>
      <c r="QKQ41" s="173"/>
      <c r="QKR41" s="173"/>
      <c r="QKS41" s="173"/>
      <c r="QKT41" s="173"/>
      <c r="QKU41" s="173"/>
      <c r="QKV41" s="173"/>
      <c r="QKW41" s="173"/>
      <c r="QKX41" s="173"/>
      <c r="QKY41" s="173"/>
      <c r="QKZ41" s="173"/>
      <c r="QLA41" s="173"/>
      <c r="QLB41" s="173"/>
      <c r="QLC41" s="173"/>
      <c r="QLD41" s="173"/>
      <c r="QLE41" s="173"/>
      <c r="QLF41" s="173"/>
      <c r="QLG41" s="173"/>
      <c r="QLH41" s="173"/>
      <c r="QLI41" s="173"/>
      <c r="QLJ41" s="173"/>
      <c r="QLK41" s="173"/>
      <c r="QLL41" s="173"/>
      <c r="QLM41" s="173"/>
      <c r="QLN41" s="173"/>
      <c r="QLO41" s="173"/>
      <c r="QLP41" s="173"/>
      <c r="QLQ41" s="173"/>
      <c r="QLR41" s="173"/>
      <c r="QLS41" s="173"/>
      <c r="QLT41" s="173"/>
      <c r="QLU41" s="173"/>
      <c r="QLV41" s="173"/>
      <c r="QLW41" s="173"/>
      <c r="QLX41" s="173"/>
      <c r="QLY41" s="173"/>
      <c r="QLZ41" s="173"/>
      <c r="QMA41" s="173"/>
      <c r="QMB41" s="173"/>
      <c r="QMC41" s="173"/>
      <c r="QMD41" s="173"/>
      <c r="QME41" s="173"/>
      <c r="QMF41" s="173"/>
      <c r="QMG41" s="173"/>
      <c r="QMH41" s="173"/>
      <c r="QMI41" s="173"/>
      <c r="QMJ41" s="173"/>
      <c r="QMK41" s="173"/>
      <c r="QML41" s="173"/>
      <c r="QMM41" s="173"/>
      <c r="QMN41" s="173"/>
      <c r="QMO41" s="173"/>
      <c r="QMP41" s="173"/>
      <c r="QMQ41" s="173"/>
      <c r="QMR41" s="173"/>
      <c r="QMS41" s="173"/>
      <c r="QMT41" s="173"/>
      <c r="QMU41" s="173"/>
      <c r="QMV41" s="173"/>
      <c r="QMW41" s="173"/>
      <c r="QMX41" s="173"/>
      <c r="QMY41" s="173"/>
      <c r="QMZ41" s="173"/>
      <c r="QNA41" s="173"/>
      <c r="QNB41" s="173"/>
      <c r="QNC41" s="173"/>
      <c r="QND41" s="173"/>
      <c r="QNE41" s="173"/>
      <c r="QNF41" s="173"/>
      <c r="QNG41" s="173"/>
      <c r="QNH41" s="173"/>
      <c r="QNI41" s="173"/>
      <c r="QNJ41" s="173"/>
      <c r="QNK41" s="173"/>
      <c r="QNL41" s="173"/>
      <c r="QNM41" s="173"/>
      <c r="QNN41" s="173"/>
      <c r="QNO41" s="173"/>
      <c r="QNP41" s="173"/>
      <c r="QNQ41" s="173"/>
      <c r="QNR41" s="173"/>
      <c r="QNS41" s="173"/>
      <c r="QNT41" s="173"/>
      <c r="QNU41" s="173"/>
      <c r="QNV41" s="173"/>
      <c r="QNW41" s="173"/>
      <c r="QNX41" s="173"/>
      <c r="QNY41" s="173"/>
      <c r="QNZ41" s="173"/>
      <c r="QOA41" s="173"/>
      <c r="QOB41" s="173"/>
      <c r="QOC41" s="173"/>
      <c r="QOD41" s="173"/>
      <c r="QOE41" s="173"/>
      <c r="QOF41" s="173"/>
      <c r="QOG41" s="173"/>
      <c r="QOH41" s="173"/>
      <c r="QOI41" s="173"/>
      <c r="QOJ41" s="173"/>
      <c r="QOK41" s="173"/>
      <c r="QOL41" s="173"/>
      <c r="QOM41" s="173"/>
      <c r="QON41" s="173"/>
      <c r="QOO41" s="173"/>
      <c r="QOP41" s="173"/>
      <c r="QOQ41" s="173"/>
      <c r="QOR41" s="173"/>
      <c r="QOS41" s="173"/>
      <c r="QOT41" s="173"/>
      <c r="QOU41" s="173"/>
      <c r="QOV41" s="173"/>
      <c r="QOW41" s="173"/>
      <c r="QOX41" s="173"/>
      <c r="QOY41" s="173"/>
      <c r="QOZ41" s="173"/>
      <c r="QPA41" s="173"/>
      <c r="QPB41" s="173"/>
      <c r="QPC41" s="173"/>
      <c r="QPD41" s="173"/>
      <c r="QPE41" s="173"/>
      <c r="QPF41" s="173"/>
      <c r="QPG41" s="173"/>
      <c r="QPH41" s="173"/>
      <c r="QPI41" s="173"/>
      <c r="QPJ41" s="173"/>
      <c r="QPK41" s="173"/>
      <c r="QPL41" s="173"/>
      <c r="QPM41" s="173"/>
      <c r="QPN41" s="173"/>
      <c r="QPO41" s="173"/>
      <c r="QPP41" s="173"/>
      <c r="QPQ41" s="173"/>
      <c r="QPR41" s="173"/>
      <c r="QPS41" s="173"/>
      <c r="QPT41" s="173"/>
      <c r="QPU41" s="173"/>
      <c r="QPV41" s="173"/>
      <c r="QPW41" s="173"/>
      <c r="QPX41" s="173"/>
      <c r="QPY41" s="173"/>
      <c r="QPZ41" s="173"/>
      <c r="QQA41" s="173"/>
      <c r="QQB41" s="173"/>
      <c r="QQC41" s="173"/>
      <c r="QQD41" s="173"/>
      <c r="QQE41" s="173"/>
      <c r="QQF41" s="173"/>
      <c r="QQG41" s="173"/>
      <c r="QQH41" s="173"/>
      <c r="QQI41" s="173"/>
      <c r="QQJ41" s="173"/>
      <c r="QQK41" s="173"/>
      <c r="QQL41" s="173"/>
      <c r="QQM41" s="173"/>
      <c r="QQN41" s="173"/>
      <c r="QQO41" s="173"/>
      <c r="QQP41" s="173"/>
      <c r="QQQ41" s="173"/>
      <c r="QQR41" s="173"/>
      <c r="QQS41" s="173"/>
      <c r="QQT41" s="173"/>
      <c r="QQU41" s="173"/>
      <c r="QQV41" s="173"/>
      <c r="QQW41" s="173"/>
      <c r="QQX41" s="173"/>
      <c r="QQY41" s="173"/>
      <c r="QQZ41" s="173"/>
      <c r="QRA41" s="173"/>
      <c r="QRB41" s="173"/>
      <c r="QRC41" s="173"/>
      <c r="QRD41" s="173"/>
      <c r="QRE41" s="173"/>
      <c r="QRF41" s="173"/>
      <c r="QRG41" s="173"/>
      <c r="QRH41" s="173"/>
      <c r="QRI41" s="173"/>
      <c r="QRJ41" s="173"/>
      <c r="QRK41" s="173"/>
      <c r="QRL41" s="173"/>
      <c r="QRM41" s="173"/>
      <c r="QRN41" s="173"/>
      <c r="QRO41" s="173"/>
      <c r="QRP41" s="173"/>
      <c r="QRQ41" s="173"/>
      <c r="QRR41" s="173"/>
      <c r="QRS41" s="173"/>
      <c r="QRT41" s="173"/>
      <c r="QRU41" s="173"/>
      <c r="QRV41" s="173"/>
      <c r="QRW41" s="173"/>
      <c r="QRX41" s="173"/>
      <c r="QRY41" s="173"/>
      <c r="QRZ41" s="173"/>
      <c r="QSA41" s="173"/>
      <c r="QSB41" s="173"/>
      <c r="QSC41" s="173"/>
      <c r="QSD41" s="173"/>
      <c r="QSE41" s="173"/>
      <c r="QSF41" s="173"/>
      <c r="QSG41" s="173"/>
      <c r="QSH41" s="173"/>
      <c r="QSI41" s="173"/>
      <c r="QSJ41" s="173"/>
      <c r="QSK41" s="173"/>
      <c r="QSL41" s="173"/>
      <c r="QSM41" s="173"/>
      <c r="QSN41" s="173"/>
      <c r="QSO41" s="173"/>
      <c r="QSP41" s="173"/>
      <c r="QSQ41" s="173"/>
      <c r="QSR41" s="173"/>
      <c r="QSS41" s="173"/>
      <c r="QST41" s="173"/>
      <c r="QSU41" s="173"/>
      <c r="QSV41" s="173"/>
      <c r="QSW41" s="173"/>
      <c r="QSX41" s="173"/>
      <c r="QSY41" s="173"/>
      <c r="QSZ41" s="173"/>
      <c r="QTA41" s="173"/>
      <c r="QTB41" s="173"/>
      <c r="QTC41" s="173"/>
      <c r="QTD41" s="173"/>
      <c r="QTE41" s="173"/>
      <c r="QTF41" s="173"/>
      <c r="QTG41" s="173"/>
      <c r="QTH41" s="173"/>
      <c r="QTI41" s="173"/>
      <c r="QTJ41" s="173"/>
      <c r="QTK41" s="173"/>
      <c r="QTL41" s="173"/>
      <c r="QTM41" s="173"/>
      <c r="QTN41" s="173"/>
      <c r="QTO41" s="173"/>
      <c r="QTP41" s="173"/>
      <c r="QTQ41" s="173"/>
      <c r="QTR41" s="173"/>
      <c r="QTS41" s="173"/>
      <c r="QTT41" s="173"/>
      <c r="QTU41" s="173"/>
      <c r="QTV41" s="173"/>
      <c r="QTW41" s="173"/>
      <c r="QTX41" s="173"/>
      <c r="QTY41" s="173"/>
      <c r="QTZ41" s="173"/>
      <c r="QUA41" s="173"/>
      <c r="QUB41" s="173"/>
      <c r="QUC41" s="173"/>
      <c r="QUD41" s="173"/>
      <c r="QUE41" s="173"/>
      <c r="QUF41" s="173"/>
      <c r="QUG41" s="173"/>
      <c r="QUH41" s="173"/>
      <c r="QUI41" s="173"/>
      <c r="QUJ41" s="173"/>
      <c r="QUK41" s="173"/>
      <c r="QUL41" s="173"/>
      <c r="QUM41" s="173"/>
      <c r="QUN41" s="173"/>
      <c r="QUO41" s="173"/>
      <c r="QUP41" s="173"/>
      <c r="QUQ41" s="173"/>
      <c r="QUR41" s="173"/>
      <c r="QUS41" s="173"/>
      <c r="QUT41" s="173"/>
      <c r="QUU41" s="173"/>
      <c r="QUV41" s="173"/>
      <c r="QUW41" s="173"/>
      <c r="QUX41" s="173"/>
      <c r="QUY41" s="173"/>
      <c r="QUZ41" s="173"/>
      <c r="QVA41" s="173"/>
      <c r="QVB41" s="173"/>
      <c r="QVC41" s="173"/>
      <c r="QVD41" s="173"/>
      <c r="QVE41" s="173"/>
      <c r="QVF41" s="173"/>
      <c r="QVG41" s="173"/>
      <c r="QVH41" s="173"/>
      <c r="QVI41" s="173"/>
      <c r="QVJ41" s="173"/>
      <c r="QVK41" s="173"/>
      <c r="QVL41" s="173"/>
      <c r="QVM41" s="173"/>
      <c r="QVN41" s="173"/>
      <c r="QVO41" s="173"/>
      <c r="QVP41" s="173"/>
      <c r="QVQ41" s="173"/>
      <c r="QVR41" s="173"/>
      <c r="QVS41" s="173"/>
      <c r="QVT41" s="173"/>
      <c r="QVU41" s="173"/>
      <c r="QVV41" s="173"/>
      <c r="QVW41" s="173"/>
      <c r="QVX41" s="173"/>
      <c r="QVY41" s="173"/>
      <c r="QVZ41" s="173"/>
      <c r="QWA41" s="173"/>
      <c r="QWB41" s="173"/>
      <c r="QWC41" s="173"/>
      <c r="QWD41" s="173"/>
      <c r="QWE41" s="173"/>
      <c r="QWF41" s="173"/>
      <c r="QWG41" s="173"/>
      <c r="QWH41" s="173"/>
      <c r="QWI41" s="173"/>
      <c r="QWJ41" s="173"/>
      <c r="QWK41" s="173"/>
      <c r="QWL41" s="173"/>
      <c r="QWM41" s="173"/>
      <c r="QWN41" s="173"/>
      <c r="QWO41" s="173"/>
      <c r="QWP41" s="173"/>
      <c r="QWQ41" s="173"/>
      <c r="QWR41" s="173"/>
      <c r="QWS41" s="173"/>
      <c r="QWT41" s="173"/>
      <c r="QWU41" s="173"/>
      <c r="QWV41" s="173"/>
      <c r="QWW41" s="173"/>
      <c r="QWX41" s="173"/>
      <c r="QWY41" s="173"/>
      <c r="QWZ41" s="173"/>
      <c r="QXA41" s="173"/>
      <c r="QXB41" s="173"/>
      <c r="QXC41" s="173"/>
      <c r="QXD41" s="173"/>
      <c r="QXE41" s="173"/>
      <c r="QXF41" s="173"/>
      <c r="QXG41" s="173"/>
      <c r="QXH41" s="173"/>
      <c r="QXI41" s="173"/>
      <c r="QXJ41" s="173"/>
      <c r="QXK41" s="173"/>
      <c r="QXL41" s="173"/>
      <c r="QXM41" s="173"/>
      <c r="QXN41" s="173"/>
      <c r="QXO41" s="173"/>
      <c r="QXP41" s="173"/>
      <c r="QXQ41" s="173"/>
      <c r="QXR41" s="173"/>
      <c r="QXS41" s="173"/>
      <c r="QXT41" s="173"/>
      <c r="QXU41" s="173"/>
      <c r="QXV41" s="173"/>
      <c r="QXW41" s="173"/>
      <c r="QXX41" s="173"/>
      <c r="QXY41" s="173"/>
      <c r="QXZ41" s="173"/>
      <c r="QYA41" s="173"/>
      <c r="QYB41" s="173"/>
      <c r="QYC41" s="173"/>
      <c r="QYD41" s="173"/>
      <c r="QYE41" s="173"/>
      <c r="QYF41" s="173"/>
      <c r="QYG41" s="173"/>
      <c r="QYH41" s="173"/>
      <c r="QYI41" s="173"/>
      <c r="QYJ41" s="173"/>
      <c r="QYK41" s="173"/>
      <c r="QYL41" s="173"/>
      <c r="QYM41" s="173"/>
      <c r="QYN41" s="173"/>
      <c r="QYO41" s="173"/>
      <c r="QYP41" s="173"/>
      <c r="QYQ41" s="173"/>
      <c r="QYR41" s="173"/>
      <c r="QYS41" s="173"/>
      <c r="QYT41" s="173"/>
      <c r="QYU41" s="173"/>
      <c r="QYV41" s="173"/>
      <c r="QYW41" s="173"/>
      <c r="QYX41" s="173"/>
      <c r="QYY41" s="173"/>
      <c r="QYZ41" s="173"/>
      <c r="QZA41" s="173"/>
      <c r="QZB41" s="173"/>
      <c r="QZC41" s="173"/>
      <c r="QZD41" s="173"/>
      <c r="QZE41" s="173"/>
      <c r="QZF41" s="173"/>
      <c r="QZG41" s="173"/>
      <c r="QZH41" s="173"/>
      <c r="QZI41" s="173"/>
      <c r="QZJ41" s="173"/>
      <c r="QZK41" s="173"/>
      <c r="QZL41" s="173"/>
      <c r="QZM41" s="173"/>
      <c r="QZN41" s="173"/>
      <c r="QZO41" s="173"/>
      <c r="QZP41" s="173"/>
      <c r="QZQ41" s="173"/>
      <c r="QZR41" s="173"/>
      <c r="QZS41" s="173"/>
      <c r="QZT41" s="173"/>
      <c r="QZU41" s="173"/>
      <c r="QZV41" s="173"/>
      <c r="QZW41" s="173"/>
      <c r="QZX41" s="173"/>
      <c r="QZY41" s="173"/>
      <c r="QZZ41" s="173"/>
      <c r="RAA41" s="173"/>
      <c r="RAB41" s="173"/>
      <c r="RAC41" s="173"/>
      <c r="RAD41" s="173"/>
      <c r="RAE41" s="173"/>
      <c r="RAF41" s="173"/>
      <c r="RAG41" s="173"/>
      <c r="RAH41" s="173"/>
      <c r="RAI41" s="173"/>
      <c r="RAJ41" s="173"/>
      <c r="RAK41" s="173"/>
      <c r="RAL41" s="173"/>
      <c r="RAM41" s="173"/>
      <c r="RAN41" s="173"/>
      <c r="RAO41" s="173"/>
      <c r="RAP41" s="173"/>
      <c r="RAQ41" s="173"/>
      <c r="RAR41" s="173"/>
      <c r="RAS41" s="173"/>
      <c r="RAT41" s="173"/>
      <c r="RAU41" s="173"/>
      <c r="RAV41" s="173"/>
      <c r="RAW41" s="173"/>
      <c r="RAX41" s="173"/>
      <c r="RAY41" s="173"/>
      <c r="RAZ41" s="173"/>
      <c r="RBA41" s="173"/>
      <c r="RBB41" s="173"/>
      <c r="RBC41" s="173"/>
      <c r="RBD41" s="173"/>
      <c r="RBE41" s="173"/>
      <c r="RBF41" s="173"/>
      <c r="RBG41" s="173"/>
      <c r="RBH41" s="173"/>
      <c r="RBI41" s="173"/>
      <c r="RBJ41" s="173"/>
      <c r="RBK41" s="173"/>
      <c r="RBL41" s="173"/>
      <c r="RBM41" s="173"/>
      <c r="RBN41" s="173"/>
      <c r="RBO41" s="173"/>
      <c r="RBP41" s="173"/>
      <c r="RBQ41" s="173"/>
      <c r="RBR41" s="173"/>
      <c r="RBS41" s="173"/>
      <c r="RBT41" s="173"/>
      <c r="RBU41" s="173"/>
      <c r="RBV41" s="173"/>
      <c r="RBW41" s="173"/>
      <c r="RBX41" s="173"/>
      <c r="RBY41" s="173"/>
      <c r="RBZ41" s="173"/>
      <c r="RCA41" s="173"/>
      <c r="RCB41" s="173"/>
      <c r="RCC41" s="173"/>
      <c r="RCD41" s="173"/>
      <c r="RCE41" s="173"/>
      <c r="RCF41" s="173"/>
      <c r="RCG41" s="173"/>
      <c r="RCH41" s="173"/>
      <c r="RCI41" s="173"/>
      <c r="RCJ41" s="173"/>
      <c r="RCK41" s="173"/>
      <c r="RCL41" s="173"/>
      <c r="RCM41" s="173"/>
      <c r="RCN41" s="173"/>
      <c r="RCO41" s="173"/>
      <c r="RCP41" s="173"/>
      <c r="RCQ41" s="173"/>
      <c r="RCR41" s="173"/>
      <c r="RCS41" s="173"/>
      <c r="RCT41" s="173"/>
      <c r="RCU41" s="173"/>
      <c r="RCV41" s="173"/>
      <c r="RCW41" s="173"/>
      <c r="RCX41" s="173"/>
      <c r="RCY41" s="173"/>
      <c r="RCZ41" s="173"/>
      <c r="RDA41" s="173"/>
      <c r="RDB41" s="173"/>
      <c r="RDC41" s="173"/>
      <c r="RDD41" s="173"/>
      <c r="RDE41" s="173"/>
      <c r="RDF41" s="173"/>
      <c r="RDG41" s="173"/>
      <c r="RDH41" s="173"/>
      <c r="RDI41" s="173"/>
      <c r="RDJ41" s="173"/>
      <c r="RDK41" s="173"/>
      <c r="RDL41" s="173"/>
      <c r="RDM41" s="173"/>
      <c r="RDN41" s="173"/>
      <c r="RDO41" s="173"/>
      <c r="RDP41" s="173"/>
      <c r="RDQ41" s="173"/>
      <c r="RDR41" s="173"/>
      <c r="RDS41" s="173"/>
      <c r="RDT41" s="173"/>
      <c r="RDU41" s="173"/>
      <c r="RDV41" s="173"/>
      <c r="RDW41" s="173"/>
      <c r="RDX41" s="173"/>
      <c r="RDY41" s="173"/>
      <c r="RDZ41" s="173"/>
      <c r="REA41" s="173"/>
      <c r="REB41" s="173"/>
      <c r="REC41" s="173"/>
      <c r="RED41" s="173"/>
      <c r="REE41" s="173"/>
      <c r="REF41" s="173"/>
      <c r="REG41" s="173"/>
      <c r="REH41" s="173"/>
      <c r="REI41" s="173"/>
      <c r="REJ41" s="173"/>
      <c r="REK41" s="173"/>
      <c r="REL41" s="173"/>
      <c r="REM41" s="173"/>
      <c r="REN41" s="173"/>
      <c r="REO41" s="173"/>
      <c r="REP41" s="173"/>
      <c r="REQ41" s="173"/>
      <c r="RER41" s="173"/>
      <c r="RES41" s="173"/>
      <c r="RET41" s="173"/>
      <c r="REU41" s="173"/>
      <c r="REV41" s="173"/>
      <c r="REW41" s="173"/>
      <c r="REX41" s="173"/>
      <c r="REY41" s="173"/>
      <c r="REZ41" s="173"/>
      <c r="RFA41" s="173"/>
      <c r="RFB41" s="173"/>
      <c r="RFC41" s="173"/>
      <c r="RFD41" s="173"/>
      <c r="RFE41" s="173"/>
      <c r="RFF41" s="173"/>
      <c r="RFG41" s="173"/>
      <c r="RFH41" s="173"/>
      <c r="RFI41" s="173"/>
      <c r="RFJ41" s="173"/>
      <c r="RFK41" s="173"/>
      <c r="RFL41" s="173"/>
      <c r="RFM41" s="173"/>
      <c r="RFN41" s="173"/>
      <c r="RFO41" s="173"/>
      <c r="RFP41" s="173"/>
      <c r="RFQ41" s="173"/>
      <c r="RFR41" s="173"/>
      <c r="RFS41" s="173"/>
      <c r="RFT41" s="173"/>
      <c r="RFU41" s="173"/>
      <c r="RFV41" s="173"/>
      <c r="RFW41" s="173"/>
      <c r="RFX41" s="173"/>
      <c r="RFY41" s="173"/>
      <c r="RFZ41" s="173"/>
      <c r="RGA41" s="173"/>
      <c r="RGB41" s="173"/>
      <c r="RGC41" s="173"/>
      <c r="RGD41" s="173"/>
      <c r="RGE41" s="173"/>
      <c r="RGF41" s="173"/>
      <c r="RGG41" s="173"/>
      <c r="RGH41" s="173"/>
      <c r="RGI41" s="173"/>
      <c r="RGJ41" s="173"/>
      <c r="RGK41" s="173"/>
      <c r="RGL41" s="173"/>
      <c r="RGM41" s="173"/>
      <c r="RGN41" s="173"/>
      <c r="RGO41" s="173"/>
      <c r="RGP41" s="173"/>
      <c r="RGQ41" s="173"/>
      <c r="RGR41" s="173"/>
      <c r="RGS41" s="173"/>
      <c r="RGT41" s="173"/>
      <c r="RGU41" s="173"/>
      <c r="RGV41" s="173"/>
      <c r="RGW41" s="173"/>
      <c r="RGX41" s="173"/>
      <c r="RGY41" s="173"/>
      <c r="RGZ41" s="173"/>
      <c r="RHA41" s="173"/>
      <c r="RHB41" s="173"/>
      <c r="RHC41" s="173"/>
      <c r="RHD41" s="173"/>
      <c r="RHE41" s="173"/>
      <c r="RHF41" s="173"/>
      <c r="RHG41" s="173"/>
      <c r="RHH41" s="173"/>
      <c r="RHI41" s="173"/>
      <c r="RHJ41" s="173"/>
      <c r="RHK41" s="173"/>
      <c r="RHL41" s="173"/>
      <c r="RHM41" s="173"/>
      <c r="RHN41" s="173"/>
      <c r="RHO41" s="173"/>
      <c r="RHP41" s="173"/>
      <c r="RHQ41" s="173"/>
      <c r="RHR41" s="173"/>
      <c r="RHS41" s="173"/>
      <c r="RHT41" s="173"/>
      <c r="RHU41" s="173"/>
      <c r="RHV41" s="173"/>
      <c r="RHW41" s="173"/>
      <c r="RHX41" s="173"/>
      <c r="RHY41" s="173"/>
      <c r="RHZ41" s="173"/>
      <c r="RIA41" s="173"/>
      <c r="RIB41" s="173"/>
      <c r="RIC41" s="173"/>
      <c r="RID41" s="173"/>
      <c r="RIE41" s="173"/>
      <c r="RIF41" s="173"/>
      <c r="RIG41" s="173"/>
      <c r="RIH41" s="173"/>
      <c r="RII41" s="173"/>
      <c r="RIJ41" s="173"/>
      <c r="RIK41" s="173"/>
      <c r="RIL41" s="173"/>
      <c r="RIM41" s="173"/>
      <c r="RIN41" s="173"/>
      <c r="RIO41" s="173"/>
      <c r="RIP41" s="173"/>
      <c r="RIQ41" s="173"/>
      <c r="RIR41" s="173"/>
      <c r="RIS41" s="173"/>
      <c r="RIT41" s="173"/>
      <c r="RIU41" s="173"/>
      <c r="RIV41" s="173"/>
      <c r="RIW41" s="173"/>
      <c r="RIX41" s="173"/>
      <c r="RIY41" s="173"/>
      <c r="RIZ41" s="173"/>
      <c r="RJA41" s="173"/>
      <c r="RJB41" s="173"/>
      <c r="RJC41" s="173"/>
      <c r="RJD41" s="173"/>
      <c r="RJE41" s="173"/>
      <c r="RJF41" s="173"/>
      <c r="RJG41" s="173"/>
      <c r="RJH41" s="173"/>
      <c r="RJI41" s="173"/>
      <c r="RJJ41" s="173"/>
      <c r="RJK41" s="173"/>
      <c r="RJL41" s="173"/>
      <c r="RJM41" s="173"/>
      <c r="RJN41" s="173"/>
      <c r="RJO41" s="173"/>
      <c r="RJP41" s="173"/>
      <c r="RJQ41" s="173"/>
      <c r="RJR41" s="173"/>
      <c r="RJS41" s="173"/>
      <c r="RJT41" s="173"/>
      <c r="RJU41" s="173"/>
      <c r="RJV41" s="173"/>
      <c r="RJW41" s="173"/>
      <c r="RJX41" s="173"/>
      <c r="RJY41" s="173"/>
      <c r="RJZ41" s="173"/>
      <c r="RKA41" s="173"/>
      <c r="RKB41" s="173"/>
      <c r="RKC41" s="173"/>
      <c r="RKD41" s="173"/>
      <c r="RKE41" s="173"/>
      <c r="RKF41" s="173"/>
      <c r="RKG41" s="173"/>
      <c r="RKH41" s="173"/>
      <c r="RKI41" s="173"/>
      <c r="RKJ41" s="173"/>
      <c r="RKK41" s="173"/>
      <c r="RKL41" s="173"/>
      <c r="RKM41" s="173"/>
      <c r="RKN41" s="173"/>
      <c r="RKO41" s="173"/>
      <c r="RKP41" s="173"/>
      <c r="RKQ41" s="173"/>
      <c r="RKR41" s="173"/>
      <c r="RKS41" s="173"/>
      <c r="RKT41" s="173"/>
      <c r="RKU41" s="173"/>
      <c r="RKV41" s="173"/>
      <c r="RKW41" s="173"/>
      <c r="RKX41" s="173"/>
      <c r="RKY41" s="173"/>
      <c r="RKZ41" s="173"/>
      <c r="RLA41" s="173"/>
      <c r="RLB41" s="173"/>
      <c r="RLC41" s="173"/>
      <c r="RLD41" s="173"/>
      <c r="RLE41" s="173"/>
      <c r="RLF41" s="173"/>
      <c r="RLG41" s="173"/>
      <c r="RLH41" s="173"/>
      <c r="RLI41" s="173"/>
      <c r="RLJ41" s="173"/>
      <c r="RLK41" s="173"/>
      <c r="RLL41" s="173"/>
      <c r="RLM41" s="173"/>
      <c r="RLN41" s="173"/>
      <c r="RLO41" s="173"/>
      <c r="RLP41" s="173"/>
      <c r="RLQ41" s="173"/>
      <c r="RLR41" s="173"/>
      <c r="RLS41" s="173"/>
      <c r="RLT41" s="173"/>
      <c r="RLU41" s="173"/>
      <c r="RLV41" s="173"/>
      <c r="RLW41" s="173"/>
      <c r="RLX41" s="173"/>
      <c r="RLY41" s="173"/>
      <c r="RLZ41" s="173"/>
      <c r="RMA41" s="173"/>
      <c r="RMB41" s="173"/>
      <c r="RMC41" s="173"/>
      <c r="RMD41" s="173"/>
      <c r="RME41" s="173"/>
      <c r="RMF41" s="173"/>
      <c r="RMG41" s="173"/>
      <c r="RMH41" s="173"/>
      <c r="RMI41" s="173"/>
      <c r="RMJ41" s="173"/>
      <c r="RMK41" s="173"/>
      <c r="RML41" s="173"/>
      <c r="RMM41" s="173"/>
      <c r="RMN41" s="173"/>
      <c r="RMO41" s="173"/>
      <c r="RMP41" s="173"/>
      <c r="RMQ41" s="173"/>
      <c r="RMR41" s="173"/>
      <c r="RMS41" s="173"/>
      <c r="RMT41" s="173"/>
      <c r="RMU41" s="173"/>
      <c r="RMV41" s="173"/>
      <c r="RMW41" s="173"/>
      <c r="RMX41" s="173"/>
      <c r="RMY41" s="173"/>
      <c r="RMZ41" s="173"/>
      <c r="RNA41" s="173"/>
      <c r="RNB41" s="173"/>
      <c r="RNC41" s="173"/>
      <c r="RND41" s="173"/>
      <c r="RNE41" s="173"/>
      <c r="RNF41" s="173"/>
      <c r="RNG41" s="173"/>
      <c r="RNH41" s="173"/>
      <c r="RNI41" s="173"/>
      <c r="RNJ41" s="173"/>
      <c r="RNK41" s="173"/>
      <c r="RNL41" s="173"/>
      <c r="RNM41" s="173"/>
      <c r="RNN41" s="173"/>
      <c r="RNO41" s="173"/>
      <c r="RNP41" s="173"/>
      <c r="RNQ41" s="173"/>
      <c r="RNR41" s="173"/>
      <c r="RNS41" s="173"/>
      <c r="RNT41" s="173"/>
      <c r="RNU41" s="173"/>
      <c r="RNV41" s="173"/>
      <c r="RNW41" s="173"/>
      <c r="RNX41" s="173"/>
      <c r="RNY41" s="173"/>
      <c r="RNZ41" s="173"/>
      <c r="ROA41" s="173"/>
      <c r="ROB41" s="173"/>
      <c r="ROC41" s="173"/>
      <c r="ROD41" s="173"/>
      <c r="ROE41" s="173"/>
      <c r="ROF41" s="173"/>
      <c r="ROG41" s="173"/>
      <c r="ROH41" s="173"/>
      <c r="ROI41" s="173"/>
      <c r="ROJ41" s="173"/>
      <c r="ROK41" s="173"/>
      <c r="ROL41" s="173"/>
      <c r="ROM41" s="173"/>
      <c r="RON41" s="173"/>
      <c r="ROO41" s="173"/>
      <c r="ROP41" s="173"/>
      <c r="ROQ41" s="173"/>
      <c r="ROR41" s="173"/>
      <c r="ROS41" s="173"/>
      <c r="ROT41" s="173"/>
      <c r="ROU41" s="173"/>
      <c r="ROV41" s="173"/>
      <c r="ROW41" s="173"/>
      <c r="ROX41" s="173"/>
      <c r="ROY41" s="173"/>
      <c r="ROZ41" s="173"/>
      <c r="RPA41" s="173"/>
      <c r="RPB41" s="173"/>
      <c r="RPC41" s="173"/>
      <c r="RPD41" s="173"/>
      <c r="RPE41" s="173"/>
      <c r="RPF41" s="173"/>
      <c r="RPG41" s="173"/>
      <c r="RPH41" s="173"/>
      <c r="RPI41" s="173"/>
      <c r="RPJ41" s="173"/>
      <c r="RPK41" s="173"/>
      <c r="RPL41" s="173"/>
      <c r="RPM41" s="173"/>
      <c r="RPN41" s="173"/>
      <c r="RPO41" s="173"/>
      <c r="RPP41" s="173"/>
      <c r="RPQ41" s="173"/>
      <c r="RPR41" s="173"/>
      <c r="RPS41" s="173"/>
      <c r="RPT41" s="173"/>
      <c r="RPU41" s="173"/>
      <c r="RPV41" s="173"/>
      <c r="RPW41" s="173"/>
      <c r="RPX41" s="173"/>
      <c r="RPY41" s="173"/>
      <c r="RPZ41" s="173"/>
      <c r="RQA41" s="173"/>
      <c r="RQB41" s="173"/>
      <c r="RQC41" s="173"/>
      <c r="RQD41" s="173"/>
      <c r="RQE41" s="173"/>
      <c r="RQF41" s="173"/>
      <c r="RQG41" s="173"/>
      <c r="RQH41" s="173"/>
      <c r="RQI41" s="173"/>
      <c r="RQJ41" s="173"/>
      <c r="RQK41" s="173"/>
      <c r="RQL41" s="173"/>
      <c r="RQM41" s="173"/>
      <c r="RQN41" s="173"/>
      <c r="RQO41" s="173"/>
      <c r="RQP41" s="173"/>
      <c r="RQQ41" s="173"/>
      <c r="RQR41" s="173"/>
      <c r="RQS41" s="173"/>
      <c r="RQT41" s="173"/>
      <c r="RQU41" s="173"/>
      <c r="RQV41" s="173"/>
      <c r="RQW41" s="173"/>
      <c r="RQX41" s="173"/>
      <c r="RQY41" s="173"/>
      <c r="RQZ41" s="173"/>
      <c r="RRA41" s="173"/>
      <c r="RRB41" s="173"/>
      <c r="RRC41" s="173"/>
      <c r="RRD41" s="173"/>
      <c r="RRE41" s="173"/>
      <c r="RRF41" s="173"/>
      <c r="RRG41" s="173"/>
      <c r="RRH41" s="173"/>
      <c r="RRI41" s="173"/>
      <c r="RRJ41" s="173"/>
      <c r="RRK41" s="173"/>
      <c r="RRL41" s="173"/>
      <c r="RRM41" s="173"/>
      <c r="RRN41" s="173"/>
      <c r="RRO41" s="173"/>
      <c r="RRP41" s="173"/>
      <c r="RRQ41" s="173"/>
      <c r="RRR41" s="173"/>
      <c r="RRS41" s="173"/>
      <c r="RRT41" s="173"/>
      <c r="RRU41" s="173"/>
      <c r="RRV41" s="173"/>
      <c r="RRW41" s="173"/>
      <c r="RRX41" s="173"/>
      <c r="RRY41" s="173"/>
      <c r="RRZ41" s="173"/>
      <c r="RSA41" s="173"/>
      <c r="RSB41" s="173"/>
      <c r="RSC41" s="173"/>
      <c r="RSD41" s="173"/>
      <c r="RSE41" s="173"/>
      <c r="RSF41" s="173"/>
      <c r="RSG41" s="173"/>
      <c r="RSH41" s="173"/>
      <c r="RSI41" s="173"/>
      <c r="RSJ41" s="173"/>
      <c r="RSK41" s="173"/>
      <c r="RSL41" s="173"/>
      <c r="RSM41" s="173"/>
      <c r="RSN41" s="173"/>
      <c r="RSO41" s="173"/>
      <c r="RSP41" s="173"/>
      <c r="RSQ41" s="173"/>
      <c r="RSR41" s="173"/>
      <c r="RSS41" s="173"/>
      <c r="RST41" s="173"/>
      <c r="RSU41" s="173"/>
      <c r="RSV41" s="173"/>
      <c r="RSW41" s="173"/>
      <c r="RSX41" s="173"/>
      <c r="RSY41" s="173"/>
      <c r="RSZ41" s="173"/>
      <c r="RTA41" s="173"/>
      <c r="RTB41" s="173"/>
      <c r="RTC41" s="173"/>
      <c r="RTD41" s="173"/>
      <c r="RTE41" s="173"/>
      <c r="RTF41" s="173"/>
      <c r="RTG41" s="173"/>
      <c r="RTH41" s="173"/>
      <c r="RTI41" s="173"/>
      <c r="RTJ41" s="173"/>
      <c r="RTK41" s="173"/>
      <c r="RTL41" s="173"/>
      <c r="RTM41" s="173"/>
      <c r="RTN41" s="173"/>
      <c r="RTO41" s="173"/>
      <c r="RTP41" s="173"/>
      <c r="RTQ41" s="173"/>
      <c r="RTR41" s="173"/>
      <c r="RTS41" s="173"/>
      <c r="RTT41" s="173"/>
      <c r="RTU41" s="173"/>
      <c r="RTV41" s="173"/>
      <c r="RTW41" s="173"/>
      <c r="RTX41" s="173"/>
      <c r="RTY41" s="173"/>
      <c r="RTZ41" s="173"/>
      <c r="RUA41" s="173"/>
      <c r="RUB41" s="173"/>
      <c r="RUC41" s="173"/>
      <c r="RUD41" s="173"/>
      <c r="RUE41" s="173"/>
      <c r="RUF41" s="173"/>
      <c r="RUG41" s="173"/>
      <c r="RUH41" s="173"/>
      <c r="RUI41" s="173"/>
      <c r="RUJ41" s="173"/>
      <c r="RUK41" s="173"/>
      <c r="RUL41" s="173"/>
      <c r="RUM41" s="173"/>
      <c r="RUN41" s="173"/>
      <c r="RUO41" s="173"/>
      <c r="RUP41" s="173"/>
      <c r="RUQ41" s="173"/>
      <c r="RUR41" s="173"/>
      <c r="RUS41" s="173"/>
      <c r="RUT41" s="173"/>
      <c r="RUU41" s="173"/>
      <c r="RUV41" s="173"/>
      <c r="RUW41" s="173"/>
      <c r="RUX41" s="173"/>
      <c r="RUY41" s="173"/>
      <c r="RUZ41" s="173"/>
      <c r="RVA41" s="173"/>
      <c r="RVB41" s="173"/>
      <c r="RVC41" s="173"/>
      <c r="RVD41" s="173"/>
      <c r="RVE41" s="173"/>
      <c r="RVF41" s="173"/>
      <c r="RVG41" s="173"/>
      <c r="RVH41" s="173"/>
      <c r="RVI41" s="173"/>
      <c r="RVJ41" s="173"/>
      <c r="RVK41" s="173"/>
      <c r="RVL41" s="173"/>
      <c r="RVM41" s="173"/>
      <c r="RVN41" s="173"/>
      <c r="RVO41" s="173"/>
      <c r="RVP41" s="173"/>
      <c r="RVQ41" s="173"/>
      <c r="RVR41" s="173"/>
      <c r="RVS41" s="173"/>
      <c r="RVT41" s="173"/>
      <c r="RVU41" s="173"/>
      <c r="RVV41" s="173"/>
      <c r="RVW41" s="173"/>
      <c r="RVX41" s="173"/>
      <c r="RVY41" s="173"/>
      <c r="RVZ41" s="173"/>
      <c r="RWA41" s="173"/>
      <c r="RWB41" s="173"/>
      <c r="RWC41" s="173"/>
      <c r="RWD41" s="173"/>
      <c r="RWE41" s="173"/>
      <c r="RWF41" s="173"/>
      <c r="RWG41" s="173"/>
      <c r="RWH41" s="173"/>
      <c r="RWI41" s="173"/>
      <c r="RWJ41" s="173"/>
      <c r="RWK41" s="173"/>
      <c r="RWL41" s="173"/>
      <c r="RWM41" s="173"/>
      <c r="RWN41" s="173"/>
      <c r="RWO41" s="173"/>
      <c r="RWP41" s="173"/>
      <c r="RWQ41" s="173"/>
      <c r="RWR41" s="173"/>
      <c r="RWS41" s="173"/>
      <c r="RWT41" s="173"/>
      <c r="RWU41" s="173"/>
      <c r="RWV41" s="173"/>
      <c r="RWW41" s="173"/>
      <c r="RWX41" s="173"/>
      <c r="RWY41" s="173"/>
      <c r="RWZ41" s="173"/>
      <c r="RXA41" s="173"/>
      <c r="RXB41" s="173"/>
      <c r="RXC41" s="173"/>
      <c r="RXD41" s="173"/>
      <c r="RXE41" s="173"/>
      <c r="RXF41" s="173"/>
      <c r="RXG41" s="173"/>
      <c r="RXH41" s="173"/>
      <c r="RXI41" s="173"/>
      <c r="RXJ41" s="173"/>
      <c r="RXK41" s="173"/>
      <c r="RXL41" s="173"/>
      <c r="RXM41" s="173"/>
      <c r="RXN41" s="173"/>
      <c r="RXO41" s="173"/>
      <c r="RXP41" s="173"/>
      <c r="RXQ41" s="173"/>
      <c r="RXR41" s="173"/>
      <c r="RXS41" s="173"/>
      <c r="RXT41" s="173"/>
      <c r="RXU41" s="173"/>
      <c r="RXV41" s="173"/>
      <c r="RXW41" s="173"/>
      <c r="RXX41" s="173"/>
      <c r="RXY41" s="173"/>
      <c r="RXZ41" s="173"/>
      <c r="RYA41" s="173"/>
      <c r="RYB41" s="173"/>
      <c r="RYC41" s="173"/>
      <c r="RYD41" s="173"/>
      <c r="RYE41" s="173"/>
      <c r="RYF41" s="173"/>
      <c r="RYG41" s="173"/>
      <c r="RYH41" s="173"/>
      <c r="RYI41" s="173"/>
      <c r="RYJ41" s="173"/>
      <c r="RYK41" s="173"/>
      <c r="RYL41" s="173"/>
      <c r="RYM41" s="173"/>
      <c r="RYN41" s="173"/>
      <c r="RYO41" s="173"/>
      <c r="RYP41" s="173"/>
      <c r="RYQ41" s="173"/>
      <c r="RYR41" s="173"/>
      <c r="RYS41" s="173"/>
      <c r="RYT41" s="173"/>
      <c r="RYU41" s="173"/>
      <c r="RYV41" s="173"/>
      <c r="RYW41" s="173"/>
      <c r="RYX41" s="173"/>
      <c r="RYY41" s="173"/>
      <c r="RYZ41" s="173"/>
      <c r="RZA41" s="173"/>
      <c r="RZB41" s="173"/>
      <c r="RZC41" s="173"/>
      <c r="RZD41" s="173"/>
      <c r="RZE41" s="173"/>
      <c r="RZF41" s="173"/>
      <c r="RZG41" s="173"/>
      <c r="RZH41" s="173"/>
      <c r="RZI41" s="173"/>
      <c r="RZJ41" s="173"/>
      <c r="RZK41" s="173"/>
      <c r="RZL41" s="173"/>
      <c r="RZM41" s="173"/>
      <c r="RZN41" s="173"/>
      <c r="RZO41" s="173"/>
      <c r="RZP41" s="173"/>
      <c r="RZQ41" s="173"/>
      <c r="RZR41" s="173"/>
      <c r="RZS41" s="173"/>
      <c r="RZT41" s="173"/>
      <c r="RZU41" s="173"/>
      <c r="RZV41" s="173"/>
      <c r="RZW41" s="173"/>
      <c r="RZX41" s="173"/>
      <c r="RZY41" s="173"/>
      <c r="RZZ41" s="173"/>
      <c r="SAA41" s="173"/>
      <c r="SAB41" s="173"/>
      <c r="SAC41" s="173"/>
      <c r="SAD41" s="173"/>
      <c r="SAE41" s="173"/>
      <c r="SAF41" s="173"/>
      <c r="SAG41" s="173"/>
      <c r="SAH41" s="173"/>
      <c r="SAI41" s="173"/>
      <c r="SAJ41" s="173"/>
      <c r="SAK41" s="173"/>
      <c r="SAL41" s="173"/>
      <c r="SAM41" s="173"/>
      <c r="SAN41" s="173"/>
      <c r="SAO41" s="173"/>
      <c r="SAP41" s="173"/>
      <c r="SAQ41" s="173"/>
      <c r="SAR41" s="173"/>
      <c r="SAS41" s="173"/>
      <c r="SAT41" s="173"/>
      <c r="SAU41" s="173"/>
      <c r="SAV41" s="173"/>
      <c r="SAW41" s="173"/>
      <c r="SAX41" s="173"/>
      <c r="SAY41" s="173"/>
      <c r="SAZ41" s="173"/>
      <c r="SBA41" s="173"/>
      <c r="SBB41" s="173"/>
      <c r="SBC41" s="173"/>
      <c r="SBD41" s="173"/>
      <c r="SBE41" s="173"/>
      <c r="SBF41" s="173"/>
      <c r="SBG41" s="173"/>
      <c r="SBH41" s="173"/>
      <c r="SBI41" s="173"/>
      <c r="SBJ41" s="173"/>
      <c r="SBK41" s="173"/>
      <c r="SBL41" s="173"/>
      <c r="SBM41" s="173"/>
      <c r="SBN41" s="173"/>
      <c r="SBO41" s="173"/>
      <c r="SBP41" s="173"/>
      <c r="SBQ41" s="173"/>
      <c r="SBR41" s="173"/>
      <c r="SBS41" s="173"/>
      <c r="SBT41" s="173"/>
      <c r="SBU41" s="173"/>
      <c r="SBV41" s="173"/>
      <c r="SBW41" s="173"/>
      <c r="SBX41" s="173"/>
      <c r="SBY41" s="173"/>
      <c r="SBZ41" s="173"/>
      <c r="SCA41" s="173"/>
      <c r="SCB41" s="173"/>
      <c r="SCC41" s="173"/>
      <c r="SCD41" s="173"/>
      <c r="SCE41" s="173"/>
      <c r="SCF41" s="173"/>
      <c r="SCG41" s="173"/>
      <c r="SCH41" s="173"/>
      <c r="SCI41" s="173"/>
      <c r="SCJ41" s="173"/>
      <c r="SCK41" s="173"/>
      <c r="SCL41" s="173"/>
      <c r="SCM41" s="173"/>
      <c r="SCN41" s="173"/>
      <c r="SCO41" s="173"/>
      <c r="SCP41" s="173"/>
      <c r="SCQ41" s="173"/>
      <c r="SCR41" s="173"/>
      <c r="SCS41" s="173"/>
      <c r="SCT41" s="173"/>
      <c r="SCU41" s="173"/>
      <c r="SCV41" s="173"/>
      <c r="SCW41" s="173"/>
      <c r="SCX41" s="173"/>
      <c r="SCY41" s="173"/>
      <c r="SCZ41" s="173"/>
      <c r="SDA41" s="173"/>
      <c r="SDB41" s="173"/>
      <c r="SDC41" s="173"/>
      <c r="SDD41" s="173"/>
      <c r="SDE41" s="173"/>
      <c r="SDF41" s="173"/>
      <c r="SDG41" s="173"/>
      <c r="SDH41" s="173"/>
      <c r="SDI41" s="173"/>
      <c r="SDJ41" s="173"/>
      <c r="SDK41" s="173"/>
      <c r="SDL41" s="173"/>
      <c r="SDM41" s="173"/>
      <c r="SDN41" s="173"/>
      <c r="SDO41" s="173"/>
      <c r="SDP41" s="173"/>
      <c r="SDQ41" s="173"/>
      <c r="SDR41" s="173"/>
      <c r="SDS41" s="173"/>
      <c r="SDT41" s="173"/>
      <c r="SDU41" s="173"/>
      <c r="SDV41" s="173"/>
      <c r="SDW41" s="173"/>
      <c r="SDX41" s="173"/>
      <c r="SDY41" s="173"/>
      <c r="SDZ41" s="173"/>
      <c r="SEA41" s="173"/>
      <c r="SEB41" s="173"/>
      <c r="SEC41" s="173"/>
      <c r="SED41" s="173"/>
      <c r="SEE41" s="173"/>
      <c r="SEF41" s="173"/>
      <c r="SEG41" s="173"/>
      <c r="SEH41" s="173"/>
      <c r="SEI41" s="173"/>
      <c r="SEJ41" s="173"/>
      <c r="SEK41" s="173"/>
      <c r="SEL41" s="173"/>
      <c r="SEM41" s="173"/>
      <c r="SEN41" s="173"/>
      <c r="SEO41" s="173"/>
      <c r="SEP41" s="173"/>
      <c r="SEQ41" s="173"/>
      <c r="SER41" s="173"/>
      <c r="SES41" s="173"/>
      <c r="SET41" s="173"/>
      <c r="SEU41" s="173"/>
      <c r="SEV41" s="173"/>
      <c r="SEW41" s="173"/>
      <c r="SEX41" s="173"/>
      <c r="SEY41" s="173"/>
      <c r="SEZ41" s="173"/>
      <c r="SFA41" s="173"/>
      <c r="SFB41" s="173"/>
      <c r="SFC41" s="173"/>
      <c r="SFD41" s="173"/>
      <c r="SFE41" s="173"/>
      <c r="SFF41" s="173"/>
      <c r="SFG41" s="173"/>
      <c r="SFH41" s="173"/>
      <c r="SFI41" s="173"/>
      <c r="SFJ41" s="173"/>
      <c r="SFK41" s="173"/>
      <c r="SFL41" s="173"/>
      <c r="SFM41" s="173"/>
      <c r="SFN41" s="173"/>
      <c r="SFO41" s="173"/>
      <c r="SFP41" s="173"/>
      <c r="SFQ41" s="173"/>
      <c r="SFR41" s="173"/>
      <c r="SFS41" s="173"/>
      <c r="SFT41" s="173"/>
      <c r="SFU41" s="173"/>
      <c r="SFV41" s="173"/>
      <c r="SFW41" s="173"/>
      <c r="SFX41" s="173"/>
      <c r="SFY41" s="173"/>
      <c r="SFZ41" s="173"/>
      <c r="SGA41" s="173"/>
      <c r="SGB41" s="173"/>
      <c r="SGC41" s="173"/>
      <c r="SGD41" s="173"/>
      <c r="SGE41" s="173"/>
      <c r="SGF41" s="173"/>
      <c r="SGG41" s="173"/>
      <c r="SGH41" s="173"/>
      <c r="SGI41" s="173"/>
      <c r="SGJ41" s="173"/>
      <c r="SGK41" s="173"/>
      <c r="SGL41" s="173"/>
      <c r="SGM41" s="173"/>
      <c r="SGN41" s="173"/>
      <c r="SGO41" s="173"/>
      <c r="SGP41" s="173"/>
      <c r="SGQ41" s="173"/>
      <c r="SGR41" s="173"/>
      <c r="SGS41" s="173"/>
      <c r="SGT41" s="173"/>
      <c r="SGU41" s="173"/>
      <c r="SGV41" s="173"/>
      <c r="SGW41" s="173"/>
      <c r="SGX41" s="173"/>
      <c r="SGY41" s="173"/>
      <c r="SGZ41" s="173"/>
      <c r="SHA41" s="173"/>
      <c r="SHB41" s="173"/>
      <c r="SHC41" s="173"/>
      <c r="SHD41" s="173"/>
      <c r="SHE41" s="173"/>
      <c r="SHF41" s="173"/>
      <c r="SHG41" s="173"/>
      <c r="SHH41" s="173"/>
      <c r="SHI41" s="173"/>
      <c r="SHJ41" s="173"/>
      <c r="SHK41" s="173"/>
      <c r="SHL41" s="173"/>
      <c r="SHM41" s="173"/>
      <c r="SHN41" s="173"/>
      <c r="SHO41" s="173"/>
      <c r="SHP41" s="173"/>
      <c r="SHQ41" s="173"/>
      <c r="SHR41" s="173"/>
      <c r="SHS41" s="173"/>
      <c r="SHT41" s="173"/>
      <c r="SHU41" s="173"/>
      <c r="SHV41" s="173"/>
      <c r="SHW41" s="173"/>
      <c r="SHX41" s="173"/>
      <c r="SHY41" s="173"/>
      <c r="SHZ41" s="173"/>
      <c r="SIA41" s="173"/>
      <c r="SIB41" s="173"/>
      <c r="SIC41" s="173"/>
      <c r="SID41" s="173"/>
      <c r="SIE41" s="173"/>
      <c r="SIF41" s="173"/>
      <c r="SIG41" s="173"/>
      <c r="SIH41" s="173"/>
      <c r="SII41" s="173"/>
      <c r="SIJ41" s="173"/>
      <c r="SIK41" s="173"/>
      <c r="SIL41" s="173"/>
      <c r="SIM41" s="173"/>
      <c r="SIN41" s="173"/>
      <c r="SIO41" s="173"/>
      <c r="SIP41" s="173"/>
      <c r="SIQ41" s="173"/>
      <c r="SIR41" s="173"/>
      <c r="SIS41" s="173"/>
      <c r="SIT41" s="173"/>
      <c r="SIU41" s="173"/>
      <c r="SIV41" s="173"/>
      <c r="SIW41" s="173"/>
      <c r="SIX41" s="173"/>
      <c r="SIY41" s="173"/>
      <c r="SIZ41" s="173"/>
      <c r="SJA41" s="173"/>
      <c r="SJB41" s="173"/>
      <c r="SJC41" s="173"/>
      <c r="SJD41" s="173"/>
      <c r="SJE41" s="173"/>
      <c r="SJF41" s="173"/>
      <c r="SJG41" s="173"/>
      <c r="SJH41" s="173"/>
      <c r="SJI41" s="173"/>
      <c r="SJJ41" s="173"/>
      <c r="SJK41" s="173"/>
      <c r="SJL41" s="173"/>
      <c r="SJM41" s="173"/>
      <c r="SJN41" s="173"/>
      <c r="SJO41" s="173"/>
      <c r="SJP41" s="173"/>
      <c r="SJQ41" s="173"/>
      <c r="SJR41" s="173"/>
      <c r="SJS41" s="173"/>
      <c r="SJT41" s="173"/>
      <c r="SJU41" s="173"/>
      <c r="SJV41" s="173"/>
      <c r="SJW41" s="173"/>
      <c r="SJX41" s="173"/>
      <c r="SJY41" s="173"/>
      <c r="SJZ41" s="173"/>
      <c r="SKA41" s="173"/>
      <c r="SKB41" s="173"/>
      <c r="SKC41" s="173"/>
      <c r="SKD41" s="173"/>
      <c r="SKE41" s="173"/>
      <c r="SKF41" s="173"/>
      <c r="SKG41" s="173"/>
      <c r="SKH41" s="173"/>
      <c r="SKI41" s="173"/>
      <c r="SKJ41" s="173"/>
      <c r="SKK41" s="173"/>
      <c r="SKL41" s="173"/>
      <c r="SKM41" s="173"/>
      <c r="SKN41" s="173"/>
      <c r="SKO41" s="173"/>
      <c r="SKP41" s="173"/>
      <c r="SKQ41" s="173"/>
      <c r="SKR41" s="173"/>
      <c r="SKS41" s="173"/>
      <c r="SKT41" s="173"/>
      <c r="SKU41" s="173"/>
      <c r="SKV41" s="173"/>
      <c r="SKW41" s="173"/>
      <c r="SKX41" s="173"/>
      <c r="SKY41" s="173"/>
      <c r="SKZ41" s="173"/>
      <c r="SLA41" s="173"/>
      <c r="SLB41" s="173"/>
      <c r="SLC41" s="173"/>
      <c r="SLD41" s="173"/>
      <c r="SLE41" s="173"/>
      <c r="SLF41" s="173"/>
      <c r="SLG41" s="173"/>
      <c r="SLH41" s="173"/>
      <c r="SLI41" s="173"/>
      <c r="SLJ41" s="173"/>
      <c r="SLK41" s="173"/>
      <c r="SLL41" s="173"/>
      <c r="SLM41" s="173"/>
      <c r="SLN41" s="173"/>
      <c r="SLO41" s="173"/>
      <c r="SLP41" s="173"/>
      <c r="SLQ41" s="173"/>
      <c r="SLR41" s="173"/>
      <c r="SLS41" s="173"/>
      <c r="SLT41" s="173"/>
      <c r="SLU41" s="173"/>
      <c r="SLV41" s="173"/>
      <c r="SLW41" s="173"/>
      <c r="SLX41" s="173"/>
      <c r="SLY41" s="173"/>
      <c r="SLZ41" s="173"/>
      <c r="SMA41" s="173"/>
      <c r="SMB41" s="173"/>
      <c r="SMC41" s="173"/>
      <c r="SMD41" s="173"/>
      <c r="SME41" s="173"/>
      <c r="SMF41" s="173"/>
      <c r="SMG41" s="173"/>
      <c r="SMH41" s="173"/>
      <c r="SMI41" s="173"/>
      <c r="SMJ41" s="173"/>
      <c r="SMK41" s="173"/>
      <c r="SML41" s="173"/>
      <c r="SMM41" s="173"/>
      <c r="SMN41" s="173"/>
      <c r="SMO41" s="173"/>
      <c r="SMP41" s="173"/>
      <c r="SMQ41" s="173"/>
      <c r="SMR41" s="173"/>
      <c r="SMS41" s="173"/>
      <c r="SMT41" s="173"/>
      <c r="SMU41" s="173"/>
      <c r="SMV41" s="173"/>
      <c r="SMW41" s="173"/>
      <c r="SMX41" s="173"/>
      <c r="SMY41" s="173"/>
      <c r="SMZ41" s="173"/>
      <c r="SNA41" s="173"/>
      <c r="SNB41" s="173"/>
      <c r="SNC41" s="173"/>
      <c r="SND41" s="173"/>
      <c r="SNE41" s="173"/>
      <c r="SNF41" s="173"/>
      <c r="SNG41" s="173"/>
      <c r="SNH41" s="173"/>
      <c r="SNI41" s="173"/>
      <c r="SNJ41" s="173"/>
      <c r="SNK41" s="173"/>
      <c r="SNL41" s="173"/>
      <c r="SNM41" s="173"/>
      <c r="SNN41" s="173"/>
      <c r="SNO41" s="173"/>
      <c r="SNP41" s="173"/>
      <c r="SNQ41" s="173"/>
      <c r="SNR41" s="173"/>
      <c r="SNS41" s="173"/>
      <c r="SNT41" s="173"/>
      <c r="SNU41" s="173"/>
      <c r="SNV41" s="173"/>
      <c r="SNW41" s="173"/>
      <c r="SNX41" s="173"/>
      <c r="SNY41" s="173"/>
      <c r="SNZ41" s="173"/>
      <c r="SOA41" s="173"/>
      <c r="SOB41" s="173"/>
      <c r="SOC41" s="173"/>
      <c r="SOD41" s="173"/>
      <c r="SOE41" s="173"/>
      <c r="SOF41" s="173"/>
      <c r="SOG41" s="173"/>
      <c r="SOH41" s="173"/>
      <c r="SOI41" s="173"/>
      <c r="SOJ41" s="173"/>
      <c r="SOK41" s="173"/>
      <c r="SOL41" s="173"/>
      <c r="SOM41" s="173"/>
      <c r="SON41" s="173"/>
      <c r="SOO41" s="173"/>
      <c r="SOP41" s="173"/>
      <c r="SOQ41" s="173"/>
      <c r="SOR41" s="173"/>
      <c r="SOS41" s="173"/>
      <c r="SOT41" s="173"/>
      <c r="SOU41" s="173"/>
      <c r="SOV41" s="173"/>
      <c r="SOW41" s="173"/>
      <c r="SOX41" s="173"/>
      <c r="SOY41" s="173"/>
      <c r="SOZ41" s="173"/>
      <c r="SPA41" s="173"/>
      <c r="SPB41" s="173"/>
      <c r="SPC41" s="173"/>
      <c r="SPD41" s="173"/>
      <c r="SPE41" s="173"/>
      <c r="SPF41" s="173"/>
      <c r="SPG41" s="173"/>
      <c r="SPH41" s="173"/>
      <c r="SPI41" s="173"/>
      <c r="SPJ41" s="173"/>
      <c r="SPK41" s="173"/>
      <c r="SPL41" s="173"/>
      <c r="SPM41" s="173"/>
      <c r="SPN41" s="173"/>
      <c r="SPO41" s="173"/>
      <c r="SPP41" s="173"/>
      <c r="SPQ41" s="173"/>
      <c r="SPR41" s="173"/>
      <c r="SPS41" s="173"/>
      <c r="SPT41" s="173"/>
      <c r="SPU41" s="173"/>
      <c r="SPV41" s="173"/>
      <c r="SPW41" s="173"/>
      <c r="SPX41" s="173"/>
      <c r="SPY41" s="173"/>
      <c r="SPZ41" s="173"/>
      <c r="SQA41" s="173"/>
      <c r="SQB41" s="173"/>
      <c r="SQC41" s="173"/>
      <c r="SQD41" s="173"/>
      <c r="SQE41" s="173"/>
      <c r="SQF41" s="173"/>
      <c r="SQG41" s="173"/>
      <c r="SQH41" s="173"/>
      <c r="SQI41" s="173"/>
      <c r="SQJ41" s="173"/>
      <c r="SQK41" s="173"/>
      <c r="SQL41" s="173"/>
      <c r="SQM41" s="173"/>
      <c r="SQN41" s="173"/>
      <c r="SQO41" s="173"/>
      <c r="SQP41" s="173"/>
      <c r="SQQ41" s="173"/>
      <c r="SQR41" s="173"/>
      <c r="SQS41" s="173"/>
      <c r="SQT41" s="173"/>
      <c r="SQU41" s="173"/>
      <c r="SQV41" s="173"/>
      <c r="SQW41" s="173"/>
      <c r="SQX41" s="173"/>
      <c r="SQY41" s="173"/>
      <c r="SQZ41" s="173"/>
      <c r="SRA41" s="173"/>
      <c r="SRB41" s="173"/>
      <c r="SRC41" s="173"/>
      <c r="SRD41" s="173"/>
      <c r="SRE41" s="173"/>
      <c r="SRF41" s="173"/>
      <c r="SRG41" s="173"/>
      <c r="SRH41" s="173"/>
      <c r="SRI41" s="173"/>
      <c r="SRJ41" s="173"/>
      <c r="SRK41" s="173"/>
      <c r="SRL41" s="173"/>
      <c r="SRM41" s="173"/>
      <c r="SRN41" s="173"/>
      <c r="SRO41" s="173"/>
      <c r="SRP41" s="173"/>
      <c r="SRQ41" s="173"/>
      <c r="SRR41" s="173"/>
      <c r="SRS41" s="173"/>
      <c r="SRT41" s="173"/>
      <c r="SRU41" s="173"/>
      <c r="SRV41" s="173"/>
      <c r="SRW41" s="173"/>
      <c r="SRX41" s="173"/>
      <c r="SRY41" s="173"/>
      <c r="SRZ41" s="173"/>
      <c r="SSA41" s="173"/>
      <c r="SSB41" s="173"/>
      <c r="SSC41" s="173"/>
      <c r="SSD41" s="173"/>
      <c r="SSE41" s="173"/>
      <c r="SSF41" s="173"/>
      <c r="SSG41" s="173"/>
      <c r="SSH41" s="173"/>
      <c r="SSI41" s="173"/>
      <c r="SSJ41" s="173"/>
      <c r="SSK41" s="173"/>
      <c r="SSL41" s="173"/>
      <c r="SSM41" s="173"/>
      <c r="SSN41" s="173"/>
      <c r="SSO41" s="173"/>
      <c r="SSP41" s="173"/>
      <c r="SSQ41" s="173"/>
      <c r="SSR41" s="173"/>
      <c r="SSS41" s="173"/>
      <c r="SST41" s="173"/>
      <c r="SSU41" s="173"/>
      <c r="SSV41" s="173"/>
      <c r="SSW41" s="173"/>
      <c r="SSX41" s="173"/>
      <c r="SSY41" s="173"/>
      <c r="SSZ41" s="173"/>
      <c r="STA41" s="173"/>
      <c r="STB41" s="173"/>
      <c r="STC41" s="173"/>
      <c r="STD41" s="173"/>
      <c r="STE41" s="173"/>
      <c r="STF41" s="173"/>
      <c r="STG41" s="173"/>
      <c r="STH41" s="173"/>
      <c r="STI41" s="173"/>
      <c r="STJ41" s="173"/>
      <c r="STK41" s="173"/>
      <c r="STL41" s="173"/>
      <c r="STM41" s="173"/>
      <c r="STN41" s="173"/>
      <c r="STO41" s="173"/>
      <c r="STP41" s="173"/>
      <c r="STQ41" s="173"/>
      <c r="STR41" s="173"/>
      <c r="STS41" s="173"/>
      <c r="STT41" s="173"/>
      <c r="STU41" s="173"/>
      <c r="STV41" s="173"/>
      <c r="STW41" s="173"/>
      <c r="STX41" s="173"/>
      <c r="STY41" s="173"/>
      <c r="STZ41" s="173"/>
      <c r="SUA41" s="173"/>
      <c r="SUB41" s="173"/>
      <c r="SUC41" s="173"/>
      <c r="SUD41" s="173"/>
      <c r="SUE41" s="173"/>
      <c r="SUF41" s="173"/>
      <c r="SUG41" s="173"/>
      <c r="SUH41" s="173"/>
      <c r="SUI41" s="173"/>
      <c r="SUJ41" s="173"/>
      <c r="SUK41" s="173"/>
      <c r="SUL41" s="173"/>
      <c r="SUM41" s="173"/>
      <c r="SUN41" s="173"/>
      <c r="SUO41" s="173"/>
      <c r="SUP41" s="173"/>
      <c r="SUQ41" s="173"/>
      <c r="SUR41" s="173"/>
      <c r="SUS41" s="173"/>
      <c r="SUT41" s="173"/>
      <c r="SUU41" s="173"/>
      <c r="SUV41" s="173"/>
      <c r="SUW41" s="173"/>
      <c r="SUX41" s="173"/>
      <c r="SUY41" s="173"/>
      <c r="SUZ41" s="173"/>
      <c r="SVA41" s="173"/>
      <c r="SVB41" s="173"/>
      <c r="SVC41" s="173"/>
      <c r="SVD41" s="173"/>
      <c r="SVE41" s="173"/>
      <c r="SVF41" s="173"/>
      <c r="SVG41" s="173"/>
      <c r="SVH41" s="173"/>
      <c r="SVI41" s="173"/>
      <c r="SVJ41" s="173"/>
      <c r="SVK41" s="173"/>
      <c r="SVL41" s="173"/>
      <c r="SVM41" s="173"/>
      <c r="SVN41" s="173"/>
      <c r="SVO41" s="173"/>
      <c r="SVP41" s="173"/>
      <c r="SVQ41" s="173"/>
      <c r="SVR41" s="173"/>
      <c r="SVS41" s="173"/>
      <c r="SVT41" s="173"/>
      <c r="SVU41" s="173"/>
      <c r="SVV41" s="173"/>
      <c r="SVW41" s="173"/>
      <c r="SVX41" s="173"/>
      <c r="SVY41" s="173"/>
      <c r="SVZ41" s="173"/>
      <c r="SWA41" s="173"/>
      <c r="SWB41" s="173"/>
      <c r="SWC41" s="173"/>
      <c r="SWD41" s="173"/>
      <c r="SWE41" s="173"/>
      <c r="SWF41" s="173"/>
      <c r="SWG41" s="173"/>
      <c r="SWH41" s="173"/>
      <c r="SWI41" s="173"/>
      <c r="SWJ41" s="173"/>
      <c r="SWK41" s="173"/>
      <c r="SWL41" s="173"/>
      <c r="SWM41" s="173"/>
      <c r="SWN41" s="173"/>
      <c r="SWO41" s="173"/>
      <c r="SWP41" s="173"/>
      <c r="SWQ41" s="173"/>
      <c r="SWR41" s="173"/>
      <c r="SWS41" s="173"/>
      <c r="SWT41" s="173"/>
      <c r="SWU41" s="173"/>
      <c r="SWV41" s="173"/>
      <c r="SWW41" s="173"/>
      <c r="SWX41" s="173"/>
      <c r="SWY41" s="173"/>
      <c r="SWZ41" s="173"/>
      <c r="SXA41" s="173"/>
      <c r="SXB41" s="173"/>
      <c r="SXC41" s="173"/>
      <c r="SXD41" s="173"/>
      <c r="SXE41" s="173"/>
      <c r="SXF41" s="173"/>
      <c r="SXG41" s="173"/>
      <c r="SXH41" s="173"/>
      <c r="SXI41" s="173"/>
      <c r="SXJ41" s="173"/>
      <c r="SXK41" s="173"/>
      <c r="SXL41" s="173"/>
      <c r="SXM41" s="173"/>
      <c r="SXN41" s="173"/>
      <c r="SXO41" s="173"/>
      <c r="SXP41" s="173"/>
      <c r="SXQ41" s="173"/>
      <c r="SXR41" s="173"/>
      <c r="SXS41" s="173"/>
      <c r="SXT41" s="173"/>
      <c r="SXU41" s="173"/>
      <c r="SXV41" s="173"/>
      <c r="SXW41" s="173"/>
      <c r="SXX41" s="173"/>
      <c r="SXY41" s="173"/>
      <c r="SXZ41" s="173"/>
      <c r="SYA41" s="173"/>
      <c r="SYB41" s="173"/>
      <c r="SYC41" s="173"/>
      <c r="SYD41" s="173"/>
      <c r="SYE41" s="173"/>
      <c r="SYF41" s="173"/>
      <c r="SYG41" s="173"/>
      <c r="SYH41" s="173"/>
      <c r="SYI41" s="173"/>
      <c r="SYJ41" s="173"/>
      <c r="SYK41" s="173"/>
      <c r="SYL41" s="173"/>
      <c r="SYM41" s="173"/>
      <c r="SYN41" s="173"/>
      <c r="SYO41" s="173"/>
      <c r="SYP41" s="173"/>
      <c r="SYQ41" s="173"/>
      <c r="SYR41" s="173"/>
      <c r="SYS41" s="173"/>
      <c r="SYT41" s="173"/>
      <c r="SYU41" s="173"/>
      <c r="SYV41" s="173"/>
      <c r="SYW41" s="173"/>
      <c r="SYX41" s="173"/>
      <c r="SYY41" s="173"/>
      <c r="SYZ41" s="173"/>
      <c r="SZA41" s="173"/>
      <c r="SZB41" s="173"/>
      <c r="SZC41" s="173"/>
      <c r="SZD41" s="173"/>
      <c r="SZE41" s="173"/>
      <c r="SZF41" s="173"/>
      <c r="SZG41" s="173"/>
      <c r="SZH41" s="173"/>
      <c r="SZI41" s="173"/>
      <c r="SZJ41" s="173"/>
      <c r="SZK41" s="173"/>
      <c r="SZL41" s="173"/>
      <c r="SZM41" s="173"/>
      <c r="SZN41" s="173"/>
      <c r="SZO41" s="173"/>
      <c r="SZP41" s="173"/>
      <c r="SZQ41" s="173"/>
      <c r="SZR41" s="173"/>
      <c r="SZS41" s="173"/>
      <c r="SZT41" s="173"/>
      <c r="SZU41" s="173"/>
      <c r="SZV41" s="173"/>
      <c r="SZW41" s="173"/>
      <c r="SZX41" s="173"/>
      <c r="SZY41" s="173"/>
      <c r="SZZ41" s="173"/>
      <c r="TAA41" s="173"/>
      <c r="TAB41" s="173"/>
      <c r="TAC41" s="173"/>
      <c r="TAD41" s="173"/>
      <c r="TAE41" s="173"/>
      <c r="TAF41" s="173"/>
      <c r="TAG41" s="173"/>
      <c r="TAH41" s="173"/>
      <c r="TAI41" s="173"/>
      <c r="TAJ41" s="173"/>
      <c r="TAK41" s="173"/>
      <c r="TAL41" s="173"/>
      <c r="TAM41" s="173"/>
      <c r="TAN41" s="173"/>
      <c r="TAO41" s="173"/>
      <c r="TAP41" s="173"/>
      <c r="TAQ41" s="173"/>
      <c r="TAR41" s="173"/>
      <c r="TAS41" s="173"/>
      <c r="TAT41" s="173"/>
      <c r="TAU41" s="173"/>
      <c r="TAV41" s="173"/>
      <c r="TAW41" s="173"/>
      <c r="TAX41" s="173"/>
      <c r="TAY41" s="173"/>
      <c r="TAZ41" s="173"/>
      <c r="TBA41" s="173"/>
      <c r="TBB41" s="173"/>
      <c r="TBC41" s="173"/>
      <c r="TBD41" s="173"/>
      <c r="TBE41" s="173"/>
      <c r="TBF41" s="173"/>
      <c r="TBG41" s="173"/>
      <c r="TBH41" s="173"/>
      <c r="TBI41" s="173"/>
      <c r="TBJ41" s="173"/>
      <c r="TBK41" s="173"/>
      <c r="TBL41" s="173"/>
      <c r="TBM41" s="173"/>
      <c r="TBN41" s="173"/>
      <c r="TBO41" s="173"/>
      <c r="TBP41" s="173"/>
      <c r="TBQ41" s="173"/>
      <c r="TBR41" s="173"/>
      <c r="TBS41" s="173"/>
      <c r="TBT41" s="173"/>
      <c r="TBU41" s="173"/>
      <c r="TBV41" s="173"/>
      <c r="TBW41" s="173"/>
      <c r="TBX41" s="173"/>
      <c r="TBY41" s="173"/>
      <c r="TBZ41" s="173"/>
      <c r="TCA41" s="173"/>
      <c r="TCB41" s="173"/>
      <c r="TCC41" s="173"/>
      <c r="TCD41" s="173"/>
      <c r="TCE41" s="173"/>
      <c r="TCF41" s="173"/>
      <c r="TCG41" s="173"/>
      <c r="TCH41" s="173"/>
      <c r="TCI41" s="173"/>
      <c r="TCJ41" s="173"/>
      <c r="TCK41" s="173"/>
      <c r="TCL41" s="173"/>
      <c r="TCM41" s="173"/>
      <c r="TCN41" s="173"/>
      <c r="TCO41" s="173"/>
      <c r="TCP41" s="173"/>
      <c r="TCQ41" s="173"/>
      <c r="TCR41" s="173"/>
      <c r="TCS41" s="173"/>
      <c r="TCT41" s="173"/>
      <c r="TCU41" s="173"/>
      <c r="TCV41" s="173"/>
      <c r="TCW41" s="173"/>
      <c r="TCX41" s="173"/>
      <c r="TCY41" s="173"/>
      <c r="TCZ41" s="173"/>
      <c r="TDA41" s="173"/>
      <c r="TDB41" s="173"/>
      <c r="TDC41" s="173"/>
      <c r="TDD41" s="173"/>
      <c r="TDE41" s="173"/>
      <c r="TDF41" s="173"/>
      <c r="TDG41" s="173"/>
      <c r="TDH41" s="173"/>
      <c r="TDI41" s="173"/>
      <c r="TDJ41" s="173"/>
      <c r="TDK41" s="173"/>
      <c r="TDL41" s="173"/>
      <c r="TDM41" s="173"/>
      <c r="TDN41" s="173"/>
      <c r="TDO41" s="173"/>
      <c r="TDP41" s="173"/>
      <c r="TDQ41" s="173"/>
      <c r="TDR41" s="173"/>
      <c r="TDS41" s="173"/>
      <c r="TDT41" s="173"/>
      <c r="TDU41" s="173"/>
      <c r="TDV41" s="173"/>
      <c r="TDW41" s="173"/>
      <c r="TDX41" s="173"/>
      <c r="TDY41" s="173"/>
      <c r="TDZ41" s="173"/>
      <c r="TEA41" s="173"/>
      <c r="TEB41" s="173"/>
      <c r="TEC41" s="173"/>
      <c r="TED41" s="173"/>
      <c r="TEE41" s="173"/>
      <c r="TEF41" s="173"/>
      <c r="TEG41" s="173"/>
      <c r="TEH41" s="173"/>
      <c r="TEI41" s="173"/>
      <c r="TEJ41" s="173"/>
      <c r="TEK41" s="173"/>
      <c r="TEL41" s="173"/>
      <c r="TEM41" s="173"/>
      <c r="TEN41" s="173"/>
      <c r="TEO41" s="173"/>
      <c r="TEP41" s="173"/>
      <c r="TEQ41" s="173"/>
      <c r="TER41" s="173"/>
      <c r="TES41" s="173"/>
      <c r="TET41" s="173"/>
      <c r="TEU41" s="173"/>
      <c r="TEV41" s="173"/>
      <c r="TEW41" s="173"/>
      <c r="TEX41" s="173"/>
      <c r="TEY41" s="173"/>
      <c r="TEZ41" s="173"/>
      <c r="TFA41" s="173"/>
      <c r="TFB41" s="173"/>
      <c r="TFC41" s="173"/>
      <c r="TFD41" s="173"/>
      <c r="TFE41" s="173"/>
      <c r="TFF41" s="173"/>
      <c r="TFG41" s="173"/>
      <c r="TFH41" s="173"/>
      <c r="TFI41" s="173"/>
      <c r="TFJ41" s="173"/>
      <c r="TFK41" s="173"/>
      <c r="TFL41" s="173"/>
      <c r="TFM41" s="173"/>
      <c r="TFN41" s="173"/>
      <c r="TFO41" s="173"/>
      <c r="TFP41" s="173"/>
      <c r="TFQ41" s="173"/>
      <c r="TFR41" s="173"/>
      <c r="TFS41" s="173"/>
      <c r="TFT41" s="173"/>
      <c r="TFU41" s="173"/>
      <c r="TFV41" s="173"/>
      <c r="TFW41" s="173"/>
      <c r="TFX41" s="173"/>
      <c r="TFY41" s="173"/>
      <c r="TFZ41" s="173"/>
      <c r="TGA41" s="173"/>
      <c r="TGB41" s="173"/>
      <c r="TGC41" s="173"/>
      <c r="TGD41" s="173"/>
      <c r="TGE41" s="173"/>
      <c r="TGF41" s="173"/>
      <c r="TGG41" s="173"/>
      <c r="TGH41" s="173"/>
      <c r="TGI41" s="173"/>
      <c r="TGJ41" s="173"/>
      <c r="TGK41" s="173"/>
      <c r="TGL41" s="173"/>
      <c r="TGM41" s="173"/>
      <c r="TGN41" s="173"/>
      <c r="TGO41" s="173"/>
      <c r="TGP41" s="173"/>
      <c r="TGQ41" s="173"/>
      <c r="TGR41" s="173"/>
      <c r="TGS41" s="173"/>
      <c r="TGT41" s="173"/>
      <c r="TGU41" s="173"/>
      <c r="TGV41" s="173"/>
      <c r="TGW41" s="173"/>
      <c r="TGX41" s="173"/>
      <c r="TGY41" s="173"/>
      <c r="TGZ41" s="173"/>
      <c r="THA41" s="173"/>
      <c r="THB41" s="173"/>
      <c r="THC41" s="173"/>
      <c r="THD41" s="173"/>
      <c r="THE41" s="173"/>
      <c r="THF41" s="173"/>
      <c r="THG41" s="173"/>
      <c r="THH41" s="173"/>
      <c r="THI41" s="173"/>
      <c r="THJ41" s="173"/>
      <c r="THK41" s="173"/>
      <c r="THL41" s="173"/>
      <c r="THM41" s="173"/>
      <c r="THN41" s="173"/>
      <c r="THO41" s="173"/>
      <c r="THP41" s="173"/>
      <c r="THQ41" s="173"/>
      <c r="THR41" s="173"/>
      <c r="THS41" s="173"/>
      <c r="THT41" s="173"/>
      <c r="THU41" s="173"/>
      <c r="THV41" s="173"/>
      <c r="THW41" s="173"/>
      <c r="THX41" s="173"/>
      <c r="THY41" s="173"/>
      <c r="THZ41" s="173"/>
      <c r="TIA41" s="173"/>
      <c r="TIB41" s="173"/>
      <c r="TIC41" s="173"/>
      <c r="TID41" s="173"/>
      <c r="TIE41" s="173"/>
      <c r="TIF41" s="173"/>
      <c r="TIG41" s="173"/>
      <c r="TIH41" s="173"/>
      <c r="TII41" s="173"/>
      <c r="TIJ41" s="173"/>
      <c r="TIK41" s="173"/>
      <c r="TIL41" s="173"/>
      <c r="TIM41" s="173"/>
      <c r="TIN41" s="173"/>
      <c r="TIO41" s="173"/>
      <c r="TIP41" s="173"/>
      <c r="TIQ41" s="173"/>
      <c r="TIR41" s="173"/>
      <c r="TIS41" s="173"/>
      <c r="TIT41" s="173"/>
      <c r="TIU41" s="173"/>
      <c r="TIV41" s="173"/>
      <c r="TIW41" s="173"/>
      <c r="TIX41" s="173"/>
      <c r="TIY41" s="173"/>
      <c r="TIZ41" s="173"/>
      <c r="TJA41" s="173"/>
      <c r="TJB41" s="173"/>
      <c r="TJC41" s="173"/>
      <c r="TJD41" s="173"/>
      <c r="TJE41" s="173"/>
      <c r="TJF41" s="173"/>
      <c r="TJG41" s="173"/>
      <c r="TJH41" s="173"/>
      <c r="TJI41" s="173"/>
      <c r="TJJ41" s="173"/>
      <c r="TJK41" s="173"/>
      <c r="TJL41" s="173"/>
      <c r="TJM41" s="173"/>
      <c r="TJN41" s="173"/>
      <c r="TJO41" s="173"/>
      <c r="TJP41" s="173"/>
      <c r="TJQ41" s="173"/>
      <c r="TJR41" s="173"/>
      <c r="TJS41" s="173"/>
      <c r="TJT41" s="173"/>
      <c r="TJU41" s="173"/>
      <c r="TJV41" s="173"/>
      <c r="TJW41" s="173"/>
      <c r="TJX41" s="173"/>
      <c r="TJY41" s="173"/>
      <c r="TJZ41" s="173"/>
      <c r="TKA41" s="173"/>
      <c r="TKB41" s="173"/>
      <c r="TKC41" s="173"/>
      <c r="TKD41" s="173"/>
      <c r="TKE41" s="173"/>
      <c r="TKF41" s="173"/>
      <c r="TKG41" s="173"/>
      <c r="TKH41" s="173"/>
      <c r="TKI41" s="173"/>
      <c r="TKJ41" s="173"/>
      <c r="TKK41" s="173"/>
      <c r="TKL41" s="173"/>
      <c r="TKM41" s="173"/>
      <c r="TKN41" s="173"/>
      <c r="TKO41" s="173"/>
      <c r="TKP41" s="173"/>
      <c r="TKQ41" s="173"/>
      <c r="TKR41" s="173"/>
      <c r="TKS41" s="173"/>
      <c r="TKT41" s="173"/>
      <c r="TKU41" s="173"/>
      <c r="TKV41" s="173"/>
      <c r="TKW41" s="173"/>
      <c r="TKX41" s="173"/>
      <c r="TKY41" s="173"/>
      <c r="TKZ41" s="173"/>
      <c r="TLA41" s="173"/>
      <c r="TLB41" s="173"/>
      <c r="TLC41" s="173"/>
      <c r="TLD41" s="173"/>
      <c r="TLE41" s="173"/>
      <c r="TLF41" s="173"/>
      <c r="TLG41" s="173"/>
      <c r="TLH41" s="173"/>
      <c r="TLI41" s="173"/>
      <c r="TLJ41" s="173"/>
      <c r="TLK41" s="173"/>
      <c r="TLL41" s="173"/>
      <c r="TLM41" s="173"/>
      <c r="TLN41" s="173"/>
      <c r="TLO41" s="173"/>
      <c r="TLP41" s="173"/>
      <c r="TLQ41" s="173"/>
      <c r="TLR41" s="173"/>
      <c r="TLS41" s="173"/>
      <c r="TLT41" s="173"/>
      <c r="TLU41" s="173"/>
      <c r="TLV41" s="173"/>
      <c r="TLW41" s="173"/>
      <c r="TLX41" s="173"/>
      <c r="TLY41" s="173"/>
      <c r="TLZ41" s="173"/>
      <c r="TMA41" s="173"/>
      <c r="TMB41" s="173"/>
      <c r="TMC41" s="173"/>
      <c r="TMD41" s="173"/>
      <c r="TME41" s="173"/>
      <c r="TMF41" s="173"/>
      <c r="TMG41" s="173"/>
      <c r="TMH41" s="173"/>
      <c r="TMI41" s="173"/>
      <c r="TMJ41" s="173"/>
      <c r="TMK41" s="173"/>
      <c r="TML41" s="173"/>
      <c r="TMM41" s="173"/>
      <c r="TMN41" s="173"/>
      <c r="TMO41" s="173"/>
      <c r="TMP41" s="173"/>
      <c r="TMQ41" s="173"/>
      <c r="TMR41" s="173"/>
      <c r="TMS41" s="173"/>
      <c r="TMT41" s="173"/>
      <c r="TMU41" s="173"/>
      <c r="TMV41" s="173"/>
      <c r="TMW41" s="173"/>
      <c r="TMX41" s="173"/>
      <c r="TMY41" s="173"/>
      <c r="TMZ41" s="173"/>
      <c r="TNA41" s="173"/>
      <c r="TNB41" s="173"/>
      <c r="TNC41" s="173"/>
      <c r="TND41" s="173"/>
      <c r="TNE41" s="173"/>
      <c r="TNF41" s="173"/>
      <c r="TNG41" s="173"/>
      <c r="TNH41" s="173"/>
      <c r="TNI41" s="173"/>
      <c r="TNJ41" s="173"/>
      <c r="TNK41" s="173"/>
      <c r="TNL41" s="173"/>
      <c r="TNM41" s="173"/>
      <c r="TNN41" s="173"/>
      <c r="TNO41" s="173"/>
      <c r="TNP41" s="173"/>
      <c r="TNQ41" s="173"/>
      <c r="TNR41" s="173"/>
      <c r="TNS41" s="173"/>
      <c r="TNT41" s="173"/>
      <c r="TNU41" s="173"/>
      <c r="TNV41" s="173"/>
      <c r="TNW41" s="173"/>
      <c r="TNX41" s="173"/>
      <c r="TNY41" s="173"/>
      <c r="TNZ41" s="173"/>
      <c r="TOA41" s="173"/>
      <c r="TOB41" s="173"/>
      <c r="TOC41" s="173"/>
      <c r="TOD41" s="173"/>
      <c r="TOE41" s="173"/>
      <c r="TOF41" s="173"/>
      <c r="TOG41" s="173"/>
      <c r="TOH41" s="173"/>
      <c r="TOI41" s="173"/>
      <c r="TOJ41" s="173"/>
      <c r="TOK41" s="173"/>
      <c r="TOL41" s="173"/>
      <c r="TOM41" s="173"/>
      <c r="TON41" s="173"/>
      <c r="TOO41" s="173"/>
      <c r="TOP41" s="173"/>
      <c r="TOQ41" s="173"/>
      <c r="TOR41" s="173"/>
      <c r="TOS41" s="173"/>
      <c r="TOT41" s="173"/>
      <c r="TOU41" s="173"/>
      <c r="TOV41" s="173"/>
      <c r="TOW41" s="173"/>
      <c r="TOX41" s="173"/>
      <c r="TOY41" s="173"/>
      <c r="TOZ41" s="173"/>
      <c r="TPA41" s="173"/>
      <c r="TPB41" s="173"/>
      <c r="TPC41" s="173"/>
      <c r="TPD41" s="173"/>
      <c r="TPE41" s="173"/>
      <c r="TPF41" s="173"/>
      <c r="TPG41" s="173"/>
      <c r="TPH41" s="173"/>
      <c r="TPI41" s="173"/>
      <c r="TPJ41" s="173"/>
      <c r="TPK41" s="173"/>
      <c r="TPL41" s="173"/>
      <c r="TPM41" s="173"/>
      <c r="TPN41" s="173"/>
      <c r="TPO41" s="173"/>
      <c r="TPP41" s="173"/>
      <c r="TPQ41" s="173"/>
      <c r="TPR41" s="173"/>
      <c r="TPS41" s="173"/>
      <c r="TPT41" s="173"/>
      <c r="TPU41" s="173"/>
      <c r="TPV41" s="173"/>
      <c r="TPW41" s="173"/>
      <c r="TPX41" s="173"/>
      <c r="TPY41" s="173"/>
      <c r="TPZ41" s="173"/>
      <c r="TQA41" s="173"/>
      <c r="TQB41" s="173"/>
      <c r="TQC41" s="173"/>
      <c r="TQD41" s="173"/>
      <c r="TQE41" s="173"/>
      <c r="TQF41" s="173"/>
      <c r="TQG41" s="173"/>
      <c r="TQH41" s="173"/>
      <c r="TQI41" s="173"/>
      <c r="TQJ41" s="173"/>
      <c r="TQK41" s="173"/>
      <c r="TQL41" s="173"/>
      <c r="TQM41" s="173"/>
      <c r="TQN41" s="173"/>
      <c r="TQO41" s="173"/>
      <c r="TQP41" s="173"/>
      <c r="TQQ41" s="173"/>
      <c r="TQR41" s="173"/>
      <c r="TQS41" s="173"/>
      <c r="TQT41" s="173"/>
      <c r="TQU41" s="173"/>
      <c r="TQV41" s="173"/>
      <c r="TQW41" s="173"/>
      <c r="TQX41" s="173"/>
      <c r="TQY41" s="173"/>
      <c r="TQZ41" s="173"/>
      <c r="TRA41" s="173"/>
      <c r="TRB41" s="173"/>
      <c r="TRC41" s="173"/>
      <c r="TRD41" s="173"/>
      <c r="TRE41" s="173"/>
      <c r="TRF41" s="173"/>
      <c r="TRG41" s="173"/>
      <c r="TRH41" s="173"/>
      <c r="TRI41" s="173"/>
      <c r="TRJ41" s="173"/>
      <c r="TRK41" s="173"/>
      <c r="TRL41" s="173"/>
      <c r="TRM41" s="173"/>
      <c r="TRN41" s="173"/>
      <c r="TRO41" s="173"/>
      <c r="TRP41" s="173"/>
      <c r="TRQ41" s="173"/>
      <c r="TRR41" s="173"/>
      <c r="TRS41" s="173"/>
      <c r="TRT41" s="173"/>
      <c r="TRU41" s="173"/>
      <c r="TRV41" s="173"/>
      <c r="TRW41" s="173"/>
      <c r="TRX41" s="173"/>
      <c r="TRY41" s="173"/>
      <c r="TRZ41" s="173"/>
      <c r="TSA41" s="173"/>
      <c r="TSB41" s="173"/>
      <c r="TSC41" s="173"/>
      <c r="TSD41" s="173"/>
      <c r="TSE41" s="173"/>
      <c r="TSF41" s="173"/>
      <c r="TSG41" s="173"/>
      <c r="TSH41" s="173"/>
      <c r="TSI41" s="173"/>
      <c r="TSJ41" s="173"/>
      <c r="TSK41" s="173"/>
      <c r="TSL41" s="173"/>
      <c r="TSM41" s="173"/>
      <c r="TSN41" s="173"/>
      <c r="TSO41" s="173"/>
      <c r="TSP41" s="173"/>
      <c r="TSQ41" s="173"/>
      <c r="TSR41" s="173"/>
      <c r="TSS41" s="173"/>
      <c r="TST41" s="173"/>
      <c r="TSU41" s="173"/>
      <c r="TSV41" s="173"/>
      <c r="TSW41" s="173"/>
      <c r="TSX41" s="173"/>
      <c r="TSY41" s="173"/>
      <c r="TSZ41" s="173"/>
      <c r="TTA41" s="173"/>
      <c r="TTB41" s="173"/>
      <c r="TTC41" s="173"/>
      <c r="TTD41" s="173"/>
      <c r="TTE41" s="173"/>
      <c r="TTF41" s="173"/>
      <c r="TTG41" s="173"/>
      <c r="TTH41" s="173"/>
      <c r="TTI41" s="173"/>
      <c r="TTJ41" s="173"/>
      <c r="TTK41" s="173"/>
      <c r="TTL41" s="173"/>
      <c r="TTM41" s="173"/>
      <c r="TTN41" s="173"/>
      <c r="TTO41" s="173"/>
      <c r="TTP41" s="173"/>
      <c r="TTQ41" s="173"/>
      <c r="TTR41" s="173"/>
      <c r="TTS41" s="173"/>
      <c r="TTT41" s="173"/>
      <c r="TTU41" s="173"/>
      <c r="TTV41" s="173"/>
      <c r="TTW41" s="173"/>
      <c r="TTX41" s="173"/>
      <c r="TTY41" s="173"/>
      <c r="TTZ41" s="173"/>
      <c r="TUA41" s="173"/>
      <c r="TUB41" s="173"/>
      <c r="TUC41" s="173"/>
      <c r="TUD41" s="173"/>
      <c r="TUE41" s="173"/>
      <c r="TUF41" s="173"/>
      <c r="TUG41" s="173"/>
      <c r="TUH41" s="173"/>
      <c r="TUI41" s="173"/>
      <c r="TUJ41" s="173"/>
      <c r="TUK41" s="173"/>
      <c r="TUL41" s="173"/>
      <c r="TUM41" s="173"/>
      <c r="TUN41" s="173"/>
      <c r="TUO41" s="173"/>
      <c r="TUP41" s="173"/>
      <c r="TUQ41" s="173"/>
      <c r="TUR41" s="173"/>
      <c r="TUS41" s="173"/>
      <c r="TUT41" s="173"/>
      <c r="TUU41" s="173"/>
      <c r="TUV41" s="173"/>
      <c r="TUW41" s="173"/>
      <c r="TUX41" s="173"/>
      <c r="TUY41" s="173"/>
      <c r="TUZ41" s="173"/>
      <c r="TVA41" s="173"/>
      <c r="TVB41" s="173"/>
      <c r="TVC41" s="173"/>
      <c r="TVD41" s="173"/>
      <c r="TVE41" s="173"/>
      <c r="TVF41" s="173"/>
      <c r="TVG41" s="173"/>
      <c r="TVH41" s="173"/>
      <c r="TVI41" s="173"/>
      <c r="TVJ41" s="173"/>
      <c r="TVK41" s="173"/>
      <c r="TVL41" s="173"/>
      <c r="TVM41" s="173"/>
      <c r="TVN41" s="173"/>
      <c r="TVO41" s="173"/>
      <c r="TVP41" s="173"/>
      <c r="TVQ41" s="173"/>
      <c r="TVR41" s="173"/>
      <c r="TVS41" s="173"/>
      <c r="TVT41" s="173"/>
      <c r="TVU41" s="173"/>
      <c r="TVV41" s="173"/>
      <c r="TVW41" s="173"/>
      <c r="TVX41" s="173"/>
      <c r="TVY41" s="173"/>
      <c r="TVZ41" s="173"/>
      <c r="TWA41" s="173"/>
      <c r="TWB41" s="173"/>
      <c r="TWC41" s="173"/>
      <c r="TWD41" s="173"/>
      <c r="TWE41" s="173"/>
      <c r="TWF41" s="173"/>
      <c r="TWG41" s="173"/>
      <c r="TWH41" s="173"/>
      <c r="TWI41" s="173"/>
      <c r="TWJ41" s="173"/>
      <c r="TWK41" s="173"/>
      <c r="TWL41" s="173"/>
      <c r="TWM41" s="173"/>
      <c r="TWN41" s="173"/>
      <c r="TWO41" s="173"/>
      <c r="TWP41" s="173"/>
      <c r="TWQ41" s="173"/>
      <c r="TWR41" s="173"/>
      <c r="TWS41" s="173"/>
      <c r="TWT41" s="173"/>
      <c r="TWU41" s="173"/>
      <c r="TWV41" s="173"/>
      <c r="TWW41" s="173"/>
      <c r="TWX41" s="173"/>
      <c r="TWY41" s="173"/>
      <c r="TWZ41" s="173"/>
      <c r="TXA41" s="173"/>
      <c r="TXB41" s="173"/>
      <c r="TXC41" s="173"/>
      <c r="TXD41" s="173"/>
      <c r="TXE41" s="173"/>
      <c r="TXF41" s="173"/>
      <c r="TXG41" s="173"/>
      <c r="TXH41" s="173"/>
      <c r="TXI41" s="173"/>
      <c r="TXJ41" s="173"/>
      <c r="TXK41" s="173"/>
      <c r="TXL41" s="173"/>
      <c r="TXM41" s="173"/>
      <c r="TXN41" s="173"/>
      <c r="TXO41" s="173"/>
      <c r="TXP41" s="173"/>
      <c r="TXQ41" s="173"/>
      <c r="TXR41" s="173"/>
      <c r="TXS41" s="173"/>
      <c r="TXT41" s="173"/>
      <c r="TXU41" s="173"/>
      <c r="TXV41" s="173"/>
      <c r="TXW41" s="173"/>
      <c r="TXX41" s="173"/>
      <c r="TXY41" s="173"/>
      <c r="TXZ41" s="173"/>
      <c r="TYA41" s="173"/>
      <c r="TYB41" s="173"/>
      <c r="TYC41" s="173"/>
      <c r="TYD41" s="173"/>
      <c r="TYE41" s="173"/>
      <c r="TYF41" s="173"/>
      <c r="TYG41" s="173"/>
      <c r="TYH41" s="173"/>
      <c r="TYI41" s="173"/>
      <c r="TYJ41" s="173"/>
      <c r="TYK41" s="173"/>
      <c r="TYL41" s="173"/>
      <c r="TYM41" s="173"/>
      <c r="TYN41" s="173"/>
      <c r="TYO41" s="173"/>
      <c r="TYP41" s="173"/>
      <c r="TYQ41" s="173"/>
      <c r="TYR41" s="173"/>
      <c r="TYS41" s="173"/>
      <c r="TYT41" s="173"/>
      <c r="TYU41" s="173"/>
      <c r="TYV41" s="173"/>
      <c r="TYW41" s="173"/>
      <c r="TYX41" s="173"/>
      <c r="TYY41" s="173"/>
      <c r="TYZ41" s="173"/>
      <c r="TZA41" s="173"/>
      <c r="TZB41" s="173"/>
      <c r="TZC41" s="173"/>
      <c r="TZD41" s="173"/>
      <c r="TZE41" s="173"/>
      <c r="TZF41" s="173"/>
      <c r="TZG41" s="173"/>
      <c r="TZH41" s="173"/>
      <c r="TZI41" s="173"/>
      <c r="TZJ41" s="173"/>
      <c r="TZK41" s="173"/>
      <c r="TZL41" s="173"/>
      <c r="TZM41" s="173"/>
      <c r="TZN41" s="173"/>
      <c r="TZO41" s="173"/>
      <c r="TZP41" s="173"/>
      <c r="TZQ41" s="173"/>
      <c r="TZR41" s="173"/>
      <c r="TZS41" s="173"/>
      <c r="TZT41" s="173"/>
      <c r="TZU41" s="173"/>
      <c r="TZV41" s="173"/>
      <c r="TZW41" s="173"/>
      <c r="TZX41" s="173"/>
      <c r="TZY41" s="173"/>
      <c r="TZZ41" s="173"/>
      <c r="UAA41" s="173"/>
      <c r="UAB41" s="173"/>
      <c r="UAC41" s="173"/>
      <c r="UAD41" s="173"/>
      <c r="UAE41" s="173"/>
      <c r="UAF41" s="173"/>
      <c r="UAG41" s="173"/>
      <c r="UAH41" s="173"/>
      <c r="UAI41" s="173"/>
      <c r="UAJ41" s="173"/>
      <c r="UAK41" s="173"/>
      <c r="UAL41" s="173"/>
      <c r="UAM41" s="173"/>
      <c r="UAN41" s="173"/>
      <c r="UAO41" s="173"/>
      <c r="UAP41" s="173"/>
      <c r="UAQ41" s="173"/>
      <c r="UAR41" s="173"/>
      <c r="UAS41" s="173"/>
      <c r="UAT41" s="173"/>
      <c r="UAU41" s="173"/>
      <c r="UAV41" s="173"/>
      <c r="UAW41" s="173"/>
      <c r="UAX41" s="173"/>
      <c r="UAY41" s="173"/>
      <c r="UAZ41" s="173"/>
      <c r="UBA41" s="173"/>
      <c r="UBB41" s="173"/>
      <c r="UBC41" s="173"/>
      <c r="UBD41" s="173"/>
      <c r="UBE41" s="173"/>
      <c r="UBF41" s="173"/>
      <c r="UBG41" s="173"/>
      <c r="UBH41" s="173"/>
      <c r="UBI41" s="173"/>
      <c r="UBJ41" s="173"/>
      <c r="UBK41" s="173"/>
      <c r="UBL41" s="173"/>
      <c r="UBM41" s="173"/>
      <c r="UBN41" s="173"/>
      <c r="UBO41" s="173"/>
      <c r="UBP41" s="173"/>
      <c r="UBQ41" s="173"/>
      <c r="UBR41" s="173"/>
      <c r="UBS41" s="173"/>
      <c r="UBT41" s="173"/>
      <c r="UBU41" s="173"/>
      <c r="UBV41" s="173"/>
      <c r="UBW41" s="173"/>
      <c r="UBX41" s="173"/>
      <c r="UBY41" s="173"/>
      <c r="UBZ41" s="173"/>
      <c r="UCA41" s="173"/>
      <c r="UCB41" s="173"/>
      <c r="UCC41" s="173"/>
      <c r="UCD41" s="173"/>
      <c r="UCE41" s="173"/>
      <c r="UCF41" s="173"/>
      <c r="UCG41" s="173"/>
      <c r="UCH41" s="173"/>
      <c r="UCI41" s="173"/>
      <c r="UCJ41" s="173"/>
      <c r="UCK41" s="173"/>
      <c r="UCL41" s="173"/>
      <c r="UCM41" s="173"/>
      <c r="UCN41" s="173"/>
      <c r="UCO41" s="173"/>
      <c r="UCP41" s="173"/>
      <c r="UCQ41" s="173"/>
      <c r="UCR41" s="173"/>
      <c r="UCS41" s="173"/>
      <c r="UCT41" s="173"/>
      <c r="UCU41" s="173"/>
      <c r="UCV41" s="173"/>
      <c r="UCW41" s="173"/>
      <c r="UCX41" s="173"/>
      <c r="UCY41" s="173"/>
      <c r="UCZ41" s="173"/>
      <c r="UDA41" s="173"/>
      <c r="UDB41" s="173"/>
      <c r="UDC41" s="173"/>
      <c r="UDD41" s="173"/>
      <c r="UDE41" s="173"/>
      <c r="UDF41" s="173"/>
      <c r="UDG41" s="173"/>
      <c r="UDH41" s="173"/>
      <c r="UDI41" s="173"/>
      <c r="UDJ41" s="173"/>
      <c r="UDK41" s="173"/>
      <c r="UDL41" s="173"/>
      <c r="UDM41" s="173"/>
      <c r="UDN41" s="173"/>
      <c r="UDO41" s="173"/>
      <c r="UDP41" s="173"/>
      <c r="UDQ41" s="173"/>
      <c r="UDR41" s="173"/>
      <c r="UDS41" s="173"/>
      <c r="UDT41" s="173"/>
      <c r="UDU41" s="173"/>
      <c r="UDV41" s="173"/>
      <c r="UDW41" s="173"/>
      <c r="UDX41" s="173"/>
      <c r="UDY41" s="173"/>
      <c r="UDZ41" s="173"/>
      <c r="UEA41" s="173"/>
      <c r="UEB41" s="173"/>
      <c r="UEC41" s="173"/>
      <c r="UED41" s="173"/>
      <c r="UEE41" s="173"/>
      <c r="UEF41" s="173"/>
      <c r="UEG41" s="173"/>
      <c r="UEH41" s="173"/>
      <c r="UEI41" s="173"/>
      <c r="UEJ41" s="173"/>
      <c r="UEK41" s="173"/>
      <c r="UEL41" s="173"/>
      <c r="UEM41" s="173"/>
      <c r="UEN41" s="173"/>
      <c r="UEO41" s="173"/>
      <c r="UEP41" s="173"/>
      <c r="UEQ41" s="173"/>
      <c r="UER41" s="173"/>
      <c r="UES41" s="173"/>
      <c r="UET41" s="173"/>
      <c r="UEU41" s="173"/>
      <c r="UEV41" s="173"/>
      <c r="UEW41" s="173"/>
      <c r="UEX41" s="173"/>
      <c r="UEY41" s="173"/>
      <c r="UEZ41" s="173"/>
      <c r="UFA41" s="173"/>
      <c r="UFB41" s="173"/>
      <c r="UFC41" s="173"/>
      <c r="UFD41" s="173"/>
      <c r="UFE41" s="173"/>
      <c r="UFF41" s="173"/>
      <c r="UFG41" s="173"/>
      <c r="UFH41" s="173"/>
      <c r="UFI41" s="173"/>
      <c r="UFJ41" s="173"/>
      <c r="UFK41" s="173"/>
      <c r="UFL41" s="173"/>
      <c r="UFM41" s="173"/>
      <c r="UFN41" s="173"/>
      <c r="UFO41" s="173"/>
      <c r="UFP41" s="173"/>
      <c r="UFQ41" s="173"/>
      <c r="UFR41" s="173"/>
      <c r="UFS41" s="173"/>
      <c r="UFT41" s="173"/>
      <c r="UFU41" s="173"/>
      <c r="UFV41" s="173"/>
      <c r="UFW41" s="173"/>
      <c r="UFX41" s="173"/>
      <c r="UFY41" s="173"/>
      <c r="UFZ41" s="173"/>
      <c r="UGA41" s="173"/>
      <c r="UGB41" s="173"/>
      <c r="UGC41" s="173"/>
      <c r="UGD41" s="173"/>
      <c r="UGE41" s="173"/>
      <c r="UGF41" s="173"/>
      <c r="UGG41" s="173"/>
      <c r="UGH41" s="173"/>
      <c r="UGI41" s="173"/>
      <c r="UGJ41" s="173"/>
      <c r="UGK41" s="173"/>
      <c r="UGL41" s="173"/>
      <c r="UGM41" s="173"/>
      <c r="UGN41" s="173"/>
      <c r="UGO41" s="173"/>
      <c r="UGP41" s="173"/>
      <c r="UGQ41" s="173"/>
      <c r="UGR41" s="173"/>
      <c r="UGS41" s="173"/>
      <c r="UGT41" s="173"/>
      <c r="UGU41" s="173"/>
      <c r="UGV41" s="173"/>
      <c r="UGW41" s="173"/>
      <c r="UGX41" s="173"/>
      <c r="UGY41" s="173"/>
      <c r="UGZ41" s="173"/>
      <c r="UHA41" s="173"/>
      <c r="UHB41" s="173"/>
      <c r="UHC41" s="173"/>
      <c r="UHD41" s="173"/>
      <c r="UHE41" s="173"/>
      <c r="UHF41" s="173"/>
      <c r="UHG41" s="173"/>
      <c r="UHH41" s="173"/>
      <c r="UHI41" s="173"/>
      <c r="UHJ41" s="173"/>
      <c r="UHK41" s="173"/>
      <c r="UHL41" s="173"/>
      <c r="UHM41" s="173"/>
      <c r="UHN41" s="173"/>
      <c r="UHO41" s="173"/>
      <c r="UHP41" s="173"/>
      <c r="UHQ41" s="173"/>
      <c r="UHR41" s="173"/>
      <c r="UHS41" s="173"/>
      <c r="UHT41" s="173"/>
      <c r="UHU41" s="173"/>
      <c r="UHV41" s="173"/>
      <c r="UHW41" s="173"/>
      <c r="UHX41" s="173"/>
      <c r="UHY41" s="173"/>
      <c r="UHZ41" s="173"/>
      <c r="UIA41" s="173"/>
      <c r="UIB41" s="173"/>
      <c r="UIC41" s="173"/>
      <c r="UID41" s="173"/>
      <c r="UIE41" s="173"/>
      <c r="UIF41" s="173"/>
      <c r="UIG41" s="173"/>
      <c r="UIH41" s="173"/>
      <c r="UII41" s="173"/>
      <c r="UIJ41" s="173"/>
      <c r="UIK41" s="173"/>
      <c r="UIL41" s="173"/>
      <c r="UIM41" s="173"/>
      <c r="UIN41" s="173"/>
      <c r="UIO41" s="173"/>
      <c r="UIP41" s="173"/>
      <c r="UIQ41" s="173"/>
      <c r="UIR41" s="173"/>
      <c r="UIS41" s="173"/>
      <c r="UIT41" s="173"/>
      <c r="UIU41" s="173"/>
      <c r="UIV41" s="173"/>
      <c r="UIW41" s="173"/>
      <c r="UIX41" s="173"/>
      <c r="UIY41" s="173"/>
      <c r="UIZ41" s="173"/>
      <c r="UJA41" s="173"/>
      <c r="UJB41" s="173"/>
      <c r="UJC41" s="173"/>
      <c r="UJD41" s="173"/>
      <c r="UJE41" s="173"/>
      <c r="UJF41" s="173"/>
      <c r="UJG41" s="173"/>
      <c r="UJH41" s="173"/>
      <c r="UJI41" s="173"/>
      <c r="UJJ41" s="173"/>
      <c r="UJK41" s="173"/>
      <c r="UJL41" s="173"/>
      <c r="UJM41" s="173"/>
      <c r="UJN41" s="173"/>
      <c r="UJO41" s="173"/>
      <c r="UJP41" s="173"/>
      <c r="UJQ41" s="173"/>
      <c r="UJR41" s="173"/>
      <c r="UJS41" s="173"/>
      <c r="UJT41" s="173"/>
      <c r="UJU41" s="173"/>
      <c r="UJV41" s="173"/>
      <c r="UJW41" s="173"/>
      <c r="UJX41" s="173"/>
      <c r="UJY41" s="173"/>
      <c r="UJZ41" s="173"/>
      <c r="UKA41" s="173"/>
      <c r="UKB41" s="173"/>
      <c r="UKC41" s="173"/>
      <c r="UKD41" s="173"/>
      <c r="UKE41" s="173"/>
      <c r="UKF41" s="173"/>
      <c r="UKG41" s="173"/>
      <c r="UKH41" s="173"/>
      <c r="UKI41" s="173"/>
      <c r="UKJ41" s="173"/>
      <c r="UKK41" s="173"/>
      <c r="UKL41" s="173"/>
      <c r="UKM41" s="173"/>
      <c r="UKN41" s="173"/>
      <c r="UKO41" s="173"/>
      <c r="UKP41" s="173"/>
      <c r="UKQ41" s="173"/>
      <c r="UKR41" s="173"/>
      <c r="UKS41" s="173"/>
      <c r="UKT41" s="173"/>
      <c r="UKU41" s="173"/>
      <c r="UKV41" s="173"/>
      <c r="UKW41" s="173"/>
      <c r="UKX41" s="173"/>
      <c r="UKY41" s="173"/>
      <c r="UKZ41" s="173"/>
      <c r="ULA41" s="173"/>
      <c r="ULB41" s="173"/>
      <c r="ULC41" s="173"/>
      <c r="ULD41" s="173"/>
      <c r="ULE41" s="173"/>
      <c r="ULF41" s="173"/>
      <c r="ULG41" s="173"/>
      <c r="ULH41" s="173"/>
      <c r="ULI41" s="173"/>
      <c r="ULJ41" s="173"/>
      <c r="ULK41" s="173"/>
      <c r="ULL41" s="173"/>
      <c r="ULM41" s="173"/>
      <c r="ULN41" s="173"/>
      <c r="ULO41" s="173"/>
      <c r="ULP41" s="173"/>
      <c r="ULQ41" s="173"/>
      <c r="ULR41" s="173"/>
      <c r="ULS41" s="173"/>
      <c r="ULT41" s="173"/>
      <c r="ULU41" s="173"/>
      <c r="ULV41" s="173"/>
      <c r="ULW41" s="173"/>
      <c r="ULX41" s="173"/>
      <c r="ULY41" s="173"/>
      <c r="ULZ41" s="173"/>
      <c r="UMA41" s="173"/>
      <c r="UMB41" s="173"/>
      <c r="UMC41" s="173"/>
      <c r="UMD41" s="173"/>
      <c r="UME41" s="173"/>
      <c r="UMF41" s="173"/>
      <c r="UMG41" s="173"/>
      <c r="UMH41" s="173"/>
      <c r="UMI41" s="173"/>
      <c r="UMJ41" s="173"/>
      <c r="UMK41" s="173"/>
      <c r="UML41" s="173"/>
      <c r="UMM41" s="173"/>
      <c r="UMN41" s="173"/>
      <c r="UMO41" s="173"/>
      <c r="UMP41" s="173"/>
      <c r="UMQ41" s="173"/>
      <c r="UMR41" s="173"/>
      <c r="UMS41" s="173"/>
      <c r="UMT41" s="173"/>
      <c r="UMU41" s="173"/>
      <c r="UMV41" s="173"/>
      <c r="UMW41" s="173"/>
      <c r="UMX41" s="173"/>
      <c r="UMY41" s="173"/>
      <c r="UMZ41" s="173"/>
      <c r="UNA41" s="173"/>
      <c r="UNB41" s="173"/>
      <c r="UNC41" s="173"/>
      <c r="UND41" s="173"/>
      <c r="UNE41" s="173"/>
      <c r="UNF41" s="173"/>
      <c r="UNG41" s="173"/>
      <c r="UNH41" s="173"/>
      <c r="UNI41" s="173"/>
      <c r="UNJ41" s="173"/>
      <c r="UNK41" s="173"/>
      <c r="UNL41" s="173"/>
      <c r="UNM41" s="173"/>
      <c r="UNN41" s="173"/>
      <c r="UNO41" s="173"/>
      <c r="UNP41" s="173"/>
      <c r="UNQ41" s="173"/>
      <c r="UNR41" s="173"/>
      <c r="UNS41" s="173"/>
      <c r="UNT41" s="173"/>
      <c r="UNU41" s="173"/>
      <c r="UNV41" s="173"/>
      <c r="UNW41" s="173"/>
      <c r="UNX41" s="173"/>
      <c r="UNY41" s="173"/>
      <c r="UNZ41" s="173"/>
      <c r="UOA41" s="173"/>
      <c r="UOB41" s="173"/>
      <c r="UOC41" s="173"/>
      <c r="UOD41" s="173"/>
      <c r="UOE41" s="173"/>
      <c r="UOF41" s="173"/>
      <c r="UOG41" s="173"/>
      <c r="UOH41" s="173"/>
      <c r="UOI41" s="173"/>
      <c r="UOJ41" s="173"/>
      <c r="UOK41" s="173"/>
      <c r="UOL41" s="173"/>
      <c r="UOM41" s="173"/>
      <c r="UON41" s="173"/>
      <c r="UOO41" s="173"/>
      <c r="UOP41" s="173"/>
      <c r="UOQ41" s="173"/>
      <c r="UOR41" s="173"/>
      <c r="UOS41" s="173"/>
      <c r="UOT41" s="173"/>
      <c r="UOU41" s="173"/>
      <c r="UOV41" s="173"/>
      <c r="UOW41" s="173"/>
      <c r="UOX41" s="173"/>
      <c r="UOY41" s="173"/>
      <c r="UOZ41" s="173"/>
      <c r="UPA41" s="173"/>
      <c r="UPB41" s="173"/>
      <c r="UPC41" s="173"/>
      <c r="UPD41" s="173"/>
      <c r="UPE41" s="173"/>
      <c r="UPF41" s="173"/>
      <c r="UPG41" s="173"/>
      <c r="UPH41" s="173"/>
      <c r="UPI41" s="173"/>
      <c r="UPJ41" s="173"/>
      <c r="UPK41" s="173"/>
      <c r="UPL41" s="173"/>
      <c r="UPM41" s="173"/>
      <c r="UPN41" s="173"/>
      <c r="UPO41" s="173"/>
      <c r="UPP41" s="173"/>
      <c r="UPQ41" s="173"/>
      <c r="UPR41" s="173"/>
      <c r="UPS41" s="173"/>
      <c r="UPT41" s="173"/>
      <c r="UPU41" s="173"/>
      <c r="UPV41" s="173"/>
      <c r="UPW41" s="173"/>
      <c r="UPX41" s="173"/>
      <c r="UPY41" s="173"/>
      <c r="UPZ41" s="173"/>
      <c r="UQA41" s="173"/>
      <c r="UQB41" s="173"/>
      <c r="UQC41" s="173"/>
      <c r="UQD41" s="173"/>
      <c r="UQE41" s="173"/>
      <c r="UQF41" s="173"/>
      <c r="UQG41" s="173"/>
      <c r="UQH41" s="173"/>
      <c r="UQI41" s="173"/>
      <c r="UQJ41" s="173"/>
      <c r="UQK41" s="173"/>
      <c r="UQL41" s="173"/>
      <c r="UQM41" s="173"/>
      <c r="UQN41" s="173"/>
      <c r="UQO41" s="173"/>
      <c r="UQP41" s="173"/>
      <c r="UQQ41" s="173"/>
      <c r="UQR41" s="173"/>
      <c r="UQS41" s="173"/>
      <c r="UQT41" s="173"/>
      <c r="UQU41" s="173"/>
      <c r="UQV41" s="173"/>
      <c r="UQW41" s="173"/>
      <c r="UQX41" s="173"/>
      <c r="UQY41" s="173"/>
      <c r="UQZ41" s="173"/>
      <c r="URA41" s="173"/>
      <c r="URB41" s="173"/>
      <c r="URC41" s="173"/>
      <c r="URD41" s="173"/>
      <c r="URE41" s="173"/>
      <c r="URF41" s="173"/>
      <c r="URG41" s="173"/>
      <c r="URH41" s="173"/>
      <c r="URI41" s="173"/>
      <c r="URJ41" s="173"/>
      <c r="URK41" s="173"/>
      <c r="URL41" s="173"/>
      <c r="URM41" s="173"/>
      <c r="URN41" s="173"/>
      <c r="URO41" s="173"/>
      <c r="URP41" s="173"/>
      <c r="URQ41" s="173"/>
      <c r="URR41" s="173"/>
      <c r="URS41" s="173"/>
      <c r="URT41" s="173"/>
      <c r="URU41" s="173"/>
      <c r="URV41" s="173"/>
      <c r="URW41" s="173"/>
      <c r="URX41" s="173"/>
      <c r="URY41" s="173"/>
      <c r="URZ41" s="173"/>
      <c r="USA41" s="173"/>
      <c r="USB41" s="173"/>
      <c r="USC41" s="173"/>
      <c r="USD41" s="173"/>
      <c r="USE41" s="173"/>
      <c r="USF41" s="173"/>
      <c r="USG41" s="173"/>
      <c r="USH41" s="173"/>
      <c r="USI41" s="173"/>
      <c r="USJ41" s="173"/>
      <c r="USK41" s="173"/>
      <c r="USL41" s="173"/>
      <c r="USM41" s="173"/>
      <c r="USN41" s="173"/>
      <c r="USO41" s="173"/>
      <c r="USP41" s="173"/>
      <c r="USQ41" s="173"/>
      <c r="USR41" s="173"/>
      <c r="USS41" s="173"/>
      <c r="UST41" s="173"/>
      <c r="USU41" s="173"/>
      <c r="USV41" s="173"/>
      <c r="USW41" s="173"/>
      <c r="USX41" s="173"/>
      <c r="USY41" s="173"/>
      <c r="USZ41" s="173"/>
      <c r="UTA41" s="173"/>
      <c r="UTB41" s="173"/>
      <c r="UTC41" s="173"/>
      <c r="UTD41" s="173"/>
      <c r="UTE41" s="173"/>
      <c r="UTF41" s="173"/>
      <c r="UTG41" s="173"/>
      <c r="UTH41" s="173"/>
      <c r="UTI41" s="173"/>
      <c r="UTJ41" s="173"/>
      <c r="UTK41" s="173"/>
      <c r="UTL41" s="173"/>
      <c r="UTM41" s="173"/>
      <c r="UTN41" s="173"/>
      <c r="UTO41" s="173"/>
      <c r="UTP41" s="173"/>
      <c r="UTQ41" s="173"/>
      <c r="UTR41" s="173"/>
      <c r="UTS41" s="173"/>
      <c r="UTT41" s="173"/>
      <c r="UTU41" s="173"/>
      <c r="UTV41" s="173"/>
      <c r="UTW41" s="173"/>
      <c r="UTX41" s="173"/>
      <c r="UTY41" s="173"/>
      <c r="UTZ41" s="173"/>
      <c r="UUA41" s="173"/>
      <c r="UUB41" s="173"/>
      <c r="UUC41" s="173"/>
      <c r="UUD41" s="173"/>
      <c r="UUE41" s="173"/>
      <c r="UUF41" s="173"/>
      <c r="UUG41" s="173"/>
      <c r="UUH41" s="173"/>
      <c r="UUI41" s="173"/>
      <c r="UUJ41" s="173"/>
      <c r="UUK41" s="173"/>
      <c r="UUL41" s="173"/>
      <c r="UUM41" s="173"/>
      <c r="UUN41" s="173"/>
      <c r="UUO41" s="173"/>
      <c r="UUP41" s="173"/>
      <c r="UUQ41" s="173"/>
      <c r="UUR41" s="173"/>
      <c r="UUS41" s="173"/>
      <c r="UUT41" s="173"/>
      <c r="UUU41" s="173"/>
      <c r="UUV41" s="173"/>
      <c r="UUW41" s="173"/>
      <c r="UUX41" s="173"/>
      <c r="UUY41" s="173"/>
      <c r="UUZ41" s="173"/>
      <c r="UVA41" s="173"/>
      <c r="UVB41" s="173"/>
      <c r="UVC41" s="173"/>
      <c r="UVD41" s="173"/>
      <c r="UVE41" s="173"/>
      <c r="UVF41" s="173"/>
      <c r="UVG41" s="173"/>
      <c r="UVH41" s="173"/>
      <c r="UVI41" s="173"/>
      <c r="UVJ41" s="173"/>
      <c r="UVK41" s="173"/>
      <c r="UVL41" s="173"/>
      <c r="UVM41" s="173"/>
      <c r="UVN41" s="173"/>
      <c r="UVO41" s="173"/>
      <c r="UVP41" s="173"/>
      <c r="UVQ41" s="173"/>
      <c r="UVR41" s="173"/>
      <c r="UVS41" s="173"/>
      <c r="UVT41" s="173"/>
      <c r="UVU41" s="173"/>
      <c r="UVV41" s="173"/>
      <c r="UVW41" s="173"/>
      <c r="UVX41" s="173"/>
      <c r="UVY41" s="173"/>
      <c r="UVZ41" s="173"/>
      <c r="UWA41" s="173"/>
      <c r="UWB41" s="173"/>
      <c r="UWC41" s="173"/>
      <c r="UWD41" s="173"/>
      <c r="UWE41" s="173"/>
      <c r="UWF41" s="173"/>
      <c r="UWG41" s="173"/>
      <c r="UWH41" s="173"/>
      <c r="UWI41" s="173"/>
      <c r="UWJ41" s="173"/>
      <c r="UWK41" s="173"/>
      <c r="UWL41" s="173"/>
      <c r="UWM41" s="173"/>
      <c r="UWN41" s="173"/>
      <c r="UWO41" s="173"/>
      <c r="UWP41" s="173"/>
      <c r="UWQ41" s="173"/>
      <c r="UWR41" s="173"/>
      <c r="UWS41" s="173"/>
      <c r="UWT41" s="173"/>
      <c r="UWU41" s="173"/>
      <c r="UWV41" s="173"/>
      <c r="UWW41" s="173"/>
      <c r="UWX41" s="173"/>
      <c r="UWY41" s="173"/>
      <c r="UWZ41" s="173"/>
      <c r="UXA41" s="173"/>
      <c r="UXB41" s="173"/>
      <c r="UXC41" s="173"/>
      <c r="UXD41" s="173"/>
      <c r="UXE41" s="173"/>
      <c r="UXF41" s="173"/>
      <c r="UXG41" s="173"/>
      <c r="UXH41" s="173"/>
      <c r="UXI41" s="173"/>
      <c r="UXJ41" s="173"/>
      <c r="UXK41" s="173"/>
      <c r="UXL41" s="173"/>
      <c r="UXM41" s="173"/>
      <c r="UXN41" s="173"/>
      <c r="UXO41" s="173"/>
      <c r="UXP41" s="173"/>
      <c r="UXQ41" s="173"/>
      <c r="UXR41" s="173"/>
      <c r="UXS41" s="173"/>
      <c r="UXT41" s="173"/>
      <c r="UXU41" s="173"/>
      <c r="UXV41" s="173"/>
      <c r="UXW41" s="173"/>
      <c r="UXX41" s="173"/>
      <c r="UXY41" s="173"/>
      <c r="UXZ41" s="173"/>
      <c r="UYA41" s="173"/>
      <c r="UYB41" s="173"/>
      <c r="UYC41" s="173"/>
      <c r="UYD41" s="173"/>
      <c r="UYE41" s="173"/>
      <c r="UYF41" s="173"/>
      <c r="UYG41" s="173"/>
      <c r="UYH41" s="173"/>
      <c r="UYI41" s="173"/>
      <c r="UYJ41" s="173"/>
      <c r="UYK41" s="173"/>
      <c r="UYL41" s="173"/>
      <c r="UYM41" s="173"/>
      <c r="UYN41" s="173"/>
      <c r="UYO41" s="173"/>
      <c r="UYP41" s="173"/>
      <c r="UYQ41" s="173"/>
      <c r="UYR41" s="173"/>
      <c r="UYS41" s="173"/>
      <c r="UYT41" s="173"/>
      <c r="UYU41" s="173"/>
      <c r="UYV41" s="173"/>
      <c r="UYW41" s="173"/>
      <c r="UYX41" s="173"/>
      <c r="UYY41" s="173"/>
      <c r="UYZ41" s="173"/>
      <c r="UZA41" s="173"/>
      <c r="UZB41" s="173"/>
      <c r="UZC41" s="173"/>
      <c r="UZD41" s="173"/>
      <c r="UZE41" s="173"/>
      <c r="UZF41" s="173"/>
      <c r="UZG41" s="173"/>
      <c r="UZH41" s="173"/>
      <c r="UZI41" s="173"/>
      <c r="UZJ41" s="173"/>
      <c r="UZK41" s="173"/>
      <c r="UZL41" s="173"/>
      <c r="UZM41" s="173"/>
      <c r="UZN41" s="173"/>
      <c r="UZO41" s="173"/>
      <c r="UZP41" s="173"/>
      <c r="UZQ41" s="173"/>
      <c r="UZR41" s="173"/>
      <c r="UZS41" s="173"/>
      <c r="UZT41" s="173"/>
      <c r="UZU41" s="173"/>
      <c r="UZV41" s="173"/>
      <c r="UZW41" s="173"/>
      <c r="UZX41" s="173"/>
      <c r="UZY41" s="173"/>
      <c r="UZZ41" s="173"/>
      <c r="VAA41" s="173"/>
      <c r="VAB41" s="173"/>
      <c r="VAC41" s="173"/>
      <c r="VAD41" s="173"/>
      <c r="VAE41" s="173"/>
      <c r="VAF41" s="173"/>
      <c r="VAG41" s="173"/>
      <c r="VAH41" s="173"/>
      <c r="VAI41" s="173"/>
      <c r="VAJ41" s="173"/>
      <c r="VAK41" s="173"/>
      <c r="VAL41" s="173"/>
      <c r="VAM41" s="173"/>
      <c r="VAN41" s="173"/>
      <c r="VAO41" s="173"/>
      <c r="VAP41" s="173"/>
      <c r="VAQ41" s="173"/>
      <c r="VAR41" s="173"/>
      <c r="VAS41" s="173"/>
      <c r="VAT41" s="173"/>
      <c r="VAU41" s="173"/>
      <c r="VAV41" s="173"/>
      <c r="VAW41" s="173"/>
      <c r="VAX41" s="173"/>
      <c r="VAY41" s="173"/>
      <c r="VAZ41" s="173"/>
      <c r="VBA41" s="173"/>
      <c r="VBB41" s="173"/>
      <c r="VBC41" s="173"/>
      <c r="VBD41" s="173"/>
      <c r="VBE41" s="173"/>
      <c r="VBF41" s="173"/>
      <c r="VBG41" s="173"/>
      <c r="VBH41" s="173"/>
      <c r="VBI41" s="173"/>
      <c r="VBJ41" s="173"/>
      <c r="VBK41" s="173"/>
      <c r="VBL41" s="173"/>
      <c r="VBM41" s="173"/>
      <c r="VBN41" s="173"/>
      <c r="VBO41" s="173"/>
      <c r="VBP41" s="173"/>
      <c r="VBQ41" s="173"/>
      <c r="VBR41" s="173"/>
      <c r="VBS41" s="173"/>
      <c r="VBT41" s="173"/>
      <c r="VBU41" s="173"/>
      <c r="VBV41" s="173"/>
      <c r="VBW41" s="173"/>
      <c r="VBX41" s="173"/>
      <c r="VBY41" s="173"/>
      <c r="VBZ41" s="173"/>
      <c r="VCA41" s="173"/>
      <c r="VCB41" s="173"/>
      <c r="VCC41" s="173"/>
      <c r="VCD41" s="173"/>
      <c r="VCE41" s="173"/>
      <c r="VCF41" s="173"/>
      <c r="VCG41" s="173"/>
      <c r="VCH41" s="173"/>
      <c r="VCI41" s="173"/>
      <c r="VCJ41" s="173"/>
      <c r="VCK41" s="173"/>
      <c r="VCL41" s="173"/>
      <c r="VCM41" s="173"/>
      <c r="VCN41" s="173"/>
      <c r="VCO41" s="173"/>
      <c r="VCP41" s="173"/>
      <c r="VCQ41" s="173"/>
      <c r="VCR41" s="173"/>
      <c r="VCS41" s="173"/>
      <c r="VCT41" s="173"/>
      <c r="VCU41" s="173"/>
      <c r="VCV41" s="173"/>
      <c r="VCW41" s="173"/>
      <c r="VCX41" s="173"/>
      <c r="VCY41" s="173"/>
      <c r="VCZ41" s="173"/>
      <c r="VDA41" s="173"/>
      <c r="VDB41" s="173"/>
      <c r="VDC41" s="173"/>
      <c r="VDD41" s="173"/>
      <c r="VDE41" s="173"/>
      <c r="VDF41" s="173"/>
      <c r="VDG41" s="173"/>
      <c r="VDH41" s="173"/>
      <c r="VDI41" s="173"/>
      <c r="VDJ41" s="173"/>
      <c r="VDK41" s="173"/>
      <c r="VDL41" s="173"/>
      <c r="VDM41" s="173"/>
      <c r="VDN41" s="173"/>
      <c r="VDO41" s="173"/>
      <c r="VDP41" s="173"/>
      <c r="VDQ41" s="173"/>
      <c r="VDR41" s="173"/>
      <c r="VDS41" s="173"/>
      <c r="VDT41" s="173"/>
      <c r="VDU41" s="173"/>
      <c r="VDV41" s="173"/>
      <c r="VDW41" s="173"/>
      <c r="VDX41" s="173"/>
      <c r="VDY41" s="173"/>
      <c r="VDZ41" s="173"/>
      <c r="VEA41" s="173"/>
      <c r="VEB41" s="173"/>
      <c r="VEC41" s="173"/>
      <c r="VED41" s="173"/>
      <c r="VEE41" s="173"/>
      <c r="VEF41" s="173"/>
      <c r="VEG41" s="173"/>
      <c r="VEH41" s="173"/>
      <c r="VEI41" s="173"/>
      <c r="VEJ41" s="173"/>
      <c r="VEK41" s="173"/>
      <c r="VEL41" s="173"/>
      <c r="VEM41" s="173"/>
      <c r="VEN41" s="173"/>
      <c r="VEO41" s="173"/>
      <c r="VEP41" s="173"/>
      <c r="VEQ41" s="173"/>
      <c r="VER41" s="173"/>
      <c r="VES41" s="173"/>
      <c r="VET41" s="173"/>
      <c r="VEU41" s="173"/>
      <c r="VEV41" s="173"/>
      <c r="VEW41" s="173"/>
      <c r="VEX41" s="173"/>
      <c r="VEY41" s="173"/>
      <c r="VEZ41" s="173"/>
      <c r="VFA41" s="173"/>
      <c r="VFB41" s="173"/>
      <c r="VFC41" s="173"/>
      <c r="VFD41" s="173"/>
      <c r="VFE41" s="173"/>
      <c r="VFF41" s="173"/>
      <c r="VFG41" s="173"/>
      <c r="VFH41" s="173"/>
      <c r="VFI41" s="173"/>
      <c r="VFJ41" s="173"/>
      <c r="VFK41" s="173"/>
      <c r="VFL41" s="173"/>
      <c r="VFM41" s="173"/>
      <c r="VFN41" s="173"/>
      <c r="VFO41" s="173"/>
      <c r="VFP41" s="173"/>
      <c r="VFQ41" s="173"/>
      <c r="VFR41" s="173"/>
      <c r="VFS41" s="173"/>
      <c r="VFT41" s="173"/>
      <c r="VFU41" s="173"/>
      <c r="VFV41" s="173"/>
      <c r="VFW41" s="173"/>
      <c r="VFX41" s="173"/>
      <c r="VFY41" s="173"/>
      <c r="VFZ41" s="173"/>
      <c r="VGA41" s="173"/>
      <c r="VGB41" s="173"/>
      <c r="VGC41" s="173"/>
      <c r="VGD41" s="173"/>
      <c r="VGE41" s="173"/>
      <c r="VGF41" s="173"/>
      <c r="VGG41" s="173"/>
      <c r="VGH41" s="173"/>
      <c r="VGI41" s="173"/>
      <c r="VGJ41" s="173"/>
      <c r="VGK41" s="173"/>
      <c r="VGL41" s="173"/>
      <c r="VGM41" s="173"/>
      <c r="VGN41" s="173"/>
      <c r="VGO41" s="173"/>
      <c r="VGP41" s="173"/>
      <c r="VGQ41" s="173"/>
      <c r="VGR41" s="173"/>
      <c r="VGS41" s="173"/>
      <c r="VGT41" s="173"/>
      <c r="VGU41" s="173"/>
      <c r="VGV41" s="173"/>
      <c r="VGW41" s="173"/>
      <c r="VGX41" s="173"/>
      <c r="VGY41" s="173"/>
      <c r="VGZ41" s="173"/>
      <c r="VHA41" s="173"/>
      <c r="VHB41" s="173"/>
      <c r="VHC41" s="173"/>
      <c r="VHD41" s="173"/>
      <c r="VHE41" s="173"/>
      <c r="VHF41" s="173"/>
      <c r="VHG41" s="173"/>
      <c r="VHH41" s="173"/>
      <c r="VHI41" s="173"/>
      <c r="VHJ41" s="173"/>
      <c r="VHK41" s="173"/>
      <c r="VHL41" s="173"/>
      <c r="VHM41" s="173"/>
      <c r="VHN41" s="173"/>
      <c r="VHO41" s="173"/>
      <c r="VHP41" s="173"/>
      <c r="VHQ41" s="173"/>
      <c r="VHR41" s="173"/>
      <c r="VHS41" s="173"/>
      <c r="VHT41" s="173"/>
      <c r="VHU41" s="173"/>
      <c r="VHV41" s="173"/>
      <c r="VHW41" s="173"/>
      <c r="VHX41" s="173"/>
      <c r="VHY41" s="173"/>
      <c r="VHZ41" s="173"/>
      <c r="VIA41" s="173"/>
      <c r="VIB41" s="173"/>
      <c r="VIC41" s="173"/>
      <c r="VID41" s="173"/>
      <c r="VIE41" s="173"/>
      <c r="VIF41" s="173"/>
      <c r="VIG41" s="173"/>
      <c r="VIH41" s="173"/>
      <c r="VII41" s="173"/>
      <c r="VIJ41" s="173"/>
      <c r="VIK41" s="173"/>
      <c r="VIL41" s="173"/>
      <c r="VIM41" s="173"/>
      <c r="VIN41" s="173"/>
      <c r="VIO41" s="173"/>
      <c r="VIP41" s="173"/>
      <c r="VIQ41" s="173"/>
      <c r="VIR41" s="173"/>
      <c r="VIS41" s="173"/>
      <c r="VIT41" s="173"/>
      <c r="VIU41" s="173"/>
      <c r="VIV41" s="173"/>
      <c r="VIW41" s="173"/>
      <c r="VIX41" s="173"/>
      <c r="VIY41" s="173"/>
      <c r="VIZ41" s="173"/>
      <c r="VJA41" s="173"/>
      <c r="VJB41" s="173"/>
      <c r="VJC41" s="173"/>
      <c r="VJD41" s="173"/>
      <c r="VJE41" s="173"/>
      <c r="VJF41" s="173"/>
      <c r="VJG41" s="173"/>
      <c r="VJH41" s="173"/>
      <c r="VJI41" s="173"/>
      <c r="VJJ41" s="173"/>
      <c r="VJK41" s="173"/>
      <c r="VJL41" s="173"/>
      <c r="VJM41" s="173"/>
      <c r="VJN41" s="173"/>
      <c r="VJO41" s="173"/>
      <c r="VJP41" s="173"/>
      <c r="VJQ41" s="173"/>
      <c r="VJR41" s="173"/>
      <c r="VJS41" s="173"/>
      <c r="VJT41" s="173"/>
      <c r="VJU41" s="173"/>
      <c r="VJV41" s="173"/>
      <c r="VJW41" s="173"/>
      <c r="VJX41" s="173"/>
      <c r="VJY41" s="173"/>
      <c r="VJZ41" s="173"/>
      <c r="VKA41" s="173"/>
      <c r="VKB41" s="173"/>
      <c r="VKC41" s="173"/>
      <c r="VKD41" s="173"/>
      <c r="VKE41" s="173"/>
      <c r="VKF41" s="173"/>
      <c r="VKG41" s="173"/>
      <c r="VKH41" s="173"/>
      <c r="VKI41" s="173"/>
      <c r="VKJ41" s="173"/>
      <c r="VKK41" s="173"/>
      <c r="VKL41" s="173"/>
      <c r="VKM41" s="173"/>
      <c r="VKN41" s="173"/>
      <c r="VKO41" s="173"/>
      <c r="VKP41" s="173"/>
      <c r="VKQ41" s="173"/>
      <c r="VKR41" s="173"/>
      <c r="VKS41" s="173"/>
      <c r="VKT41" s="173"/>
      <c r="VKU41" s="173"/>
      <c r="VKV41" s="173"/>
      <c r="VKW41" s="173"/>
      <c r="VKX41" s="173"/>
      <c r="VKY41" s="173"/>
      <c r="VKZ41" s="173"/>
      <c r="VLA41" s="173"/>
      <c r="VLB41" s="173"/>
      <c r="VLC41" s="173"/>
      <c r="VLD41" s="173"/>
      <c r="VLE41" s="173"/>
      <c r="VLF41" s="173"/>
      <c r="VLG41" s="173"/>
      <c r="VLH41" s="173"/>
      <c r="VLI41" s="173"/>
      <c r="VLJ41" s="173"/>
      <c r="VLK41" s="173"/>
      <c r="VLL41" s="173"/>
      <c r="VLM41" s="173"/>
      <c r="VLN41" s="173"/>
      <c r="VLO41" s="173"/>
      <c r="VLP41" s="173"/>
      <c r="VLQ41" s="173"/>
      <c r="VLR41" s="173"/>
      <c r="VLS41" s="173"/>
      <c r="VLT41" s="173"/>
      <c r="VLU41" s="173"/>
      <c r="VLV41" s="173"/>
      <c r="VLW41" s="173"/>
      <c r="VLX41" s="173"/>
      <c r="VLY41" s="173"/>
      <c r="VLZ41" s="173"/>
      <c r="VMA41" s="173"/>
      <c r="VMB41" s="173"/>
      <c r="VMC41" s="173"/>
      <c r="VMD41" s="173"/>
      <c r="VME41" s="173"/>
      <c r="VMF41" s="173"/>
      <c r="VMG41" s="173"/>
      <c r="VMH41" s="173"/>
      <c r="VMI41" s="173"/>
      <c r="VMJ41" s="173"/>
      <c r="VMK41" s="173"/>
      <c r="VML41" s="173"/>
      <c r="VMM41" s="173"/>
      <c r="VMN41" s="173"/>
      <c r="VMO41" s="173"/>
      <c r="VMP41" s="173"/>
      <c r="VMQ41" s="173"/>
      <c r="VMR41" s="173"/>
      <c r="VMS41" s="173"/>
      <c r="VMT41" s="173"/>
      <c r="VMU41" s="173"/>
      <c r="VMV41" s="173"/>
      <c r="VMW41" s="173"/>
      <c r="VMX41" s="173"/>
      <c r="VMY41" s="173"/>
      <c r="VMZ41" s="173"/>
      <c r="VNA41" s="173"/>
      <c r="VNB41" s="173"/>
      <c r="VNC41" s="173"/>
      <c r="VND41" s="173"/>
      <c r="VNE41" s="173"/>
      <c r="VNF41" s="173"/>
      <c r="VNG41" s="173"/>
      <c r="VNH41" s="173"/>
      <c r="VNI41" s="173"/>
      <c r="VNJ41" s="173"/>
      <c r="VNK41" s="173"/>
      <c r="VNL41" s="173"/>
      <c r="VNM41" s="173"/>
      <c r="VNN41" s="173"/>
      <c r="VNO41" s="173"/>
      <c r="VNP41" s="173"/>
      <c r="VNQ41" s="173"/>
      <c r="VNR41" s="173"/>
      <c r="VNS41" s="173"/>
      <c r="VNT41" s="173"/>
      <c r="VNU41" s="173"/>
      <c r="VNV41" s="173"/>
      <c r="VNW41" s="173"/>
      <c r="VNX41" s="173"/>
      <c r="VNY41" s="173"/>
      <c r="VNZ41" s="173"/>
      <c r="VOA41" s="173"/>
      <c r="VOB41" s="173"/>
      <c r="VOC41" s="173"/>
      <c r="VOD41" s="173"/>
      <c r="VOE41" s="173"/>
      <c r="VOF41" s="173"/>
      <c r="VOG41" s="173"/>
      <c r="VOH41" s="173"/>
      <c r="VOI41" s="173"/>
      <c r="VOJ41" s="173"/>
      <c r="VOK41" s="173"/>
      <c r="VOL41" s="173"/>
      <c r="VOM41" s="173"/>
      <c r="VON41" s="173"/>
      <c r="VOO41" s="173"/>
      <c r="VOP41" s="173"/>
      <c r="VOQ41" s="173"/>
      <c r="VOR41" s="173"/>
      <c r="VOS41" s="173"/>
      <c r="VOT41" s="173"/>
      <c r="VOU41" s="173"/>
      <c r="VOV41" s="173"/>
      <c r="VOW41" s="173"/>
      <c r="VOX41" s="173"/>
      <c r="VOY41" s="173"/>
      <c r="VOZ41" s="173"/>
      <c r="VPA41" s="173"/>
      <c r="VPB41" s="173"/>
      <c r="VPC41" s="173"/>
      <c r="VPD41" s="173"/>
      <c r="VPE41" s="173"/>
      <c r="VPF41" s="173"/>
      <c r="VPG41" s="173"/>
      <c r="VPH41" s="173"/>
      <c r="VPI41" s="173"/>
      <c r="VPJ41" s="173"/>
      <c r="VPK41" s="173"/>
      <c r="VPL41" s="173"/>
      <c r="VPM41" s="173"/>
      <c r="VPN41" s="173"/>
      <c r="VPO41" s="173"/>
      <c r="VPP41" s="173"/>
      <c r="VPQ41" s="173"/>
      <c r="VPR41" s="173"/>
      <c r="VPS41" s="173"/>
      <c r="VPT41" s="173"/>
      <c r="VPU41" s="173"/>
      <c r="VPV41" s="173"/>
      <c r="VPW41" s="173"/>
      <c r="VPX41" s="173"/>
      <c r="VPY41" s="173"/>
      <c r="VPZ41" s="173"/>
      <c r="VQA41" s="173"/>
      <c r="VQB41" s="173"/>
      <c r="VQC41" s="173"/>
      <c r="VQD41" s="173"/>
      <c r="VQE41" s="173"/>
      <c r="VQF41" s="173"/>
      <c r="VQG41" s="173"/>
      <c r="VQH41" s="173"/>
      <c r="VQI41" s="173"/>
      <c r="VQJ41" s="173"/>
      <c r="VQK41" s="173"/>
      <c r="VQL41" s="173"/>
      <c r="VQM41" s="173"/>
      <c r="VQN41" s="173"/>
      <c r="VQO41" s="173"/>
      <c r="VQP41" s="173"/>
      <c r="VQQ41" s="173"/>
      <c r="VQR41" s="173"/>
      <c r="VQS41" s="173"/>
      <c r="VQT41" s="173"/>
      <c r="VQU41" s="173"/>
      <c r="VQV41" s="173"/>
      <c r="VQW41" s="173"/>
      <c r="VQX41" s="173"/>
      <c r="VQY41" s="173"/>
      <c r="VQZ41" s="173"/>
      <c r="VRA41" s="173"/>
      <c r="VRB41" s="173"/>
      <c r="VRC41" s="173"/>
      <c r="VRD41" s="173"/>
      <c r="VRE41" s="173"/>
      <c r="VRF41" s="173"/>
      <c r="VRG41" s="173"/>
      <c r="VRH41" s="173"/>
      <c r="VRI41" s="173"/>
      <c r="VRJ41" s="173"/>
      <c r="VRK41" s="173"/>
      <c r="VRL41" s="173"/>
      <c r="VRM41" s="173"/>
      <c r="VRN41" s="173"/>
      <c r="VRO41" s="173"/>
      <c r="VRP41" s="173"/>
      <c r="VRQ41" s="173"/>
      <c r="VRR41" s="173"/>
      <c r="VRS41" s="173"/>
      <c r="VRT41" s="173"/>
      <c r="VRU41" s="173"/>
      <c r="VRV41" s="173"/>
      <c r="VRW41" s="173"/>
      <c r="VRX41" s="173"/>
      <c r="VRY41" s="173"/>
      <c r="VRZ41" s="173"/>
      <c r="VSA41" s="173"/>
      <c r="VSB41" s="173"/>
      <c r="VSC41" s="173"/>
      <c r="VSD41" s="173"/>
      <c r="VSE41" s="173"/>
      <c r="VSF41" s="173"/>
      <c r="VSG41" s="173"/>
      <c r="VSH41" s="173"/>
      <c r="VSI41" s="173"/>
      <c r="VSJ41" s="173"/>
      <c r="VSK41" s="173"/>
      <c r="VSL41" s="173"/>
      <c r="VSM41" s="173"/>
      <c r="VSN41" s="173"/>
      <c r="VSO41" s="173"/>
      <c r="VSP41" s="173"/>
      <c r="VSQ41" s="173"/>
      <c r="VSR41" s="173"/>
      <c r="VSS41" s="173"/>
      <c r="VST41" s="173"/>
      <c r="VSU41" s="173"/>
      <c r="VSV41" s="173"/>
      <c r="VSW41" s="173"/>
      <c r="VSX41" s="173"/>
      <c r="VSY41" s="173"/>
      <c r="VSZ41" s="173"/>
      <c r="VTA41" s="173"/>
      <c r="VTB41" s="173"/>
      <c r="VTC41" s="173"/>
      <c r="VTD41" s="173"/>
      <c r="VTE41" s="173"/>
      <c r="VTF41" s="173"/>
      <c r="VTG41" s="173"/>
      <c r="VTH41" s="173"/>
      <c r="VTI41" s="173"/>
      <c r="VTJ41" s="173"/>
      <c r="VTK41" s="173"/>
      <c r="VTL41" s="173"/>
      <c r="VTM41" s="173"/>
      <c r="VTN41" s="173"/>
      <c r="VTO41" s="173"/>
      <c r="VTP41" s="173"/>
      <c r="VTQ41" s="173"/>
      <c r="VTR41" s="173"/>
      <c r="VTS41" s="173"/>
      <c r="VTT41" s="173"/>
      <c r="VTU41" s="173"/>
      <c r="VTV41" s="173"/>
      <c r="VTW41" s="173"/>
      <c r="VTX41" s="173"/>
      <c r="VTY41" s="173"/>
      <c r="VTZ41" s="173"/>
      <c r="VUA41" s="173"/>
      <c r="VUB41" s="173"/>
      <c r="VUC41" s="173"/>
      <c r="VUD41" s="173"/>
      <c r="VUE41" s="173"/>
      <c r="VUF41" s="173"/>
      <c r="VUG41" s="173"/>
      <c r="VUH41" s="173"/>
      <c r="VUI41" s="173"/>
      <c r="VUJ41" s="173"/>
      <c r="VUK41" s="173"/>
      <c r="VUL41" s="173"/>
      <c r="VUM41" s="173"/>
      <c r="VUN41" s="173"/>
      <c r="VUO41" s="173"/>
      <c r="VUP41" s="173"/>
      <c r="VUQ41" s="173"/>
      <c r="VUR41" s="173"/>
      <c r="VUS41" s="173"/>
      <c r="VUT41" s="173"/>
      <c r="VUU41" s="173"/>
      <c r="VUV41" s="173"/>
      <c r="VUW41" s="173"/>
      <c r="VUX41" s="173"/>
      <c r="VUY41" s="173"/>
      <c r="VUZ41" s="173"/>
      <c r="VVA41" s="173"/>
      <c r="VVB41" s="173"/>
      <c r="VVC41" s="173"/>
      <c r="VVD41" s="173"/>
      <c r="VVE41" s="173"/>
      <c r="VVF41" s="173"/>
      <c r="VVG41" s="173"/>
      <c r="VVH41" s="173"/>
      <c r="VVI41" s="173"/>
      <c r="VVJ41" s="173"/>
      <c r="VVK41" s="173"/>
      <c r="VVL41" s="173"/>
      <c r="VVM41" s="173"/>
      <c r="VVN41" s="173"/>
      <c r="VVO41" s="173"/>
      <c r="VVP41" s="173"/>
      <c r="VVQ41" s="173"/>
      <c r="VVR41" s="173"/>
      <c r="VVS41" s="173"/>
      <c r="VVT41" s="173"/>
      <c r="VVU41" s="173"/>
      <c r="VVV41" s="173"/>
      <c r="VVW41" s="173"/>
      <c r="VVX41" s="173"/>
      <c r="VVY41" s="173"/>
      <c r="VVZ41" s="173"/>
      <c r="VWA41" s="173"/>
      <c r="VWB41" s="173"/>
      <c r="VWC41" s="173"/>
      <c r="VWD41" s="173"/>
      <c r="VWE41" s="173"/>
      <c r="VWF41" s="173"/>
      <c r="VWG41" s="173"/>
      <c r="VWH41" s="173"/>
      <c r="VWI41" s="173"/>
      <c r="VWJ41" s="173"/>
      <c r="VWK41" s="173"/>
      <c r="VWL41" s="173"/>
      <c r="VWM41" s="173"/>
      <c r="VWN41" s="173"/>
      <c r="VWO41" s="173"/>
      <c r="VWP41" s="173"/>
      <c r="VWQ41" s="173"/>
      <c r="VWR41" s="173"/>
      <c r="VWS41" s="173"/>
      <c r="VWT41" s="173"/>
      <c r="VWU41" s="173"/>
      <c r="VWV41" s="173"/>
      <c r="VWW41" s="173"/>
      <c r="VWX41" s="173"/>
      <c r="VWY41" s="173"/>
      <c r="VWZ41" s="173"/>
      <c r="VXA41" s="173"/>
      <c r="VXB41" s="173"/>
      <c r="VXC41" s="173"/>
      <c r="VXD41" s="173"/>
      <c r="VXE41" s="173"/>
      <c r="VXF41" s="173"/>
      <c r="VXG41" s="173"/>
      <c r="VXH41" s="173"/>
      <c r="VXI41" s="173"/>
      <c r="VXJ41" s="173"/>
      <c r="VXK41" s="173"/>
      <c r="VXL41" s="173"/>
      <c r="VXM41" s="173"/>
      <c r="VXN41" s="173"/>
      <c r="VXO41" s="173"/>
      <c r="VXP41" s="173"/>
      <c r="VXQ41" s="173"/>
      <c r="VXR41" s="173"/>
      <c r="VXS41" s="173"/>
      <c r="VXT41" s="173"/>
      <c r="VXU41" s="173"/>
      <c r="VXV41" s="173"/>
      <c r="VXW41" s="173"/>
      <c r="VXX41" s="173"/>
      <c r="VXY41" s="173"/>
      <c r="VXZ41" s="173"/>
      <c r="VYA41" s="173"/>
      <c r="VYB41" s="173"/>
      <c r="VYC41" s="173"/>
      <c r="VYD41" s="173"/>
      <c r="VYE41" s="173"/>
      <c r="VYF41" s="173"/>
      <c r="VYG41" s="173"/>
      <c r="VYH41" s="173"/>
      <c r="VYI41" s="173"/>
      <c r="VYJ41" s="173"/>
      <c r="VYK41" s="173"/>
      <c r="VYL41" s="173"/>
      <c r="VYM41" s="173"/>
      <c r="VYN41" s="173"/>
      <c r="VYO41" s="173"/>
      <c r="VYP41" s="173"/>
      <c r="VYQ41" s="173"/>
      <c r="VYR41" s="173"/>
      <c r="VYS41" s="173"/>
      <c r="VYT41" s="173"/>
      <c r="VYU41" s="173"/>
      <c r="VYV41" s="173"/>
      <c r="VYW41" s="173"/>
      <c r="VYX41" s="173"/>
      <c r="VYY41" s="173"/>
      <c r="VYZ41" s="173"/>
      <c r="VZA41" s="173"/>
      <c r="VZB41" s="173"/>
      <c r="VZC41" s="173"/>
      <c r="VZD41" s="173"/>
      <c r="VZE41" s="173"/>
      <c r="VZF41" s="173"/>
      <c r="VZG41" s="173"/>
      <c r="VZH41" s="173"/>
      <c r="VZI41" s="173"/>
      <c r="VZJ41" s="173"/>
      <c r="VZK41" s="173"/>
      <c r="VZL41" s="173"/>
      <c r="VZM41" s="173"/>
      <c r="VZN41" s="173"/>
      <c r="VZO41" s="173"/>
      <c r="VZP41" s="173"/>
      <c r="VZQ41" s="173"/>
      <c r="VZR41" s="173"/>
      <c r="VZS41" s="173"/>
      <c r="VZT41" s="173"/>
      <c r="VZU41" s="173"/>
      <c r="VZV41" s="173"/>
      <c r="VZW41" s="173"/>
      <c r="VZX41" s="173"/>
      <c r="VZY41" s="173"/>
      <c r="VZZ41" s="173"/>
      <c r="WAA41" s="173"/>
      <c r="WAB41" s="173"/>
      <c r="WAC41" s="173"/>
      <c r="WAD41" s="173"/>
      <c r="WAE41" s="173"/>
      <c r="WAF41" s="173"/>
      <c r="WAG41" s="173"/>
      <c r="WAH41" s="173"/>
      <c r="WAI41" s="173"/>
      <c r="WAJ41" s="173"/>
      <c r="WAK41" s="173"/>
      <c r="WAL41" s="173"/>
      <c r="WAM41" s="173"/>
      <c r="WAN41" s="173"/>
      <c r="WAO41" s="173"/>
      <c r="WAP41" s="173"/>
      <c r="WAQ41" s="173"/>
      <c r="WAR41" s="173"/>
      <c r="WAS41" s="173"/>
      <c r="WAT41" s="173"/>
      <c r="WAU41" s="173"/>
      <c r="WAV41" s="173"/>
      <c r="WAW41" s="173"/>
      <c r="WAX41" s="173"/>
      <c r="WAY41" s="173"/>
      <c r="WAZ41" s="173"/>
      <c r="WBA41" s="173"/>
      <c r="WBB41" s="173"/>
      <c r="WBC41" s="173"/>
      <c r="WBD41" s="173"/>
      <c r="WBE41" s="173"/>
      <c r="WBF41" s="173"/>
      <c r="WBG41" s="173"/>
      <c r="WBH41" s="173"/>
      <c r="WBI41" s="173"/>
      <c r="WBJ41" s="173"/>
      <c r="WBK41" s="173"/>
      <c r="WBL41" s="173"/>
      <c r="WBM41" s="173"/>
      <c r="WBN41" s="173"/>
      <c r="WBO41" s="173"/>
      <c r="WBP41" s="173"/>
      <c r="WBQ41" s="173"/>
      <c r="WBR41" s="173"/>
      <c r="WBS41" s="173"/>
      <c r="WBT41" s="173"/>
      <c r="WBU41" s="173"/>
      <c r="WBV41" s="173"/>
      <c r="WBW41" s="173"/>
      <c r="WBX41" s="173"/>
      <c r="WBY41" s="173"/>
      <c r="WBZ41" s="173"/>
      <c r="WCA41" s="173"/>
      <c r="WCB41" s="173"/>
      <c r="WCC41" s="173"/>
      <c r="WCD41" s="173"/>
      <c r="WCE41" s="173"/>
      <c r="WCF41" s="173"/>
      <c r="WCG41" s="173"/>
      <c r="WCH41" s="173"/>
      <c r="WCI41" s="173"/>
      <c r="WCJ41" s="173"/>
      <c r="WCK41" s="173"/>
      <c r="WCL41" s="173"/>
      <c r="WCM41" s="173"/>
      <c r="WCN41" s="173"/>
      <c r="WCO41" s="173"/>
      <c r="WCP41" s="173"/>
      <c r="WCQ41" s="173"/>
      <c r="WCR41" s="173"/>
      <c r="WCS41" s="173"/>
      <c r="WCT41" s="173"/>
      <c r="WCU41" s="173"/>
      <c r="WCV41" s="173"/>
      <c r="WCW41" s="173"/>
      <c r="WCX41" s="173"/>
      <c r="WCY41" s="173"/>
      <c r="WCZ41" s="173"/>
      <c r="WDA41" s="173"/>
      <c r="WDB41" s="173"/>
      <c r="WDC41" s="173"/>
      <c r="WDD41" s="173"/>
      <c r="WDE41" s="173"/>
      <c r="WDF41" s="173"/>
      <c r="WDG41" s="173"/>
      <c r="WDH41" s="173"/>
      <c r="WDI41" s="173"/>
      <c r="WDJ41" s="173"/>
      <c r="WDK41" s="173"/>
      <c r="WDL41" s="173"/>
      <c r="WDM41" s="173"/>
      <c r="WDN41" s="173"/>
      <c r="WDO41" s="173"/>
      <c r="WDP41" s="173"/>
      <c r="WDQ41" s="173"/>
      <c r="WDR41" s="173"/>
      <c r="WDS41" s="173"/>
      <c r="WDT41" s="173"/>
      <c r="WDU41" s="173"/>
      <c r="WDV41" s="173"/>
      <c r="WDW41" s="173"/>
      <c r="WDX41" s="173"/>
      <c r="WDY41" s="173"/>
      <c r="WDZ41" s="173"/>
      <c r="WEA41" s="173"/>
      <c r="WEB41" s="173"/>
      <c r="WEC41" s="173"/>
      <c r="WED41" s="173"/>
      <c r="WEE41" s="173"/>
      <c r="WEF41" s="173"/>
      <c r="WEG41" s="173"/>
      <c r="WEH41" s="173"/>
      <c r="WEI41" s="173"/>
      <c r="WEJ41" s="173"/>
      <c r="WEK41" s="173"/>
      <c r="WEL41" s="173"/>
      <c r="WEM41" s="173"/>
      <c r="WEN41" s="173"/>
      <c r="WEO41" s="173"/>
      <c r="WEP41" s="173"/>
      <c r="WEQ41" s="173"/>
      <c r="WER41" s="173"/>
      <c r="WES41" s="173"/>
      <c r="WET41" s="173"/>
      <c r="WEU41" s="173"/>
      <c r="WEV41" s="173"/>
      <c r="WEW41" s="173"/>
      <c r="WEX41" s="173"/>
      <c r="WEY41" s="173"/>
      <c r="WEZ41" s="173"/>
      <c r="WFA41" s="173"/>
      <c r="WFB41" s="173"/>
      <c r="WFC41" s="173"/>
      <c r="WFD41" s="173"/>
      <c r="WFE41" s="173"/>
      <c r="WFF41" s="173"/>
      <c r="WFG41" s="173"/>
      <c r="WFH41" s="173"/>
      <c r="WFI41" s="173"/>
      <c r="WFJ41" s="173"/>
      <c r="WFK41" s="173"/>
      <c r="WFL41" s="173"/>
      <c r="WFM41" s="173"/>
      <c r="WFN41" s="173"/>
      <c r="WFO41" s="173"/>
      <c r="WFP41" s="173"/>
      <c r="WFQ41" s="173"/>
      <c r="WFR41" s="173"/>
      <c r="WFS41" s="173"/>
      <c r="WFT41" s="173"/>
      <c r="WFU41" s="173"/>
      <c r="WFV41" s="173"/>
      <c r="WFW41" s="173"/>
      <c r="WFX41" s="173"/>
      <c r="WFY41" s="173"/>
      <c r="WFZ41" s="173"/>
      <c r="WGA41" s="173"/>
      <c r="WGB41" s="173"/>
      <c r="WGC41" s="173"/>
      <c r="WGD41" s="173"/>
      <c r="WGE41" s="173"/>
      <c r="WGF41" s="173"/>
      <c r="WGG41" s="173"/>
      <c r="WGH41" s="173"/>
      <c r="WGI41" s="173"/>
      <c r="WGJ41" s="173"/>
      <c r="WGK41" s="173"/>
      <c r="WGL41" s="173"/>
      <c r="WGM41" s="173"/>
      <c r="WGN41" s="173"/>
      <c r="WGO41" s="173"/>
      <c r="WGP41" s="173"/>
      <c r="WGQ41" s="173"/>
      <c r="WGR41" s="173"/>
      <c r="WGS41" s="173"/>
      <c r="WGT41" s="173"/>
      <c r="WGU41" s="173"/>
      <c r="WGV41" s="173"/>
      <c r="WGW41" s="173"/>
      <c r="WGX41" s="173"/>
      <c r="WGY41" s="173"/>
      <c r="WGZ41" s="173"/>
      <c r="WHA41" s="173"/>
      <c r="WHB41" s="173"/>
      <c r="WHC41" s="173"/>
      <c r="WHD41" s="173"/>
      <c r="WHE41" s="173"/>
      <c r="WHF41" s="173"/>
      <c r="WHG41" s="173"/>
      <c r="WHH41" s="173"/>
      <c r="WHI41" s="173"/>
      <c r="WHJ41" s="173"/>
      <c r="WHK41" s="173"/>
      <c r="WHL41" s="173"/>
      <c r="WHM41" s="173"/>
      <c r="WHN41" s="173"/>
      <c r="WHO41" s="173"/>
      <c r="WHP41" s="173"/>
      <c r="WHQ41" s="173"/>
      <c r="WHR41" s="173"/>
      <c r="WHS41" s="173"/>
      <c r="WHT41" s="173"/>
      <c r="WHU41" s="173"/>
      <c r="WHV41" s="173"/>
      <c r="WHW41" s="173"/>
      <c r="WHX41" s="173"/>
      <c r="WHY41" s="173"/>
      <c r="WHZ41" s="173"/>
      <c r="WIA41" s="173"/>
      <c r="WIB41" s="173"/>
      <c r="WIC41" s="173"/>
      <c r="WID41" s="173"/>
      <c r="WIE41" s="173"/>
      <c r="WIF41" s="173"/>
      <c r="WIG41" s="173"/>
      <c r="WIH41" s="173"/>
      <c r="WII41" s="173"/>
      <c r="WIJ41" s="173"/>
      <c r="WIK41" s="173"/>
      <c r="WIL41" s="173"/>
      <c r="WIM41" s="173"/>
      <c r="WIN41" s="173"/>
      <c r="WIO41" s="173"/>
      <c r="WIP41" s="173"/>
      <c r="WIQ41" s="173"/>
      <c r="WIR41" s="173"/>
      <c r="WIS41" s="173"/>
      <c r="WIT41" s="173"/>
      <c r="WIU41" s="173"/>
      <c r="WIV41" s="173"/>
      <c r="WIW41" s="173"/>
      <c r="WIX41" s="173"/>
      <c r="WIY41" s="173"/>
      <c r="WIZ41" s="173"/>
      <c r="WJA41" s="173"/>
      <c r="WJB41" s="173"/>
      <c r="WJC41" s="173"/>
      <c r="WJD41" s="173"/>
      <c r="WJE41" s="173"/>
      <c r="WJF41" s="173"/>
      <c r="WJG41" s="173"/>
      <c r="WJH41" s="173"/>
      <c r="WJI41" s="173"/>
      <c r="WJJ41" s="173"/>
      <c r="WJK41" s="173"/>
      <c r="WJL41" s="173"/>
      <c r="WJM41" s="173"/>
      <c r="WJN41" s="173"/>
      <c r="WJO41" s="173"/>
      <c r="WJP41" s="173"/>
      <c r="WJQ41" s="173"/>
      <c r="WJR41" s="173"/>
      <c r="WJS41" s="173"/>
      <c r="WJT41" s="173"/>
      <c r="WJU41" s="173"/>
      <c r="WJV41" s="173"/>
      <c r="WJW41" s="173"/>
      <c r="WJX41" s="173"/>
      <c r="WJY41" s="173"/>
      <c r="WJZ41" s="173"/>
      <c r="WKA41" s="173"/>
      <c r="WKB41" s="173"/>
      <c r="WKC41" s="173"/>
      <c r="WKD41" s="173"/>
      <c r="WKE41" s="173"/>
      <c r="WKF41" s="173"/>
      <c r="WKG41" s="173"/>
      <c r="WKH41" s="173"/>
      <c r="WKI41" s="173"/>
      <c r="WKJ41" s="173"/>
      <c r="WKK41" s="173"/>
      <c r="WKL41" s="173"/>
      <c r="WKM41" s="173"/>
      <c r="WKN41" s="173"/>
      <c r="WKO41" s="173"/>
      <c r="WKP41" s="173"/>
      <c r="WKQ41" s="173"/>
      <c r="WKR41" s="173"/>
      <c r="WKS41" s="173"/>
      <c r="WKT41" s="173"/>
      <c r="WKU41" s="173"/>
      <c r="WKV41" s="173"/>
      <c r="WKW41" s="173"/>
      <c r="WKX41" s="173"/>
      <c r="WKY41" s="173"/>
      <c r="WKZ41" s="173"/>
      <c r="WLA41" s="173"/>
      <c r="WLB41" s="173"/>
      <c r="WLC41" s="173"/>
      <c r="WLD41" s="173"/>
      <c r="WLE41" s="173"/>
      <c r="WLF41" s="173"/>
      <c r="WLG41" s="173"/>
      <c r="WLH41" s="173"/>
      <c r="WLI41" s="173"/>
      <c r="WLJ41" s="173"/>
      <c r="WLK41" s="173"/>
      <c r="WLL41" s="173"/>
      <c r="WLM41" s="173"/>
      <c r="WLN41" s="173"/>
      <c r="WLO41" s="173"/>
      <c r="WLP41" s="173"/>
      <c r="WLQ41" s="173"/>
      <c r="WLR41" s="173"/>
      <c r="WLS41" s="173"/>
      <c r="WLT41" s="173"/>
      <c r="WLU41" s="173"/>
      <c r="WLV41" s="173"/>
      <c r="WLW41" s="173"/>
      <c r="WLX41" s="173"/>
      <c r="WLY41" s="173"/>
      <c r="WLZ41" s="173"/>
      <c r="WMA41" s="173"/>
      <c r="WMB41" s="173"/>
      <c r="WMC41" s="173"/>
      <c r="WMD41" s="173"/>
      <c r="WME41" s="173"/>
      <c r="WMF41" s="173"/>
      <c r="WMG41" s="173"/>
      <c r="WMH41" s="173"/>
      <c r="WMI41" s="173"/>
      <c r="WMJ41" s="173"/>
      <c r="WMK41" s="173"/>
      <c r="WML41" s="173"/>
      <c r="WMM41" s="173"/>
      <c r="WMN41" s="173"/>
      <c r="WMO41" s="173"/>
      <c r="WMP41" s="173"/>
      <c r="WMQ41" s="173"/>
      <c r="WMR41" s="173"/>
      <c r="WMS41" s="173"/>
      <c r="WMT41" s="173"/>
      <c r="WMU41" s="173"/>
      <c r="WMV41" s="173"/>
      <c r="WMW41" s="173"/>
      <c r="WMX41" s="173"/>
      <c r="WMY41" s="173"/>
      <c r="WMZ41" s="173"/>
      <c r="WNA41" s="173"/>
      <c r="WNB41" s="173"/>
      <c r="WNC41" s="173"/>
      <c r="WND41" s="173"/>
      <c r="WNE41" s="173"/>
      <c r="WNF41" s="173"/>
      <c r="WNG41" s="173"/>
      <c r="WNH41" s="173"/>
      <c r="WNI41" s="173"/>
      <c r="WNJ41" s="173"/>
      <c r="WNK41" s="173"/>
      <c r="WNL41" s="173"/>
      <c r="WNM41" s="173"/>
      <c r="WNN41" s="173"/>
      <c r="WNO41" s="173"/>
      <c r="WNP41" s="173"/>
      <c r="WNQ41" s="173"/>
      <c r="WNR41" s="173"/>
      <c r="WNS41" s="173"/>
      <c r="WNT41" s="173"/>
      <c r="WNU41" s="173"/>
      <c r="WNV41" s="173"/>
      <c r="WNW41" s="173"/>
      <c r="WNX41" s="173"/>
      <c r="WNY41" s="173"/>
      <c r="WNZ41" s="173"/>
      <c r="WOA41" s="173"/>
      <c r="WOB41" s="173"/>
      <c r="WOC41" s="173"/>
      <c r="WOD41" s="173"/>
      <c r="WOE41" s="173"/>
      <c r="WOF41" s="173"/>
      <c r="WOG41" s="173"/>
      <c r="WOH41" s="173"/>
      <c r="WOI41" s="173"/>
      <c r="WOJ41" s="173"/>
      <c r="WOK41" s="173"/>
      <c r="WOL41" s="173"/>
      <c r="WOM41" s="173"/>
      <c r="WON41" s="173"/>
      <c r="WOO41" s="173"/>
      <c r="WOP41" s="173"/>
      <c r="WOQ41" s="173"/>
      <c r="WOR41" s="173"/>
      <c r="WOS41" s="173"/>
      <c r="WOT41" s="173"/>
      <c r="WOU41" s="173"/>
      <c r="WOV41" s="173"/>
      <c r="WOW41" s="173"/>
      <c r="WOX41" s="173"/>
      <c r="WOY41" s="173"/>
      <c r="WOZ41" s="173"/>
      <c r="WPA41" s="173"/>
      <c r="WPB41" s="173"/>
      <c r="WPC41" s="173"/>
      <c r="WPD41" s="173"/>
      <c r="WPE41" s="173"/>
      <c r="WPF41" s="173"/>
      <c r="WPG41" s="173"/>
      <c r="WPH41" s="173"/>
      <c r="WPI41" s="173"/>
      <c r="WPJ41" s="173"/>
      <c r="WPK41" s="173"/>
      <c r="WPL41" s="173"/>
      <c r="WPM41" s="173"/>
      <c r="WPN41" s="173"/>
      <c r="WPO41" s="173"/>
      <c r="WPP41" s="173"/>
      <c r="WPQ41" s="173"/>
      <c r="WPR41" s="173"/>
      <c r="WPS41" s="173"/>
      <c r="WPT41" s="173"/>
      <c r="WPU41" s="173"/>
      <c r="WPV41" s="173"/>
      <c r="WPW41" s="173"/>
      <c r="WPX41" s="173"/>
      <c r="WPY41" s="173"/>
      <c r="WPZ41" s="173"/>
      <c r="WQA41" s="173"/>
      <c r="WQB41" s="173"/>
      <c r="WQC41" s="173"/>
      <c r="WQD41" s="173"/>
      <c r="WQE41" s="173"/>
      <c r="WQF41" s="173"/>
      <c r="WQG41" s="173"/>
      <c r="WQH41" s="173"/>
      <c r="WQI41" s="173"/>
      <c r="WQJ41" s="173"/>
      <c r="WQK41" s="173"/>
      <c r="WQL41" s="173"/>
      <c r="WQM41" s="173"/>
      <c r="WQN41" s="173"/>
      <c r="WQO41" s="173"/>
      <c r="WQP41" s="173"/>
      <c r="WQQ41" s="173"/>
      <c r="WQR41" s="173"/>
      <c r="WQS41" s="173"/>
      <c r="WQT41" s="173"/>
      <c r="WQU41" s="173"/>
      <c r="WQV41" s="173"/>
      <c r="WQW41" s="173"/>
      <c r="WQX41" s="173"/>
      <c r="WQY41" s="173"/>
      <c r="WQZ41" s="173"/>
      <c r="WRA41" s="173"/>
      <c r="WRB41" s="173"/>
      <c r="WRC41" s="173"/>
      <c r="WRD41" s="173"/>
      <c r="WRE41" s="173"/>
      <c r="WRF41" s="173"/>
      <c r="WRG41" s="173"/>
      <c r="WRH41" s="173"/>
      <c r="WRI41" s="173"/>
      <c r="WRJ41" s="173"/>
      <c r="WRK41" s="173"/>
      <c r="WRL41" s="173"/>
      <c r="WRM41" s="173"/>
      <c r="WRN41" s="173"/>
      <c r="WRO41" s="173"/>
      <c r="WRP41" s="173"/>
      <c r="WRQ41" s="173"/>
      <c r="WRR41" s="173"/>
      <c r="WRS41" s="173"/>
      <c r="WRT41" s="173"/>
      <c r="WRU41" s="173"/>
      <c r="WRV41" s="173"/>
      <c r="WRW41" s="173"/>
      <c r="WRX41" s="173"/>
      <c r="WRY41" s="173"/>
      <c r="WRZ41" s="173"/>
      <c r="WSA41" s="173"/>
      <c r="WSB41" s="173"/>
      <c r="WSC41" s="173"/>
      <c r="WSD41" s="173"/>
      <c r="WSE41" s="173"/>
      <c r="WSF41" s="173"/>
      <c r="WSG41" s="173"/>
      <c r="WSH41" s="173"/>
      <c r="WSI41" s="173"/>
      <c r="WSJ41" s="173"/>
      <c r="WSK41" s="173"/>
      <c r="WSL41" s="173"/>
      <c r="WSM41" s="173"/>
      <c r="WSN41" s="173"/>
      <c r="WSO41" s="173"/>
      <c r="WSP41" s="173"/>
      <c r="WSQ41" s="173"/>
      <c r="WSR41" s="173"/>
      <c r="WSS41" s="173"/>
      <c r="WST41" s="173"/>
      <c r="WSU41" s="173"/>
      <c r="WSV41" s="173"/>
      <c r="WSW41" s="173"/>
      <c r="WSX41" s="173"/>
      <c r="WSY41" s="173"/>
      <c r="WSZ41" s="173"/>
      <c r="WTA41" s="173"/>
      <c r="WTB41" s="173"/>
      <c r="WTC41" s="173"/>
      <c r="WTD41" s="173"/>
      <c r="WTE41" s="173"/>
      <c r="WTF41" s="173"/>
      <c r="WTG41" s="173"/>
      <c r="WTH41" s="173"/>
      <c r="WTI41" s="173"/>
      <c r="WTJ41" s="173"/>
      <c r="WTK41" s="173"/>
      <c r="WTL41" s="173"/>
      <c r="WTM41" s="173"/>
      <c r="WTN41" s="173"/>
      <c r="WTO41" s="173"/>
      <c r="WTP41" s="173"/>
      <c r="WTQ41" s="173"/>
      <c r="WTR41" s="173"/>
      <c r="WTS41" s="173"/>
      <c r="WTT41" s="173"/>
      <c r="WTU41" s="173"/>
      <c r="WTV41" s="173"/>
      <c r="WTW41" s="173"/>
      <c r="WTX41" s="173"/>
      <c r="WTY41" s="173"/>
      <c r="WTZ41" s="173"/>
      <c r="WUA41" s="173"/>
      <c r="WUB41" s="173"/>
      <c r="WUC41" s="173"/>
      <c r="WUD41" s="173"/>
      <c r="WUE41" s="173"/>
      <c r="WUF41" s="173"/>
      <c r="WUG41" s="173"/>
      <c r="WUH41" s="173"/>
      <c r="WUI41" s="173"/>
      <c r="WUJ41" s="173"/>
      <c r="WUK41" s="173"/>
      <c r="WUL41" s="173"/>
      <c r="WUM41" s="173"/>
      <c r="WUN41" s="173"/>
      <c r="WUO41" s="173"/>
      <c r="WUP41" s="173"/>
      <c r="WUQ41" s="173"/>
      <c r="WUR41" s="173"/>
      <c r="WUS41" s="173"/>
      <c r="WUT41" s="173"/>
      <c r="WUU41" s="173"/>
      <c r="WUV41" s="173"/>
      <c r="WUW41" s="173"/>
      <c r="WUX41" s="173"/>
      <c r="WUY41" s="173"/>
      <c r="WUZ41" s="173"/>
      <c r="WVA41" s="173"/>
      <c r="WVB41" s="173"/>
      <c r="WVC41" s="173"/>
      <c r="WVD41" s="173"/>
      <c r="WVE41" s="173"/>
      <c r="WVF41" s="173"/>
      <c r="WVG41" s="173"/>
      <c r="WVH41" s="173"/>
      <c r="WVI41" s="173"/>
      <c r="WVJ41" s="173"/>
      <c r="WVK41" s="173"/>
      <c r="WVL41" s="173"/>
      <c r="WVM41" s="173"/>
      <c r="WVN41" s="173"/>
      <c r="WVO41" s="173"/>
      <c r="WVP41" s="173"/>
      <c r="WVQ41" s="173"/>
      <c r="WVR41" s="173"/>
      <c r="WVS41" s="173"/>
      <c r="WVT41" s="173"/>
      <c r="WVU41" s="173"/>
      <c r="WVV41" s="173"/>
      <c r="WVW41" s="173"/>
      <c r="WVX41" s="173"/>
      <c r="WVY41" s="173"/>
      <c r="WVZ41" s="173"/>
      <c r="WWA41" s="173"/>
      <c r="WWB41" s="173"/>
      <c r="WWC41" s="173"/>
      <c r="WWD41" s="173"/>
      <c r="WWE41" s="173"/>
      <c r="WWF41" s="173"/>
      <c r="WWG41" s="173"/>
      <c r="WWH41" s="173"/>
      <c r="WWI41" s="173"/>
      <c r="WWJ41" s="173"/>
      <c r="WWK41" s="173"/>
      <c r="WWL41" s="173"/>
      <c r="WWM41" s="173"/>
      <c r="WWN41" s="173"/>
      <c r="WWO41" s="173"/>
      <c r="WWP41" s="173"/>
      <c r="WWQ41" s="173"/>
      <c r="WWR41" s="173"/>
      <c r="WWS41" s="173"/>
      <c r="WWT41" s="173"/>
      <c r="WWU41" s="173"/>
      <c r="WWV41" s="173"/>
      <c r="WWW41" s="173"/>
      <c r="WWX41" s="173"/>
      <c r="WWY41" s="173"/>
      <c r="WWZ41" s="173"/>
      <c r="WXA41" s="173"/>
      <c r="WXB41" s="173"/>
      <c r="WXC41" s="173"/>
      <c r="WXD41" s="173"/>
      <c r="WXE41" s="173"/>
      <c r="WXF41" s="173"/>
      <c r="WXG41" s="173"/>
      <c r="WXH41" s="173"/>
      <c r="WXI41" s="173"/>
      <c r="WXJ41" s="173"/>
      <c r="WXK41" s="173"/>
      <c r="WXL41" s="173"/>
      <c r="WXM41" s="173"/>
      <c r="WXN41" s="173"/>
      <c r="WXO41" s="173"/>
      <c r="WXP41" s="173"/>
      <c r="WXQ41" s="173"/>
      <c r="WXR41" s="173"/>
      <c r="WXS41" s="173"/>
      <c r="WXT41" s="173"/>
      <c r="WXU41" s="173"/>
      <c r="WXV41" s="173"/>
      <c r="WXW41" s="173"/>
      <c r="WXX41" s="173"/>
      <c r="WXY41" s="173"/>
      <c r="WXZ41" s="173"/>
      <c r="WYA41" s="173"/>
      <c r="WYB41" s="173"/>
      <c r="WYC41" s="173"/>
      <c r="WYD41" s="173"/>
      <c r="WYE41" s="173"/>
      <c r="WYF41" s="173"/>
      <c r="WYG41" s="173"/>
      <c r="WYH41" s="173"/>
      <c r="WYI41" s="173"/>
      <c r="WYJ41" s="173"/>
      <c r="WYK41" s="173"/>
      <c r="WYL41" s="173"/>
      <c r="WYM41" s="173"/>
      <c r="WYN41" s="173"/>
      <c r="WYO41" s="173"/>
      <c r="WYP41" s="173"/>
      <c r="WYQ41" s="173"/>
      <c r="WYR41" s="173"/>
      <c r="WYS41" s="173"/>
      <c r="WYT41" s="173"/>
      <c r="WYU41" s="173"/>
      <c r="WYV41" s="173"/>
      <c r="WYW41" s="173"/>
      <c r="WYX41" s="173"/>
      <c r="WYY41" s="173"/>
      <c r="WYZ41" s="173"/>
      <c r="WZA41" s="173"/>
      <c r="WZB41" s="173"/>
      <c r="WZC41" s="173"/>
      <c r="WZD41" s="173"/>
      <c r="WZE41" s="173"/>
      <c r="WZF41" s="173"/>
      <c r="WZG41" s="173"/>
      <c r="WZH41" s="173"/>
      <c r="WZI41" s="173"/>
      <c r="WZJ41" s="173"/>
      <c r="WZK41" s="173"/>
      <c r="WZL41" s="173"/>
      <c r="WZM41" s="173"/>
      <c r="WZN41" s="173"/>
      <c r="WZO41" s="173"/>
      <c r="WZP41" s="173"/>
      <c r="WZQ41" s="173"/>
      <c r="WZR41" s="173"/>
      <c r="WZS41" s="173"/>
      <c r="WZT41" s="173"/>
      <c r="WZU41" s="173"/>
      <c r="WZV41" s="173"/>
      <c r="WZW41" s="173"/>
      <c r="WZX41" s="173"/>
      <c r="WZY41" s="173"/>
      <c r="WZZ41" s="173"/>
      <c r="XAA41" s="173"/>
      <c r="XAB41" s="173"/>
      <c r="XAC41" s="173"/>
      <c r="XAD41" s="173"/>
      <c r="XAE41" s="173"/>
      <c r="XAF41" s="173"/>
      <c r="XAG41" s="173"/>
      <c r="XAH41" s="173"/>
      <c r="XAI41" s="173"/>
      <c r="XAJ41" s="173"/>
      <c r="XAK41" s="173"/>
      <c r="XAL41" s="173"/>
      <c r="XAM41" s="173"/>
      <c r="XAN41" s="173"/>
      <c r="XAO41" s="173"/>
      <c r="XAP41" s="173"/>
      <c r="XAQ41" s="173"/>
      <c r="XAR41" s="173"/>
      <c r="XAS41" s="173"/>
      <c r="XAT41" s="173"/>
      <c r="XAU41" s="173"/>
      <c r="XAV41" s="173"/>
      <c r="XAW41" s="173"/>
      <c r="XAX41" s="173"/>
      <c r="XAY41" s="173"/>
      <c r="XAZ41" s="173"/>
      <c r="XBA41" s="173"/>
      <c r="XBB41" s="173"/>
      <c r="XBC41" s="173"/>
      <c r="XBD41" s="173"/>
      <c r="XBE41" s="173"/>
      <c r="XBF41" s="173"/>
      <c r="XBG41" s="173"/>
      <c r="XBH41" s="173"/>
      <c r="XBI41" s="173"/>
      <c r="XBJ41" s="173"/>
      <c r="XBK41" s="173"/>
      <c r="XBL41" s="173"/>
      <c r="XBM41" s="173"/>
      <c r="XBN41" s="173"/>
      <c r="XBO41" s="173"/>
      <c r="XBP41" s="173"/>
      <c r="XBQ41" s="173"/>
      <c r="XBR41" s="173"/>
      <c r="XBS41" s="173"/>
      <c r="XBT41" s="173"/>
      <c r="XBU41" s="173"/>
      <c r="XBV41" s="173"/>
      <c r="XBW41" s="173"/>
      <c r="XBX41" s="173"/>
      <c r="XBY41" s="173"/>
      <c r="XBZ41" s="173"/>
      <c r="XCA41" s="173"/>
      <c r="XCB41" s="173"/>
      <c r="XCC41" s="173"/>
      <c r="XCD41" s="173"/>
      <c r="XCE41" s="173"/>
      <c r="XCF41" s="173"/>
      <c r="XCG41" s="173"/>
      <c r="XCH41" s="173"/>
      <c r="XCI41" s="173"/>
      <c r="XCJ41" s="173"/>
      <c r="XCK41" s="173"/>
      <c r="XCL41" s="173"/>
      <c r="XCM41" s="173"/>
      <c r="XCN41" s="173"/>
      <c r="XCO41" s="173"/>
      <c r="XCP41" s="173"/>
      <c r="XCQ41" s="173"/>
      <c r="XCR41" s="173"/>
      <c r="XCS41" s="173"/>
      <c r="XCT41" s="173"/>
      <c r="XCU41" s="173"/>
      <c r="XCV41" s="173"/>
      <c r="XCW41" s="173"/>
      <c r="XCX41" s="173"/>
      <c r="XCY41" s="173"/>
      <c r="XCZ41" s="173"/>
      <c r="XDA41" s="173"/>
      <c r="XDB41" s="173"/>
      <c r="XDC41" s="173"/>
      <c r="XDD41" s="173"/>
      <c r="XDE41" s="173"/>
      <c r="XDF41" s="173"/>
      <c r="XDG41" s="173"/>
      <c r="XDH41" s="173"/>
      <c r="XDI41" s="173"/>
      <c r="XDJ41" s="173"/>
      <c r="XDK41" s="173"/>
      <c r="XDL41" s="173"/>
      <c r="XDM41" s="173"/>
      <c r="XDN41" s="173"/>
      <c r="XDO41" s="173"/>
      <c r="XDP41" s="173"/>
      <c r="XDQ41" s="173"/>
      <c r="XDR41" s="173"/>
      <c r="XDS41" s="173"/>
      <c r="XDT41" s="173"/>
      <c r="XDU41" s="173"/>
      <c r="XDV41" s="173"/>
      <c r="XDW41" s="173"/>
      <c r="XDX41" s="173"/>
      <c r="XDY41" s="173"/>
      <c r="XDZ41" s="173"/>
      <c r="XEA41" s="173"/>
      <c r="XEB41" s="173"/>
      <c r="XEC41" s="173"/>
      <c r="XED41" s="173"/>
      <c r="XEE41" s="173"/>
      <c r="XEF41" s="173"/>
      <c r="XEG41" s="173"/>
      <c r="XEH41" s="173"/>
      <c r="XEI41" s="173"/>
      <c r="XEJ41" s="173"/>
      <c r="XEK41" s="173"/>
      <c r="XEL41" s="173"/>
      <c r="XEM41" s="173"/>
      <c r="XEN41" s="173"/>
      <c r="XEO41" s="173"/>
      <c r="XEP41" s="173"/>
      <c r="XEQ41" s="173"/>
      <c r="XER41" s="173"/>
      <c r="XES41" s="173"/>
      <c r="XET41" s="173"/>
      <c r="XEU41" s="173"/>
      <c r="XEV41" s="173"/>
      <c r="XEW41" s="173"/>
      <c r="XEX41" s="173"/>
      <c r="XEY41" s="173"/>
      <c r="XEZ41" s="173"/>
      <c r="XFA41" s="173"/>
      <c r="XFB41" s="173"/>
      <c r="XFC41" s="173"/>
      <c r="XFD41" s="173"/>
    </row>
    <row r="42" spans="1:16 9984:16384" ht="13.5" thickBot="1">
      <c r="NSZ42" s="173"/>
      <c r="NTA42" s="173"/>
      <c r="NTB42" s="173"/>
      <c r="NTC42" s="173"/>
      <c r="NTD42" s="173"/>
      <c r="NTE42" s="173"/>
      <c r="NTF42" s="173"/>
      <c r="NTG42" s="173"/>
      <c r="NTH42" s="173"/>
      <c r="NTI42" s="173"/>
      <c r="NTJ42" s="173"/>
      <c r="NTK42" s="173"/>
      <c r="NTL42" s="173"/>
      <c r="NTM42" s="173"/>
      <c r="NTN42" s="173"/>
      <c r="NTO42" s="173"/>
      <c r="NTP42" s="173"/>
      <c r="NTQ42" s="173"/>
      <c r="NTR42" s="173"/>
      <c r="NTS42" s="173"/>
      <c r="NTT42" s="173"/>
      <c r="NTU42" s="173"/>
      <c r="NTV42" s="173"/>
      <c r="NTW42" s="173"/>
      <c r="NTX42" s="173"/>
      <c r="NTY42" s="173"/>
      <c r="NTZ42" s="173"/>
      <c r="NUA42" s="173"/>
      <c r="NUB42" s="173"/>
      <c r="NUC42" s="173"/>
      <c r="NUD42" s="173"/>
      <c r="NUE42" s="173"/>
      <c r="NUF42" s="173"/>
      <c r="NUG42" s="173"/>
      <c r="NUH42" s="173"/>
      <c r="NUI42" s="173"/>
      <c r="NUJ42" s="173"/>
      <c r="NUK42" s="173"/>
      <c r="NUL42" s="173"/>
      <c r="NUM42" s="173"/>
      <c r="NUN42" s="173"/>
      <c r="NUO42" s="173"/>
      <c r="NUP42" s="173"/>
      <c r="NUQ42" s="173"/>
      <c r="NUR42" s="173"/>
      <c r="NUS42" s="173"/>
      <c r="NUT42" s="173"/>
      <c r="NUU42" s="173"/>
      <c r="NUV42" s="173"/>
      <c r="NUW42" s="173"/>
      <c r="NUX42" s="173"/>
      <c r="NUY42" s="173"/>
      <c r="NUZ42" s="173"/>
      <c r="NVA42" s="173"/>
      <c r="NVB42" s="173"/>
      <c r="NVC42" s="173"/>
      <c r="NVD42" s="173"/>
      <c r="NVE42" s="173"/>
      <c r="NVF42" s="173"/>
      <c r="NVG42" s="173"/>
      <c r="NVH42" s="173"/>
      <c r="NVI42" s="173"/>
      <c r="NVJ42" s="173"/>
      <c r="NVK42" s="173"/>
      <c r="NVL42" s="173"/>
      <c r="NVM42" s="173"/>
      <c r="NVN42" s="173"/>
      <c r="NVO42" s="173"/>
      <c r="NVP42" s="173"/>
      <c r="NVQ42" s="173"/>
      <c r="NVR42" s="173"/>
      <c r="NVS42" s="173"/>
      <c r="NVT42" s="173"/>
      <c r="NVU42" s="173"/>
      <c r="NVV42" s="173"/>
      <c r="NVW42" s="173"/>
      <c r="NVX42" s="173"/>
      <c r="NVY42" s="173"/>
      <c r="NVZ42" s="173"/>
      <c r="NWA42" s="173"/>
      <c r="NWB42" s="173"/>
      <c r="NWC42" s="173"/>
      <c r="NWD42" s="173"/>
      <c r="NWE42" s="173"/>
      <c r="NWF42" s="173"/>
      <c r="NWG42" s="173"/>
      <c r="NWH42" s="173"/>
      <c r="NWI42" s="173"/>
      <c r="NWJ42" s="173"/>
      <c r="NWK42" s="173"/>
      <c r="NWL42" s="173"/>
      <c r="NWM42" s="173"/>
      <c r="NWN42" s="173"/>
      <c r="NWO42" s="173"/>
      <c r="NWP42" s="173"/>
      <c r="NWQ42" s="173"/>
      <c r="NWR42" s="173"/>
      <c r="NWS42" s="173"/>
      <c r="NWT42" s="173"/>
      <c r="NWU42" s="173"/>
      <c r="NWV42" s="173"/>
      <c r="NWW42" s="173"/>
      <c r="NWX42" s="173"/>
      <c r="NWY42" s="173"/>
      <c r="NWZ42" s="173"/>
      <c r="NXA42" s="173"/>
      <c r="NXB42" s="173"/>
      <c r="NXC42" s="173"/>
      <c r="NXD42" s="173"/>
      <c r="NXE42" s="173"/>
      <c r="NXF42" s="173"/>
      <c r="NXG42" s="173"/>
      <c r="NXH42" s="173"/>
      <c r="NXI42" s="173"/>
      <c r="NXJ42" s="173"/>
      <c r="NXK42" s="173"/>
      <c r="NXL42" s="173"/>
      <c r="NXM42" s="173"/>
      <c r="NXN42" s="173"/>
      <c r="NXO42" s="173"/>
      <c r="NXP42" s="173"/>
      <c r="NXQ42" s="173"/>
      <c r="NXR42" s="173"/>
      <c r="NXS42" s="173"/>
      <c r="NXT42" s="173"/>
      <c r="NXU42" s="173"/>
      <c r="NXV42" s="173"/>
      <c r="NXW42" s="173"/>
      <c r="NXX42" s="173"/>
      <c r="NXY42" s="173"/>
      <c r="NXZ42" s="173"/>
      <c r="NYA42" s="173"/>
      <c r="NYB42" s="173"/>
      <c r="NYC42" s="173"/>
      <c r="NYD42" s="173"/>
      <c r="NYE42" s="173"/>
      <c r="NYF42" s="173"/>
      <c r="NYG42" s="173"/>
      <c r="NYH42" s="173"/>
      <c r="NYI42" s="173"/>
      <c r="NYJ42" s="173"/>
      <c r="NYK42" s="173"/>
      <c r="NYL42" s="173"/>
      <c r="NYM42" s="173"/>
      <c r="NYN42" s="173"/>
      <c r="NYO42" s="173"/>
      <c r="NYP42" s="173"/>
      <c r="NYQ42" s="173"/>
      <c r="NYR42" s="173"/>
      <c r="NYS42" s="173"/>
      <c r="NYT42" s="173"/>
      <c r="NYU42" s="173"/>
      <c r="NYV42" s="173"/>
      <c r="NYW42" s="173"/>
      <c r="NYX42" s="173"/>
      <c r="NYY42" s="173"/>
      <c r="NYZ42" s="173"/>
      <c r="NZA42" s="173"/>
      <c r="NZB42" s="173"/>
      <c r="NZC42" s="173"/>
      <c r="NZD42" s="173"/>
      <c r="NZE42" s="173"/>
      <c r="NZF42" s="173"/>
      <c r="NZG42" s="173"/>
      <c r="NZH42" s="173"/>
      <c r="NZI42" s="173"/>
      <c r="NZJ42" s="173"/>
      <c r="NZK42" s="173"/>
      <c r="NZL42" s="173"/>
      <c r="NZM42" s="173"/>
      <c r="NZN42" s="173"/>
      <c r="NZO42" s="173"/>
      <c r="NZP42" s="173"/>
      <c r="NZQ42" s="173"/>
      <c r="NZR42" s="173"/>
      <c r="NZS42" s="173"/>
      <c r="NZT42" s="173"/>
      <c r="NZU42" s="173"/>
      <c r="NZV42" s="173"/>
      <c r="NZW42" s="173"/>
      <c r="NZX42" s="173"/>
      <c r="NZY42" s="173"/>
      <c r="NZZ42" s="173"/>
      <c r="OAA42" s="173"/>
      <c r="OAB42" s="173"/>
      <c r="OAC42" s="173"/>
      <c r="OAD42" s="173"/>
      <c r="OAE42" s="173"/>
      <c r="OAF42" s="173"/>
      <c r="OAG42" s="173"/>
      <c r="OAH42" s="173"/>
      <c r="OAI42" s="173"/>
      <c r="OAJ42" s="173"/>
      <c r="OAK42" s="173"/>
      <c r="OAL42" s="173"/>
      <c r="OAM42" s="173"/>
      <c r="OAN42" s="173"/>
      <c r="OAO42" s="173"/>
      <c r="OAP42" s="173"/>
      <c r="OAQ42" s="173"/>
      <c r="OAR42" s="173"/>
      <c r="OAS42" s="173"/>
      <c r="OAT42" s="173"/>
      <c r="OAU42" s="173"/>
      <c r="OAV42" s="173"/>
      <c r="OAW42" s="173"/>
      <c r="OAX42" s="173"/>
      <c r="OAY42" s="173"/>
      <c r="OAZ42" s="173"/>
      <c r="OBA42" s="173"/>
      <c r="OBB42" s="173"/>
      <c r="OBC42" s="173"/>
      <c r="OBD42" s="173"/>
      <c r="OBE42" s="173"/>
      <c r="OBF42" s="173"/>
      <c r="OBG42" s="173"/>
      <c r="OBH42" s="173"/>
      <c r="OBI42" s="173"/>
      <c r="OBJ42" s="173"/>
      <c r="OBK42" s="173"/>
      <c r="OBL42" s="173"/>
      <c r="OBM42" s="173"/>
      <c r="OBN42" s="173"/>
      <c r="OBO42" s="173"/>
      <c r="OBP42" s="173"/>
      <c r="OBQ42" s="173"/>
      <c r="OBR42" s="173"/>
      <c r="OBS42" s="173"/>
      <c r="OBT42" s="173"/>
      <c r="OBU42" s="173"/>
      <c r="OBV42" s="173"/>
      <c r="OBW42" s="173"/>
      <c r="OBX42" s="173"/>
      <c r="OBY42" s="173"/>
      <c r="OBZ42" s="173"/>
      <c r="OCA42" s="173"/>
      <c r="OCB42" s="173"/>
      <c r="OCC42" s="173"/>
      <c r="OCD42" s="173"/>
      <c r="OCE42" s="173"/>
      <c r="OCF42" s="173"/>
      <c r="OCG42" s="173"/>
      <c r="OCH42" s="173"/>
      <c r="OCI42" s="173"/>
      <c r="OCJ42" s="173"/>
      <c r="OCK42" s="173"/>
      <c r="OCL42" s="173"/>
      <c r="OCM42" s="173"/>
      <c r="OCN42" s="173"/>
      <c r="OCO42" s="173"/>
      <c r="OCP42" s="173"/>
      <c r="OCQ42" s="173"/>
      <c r="OCR42" s="173"/>
      <c r="OCS42" s="173"/>
      <c r="OCT42" s="173"/>
      <c r="OCU42" s="173"/>
      <c r="OCV42" s="173"/>
      <c r="OCW42" s="173"/>
      <c r="OCX42" s="173"/>
      <c r="OCY42" s="173"/>
      <c r="OCZ42" s="173"/>
      <c r="ODA42" s="173"/>
      <c r="ODB42" s="173"/>
      <c r="ODC42" s="173"/>
      <c r="ODD42" s="173"/>
      <c r="ODE42" s="173"/>
      <c r="ODF42" s="173"/>
      <c r="ODG42" s="173"/>
      <c r="ODH42" s="173"/>
      <c r="ODI42" s="173"/>
      <c r="ODJ42" s="173"/>
      <c r="ODK42" s="173"/>
      <c r="ODL42" s="173"/>
      <c r="ODM42" s="173"/>
      <c r="ODN42" s="173"/>
      <c r="ODO42" s="173"/>
      <c r="ODP42" s="173"/>
      <c r="ODQ42" s="173"/>
      <c r="ODR42" s="173"/>
      <c r="ODS42" s="173"/>
      <c r="ODT42" s="173"/>
      <c r="ODU42" s="173"/>
      <c r="ODV42" s="173"/>
      <c r="ODW42" s="173"/>
      <c r="ODX42" s="173"/>
      <c r="ODY42" s="173"/>
      <c r="ODZ42" s="173"/>
      <c r="OEA42" s="173"/>
      <c r="OEB42" s="173"/>
      <c r="OEC42" s="173"/>
      <c r="OED42" s="173"/>
      <c r="OEE42" s="173"/>
      <c r="OEF42" s="173"/>
      <c r="OEG42" s="173"/>
      <c r="OEH42" s="173"/>
      <c r="OEI42" s="173"/>
      <c r="OEJ42" s="173"/>
      <c r="OEK42" s="173"/>
      <c r="OEL42" s="173"/>
      <c r="OEM42" s="173"/>
      <c r="OEN42" s="173"/>
      <c r="OEO42" s="173"/>
      <c r="OEP42" s="173"/>
      <c r="OEQ42" s="173"/>
      <c r="OER42" s="173"/>
      <c r="OES42" s="173"/>
      <c r="OET42" s="173"/>
      <c r="OEU42" s="173"/>
      <c r="OEV42" s="173"/>
      <c r="OEW42" s="173"/>
      <c r="OEX42" s="173"/>
      <c r="OEY42" s="173"/>
      <c r="OEZ42" s="173"/>
      <c r="OFA42" s="173"/>
      <c r="OFB42" s="173"/>
      <c r="OFC42" s="173"/>
      <c r="OFD42" s="173"/>
      <c r="OFE42" s="173"/>
      <c r="OFF42" s="173"/>
      <c r="OFG42" s="173"/>
      <c r="OFH42" s="173"/>
      <c r="OFI42" s="173"/>
      <c r="OFJ42" s="173"/>
      <c r="OFK42" s="173"/>
      <c r="OFL42" s="173"/>
      <c r="OFM42" s="173"/>
      <c r="OFN42" s="173"/>
      <c r="OFO42" s="173"/>
      <c r="OFP42" s="173"/>
      <c r="OFQ42" s="173"/>
      <c r="OFR42" s="173"/>
      <c r="OFS42" s="173"/>
      <c r="OFT42" s="173"/>
      <c r="OFU42" s="173"/>
      <c r="OFV42" s="173"/>
      <c r="OFW42" s="173"/>
      <c r="OFX42" s="173"/>
      <c r="OFY42" s="173"/>
      <c r="OFZ42" s="173"/>
      <c r="OGA42" s="173"/>
      <c r="OGB42" s="173"/>
      <c r="OGC42" s="173"/>
      <c r="OGD42" s="173"/>
      <c r="OGE42" s="173"/>
      <c r="OGF42" s="173"/>
      <c r="OGG42" s="173"/>
      <c r="OGH42" s="173"/>
      <c r="OGI42" s="173"/>
      <c r="OGJ42" s="173"/>
      <c r="OGK42" s="173"/>
      <c r="OGL42" s="173"/>
      <c r="OGM42" s="173"/>
      <c r="OGN42" s="173"/>
      <c r="OGO42" s="173"/>
      <c r="OGP42" s="173"/>
      <c r="OGQ42" s="173"/>
      <c r="OGR42" s="173"/>
      <c r="OGS42" s="173"/>
      <c r="OGT42" s="173"/>
      <c r="OGU42" s="173"/>
      <c r="OGV42" s="173"/>
      <c r="OGW42" s="173"/>
      <c r="OGX42" s="173"/>
      <c r="OGY42" s="173"/>
      <c r="OGZ42" s="173"/>
      <c r="OHA42" s="173"/>
      <c r="OHB42" s="173"/>
      <c r="OHC42" s="173"/>
      <c r="OHD42" s="173"/>
      <c r="OHE42" s="173"/>
      <c r="OHF42" s="173"/>
      <c r="OHG42" s="173"/>
      <c r="OHH42" s="173"/>
      <c r="OHI42" s="173"/>
      <c r="OHJ42" s="173"/>
      <c r="OHK42" s="173"/>
      <c r="OHL42" s="173"/>
      <c r="OHM42" s="173"/>
      <c r="OHN42" s="173"/>
      <c r="OHO42" s="173"/>
      <c r="OHP42" s="173"/>
      <c r="OHQ42" s="173"/>
      <c r="OHR42" s="173"/>
      <c r="OHS42" s="173"/>
      <c r="OHT42" s="173"/>
      <c r="OHU42" s="173"/>
      <c r="OHV42" s="173"/>
      <c r="OHW42" s="173"/>
      <c r="OHX42" s="173"/>
      <c r="OHY42" s="173"/>
      <c r="OHZ42" s="173"/>
      <c r="OIA42" s="173"/>
      <c r="OIB42" s="173"/>
      <c r="OIC42" s="173"/>
      <c r="OID42" s="173"/>
      <c r="OIE42" s="173"/>
      <c r="OIF42" s="173"/>
      <c r="OIG42" s="173"/>
      <c r="OIH42" s="173"/>
      <c r="OII42" s="173"/>
      <c r="OIJ42" s="173"/>
      <c r="OIK42" s="173"/>
      <c r="OIL42" s="173"/>
      <c r="OIM42" s="173"/>
      <c r="OIN42" s="173"/>
      <c r="OIO42" s="173"/>
      <c r="OIP42" s="173"/>
      <c r="OIQ42" s="173"/>
      <c r="OIR42" s="173"/>
      <c r="OIS42" s="173"/>
      <c r="OIT42" s="173"/>
      <c r="OIU42" s="173"/>
      <c r="OIV42" s="173"/>
      <c r="OIW42" s="173"/>
      <c r="OIX42" s="173"/>
      <c r="OIY42" s="173"/>
      <c r="OIZ42" s="173"/>
      <c r="OJA42" s="173"/>
      <c r="OJB42" s="173"/>
      <c r="OJC42" s="173"/>
      <c r="OJD42" s="173"/>
      <c r="OJE42" s="173"/>
      <c r="OJF42" s="173"/>
      <c r="OJG42" s="173"/>
      <c r="OJH42" s="173"/>
      <c r="OJI42" s="173"/>
      <c r="OJJ42" s="173"/>
      <c r="OJK42" s="173"/>
      <c r="OJL42" s="173"/>
      <c r="OJM42" s="173"/>
      <c r="OJN42" s="173"/>
      <c r="OJO42" s="173"/>
      <c r="OJP42" s="173"/>
      <c r="OJQ42" s="173"/>
      <c r="OJR42" s="173"/>
      <c r="OJS42" s="173"/>
      <c r="OJT42" s="173"/>
      <c r="OJU42" s="173"/>
      <c r="OJV42" s="173"/>
      <c r="OJW42" s="173"/>
      <c r="OJX42" s="173"/>
      <c r="OJY42" s="173"/>
      <c r="OJZ42" s="173"/>
      <c r="OKA42" s="173"/>
      <c r="OKB42" s="173"/>
      <c r="OKC42" s="173"/>
      <c r="OKD42" s="173"/>
      <c r="OKE42" s="173"/>
      <c r="OKF42" s="173"/>
      <c r="OKG42" s="173"/>
      <c r="OKH42" s="173"/>
      <c r="OKI42" s="173"/>
      <c r="OKJ42" s="173"/>
      <c r="OKK42" s="173"/>
      <c r="OKL42" s="173"/>
      <c r="OKM42" s="173"/>
      <c r="OKN42" s="173"/>
      <c r="OKO42" s="173"/>
      <c r="OKP42" s="173"/>
      <c r="OKQ42" s="173"/>
      <c r="OKR42" s="173"/>
      <c r="OKS42" s="173"/>
      <c r="OKT42" s="173"/>
      <c r="OKU42" s="173"/>
      <c r="OKV42" s="173"/>
      <c r="OKW42" s="173"/>
      <c r="OKX42" s="173"/>
      <c r="OKY42" s="173"/>
      <c r="OKZ42" s="173"/>
      <c r="OLA42" s="173"/>
      <c r="OLB42" s="173"/>
      <c r="OLC42" s="173"/>
      <c r="OLD42" s="173"/>
      <c r="OLE42" s="173"/>
      <c r="OLF42" s="173"/>
      <c r="OLG42" s="173"/>
      <c r="OLH42" s="173"/>
      <c r="OLI42" s="173"/>
      <c r="OLJ42" s="173"/>
      <c r="OLK42" s="173"/>
      <c r="OLL42" s="173"/>
      <c r="OLM42" s="173"/>
      <c r="OLN42" s="173"/>
      <c r="OLO42" s="173"/>
      <c r="OLP42" s="173"/>
      <c r="OLQ42" s="173"/>
      <c r="OLR42" s="173"/>
      <c r="OLS42" s="173"/>
      <c r="OLT42" s="173"/>
      <c r="OLU42" s="173"/>
      <c r="OLV42" s="173"/>
      <c r="OLW42" s="173"/>
      <c r="OLX42" s="173"/>
      <c r="OLY42" s="173"/>
      <c r="OLZ42" s="173"/>
      <c r="OMA42" s="173"/>
      <c r="OMB42" s="173"/>
      <c r="OMC42" s="173"/>
      <c r="OMD42" s="173"/>
      <c r="OME42" s="173"/>
      <c r="OMF42" s="173"/>
      <c r="OMG42" s="173"/>
      <c r="OMH42" s="173"/>
      <c r="OMI42" s="173"/>
      <c r="OMJ42" s="173"/>
      <c r="OMK42" s="173"/>
      <c r="OML42" s="173"/>
      <c r="OMM42" s="173"/>
      <c r="OMN42" s="173"/>
      <c r="OMO42" s="173"/>
      <c r="OMP42" s="173"/>
      <c r="OMQ42" s="173"/>
      <c r="OMR42" s="173"/>
      <c r="OMS42" s="173"/>
      <c r="OMT42" s="173"/>
      <c r="OMU42" s="173"/>
      <c r="OMV42" s="173"/>
      <c r="OMW42" s="173"/>
      <c r="OMX42" s="173"/>
      <c r="OMY42" s="173"/>
      <c r="OMZ42" s="173"/>
      <c r="ONA42" s="173"/>
      <c r="ONB42" s="173"/>
      <c r="ONC42" s="173"/>
      <c r="OND42" s="173"/>
      <c r="ONE42" s="173"/>
      <c r="ONF42" s="173"/>
      <c r="ONG42" s="173"/>
      <c r="ONH42" s="173"/>
      <c r="ONI42" s="173"/>
      <c r="ONJ42" s="173"/>
      <c r="ONK42" s="173"/>
      <c r="ONL42" s="173"/>
      <c r="ONM42" s="173"/>
      <c r="ONN42" s="173"/>
      <c r="ONO42" s="173"/>
      <c r="ONP42" s="173"/>
      <c r="ONQ42" s="173"/>
      <c r="ONR42" s="173"/>
      <c r="ONS42" s="173"/>
      <c r="ONT42" s="173"/>
      <c r="ONU42" s="173"/>
      <c r="ONV42" s="173"/>
      <c r="ONW42" s="173"/>
      <c r="ONX42" s="173"/>
      <c r="ONY42" s="173"/>
      <c r="ONZ42" s="173"/>
      <c r="OOA42" s="173"/>
      <c r="OOB42" s="173"/>
      <c r="OOC42" s="173"/>
      <c r="OOD42" s="173"/>
      <c r="OOE42" s="173"/>
      <c r="OOF42" s="173"/>
      <c r="OOG42" s="173"/>
      <c r="OOH42" s="173"/>
      <c r="OOI42" s="173"/>
      <c r="OOJ42" s="173"/>
      <c r="OOK42" s="173"/>
      <c r="OOL42" s="173"/>
      <c r="OOM42" s="173"/>
      <c r="OON42" s="173"/>
      <c r="OOO42" s="173"/>
      <c r="OOP42" s="173"/>
      <c r="OOQ42" s="173"/>
      <c r="OOR42" s="173"/>
      <c r="OOS42" s="173"/>
      <c r="OOT42" s="173"/>
      <c r="OOU42" s="173"/>
      <c r="OOV42" s="173"/>
      <c r="OOW42" s="173"/>
      <c r="OOX42" s="173"/>
      <c r="OOY42" s="173"/>
      <c r="OOZ42" s="173"/>
      <c r="OPA42" s="173"/>
      <c r="OPB42" s="173"/>
      <c r="OPC42" s="173"/>
      <c r="OPD42" s="173"/>
      <c r="OPE42" s="173"/>
      <c r="OPF42" s="173"/>
      <c r="OPG42" s="173"/>
      <c r="OPH42" s="173"/>
      <c r="OPI42" s="173"/>
      <c r="OPJ42" s="173"/>
      <c r="OPK42" s="173"/>
      <c r="OPL42" s="173"/>
      <c r="OPM42" s="173"/>
      <c r="OPN42" s="173"/>
      <c r="OPO42" s="173"/>
      <c r="OPP42" s="173"/>
      <c r="OPQ42" s="173"/>
      <c r="OPR42" s="173"/>
      <c r="OPS42" s="173"/>
      <c r="OPT42" s="173"/>
      <c r="OPU42" s="173"/>
      <c r="OPV42" s="173"/>
      <c r="OPW42" s="173"/>
      <c r="OPX42" s="173"/>
      <c r="OPY42" s="173"/>
      <c r="OPZ42" s="173"/>
      <c r="OQA42" s="173"/>
      <c r="OQB42" s="173"/>
      <c r="OQC42" s="173"/>
      <c r="OQD42" s="173"/>
      <c r="OQE42" s="173"/>
      <c r="OQF42" s="173"/>
      <c r="OQG42" s="173"/>
      <c r="OQH42" s="173"/>
      <c r="OQI42" s="173"/>
      <c r="OQJ42" s="173"/>
      <c r="OQK42" s="173"/>
      <c r="OQL42" s="173"/>
      <c r="OQM42" s="173"/>
      <c r="OQN42" s="173"/>
      <c r="OQO42" s="173"/>
      <c r="OQP42" s="173"/>
      <c r="OQQ42" s="173"/>
      <c r="OQR42" s="173"/>
      <c r="OQS42" s="173"/>
      <c r="OQT42" s="173"/>
      <c r="OQU42" s="173"/>
      <c r="OQV42" s="173"/>
      <c r="OQW42" s="173"/>
      <c r="OQX42" s="173"/>
      <c r="OQY42" s="173"/>
      <c r="OQZ42" s="173"/>
      <c r="ORA42" s="173"/>
      <c r="ORB42" s="173"/>
      <c r="ORC42" s="173"/>
      <c r="ORD42" s="173"/>
      <c r="ORE42" s="173"/>
      <c r="ORF42" s="173"/>
      <c r="ORG42" s="173"/>
      <c r="ORH42" s="173"/>
      <c r="ORI42" s="173"/>
      <c r="ORJ42" s="173"/>
      <c r="ORK42" s="173"/>
      <c r="ORL42" s="173"/>
      <c r="ORM42" s="173"/>
      <c r="ORN42" s="173"/>
      <c r="ORO42" s="173"/>
      <c r="ORP42" s="173"/>
      <c r="ORQ42" s="173"/>
      <c r="ORR42" s="173"/>
      <c r="ORS42" s="173"/>
      <c r="ORT42" s="173"/>
      <c r="ORU42" s="173"/>
      <c r="ORV42" s="173"/>
      <c r="ORW42" s="173"/>
      <c r="ORX42" s="173"/>
      <c r="ORY42" s="173"/>
      <c r="ORZ42" s="173"/>
      <c r="OSA42" s="173"/>
      <c r="OSB42" s="173"/>
      <c r="OSC42" s="173"/>
      <c r="OSD42" s="173"/>
      <c r="OSE42" s="173"/>
      <c r="OSF42" s="173"/>
      <c r="OSG42" s="173"/>
      <c r="OSH42" s="173"/>
      <c r="OSI42" s="173"/>
      <c r="OSJ42" s="173"/>
      <c r="OSK42" s="173"/>
      <c r="OSL42" s="173"/>
      <c r="OSM42" s="173"/>
      <c r="OSN42" s="173"/>
      <c r="OSO42" s="173"/>
      <c r="OSP42" s="173"/>
      <c r="OSQ42" s="173"/>
      <c r="OSR42" s="173"/>
      <c r="OSS42" s="173"/>
      <c r="OST42" s="173"/>
      <c r="OSU42" s="173"/>
      <c r="OSV42" s="173"/>
      <c r="OSW42" s="173"/>
      <c r="OSX42" s="173"/>
      <c r="OSY42" s="173"/>
      <c r="OSZ42" s="173"/>
      <c r="OTA42" s="173"/>
      <c r="OTB42" s="173"/>
      <c r="OTC42" s="173"/>
      <c r="OTD42" s="173"/>
      <c r="OTE42" s="173"/>
      <c r="OTF42" s="173"/>
      <c r="OTG42" s="173"/>
      <c r="OTH42" s="173"/>
      <c r="OTI42" s="173"/>
      <c r="OTJ42" s="173"/>
      <c r="OTK42" s="173"/>
      <c r="OTL42" s="173"/>
      <c r="OTM42" s="173"/>
      <c r="OTN42" s="173"/>
      <c r="OTO42" s="173"/>
      <c r="OTP42" s="173"/>
      <c r="OTQ42" s="173"/>
      <c r="OTR42" s="173"/>
      <c r="OTS42" s="173"/>
      <c r="OTT42" s="173"/>
      <c r="OTU42" s="173"/>
      <c r="OTV42" s="173"/>
      <c r="OTW42" s="173"/>
      <c r="OTX42" s="173"/>
      <c r="OTY42" s="173"/>
      <c r="OTZ42" s="173"/>
      <c r="OUA42" s="173"/>
      <c r="OUB42" s="173"/>
      <c r="OUC42" s="173"/>
      <c r="OUD42" s="173"/>
      <c r="OUE42" s="173"/>
      <c r="OUF42" s="173"/>
      <c r="OUG42" s="173"/>
      <c r="OUH42" s="173"/>
      <c r="OUI42" s="173"/>
      <c r="OUJ42" s="173"/>
      <c r="OUK42" s="173"/>
      <c r="OUL42" s="173"/>
      <c r="OUM42" s="173"/>
      <c r="OUN42" s="173"/>
      <c r="OUO42" s="173"/>
      <c r="OUP42" s="173"/>
      <c r="OUQ42" s="173"/>
      <c r="OUR42" s="173"/>
      <c r="OUS42" s="173"/>
      <c r="OUT42" s="173"/>
      <c r="OUU42" s="173"/>
      <c r="OUV42" s="173"/>
      <c r="OUW42" s="173"/>
      <c r="OUX42" s="173"/>
      <c r="OUY42" s="173"/>
      <c r="OUZ42" s="173"/>
      <c r="OVA42" s="173"/>
      <c r="OVB42" s="173"/>
      <c r="OVC42" s="173"/>
      <c r="OVD42" s="173"/>
      <c r="OVE42" s="173"/>
      <c r="OVF42" s="173"/>
      <c r="OVG42" s="173"/>
      <c r="OVH42" s="173"/>
      <c r="OVI42" s="173"/>
      <c r="OVJ42" s="173"/>
      <c r="OVK42" s="173"/>
      <c r="OVL42" s="173"/>
      <c r="OVM42" s="173"/>
      <c r="OVN42" s="173"/>
      <c r="OVO42" s="173"/>
      <c r="OVP42" s="173"/>
      <c r="OVQ42" s="173"/>
      <c r="OVR42" s="173"/>
      <c r="OVS42" s="173"/>
      <c r="OVT42" s="173"/>
      <c r="OVU42" s="173"/>
      <c r="OVV42" s="173"/>
      <c r="OVW42" s="173"/>
      <c r="OVX42" s="173"/>
      <c r="OVY42" s="173"/>
      <c r="OVZ42" s="173"/>
      <c r="OWA42" s="173"/>
      <c r="OWB42" s="173"/>
      <c r="OWC42" s="173"/>
      <c r="OWD42" s="173"/>
      <c r="OWE42" s="173"/>
      <c r="OWF42" s="173"/>
      <c r="OWG42" s="173"/>
      <c r="OWH42" s="173"/>
      <c r="OWI42" s="173"/>
      <c r="OWJ42" s="173"/>
      <c r="OWK42" s="173"/>
      <c r="OWL42" s="173"/>
      <c r="OWM42" s="173"/>
      <c r="OWN42" s="173"/>
      <c r="OWO42" s="173"/>
      <c r="OWP42" s="173"/>
      <c r="OWQ42" s="173"/>
      <c r="OWR42" s="173"/>
      <c r="OWS42" s="173"/>
      <c r="OWT42" s="173"/>
      <c r="OWU42" s="173"/>
      <c r="OWV42" s="173"/>
      <c r="OWW42" s="173"/>
      <c r="OWX42" s="173"/>
      <c r="OWY42" s="173"/>
      <c r="OWZ42" s="173"/>
      <c r="OXA42" s="173"/>
      <c r="OXB42" s="173"/>
      <c r="OXC42" s="173"/>
      <c r="OXD42" s="173"/>
      <c r="OXE42" s="173"/>
      <c r="OXF42" s="173"/>
      <c r="OXG42" s="173"/>
      <c r="OXH42" s="173"/>
      <c r="OXI42" s="173"/>
      <c r="OXJ42" s="173"/>
      <c r="OXK42" s="173"/>
      <c r="OXL42" s="173"/>
      <c r="OXM42" s="173"/>
      <c r="OXN42" s="173"/>
      <c r="OXO42" s="173"/>
      <c r="OXP42" s="173"/>
      <c r="OXQ42" s="173"/>
      <c r="OXR42" s="173"/>
      <c r="OXS42" s="173"/>
      <c r="OXT42" s="173"/>
      <c r="OXU42" s="173"/>
      <c r="OXV42" s="173"/>
      <c r="OXW42" s="173"/>
      <c r="OXX42" s="173"/>
      <c r="OXY42" s="173"/>
      <c r="OXZ42" s="173"/>
      <c r="OYA42" s="173"/>
      <c r="OYB42" s="173"/>
      <c r="OYC42" s="173"/>
      <c r="OYD42" s="173"/>
      <c r="OYE42" s="173"/>
      <c r="OYF42" s="173"/>
      <c r="OYG42" s="173"/>
      <c r="OYH42" s="173"/>
      <c r="OYI42" s="173"/>
      <c r="OYJ42" s="173"/>
      <c r="OYK42" s="173"/>
      <c r="OYL42" s="173"/>
      <c r="OYM42" s="173"/>
      <c r="OYN42" s="173"/>
      <c r="OYO42" s="173"/>
      <c r="OYP42" s="173"/>
      <c r="OYQ42" s="173"/>
      <c r="OYR42" s="173"/>
      <c r="OYS42" s="173"/>
      <c r="OYT42" s="173"/>
      <c r="OYU42" s="173"/>
      <c r="OYV42" s="173"/>
      <c r="OYW42" s="173"/>
      <c r="OYX42" s="173"/>
      <c r="OYY42" s="173"/>
      <c r="OYZ42" s="173"/>
      <c r="OZA42" s="173"/>
      <c r="OZB42" s="173"/>
      <c r="OZC42" s="173"/>
      <c r="OZD42" s="173"/>
      <c r="OZE42" s="173"/>
      <c r="OZF42" s="173"/>
      <c r="OZG42" s="173"/>
      <c r="OZH42" s="173"/>
      <c r="OZI42" s="173"/>
      <c r="OZJ42" s="173"/>
      <c r="OZK42" s="173"/>
      <c r="OZL42" s="173"/>
      <c r="OZM42" s="173"/>
      <c r="OZN42" s="173"/>
      <c r="OZO42" s="173"/>
      <c r="OZP42" s="173"/>
      <c r="OZQ42" s="173"/>
      <c r="OZR42" s="173"/>
      <c r="OZS42" s="173"/>
      <c r="OZT42" s="173"/>
      <c r="OZU42" s="173"/>
      <c r="OZV42" s="173"/>
      <c r="OZW42" s="173"/>
      <c r="OZX42" s="173"/>
      <c r="OZY42" s="173"/>
      <c r="OZZ42" s="173"/>
      <c r="PAA42" s="173"/>
      <c r="PAB42" s="173"/>
      <c r="PAC42" s="173"/>
      <c r="PAD42" s="173"/>
      <c r="PAE42" s="173"/>
      <c r="PAF42" s="173"/>
      <c r="PAG42" s="173"/>
      <c r="PAH42" s="173"/>
      <c r="PAI42" s="173"/>
      <c r="PAJ42" s="173"/>
      <c r="PAK42" s="173"/>
      <c r="PAL42" s="173"/>
      <c r="PAM42" s="173"/>
      <c r="PAN42" s="173"/>
      <c r="PAO42" s="173"/>
      <c r="PAP42" s="173"/>
      <c r="PAQ42" s="173"/>
      <c r="PAR42" s="173"/>
      <c r="PAS42" s="173"/>
      <c r="PAT42" s="173"/>
      <c r="PAU42" s="173"/>
      <c r="PAV42" s="173"/>
      <c r="PAW42" s="173"/>
      <c r="PAX42" s="173"/>
      <c r="PAY42" s="173"/>
      <c r="PAZ42" s="173"/>
      <c r="PBA42" s="173"/>
      <c r="PBB42" s="173"/>
      <c r="PBC42" s="173"/>
      <c r="PBD42" s="173"/>
      <c r="PBE42" s="173"/>
      <c r="PBF42" s="173"/>
      <c r="PBG42" s="173"/>
      <c r="PBH42" s="173"/>
      <c r="PBI42" s="173"/>
      <c r="PBJ42" s="173"/>
      <c r="PBK42" s="173"/>
      <c r="PBL42" s="173"/>
      <c r="PBM42" s="173"/>
      <c r="PBN42" s="173"/>
      <c r="PBO42" s="173"/>
      <c r="PBP42" s="173"/>
      <c r="PBQ42" s="173"/>
      <c r="PBR42" s="173"/>
      <c r="PBS42" s="173"/>
      <c r="PBT42" s="173"/>
      <c r="PBU42" s="173"/>
      <c r="PBV42" s="173"/>
      <c r="PBW42" s="173"/>
      <c r="PBX42" s="173"/>
      <c r="PBY42" s="173"/>
      <c r="PBZ42" s="173"/>
      <c r="PCA42" s="173"/>
      <c r="PCB42" s="173"/>
      <c r="PCC42" s="173"/>
      <c r="PCD42" s="173"/>
      <c r="PCE42" s="173"/>
      <c r="PCF42" s="173"/>
      <c r="PCG42" s="173"/>
      <c r="PCH42" s="173"/>
      <c r="PCI42" s="173"/>
      <c r="PCJ42" s="173"/>
      <c r="PCK42" s="173"/>
      <c r="PCL42" s="173"/>
      <c r="PCM42" s="173"/>
      <c r="PCN42" s="173"/>
      <c r="PCO42" s="173"/>
      <c r="PCP42" s="173"/>
      <c r="PCQ42" s="173"/>
      <c r="PCR42" s="173"/>
      <c r="PCS42" s="173"/>
      <c r="PCT42" s="173"/>
      <c r="PCU42" s="173"/>
      <c r="PCV42" s="173"/>
      <c r="PCW42" s="173"/>
      <c r="PCX42" s="173"/>
      <c r="PCY42" s="173"/>
      <c r="PCZ42" s="173"/>
      <c r="PDA42" s="173"/>
      <c r="PDB42" s="173"/>
      <c r="PDC42" s="173"/>
      <c r="PDD42" s="173"/>
      <c r="PDE42" s="173"/>
      <c r="PDF42" s="173"/>
      <c r="PDG42" s="173"/>
      <c r="PDH42" s="173"/>
      <c r="PDI42" s="173"/>
      <c r="PDJ42" s="173"/>
      <c r="PDK42" s="173"/>
      <c r="PDL42" s="173"/>
      <c r="PDM42" s="173"/>
      <c r="PDN42" s="173"/>
      <c r="PDO42" s="173"/>
      <c r="PDP42" s="173"/>
      <c r="PDQ42" s="173"/>
      <c r="PDR42" s="173"/>
      <c r="PDS42" s="173"/>
      <c r="PDT42" s="173"/>
      <c r="PDU42" s="173"/>
      <c r="PDV42" s="173"/>
      <c r="PDW42" s="173"/>
      <c r="PDX42" s="173"/>
      <c r="PDY42" s="173"/>
      <c r="PDZ42" s="173"/>
      <c r="PEA42" s="173"/>
      <c r="PEB42" s="173"/>
      <c r="PEC42" s="173"/>
      <c r="PED42" s="173"/>
      <c r="PEE42" s="173"/>
      <c r="PEF42" s="173"/>
      <c r="PEG42" s="173"/>
      <c r="PEH42" s="173"/>
      <c r="PEI42" s="173"/>
      <c r="PEJ42" s="173"/>
      <c r="PEK42" s="173"/>
      <c r="PEL42" s="173"/>
      <c r="PEM42" s="173"/>
      <c r="PEN42" s="173"/>
      <c r="PEO42" s="173"/>
      <c r="PEP42" s="173"/>
      <c r="PEQ42" s="173"/>
      <c r="PER42" s="173"/>
      <c r="PES42" s="173"/>
      <c r="PET42" s="173"/>
      <c r="PEU42" s="173"/>
      <c r="PEV42" s="173"/>
      <c r="PEW42" s="173"/>
      <c r="PEX42" s="173"/>
      <c r="PEY42" s="173"/>
      <c r="PEZ42" s="173"/>
      <c r="PFA42" s="173"/>
      <c r="PFB42" s="173"/>
      <c r="PFC42" s="173"/>
      <c r="PFD42" s="173"/>
      <c r="PFE42" s="173"/>
      <c r="PFF42" s="173"/>
      <c r="PFG42" s="173"/>
      <c r="PFH42" s="173"/>
      <c r="PFI42" s="173"/>
      <c r="PFJ42" s="173"/>
      <c r="PFK42" s="173"/>
      <c r="PFL42" s="173"/>
      <c r="PFM42" s="173"/>
      <c r="PFN42" s="173"/>
      <c r="PFO42" s="173"/>
      <c r="PFP42" s="173"/>
      <c r="PFQ42" s="173"/>
      <c r="PFR42" s="173"/>
      <c r="PFS42" s="173"/>
      <c r="PFT42" s="173"/>
      <c r="PFU42" s="173"/>
      <c r="PFV42" s="173"/>
      <c r="PFW42" s="173"/>
      <c r="PFX42" s="173"/>
      <c r="PFY42" s="173"/>
      <c r="PFZ42" s="173"/>
      <c r="PGA42" s="173"/>
      <c r="PGB42" s="173"/>
      <c r="PGC42" s="173"/>
      <c r="PGD42" s="173"/>
      <c r="PGE42" s="173"/>
      <c r="PGF42" s="173"/>
      <c r="PGG42" s="173"/>
      <c r="PGH42" s="173"/>
      <c r="PGI42" s="173"/>
      <c r="PGJ42" s="173"/>
      <c r="PGK42" s="173"/>
      <c r="PGL42" s="173"/>
      <c r="PGM42" s="173"/>
      <c r="PGN42" s="173"/>
      <c r="PGO42" s="173"/>
      <c r="PGP42" s="173"/>
      <c r="PGQ42" s="173"/>
      <c r="PGR42" s="173"/>
      <c r="PGS42" s="173"/>
      <c r="PGT42" s="173"/>
      <c r="PGU42" s="173"/>
      <c r="PGV42" s="173"/>
      <c r="PGW42" s="173"/>
      <c r="PGX42" s="173"/>
      <c r="PGY42" s="173"/>
      <c r="PGZ42" s="173"/>
      <c r="PHA42" s="173"/>
      <c r="PHB42" s="173"/>
      <c r="PHC42" s="173"/>
      <c r="PHD42" s="173"/>
      <c r="PHE42" s="173"/>
      <c r="PHF42" s="173"/>
      <c r="PHG42" s="173"/>
      <c r="PHH42" s="173"/>
      <c r="PHI42" s="173"/>
      <c r="PHJ42" s="173"/>
      <c r="PHK42" s="173"/>
      <c r="PHL42" s="173"/>
      <c r="PHM42" s="173"/>
      <c r="PHN42" s="173"/>
      <c r="PHO42" s="173"/>
      <c r="PHP42" s="173"/>
      <c r="PHQ42" s="173"/>
      <c r="PHR42" s="173"/>
      <c r="PHS42" s="173"/>
      <c r="PHT42" s="173"/>
      <c r="PHU42" s="173"/>
      <c r="PHV42" s="173"/>
      <c r="PHW42" s="173"/>
      <c r="PHX42" s="173"/>
      <c r="PHY42" s="173"/>
      <c r="PHZ42" s="173"/>
      <c r="PIA42" s="173"/>
      <c r="PIB42" s="173"/>
      <c r="PIC42" s="173"/>
      <c r="PID42" s="173"/>
      <c r="PIE42" s="173"/>
      <c r="PIF42" s="173"/>
      <c r="PIG42" s="173"/>
      <c r="PIH42" s="173"/>
      <c r="PII42" s="173"/>
      <c r="PIJ42" s="173"/>
      <c r="PIK42" s="173"/>
      <c r="PIL42" s="173"/>
      <c r="PIM42" s="173"/>
      <c r="PIN42" s="173"/>
      <c r="PIO42" s="173"/>
      <c r="PIP42" s="173"/>
      <c r="PIQ42" s="173"/>
      <c r="PIR42" s="173"/>
      <c r="PIS42" s="173"/>
      <c r="PIT42" s="173"/>
      <c r="PIU42" s="173"/>
      <c r="PIV42" s="173"/>
      <c r="PIW42" s="173"/>
      <c r="PIX42" s="173"/>
      <c r="PIY42" s="173"/>
      <c r="PIZ42" s="173"/>
      <c r="PJA42" s="173"/>
      <c r="PJB42" s="173"/>
      <c r="PJC42" s="173"/>
      <c r="PJD42" s="173"/>
      <c r="PJE42" s="173"/>
      <c r="PJF42" s="173"/>
      <c r="PJG42" s="173"/>
      <c r="PJH42" s="173"/>
      <c r="PJI42" s="173"/>
      <c r="PJJ42" s="173"/>
      <c r="PJK42" s="173"/>
      <c r="PJL42" s="173"/>
      <c r="PJM42" s="173"/>
      <c r="PJN42" s="173"/>
      <c r="PJO42" s="173"/>
      <c r="PJP42" s="173"/>
      <c r="PJQ42" s="173"/>
      <c r="PJR42" s="173"/>
      <c r="PJS42" s="173"/>
      <c r="PJT42" s="173"/>
      <c r="PJU42" s="173"/>
      <c r="PJV42" s="173"/>
      <c r="PJW42" s="173"/>
      <c r="PJX42" s="173"/>
      <c r="PJY42" s="173"/>
      <c r="PJZ42" s="173"/>
      <c r="PKA42" s="173"/>
      <c r="PKB42" s="173"/>
      <c r="PKC42" s="173"/>
      <c r="PKD42" s="173"/>
      <c r="PKE42" s="173"/>
      <c r="PKF42" s="173"/>
      <c r="PKG42" s="173"/>
      <c r="PKH42" s="173"/>
      <c r="PKI42" s="173"/>
      <c r="PKJ42" s="173"/>
      <c r="PKK42" s="173"/>
      <c r="PKL42" s="173"/>
      <c r="PKM42" s="173"/>
      <c r="PKN42" s="173"/>
      <c r="PKO42" s="173"/>
      <c r="PKP42" s="173"/>
      <c r="PKQ42" s="173"/>
      <c r="PKR42" s="173"/>
      <c r="PKS42" s="173"/>
      <c r="PKT42" s="173"/>
      <c r="PKU42" s="173"/>
      <c r="PKV42" s="173"/>
      <c r="PKW42" s="173"/>
      <c r="PKX42" s="173"/>
      <c r="PKY42" s="173"/>
      <c r="PKZ42" s="173"/>
      <c r="PLA42" s="173"/>
      <c r="PLB42" s="173"/>
      <c r="PLC42" s="173"/>
      <c r="PLD42" s="173"/>
      <c r="PLE42" s="173"/>
      <c r="PLF42" s="173"/>
      <c r="PLG42" s="173"/>
      <c r="PLH42" s="173"/>
      <c r="PLI42" s="173"/>
      <c r="PLJ42" s="173"/>
      <c r="PLK42" s="173"/>
      <c r="PLL42" s="173"/>
      <c r="PLM42" s="173"/>
      <c r="PLN42" s="173"/>
      <c r="PLO42" s="173"/>
      <c r="PLP42" s="173"/>
      <c r="PLQ42" s="173"/>
      <c r="PLR42" s="173"/>
      <c r="PLS42" s="173"/>
      <c r="PLT42" s="173"/>
      <c r="PLU42" s="173"/>
      <c r="PLV42" s="173"/>
      <c r="PLW42" s="173"/>
      <c r="PLX42" s="173"/>
      <c r="PLY42" s="173"/>
      <c r="PLZ42" s="173"/>
      <c r="PMA42" s="173"/>
      <c r="PMB42" s="173"/>
      <c r="PMC42" s="173"/>
      <c r="PMD42" s="173"/>
      <c r="PME42" s="173"/>
      <c r="PMF42" s="173"/>
      <c r="PMG42" s="173"/>
      <c r="PMH42" s="173"/>
      <c r="PMI42" s="173"/>
      <c r="PMJ42" s="173"/>
      <c r="PMK42" s="173"/>
      <c r="PML42" s="173"/>
      <c r="PMM42" s="173"/>
      <c r="PMN42" s="173"/>
      <c r="PMO42" s="173"/>
      <c r="PMP42" s="173"/>
      <c r="PMQ42" s="173"/>
      <c r="PMR42" s="173"/>
      <c r="PMS42" s="173"/>
      <c r="PMT42" s="173"/>
      <c r="PMU42" s="173"/>
      <c r="PMV42" s="173"/>
      <c r="PMW42" s="173"/>
      <c r="PMX42" s="173"/>
      <c r="PMY42" s="173"/>
      <c r="PMZ42" s="173"/>
      <c r="PNA42" s="173"/>
      <c r="PNB42" s="173"/>
      <c r="PNC42" s="173"/>
      <c r="PND42" s="173"/>
      <c r="PNE42" s="173"/>
      <c r="PNF42" s="173"/>
      <c r="PNG42" s="173"/>
      <c r="PNH42" s="173"/>
      <c r="PNI42" s="173"/>
      <c r="PNJ42" s="173"/>
      <c r="PNK42" s="173"/>
      <c r="PNL42" s="173"/>
      <c r="PNM42" s="173"/>
      <c r="PNN42" s="173"/>
      <c r="PNO42" s="173"/>
      <c r="PNP42" s="173"/>
      <c r="PNQ42" s="173"/>
      <c r="PNR42" s="173"/>
      <c r="PNS42" s="173"/>
      <c r="PNT42" s="173"/>
      <c r="PNU42" s="173"/>
      <c r="PNV42" s="173"/>
      <c r="PNW42" s="173"/>
      <c r="PNX42" s="173"/>
      <c r="PNY42" s="173"/>
      <c r="PNZ42" s="173"/>
      <c r="POA42" s="173"/>
      <c r="POB42" s="173"/>
      <c r="POC42" s="173"/>
      <c r="POD42" s="173"/>
      <c r="POE42" s="173"/>
      <c r="POF42" s="173"/>
      <c r="POG42" s="173"/>
      <c r="POH42" s="173"/>
      <c r="POI42" s="173"/>
      <c r="POJ42" s="173"/>
      <c r="POK42" s="173"/>
      <c r="POL42" s="173"/>
      <c r="POM42" s="173"/>
      <c r="PON42" s="173"/>
      <c r="POO42" s="173"/>
      <c r="POP42" s="173"/>
      <c r="POQ42" s="173"/>
      <c r="POR42" s="173"/>
      <c r="POS42" s="173"/>
      <c r="POT42" s="173"/>
      <c r="POU42" s="173"/>
      <c r="POV42" s="173"/>
      <c r="POW42" s="173"/>
      <c r="POX42" s="173"/>
      <c r="POY42" s="173"/>
      <c r="POZ42" s="173"/>
      <c r="PPA42" s="173"/>
      <c r="PPB42" s="173"/>
      <c r="PPC42" s="173"/>
      <c r="PPD42" s="173"/>
      <c r="PPE42" s="173"/>
      <c r="PPF42" s="173"/>
      <c r="PPG42" s="173"/>
      <c r="PPH42" s="173"/>
      <c r="PPI42" s="173"/>
      <c r="PPJ42" s="173"/>
      <c r="PPK42" s="173"/>
      <c r="PPL42" s="173"/>
      <c r="PPM42" s="173"/>
      <c r="PPN42" s="173"/>
      <c r="PPO42" s="173"/>
      <c r="PPP42" s="173"/>
      <c r="PPQ42" s="173"/>
      <c r="PPR42" s="173"/>
      <c r="PPS42" s="173"/>
      <c r="PPT42" s="173"/>
      <c r="PPU42" s="173"/>
      <c r="PPV42" s="173"/>
      <c r="PPW42" s="173"/>
      <c r="PPX42" s="173"/>
      <c r="PPY42" s="173"/>
      <c r="PPZ42" s="173"/>
      <c r="PQA42" s="173"/>
      <c r="PQB42" s="173"/>
      <c r="PQC42" s="173"/>
      <c r="PQD42" s="173"/>
      <c r="PQE42" s="173"/>
      <c r="PQF42" s="173"/>
      <c r="PQG42" s="173"/>
      <c r="PQH42" s="173"/>
      <c r="PQI42" s="173"/>
      <c r="PQJ42" s="173"/>
      <c r="PQK42" s="173"/>
      <c r="PQL42" s="173"/>
      <c r="PQM42" s="173"/>
      <c r="PQN42" s="173"/>
      <c r="PQO42" s="173"/>
      <c r="PQP42" s="173"/>
      <c r="PQQ42" s="173"/>
      <c r="PQR42" s="173"/>
      <c r="PQS42" s="173"/>
      <c r="PQT42" s="173"/>
      <c r="PQU42" s="173"/>
      <c r="PQV42" s="173"/>
      <c r="PQW42" s="173"/>
      <c r="PQX42" s="173"/>
      <c r="PQY42" s="173"/>
      <c r="PQZ42" s="173"/>
      <c r="PRA42" s="173"/>
      <c r="PRB42" s="173"/>
      <c r="PRC42" s="173"/>
      <c r="PRD42" s="173"/>
      <c r="PRE42" s="173"/>
      <c r="PRF42" s="173"/>
      <c r="PRG42" s="173"/>
      <c r="PRH42" s="173"/>
      <c r="PRI42" s="173"/>
      <c r="PRJ42" s="173"/>
      <c r="PRK42" s="173"/>
      <c r="PRL42" s="173"/>
      <c r="PRM42" s="173"/>
      <c r="PRN42" s="173"/>
      <c r="PRO42" s="173"/>
      <c r="PRP42" s="173"/>
      <c r="PRQ42" s="173"/>
      <c r="PRR42" s="173"/>
      <c r="PRS42" s="173"/>
      <c r="PRT42" s="173"/>
      <c r="PRU42" s="173"/>
      <c r="PRV42" s="173"/>
      <c r="PRW42" s="173"/>
      <c r="PRX42" s="173"/>
      <c r="PRY42" s="173"/>
      <c r="PRZ42" s="173"/>
      <c r="PSA42" s="173"/>
      <c r="PSB42" s="173"/>
      <c r="PSC42" s="173"/>
      <c r="PSD42" s="173"/>
      <c r="PSE42" s="173"/>
      <c r="PSF42" s="173"/>
      <c r="PSG42" s="173"/>
      <c r="PSH42" s="173"/>
      <c r="PSI42" s="173"/>
      <c r="PSJ42" s="173"/>
      <c r="PSK42" s="173"/>
      <c r="PSL42" s="173"/>
      <c r="PSM42" s="173"/>
      <c r="PSN42" s="173"/>
      <c r="PSO42" s="173"/>
      <c r="PSP42" s="173"/>
      <c r="PSQ42" s="173"/>
      <c r="PSR42" s="173"/>
      <c r="PSS42" s="173"/>
      <c r="PST42" s="173"/>
      <c r="PSU42" s="173"/>
      <c r="PSV42" s="173"/>
      <c r="PSW42" s="173"/>
      <c r="PSX42" s="173"/>
      <c r="PSY42" s="173"/>
      <c r="PSZ42" s="173"/>
      <c r="PTA42" s="173"/>
      <c r="PTB42" s="173"/>
      <c r="PTC42" s="173"/>
      <c r="PTD42" s="173"/>
      <c r="PTE42" s="173"/>
      <c r="PTF42" s="173"/>
      <c r="PTG42" s="173"/>
      <c r="PTH42" s="173"/>
      <c r="PTI42" s="173"/>
      <c r="PTJ42" s="173"/>
      <c r="PTK42" s="173"/>
      <c r="PTL42" s="173"/>
      <c r="PTM42" s="173"/>
      <c r="PTN42" s="173"/>
      <c r="PTO42" s="173"/>
      <c r="PTP42" s="173"/>
      <c r="PTQ42" s="173"/>
      <c r="PTR42" s="173"/>
      <c r="PTS42" s="173"/>
      <c r="PTT42" s="173"/>
      <c r="PTU42" s="173"/>
      <c r="PTV42" s="173"/>
      <c r="PTW42" s="173"/>
      <c r="PTX42" s="173"/>
      <c r="PTY42" s="173"/>
      <c r="PTZ42" s="173"/>
      <c r="PUA42" s="173"/>
      <c r="PUB42" s="173"/>
      <c r="PUC42" s="173"/>
      <c r="PUD42" s="173"/>
      <c r="PUE42" s="173"/>
      <c r="PUF42" s="173"/>
      <c r="PUG42" s="173"/>
      <c r="PUH42" s="173"/>
      <c r="PUI42" s="173"/>
      <c r="PUJ42" s="173"/>
      <c r="PUK42" s="173"/>
      <c r="PUL42" s="173"/>
      <c r="PUM42" s="173"/>
      <c r="PUN42" s="173"/>
      <c r="PUO42" s="173"/>
      <c r="PUP42" s="173"/>
      <c r="PUQ42" s="173"/>
      <c r="PUR42" s="173"/>
      <c r="PUS42" s="173"/>
      <c r="PUT42" s="173"/>
      <c r="PUU42" s="173"/>
      <c r="PUV42" s="173"/>
      <c r="PUW42" s="173"/>
      <c r="PUX42" s="173"/>
      <c r="PUY42" s="173"/>
      <c r="PUZ42" s="173"/>
      <c r="PVA42" s="173"/>
      <c r="PVB42" s="173"/>
      <c r="PVC42" s="173"/>
      <c r="PVD42" s="173"/>
      <c r="PVE42" s="173"/>
      <c r="PVF42" s="173"/>
      <c r="PVG42" s="173"/>
      <c r="PVH42" s="173"/>
      <c r="PVI42" s="173"/>
      <c r="PVJ42" s="173"/>
      <c r="PVK42" s="173"/>
      <c r="PVL42" s="173"/>
      <c r="PVM42" s="173"/>
      <c r="PVN42" s="173"/>
      <c r="PVO42" s="173"/>
      <c r="PVP42" s="173"/>
      <c r="PVQ42" s="173"/>
      <c r="PVR42" s="173"/>
      <c r="PVS42" s="173"/>
      <c r="PVT42" s="173"/>
      <c r="PVU42" s="173"/>
      <c r="PVV42" s="173"/>
      <c r="PVW42" s="173"/>
      <c r="PVX42" s="173"/>
      <c r="PVY42" s="173"/>
      <c r="PVZ42" s="173"/>
      <c r="PWA42" s="173"/>
      <c r="PWB42" s="173"/>
      <c r="PWC42" s="173"/>
      <c r="PWD42" s="173"/>
      <c r="PWE42" s="173"/>
      <c r="PWF42" s="173"/>
      <c r="PWG42" s="173"/>
      <c r="PWH42" s="173"/>
      <c r="PWI42" s="173"/>
      <c r="PWJ42" s="173"/>
      <c r="PWK42" s="173"/>
      <c r="PWL42" s="173"/>
      <c r="PWM42" s="173"/>
      <c r="PWN42" s="173"/>
      <c r="PWO42" s="173"/>
      <c r="PWP42" s="173"/>
      <c r="PWQ42" s="173"/>
      <c r="PWR42" s="173"/>
      <c r="PWS42" s="173"/>
      <c r="PWT42" s="173"/>
      <c r="PWU42" s="173"/>
      <c r="PWV42" s="173"/>
      <c r="PWW42" s="173"/>
      <c r="PWX42" s="173"/>
      <c r="PWY42" s="173"/>
      <c r="PWZ42" s="173"/>
      <c r="PXA42" s="173"/>
      <c r="PXB42" s="173"/>
      <c r="PXC42" s="173"/>
      <c r="PXD42" s="173"/>
      <c r="PXE42" s="173"/>
      <c r="PXF42" s="173"/>
      <c r="PXG42" s="173"/>
      <c r="PXH42" s="173"/>
      <c r="PXI42" s="173"/>
      <c r="PXJ42" s="173"/>
      <c r="PXK42" s="173"/>
      <c r="PXL42" s="173"/>
      <c r="PXM42" s="173"/>
      <c r="PXN42" s="173"/>
      <c r="PXO42" s="173"/>
      <c r="PXP42" s="173"/>
      <c r="PXQ42" s="173"/>
      <c r="PXR42" s="173"/>
      <c r="PXS42" s="173"/>
      <c r="PXT42" s="173"/>
      <c r="PXU42" s="173"/>
      <c r="PXV42" s="173"/>
      <c r="PXW42" s="173"/>
      <c r="PXX42" s="173"/>
      <c r="PXY42" s="173"/>
      <c r="PXZ42" s="173"/>
      <c r="PYA42" s="173"/>
      <c r="PYB42" s="173"/>
      <c r="PYC42" s="173"/>
      <c r="PYD42" s="173"/>
      <c r="PYE42" s="173"/>
      <c r="PYF42" s="173"/>
      <c r="PYG42" s="173"/>
      <c r="PYH42" s="173"/>
      <c r="PYI42" s="173"/>
      <c r="PYJ42" s="173"/>
      <c r="PYK42" s="173"/>
      <c r="PYL42" s="173"/>
      <c r="PYM42" s="173"/>
      <c r="PYN42" s="173"/>
      <c r="PYO42" s="173"/>
      <c r="PYP42" s="173"/>
      <c r="PYQ42" s="173"/>
      <c r="PYR42" s="173"/>
      <c r="PYS42" s="173"/>
      <c r="PYT42" s="173"/>
      <c r="PYU42" s="173"/>
      <c r="PYV42" s="173"/>
      <c r="PYW42" s="173"/>
      <c r="PYX42" s="173"/>
      <c r="PYY42" s="173"/>
      <c r="PYZ42" s="173"/>
      <c r="PZA42" s="173"/>
      <c r="PZB42" s="173"/>
      <c r="PZC42" s="173"/>
      <c r="PZD42" s="173"/>
      <c r="PZE42" s="173"/>
      <c r="PZF42" s="173"/>
      <c r="PZG42" s="173"/>
      <c r="PZH42" s="173"/>
      <c r="PZI42" s="173"/>
      <c r="PZJ42" s="173"/>
      <c r="PZK42" s="173"/>
      <c r="PZL42" s="173"/>
      <c r="PZM42" s="173"/>
      <c r="PZN42" s="173"/>
      <c r="PZO42" s="173"/>
      <c r="PZP42" s="173"/>
      <c r="PZQ42" s="173"/>
      <c r="PZR42" s="173"/>
      <c r="PZS42" s="173"/>
      <c r="PZT42" s="173"/>
      <c r="PZU42" s="173"/>
      <c r="PZV42" s="173"/>
      <c r="PZW42" s="173"/>
      <c r="PZX42" s="173"/>
      <c r="PZY42" s="173"/>
      <c r="PZZ42" s="173"/>
      <c r="QAA42" s="173"/>
      <c r="QAB42" s="173"/>
      <c r="QAC42" s="173"/>
      <c r="QAD42" s="173"/>
      <c r="QAE42" s="173"/>
      <c r="QAF42" s="173"/>
      <c r="QAG42" s="173"/>
      <c r="QAH42" s="173"/>
      <c r="QAI42" s="173"/>
      <c r="QAJ42" s="173"/>
      <c r="QAK42" s="173"/>
      <c r="QAL42" s="173"/>
      <c r="QAM42" s="173"/>
      <c r="QAN42" s="173"/>
      <c r="QAO42" s="173"/>
      <c r="QAP42" s="173"/>
      <c r="QAQ42" s="173"/>
      <c r="QAR42" s="173"/>
      <c r="QAS42" s="173"/>
      <c r="QAT42" s="173"/>
      <c r="QAU42" s="173"/>
      <c r="QAV42" s="173"/>
      <c r="QAW42" s="173"/>
      <c r="QAX42" s="173"/>
      <c r="QAY42" s="173"/>
      <c r="QAZ42" s="173"/>
      <c r="QBA42" s="173"/>
      <c r="QBB42" s="173"/>
      <c r="QBC42" s="173"/>
      <c r="QBD42" s="173"/>
      <c r="QBE42" s="173"/>
      <c r="QBF42" s="173"/>
      <c r="QBG42" s="173"/>
      <c r="QBH42" s="173"/>
      <c r="QBI42" s="173"/>
      <c r="QBJ42" s="173"/>
      <c r="QBK42" s="173"/>
      <c r="QBL42" s="173"/>
      <c r="QBM42" s="173"/>
      <c r="QBN42" s="173"/>
      <c r="QBO42" s="173"/>
      <c r="QBP42" s="173"/>
      <c r="QBQ42" s="173"/>
      <c r="QBR42" s="173"/>
      <c r="QBS42" s="173"/>
      <c r="QBT42" s="173"/>
      <c r="QBU42" s="173"/>
      <c r="QBV42" s="173"/>
      <c r="QBW42" s="173"/>
      <c r="QBX42" s="173"/>
      <c r="QBY42" s="173"/>
      <c r="QBZ42" s="173"/>
      <c r="QCA42" s="173"/>
      <c r="QCB42" s="173"/>
      <c r="QCC42" s="173"/>
      <c r="QCD42" s="173"/>
      <c r="QCE42" s="173"/>
      <c r="QCF42" s="173"/>
      <c r="QCG42" s="173"/>
      <c r="QCH42" s="173"/>
      <c r="QCI42" s="173"/>
      <c r="QCJ42" s="173"/>
      <c r="QCK42" s="173"/>
      <c r="QCL42" s="173"/>
      <c r="QCM42" s="173"/>
      <c r="QCN42" s="173"/>
      <c r="QCO42" s="173"/>
      <c r="QCP42" s="173"/>
      <c r="QCQ42" s="173"/>
      <c r="QCR42" s="173"/>
      <c r="QCS42" s="173"/>
      <c r="QCT42" s="173"/>
      <c r="QCU42" s="173"/>
      <c r="QCV42" s="173"/>
      <c r="QCW42" s="173"/>
      <c r="QCX42" s="173"/>
      <c r="QCY42" s="173"/>
      <c r="QCZ42" s="173"/>
      <c r="QDA42" s="173"/>
      <c r="QDB42" s="173"/>
      <c r="QDC42" s="173"/>
      <c r="QDD42" s="173"/>
      <c r="QDE42" s="173"/>
      <c r="QDF42" s="173"/>
      <c r="QDG42" s="173"/>
      <c r="QDH42" s="173"/>
      <c r="QDI42" s="173"/>
      <c r="QDJ42" s="173"/>
      <c r="QDK42" s="173"/>
      <c r="QDL42" s="173"/>
      <c r="QDM42" s="173"/>
      <c r="QDN42" s="173"/>
      <c r="QDO42" s="173"/>
      <c r="QDP42" s="173"/>
      <c r="QDQ42" s="173"/>
      <c r="QDR42" s="173"/>
      <c r="QDS42" s="173"/>
      <c r="QDT42" s="173"/>
      <c r="QDU42" s="173"/>
      <c r="QDV42" s="173"/>
      <c r="QDW42" s="173"/>
      <c r="QDX42" s="173"/>
      <c r="QDY42" s="173"/>
      <c r="QDZ42" s="173"/>
      <c r="QEA42" s="173"/>
      <c r="QEB42" s="173"/>
      <c r="QEC42" s="173"/>
      <c r="QED42" s="173"/>
      <c r="QEE42" s="173"/>
      <c r="QEF42" s="173"/>
      <c r="QEG42" s="173"/>
      <c r="QEH42" s="173"/>
      <c r="QEI42" s="173"/>
      <c r="QEJ42" s="173"/>
      <c r="QEK42" s="173"/>
      <c r="QEL42" s="173"/>
      <c r="QEM42" s="173"/>
      <c r="QEN42" s="173"/>
      <c r="QEO42" s="173"/>
      <c r="QEP42" s="173"/>
      <c r="QEQ42" s="173"/>
      <c r="QER42" s="173"/>
      <c r="QES42" s="173"/>
      <c r="QET42" s="173"/>
      <c r="QEU42" s="173"/>
      <c r="QEV42" s="173"/>
      <c r="QEW42" s="173"/>
      <c r="QEX42" s="173"/>
      <c r="QEY42" s="173"/>
      <c r="QEZ42" s="173"/>
      <c r="QFA42" s="173"/>
      <c r="QFB42" s="173"/>
      <c r="QFC42" s="173"/>
      <c r="QFD42" s="173"/>
      <c r="QFE42" s="173"/>
      <c r="QFF42" s="173"/>
      <c r="QFG42" s="173"/>
      <c r="QFH42" s="173"/>
      <c r="QFI42" s="173"/>
      <c r="QFJ42" s="173"/>
      <c r="QFK42" s="173"/>
      <c r="QFL42" s="173"/>
      <c r="QFM42" s="173"/>
      <c r="QFN42" s="173"/>
      <c r="QFO42" s="173"/>
      <c r="QFP42" s="173"/>
      <c r="QFQ42" s="173"/>
      <c r="QFR42" s="173"/>
      <c r="QFS42" s="173"/>
      <c r="QFT42" s="173"/>
      <c r="QFU42" s="173"/>
      <c r="QFV42" s="173"/>
      <c r="QFW42" s="173"/>
      <c r="QFX42" s="173"/>
      <c r="QFY42" s="173"/>
      <c r="QFZ42" s="173"/>
      <c r="QGA42" s="173"/>
      <c r="QGB42" s="173"/>
      <c r="QGC42" s="173"/>
      <c r="QGD42" s="173"/>
      <c r="QGE42" s="173"/>
      <c r="QGF42" s="173"/>
      <c r="QGG42" s="173"/>
      <c r="QGH42" s="173"/>
      <c r="QGI42" s="173"/>
      <c r="QGJ42" s="173"/>
      <c r="QGK42" s="173"/>
      <c r="QGL42" s="173"/>
      <c r="QGM42" s="173"/>
      <c r="QGN42" s="173"/>
      <c r="QGO42" s="173"/>
      <c r="QGP42" s="173"/>
      <c r="QGQ42" s="173"/>
      <c r="QGR42" s="173"/>
      <c r="QGS42" s="173"/>
      <c r="QGT42" s="173"/>
      <c r="QGU42" s="173"/>
      <c r="QGV42" s="173"/>
      <c r="QGW42" s="173"/>
      <c r="QGX42" s="173"/>
      <c r="QGY42" s="173"/>
      <c r="QGZ42" s="173"/>
      <c r="QHA42" s="173"/>
      <c r="QHB42" s="173"/>
      <c r="QHC42" s="173"/>
      <c r="QHD42" s="173"/>
      <c r="QHE42" s="173"/>
      <c r="QHF42" s="173"/>
      <c r="QHG42" s="173"/>
      <c r="QHH42" s="173"/>
      <c r="QHI42" s="173"/>
      <c r="QHJ42" s="173"/>
      <c r="QHK42" s="173"/>
      <c r="QHL42" s="173"/>
      <c r="QHM42" s="173"/>
      <c r="QHN42" s="173"/>
      <c r="QHO42" s="173"/>
      <c r="QHP42" s="173"/>
      <c r="QHQ42" s="173"/>
      <c r="QHR42" s="173"/>
      <c r="QHS42" s="173"/>
      <c r="QHT42" s="173"/>
      <c r="QHU42" s="173"/>
      <c r="QHV42" s="173"/>
      <c r="QHW42" s="173"/>
      <c r="QHX42" s="173"/>
      <c r="QHY42" s="173"/>
      <c r="QHZ42" s="173"/>
      <c r="QIA42" s="173"/>
      <c r="QIB42" s="173"/>
      <c r="QIC42" s="173"/>
      <c r="QID42" s="173"/>
      <c r="QIE42" s="173"/>
      <c r="QIF42" s="173"/>
      <c r="QIG42" s="173"/>
      <c r="QIH42" s="173"/>
      <c r="QII42" s="173"/>
      <c r="QIJ42" s="173"/>
      <c r="QIK42" s="173"/>
      <c r="QIL42" s="173"/>
      <c r="QIM42" s="173"/>
      <c r="QIN42" s="173"/>
      <c r="QIO42" s="173"/>
      <c r="QIP42" s="173"/>
      <c r="QIQ42" s="173"/>
      <c r="QIR42" s="173"/>
      <c r="QIS42" s="173"/>
      <c r="QIT42" s="173"/>
      <c r="QIU42" s="173"/>
      <c r="QIV42" s="173"/>
      <c r="QIW42" s="173"/>
      <c r="QIX42" s="173"/>
      <c r="QIY42" s="173"/>
      <c r="QIZ42" s="173"/>
      <c r="QJA42" s="173"/>
      <c r="QJB42" s="173"/>
      <c r="QJC42" s="173"/>
      <c r="QJD42" s="173"/>
      <c r="QJE42" s="173"/>
      <c r="QJF42" s="173"/>
      <c r="QJG42" s="173"/>
      <c r="QJH42" s="173"/>
      <c r="QJI42" s="173"/>
      <c r="QJJ42" s="173"/>
      <c r="QJK42" s="173"/>
      <c r="QJL42" s="173"/>
      <c r="QJM42" s="173"/>
      <c r="QJN42" s="173"/>
      <c r="QJO42" s="173"/>
      <c r="QJP42" s="173"/>
      <c r="QJQ42" s="173"/>
      <c r="QJR42" s="173"/>
      <c r="QJS42" s="173"/>
      <c r="QJT42" s="173"/>
      <c r="QJU42" s="173"/>
      <c r="QJV42" s="173"/>
      <c r="QJW42" s="173"/>
      <c r="QJX42" s="173"/>
      <c r="QJY42" s="173"/>
      <c r="QJZ42" s="173"/>
      <c r="QKA42" s="173"/>
      <c r="QKB42" s="173"/>
      <c r="QKC42" s="173"/>
      <c r="QKD42" s="173"/>
      <c r="QKE42" s="173"/>
      <c r="QKF42" s="173"/>
      <c r="QKG42" s="173"/>
      <c r="QKH42" s="173"/>
      <c r="QKI42" s="173"/>
      <c r="QKJ42" s="173"/>
      <c r="QKK42" s="173"/>
      <c r="QKL42" s="173"/>
      <c r="QKM42" s="173"/>
      <c r="QKN42" s="173"/>
      <c r="QKO42" s="173"/>
      <c r="QKP42" s="173"/>
      <c r="QKQ42" s="173"/>
      <c r="QKR42" s="173"/>
      <c r="QKS42" s="173"/>
      <c r="QKT42" s="173"/>
      <c r="QKU42" s="173"/>
      <c r="QKV42" s="173"/>
      <c r="QKW42" s="173"/>
      <c r="QKX42" s="173"/>
      <c r="QKY42" s="173"/>
      <c r="QKZ42" s="173"/>
      <c r="QLA42" s="173"/>
      <c r="QLB42" s="173"/>
      <c r="QLC42" s="173"/>
      <c r="QLD42" s="173"/>
      <c r="QLE42" s="173"/>
      <c r="QLF42" s="173"/>
      <c r="QLG42" s="173"/>
      <c r="QLH42" s="173"/>
      <c r="QLI42" s="173"/>
      <c r="QLJ42" s="173"/>
      <c r="QLK42" s="173"/>
      <c r="QLL42" s="173"/>
      <c r="QLM42" s="173"/>
      <c r="QLN42" s="173"/>
      <c r="QLO42" s="173"/>
      <c r="QLP42" s="173"/>
      <c r="QLQ42" s="173"/>
      <c r="QLR42" s="173"/>
      <c r="QLS42" s="173"/>
      <c r="QLT42" s="173"/>
      <c r="QLU42" s="173"/>
      <c r="QLV42" s="173"/>
      <c r="QLW42" s="173"/>
      <c r="QLX42" s="173"/>
      <c r="QLY42" s="173"/>
      <c r="QLZ42" s="173"/>
      <c r="QMA42" s="173"/>
      <c r="QMB42" s="173"/>
      <c r="QMC42" s="173"/>
      <c r="QMD42" s="173"/>
      <c r="QME42" s="173"/>
      <c r="QMF42" s="173"/>
      <c r="QMG42" s="173"/>
      <c r="QMH42" s="173"/>
      <c r="QMI42" s="173"/>
      <c r="QMJ42" s="173"/>
      <c r="QMK42" s="173"/>
      <c r="QML42" s="173"/>
      <c r="QMM42" s="173"/>
      <c r="QMN42" s="173"/>
      <c r="QMO42" s="173"/>
      <c r="QMP42" s="173"/>
      <c r="QMQ42" s="173"/>
      <c r="QMR42" s="173"/>
      <c r="QMS42" s="173"/>
      <c r="QMT42" s="173"/>
      <c r="QMU42" s="173"/>
      <c r="QMV42" s="173"/>
      <c r="QMW42" s="173"/>
      <c r="QMX42" s="173"/>
      <c r="QMY42" s="173"/>
      <c r="QMZ42" s="173"/>
      <c r="QNA42" s="173"/>
      <c r="QNB42" s="173"/>
      <c r="QNC42" s="173"/>
      <c r="QND42" s="173"/>
      <c r="QNE42" s="173"/>
      <c r="QNF42" s="173"/>
      <c r="QNG42" s="173"/>
      <c r="QNH42" s="173"/>
      <c r="QNI42" s="173"/>
      <c r="QNJ42" s="173"/>
      <c r="QNK42" s="173"/>
      <c r="QNL42" s="173"/>
      <c r="QNM42" s="173"/>
      <c r="QNN42" s="173"/>
      <c r="QNO42" s="173"/>
      <c r="QNP42" s="173"/>
      <c r="QNQ42" s="173"/>
      <c r="QNR42" s="173"/>
      <c r="QNS42" s="173"/>
      <c r="QNT42" s="173"/>
      <c r="QNU42" s="173"/>
      <c r="QNV42" s="173"/>
      <c r="QNW42" s="173"/>
      <c r="QNX42" s="173"/>
      <c r="QNY42" s="173"/>
      <c r="QNZ42" s="173"/>
      <c r="QOA42" s="173"/>
      <c r="QOB42" s="173"/>
      <c r="QOC42" s="173"/>
      <c r="QOD42" s="173"/>
      <c r="QOE42" s="173"/>
      <c r="QOF42" s="173"/>
      <c r="QOG42" s="173"/>
      <c r="QOH42" s="173"/>
      <c r="QOI42" s="173"/>
      <c r="QOJ42" s="173"/>
      <c r="QOK42" s="173"/>
      <c r="QOL42" s="173"/>
      <c r="QOM42" s="173"/>
      <c r="QON42" s="173"/>
      <c r="QOO42" s="173"/>
      <c r="QOP42" s="173"/>
      <c r="QOQ42" s="173"/>
      <c r="QOR42" s="173"/>
      <c r="QOS42" s="173"/>
      <c r="QOT42" s="173"/>
      <c r="QOU42" s="173"/>
      <c r="QOV42" s="173"/>
      <c r="QOW42" s="173"/>
      <c r="QOX42" s="173"/>
      <c r="QOY42" s="173"/>
      <c r="QOZ42" s="173"/>
      <c r="QPA42" s="173"/>
      <c r="QPB42" s="173"/>
      <c r="QPC42" s="173"/>
      <c r="QPD42" s="173"/>
      <c r="QPE42" s="173"/>
      <c r="QPF42" s="173"/>
      <c r="QPG42" s="173"/>
      <c r="QPH42" s="173"/>
      <c r="QPI42" s="173"/>
      <c r="QPJ42" s="173"/>
      <c r="QPK42" s="173"/>
      <c r="QPL42" s="173"/>
      <c r="QPM42" s="173"/>
      <c r="QPN42" s="173"/>
      <c r="QPO42" s="173"/>
      <c r="QPP42" s="173"/>
      <c r="QPQ42" s="173"/>
      <c r="QPR42" s="173"/>
      <c r="QPS42" s="173"/>
      <c r="QPT42" s="173"/>
      <c r="QPU42" s="173"/>
      <c r="QPV42" s="173"/>
      <c r="QPW42" s="173"/>
      <c r="QPX42" s="173"/>
      <c r="QPY42" s="173"/>
      <c r="QPZ42" s="173"/>
      <c r="QQA42" s="173"/>
      <c r="QQB42" s="173"/>
      <c r="QQC42" s="173"/>
      <c r="QQD42" s="173"/>
      <c r="QQE42" s="173"/>
      <c r="QQF42" s="173"/>
      <c r="QQG42" s="173"/>
      <c r="QQH42" s="173"/>
      <c r="QQI42" s="173"/>
      <c r="QQJ42" s="173"/>
      <c r="QQK42" s="173"/>
      <c r="QQL42" s="173"/>
      <c r="QQM42" s="173"/>
      <c r="QQN42" s="173"/>
      <c r="QQO42" s="173"/>
      <c r="QQP42" s="173"/>
      <c r="QQQ42" s="173"/>
      <c r="QQR42" s="173"/>
      <c r="QQS42" s="173"/>
      <c r="QQT42" s="173"/>
      <c r="QQU42" s="173"/>
      <c r="QQV42" s="173"/>
      <c r="QQW42" s="173"/>
      <c r="QQX42" s="173"/>
      <c r="QQY42" s="173"/>
      <c r="QQZ42" s="173"/>
      <c r="QRA42" s="173"/>
      <c r="QRB42" s="173"/>
      <c r="QRC42" s="173"/>
      <c r="QRD42" s="173"/>
      <c r="QRE42" s="173"/>
      <c r="QRF42" s="173"/>
      <c r="QRG42" s="173"/>
      <c r="QRH42" s="173"/>
      <c r="QRI42" s="173"/>
      <c r="QRJ42" s="173"/>
      <c r="QRK42" s="173"/>
      <c r="QRL42" s="173"/>
      <c r="QRM42" s="173"/>
      <c r="QRN42" s="173"/>
      <c r="QRO42" s="173"/>
      <c r="QRP42" s="173"/>
      <c r="QRQ42" s="173"/>
      <c r="QRR42" s="173"/>
      <c r="QRS42" s="173"/>
      <c r="QRT42" s="173"/>
      <c r="QRU42" s="173"/>
      <c r="QRV42" s="173"/>
      <c r="QRW42" s="173"/>
      <c r="QRX42" s="173"/>
      <c r="QRY42" s="173"/>
      <c r="QRZ42" s="173"/>
      <c r="QSA42" s="173"/>
      <c r="QSB42" s="173"/>
      <c r="QSC42" s="173"/>
      <c r="QSD42" s="173"/>
      <c r="QSE42" s="173"/>
      <c r="QSF42" s="173"/>
      <c r="QSG42" s="173"/>
      <c r="QSH42" s="173"/>
      <c r="QSI42" s="173"/>
      <c r="QSJ42" s="173"/>
      <c r="QSK42" s="173"/>
      <c r="QSL42" s="173"/>
      <c r="QSM42" s="173"/>
      <c r="QSN42" s="173"/>
      <c r="QSO42" s="173"/>
      <c r="QSP42" s="173"/>
      <c r="QSQ42" s="173"/>
      <c r="QSR42" s="173"/>
      <c r="QSS42" s="173"/>
      <c r="QST42" s="173"/>
      <c r="QSU42" s="173"/>
      <c r="QSV42" s="173"/>
      <c r="QSW42" s="173"/>
      <c r="QSX42" s="173"/>
      <c r="QSY42" s="173"/>
      <c r="QSZ42" s="173"/>
      <c r="QTA42" s="173"/>
      <c r="QTB42" s="173"/>
      <c r="QTC42" s="173"/>
      <c r="QTD42" s="173"/>
      <c r="QTE42" s="173"/>
      <c r="QTF42" s="173"/>
      <c r="QTG42" s="173"/>
      <c r="QTH42" s="173"/>
      <c r="QTI42" s="173"/>
      <c r="QTJ42" s="173"/>
      <c r="QTK42" s="173"/>
      <c r="QTL42" s="173"/>
      <c r="QTM42" s="173"/>
      <c r="QTN42" s="173"/>
      <c r="QTO42" s="173"/>
      <c r="QTP42" s="173"/>
      <c r="QTQ42" s="173"/>
      <c r="QTR42" s="173"/>
      <c r="QTS42" s="173"/>
      <c r="QTT42" s="173"/>
      <c r="QTU42" s="173"/>
      <c r="QTV42" s="173"/>
      <c r="QTW42" s="173"/>
      <c r="QTX42" s="173"/>
      <c r="QTY42" s="173"/>
      <c r="QTZ42" s="173"/>
      <c r="QUA42" s="173"/>
      <c r="QUB42" s="173"/>
      <c r="QUC42" s="173"/>
      <c r="QUD42" s="173"/>
      <c r="QUE42" s="173"/>
      <c r="QUF42" s="173"/>
      <c r="QUG42" s="173"/>
      <c r="QUH42" s="173"/>
      <c r="QUI42" s="173"/>
      <c r="QUJ42" s="173"/>
      <c r="QUK42" s="173"/>
      <c r="QUL42" s="173"/>
      <c r="QUM42" s="173"/>
      <c r="QUN42" s="173"/>
      <c r="QUO42" s="173"/>
      <c r="QUP42" s="173"/>
      <c r="QUQ42" s="173"/>
      <c r="QUR42" s="173"/>
      <c r="QUS42" s="173"/>
      <c r="QUT42" s="173"/>
      <c r="QUU42" s="173"/>
      <c r="QUV42" s="173"/>
      <c r="QUW42" s="173"/>
      <c r="QUX42" s="173"/>
      <c r="QUY42" s="173"/>
      <c r="QUZ42" s="173"/>
      <c r="QVA42" s="173"/>
      <c r="QVB42" s="173"/>
      <c r="QVC42" s="173"/>
      <c r="QVD42" s="173"/>
      <c r="QVE42" s="173"/>
      <c r="QVF42" s="173"/>
      <c r="QVG42" s="173"/>
      <c r="QVH42" s="173"/>
      <c r="QVI42" s="173"/>
      <c r="QVJ42" s="173"/>
      <c r="QVK42" s="173"/>
      <c r="QVL42" s="173"/>
      <c r="QVM42" s="173"/>
      <c r="QVN42" s="173"/>
      <c r="QVO42" s="173"/>
      <c r="QVP42" s="173"/>
      <c r="QVQ42" s="173"/>
      <c r="QVR42" s="173"/>
      <c r="QVS42" s="173"/>
      <c r="QVT42" s="173"/>
      <c r="QVU42" s="173"/>
      <c r="QVV42" s="173"/>
      <c r="QVW42" s="173"/>
      <c r="QVX42" s="173"/>
      <c r="QVY42" s="173"/>
      <c r="QVZ42" s="173"/>
      <c r="QWA42" s="173"/>
      <c r="QWB42" s="173"/>
      <c r="QWC42" s="173"/>
      <c r="QWD42" s="173"/>
      <c r="QWE42" s="173"/>
      <c r="QWF42" s="173"/>
      <c r="QWG42" s="173"/>
      <c r="QWH42" s="173"/>
      <c r="QWI42" s="173"/>
      <c r="QWJ42" s="173"/>
      <c r="QWK42" s="173"/>
      <c r="QWL42" s="173"/>
      <c r="QWM42" s="173"/>
      <c r="QWN42" s="173"/>
      <c r="QWO42" s="173"/>
      <c r="QWP42" s="173"/>
      <c r="QWQ42" s="173"/>
      <c r="QWR42" s="173"/>
      <c r="QWS42" s="173"/>
      <c r="QWT42" s="173"/>
      <c r="QWU42" s="173"/>
      <c r="QWV42" s="173"/>
      <c r="QWW42" s="173"/>
      <c r="QWX42" s="173"/>
      <c r="QWY42" s="173"/>
      <c r="QWZ42" s="173"/>
      <c r="QXA42" s="173"/>
      <c r="QXB42" s="173"/>
      <c r="QXC42" s="173"/>
      <c r="QXD42" s="173"/>
      <c r="QXE42" s="173"/>
      <c r="QXF42" s="173"/>
      <c r="QXG42" s="173"/>
      <c r="QXH42" s="173"/>
      <c r="QXI42" s="173"/>
      <c r="QXJ42" s="173"/>
      <c r="QXK42" s="173"/>
      <c r="QXL42" s="173"/>
      <c r="QXM42" s="173"/>
      <c r="QXN42" s="173"/>
      <c r="QXO42" s="173"/>
      <c r="QXP42" s="173"/>
      <c r="QXQ42" s="173"/>
      <c r="QXR42" s="173"/>
      <c r="QXS42" s="173"/>
      <c r="QXT42" s="173"/>
      <c r="QXU42" s="173"/>
      <c r="QXV42" s="173"/>
      <c r="QXW42" s="173"/>
      <c r="QXX42" s="173"/>
      <c r="QXY42" s="173"/>
      <c r="QXZ42" s="173"/>
      <c r="QYA42" s="173"/>
      <c r="QYB42" s="173"/>
      <c r="QYC42" s="173"/>
      <c r="QYD42" s="173"/>
      <c r="QYE42" s="173"/>
      <c r="QYF42" s="173"/>
      <c r="QYG42" s="173"/>
      <c r="QYH42" s="173"/>
      <c r="QYI42" s="173"/>
      <c r="QYJ42" s="173"/>
      <c r="QYK42" s="173"/>
      <c r="QYL42" s="173"/>
      <c r="QYM42" s="173"/>
      <c r="QYN42" s="173"/>
      <c r="QYO42" s="173"/>
      <c r="QYP42" s="173"/>
      <c r="QYQ42" s="173"/>
      <c r="QYR42" s="173"/>
      <c r="QYS42" s="173"/>
      <c r="QYT42" s="173"/>
      <c r="QYU42" s="173"/>
      <c r="QYV42" s="173"/>
      <c r="QYW42" s="173"/>
      <c r="QYX42" s="173"/>
      <c r="QYY42" s="173"/>
      <c r="QYZ42" s="173"/>
      <c r="QZA42" s="173"/>
      <c r="QZB42" s="173"/>
      <c r="QZC42" s="173"/>
      <c r="QZD42" s="173"/>
      <c r="QZE42" s="173"/>
      <c r="QZF42" s="173"/>
      <c r="QZG42" s="173"/>
      <c r="QZH42" s="173"/>
      <c r="QZI42" s="173"/>
      <c r="QZJ42" s="173"/>
      <c r="QZK42" s="173"/>
      <c r="QZL42" s="173"/>
      <c r="QZM42" s="173"/>
      <c r="QZN42" s="173"/>
      <c r="QZO42" s="173"/>
      <c r="QZP42" s="173"/>
      <c r="QZQ42" s="173"/>
      <c r="QZR42" s="173"/>
      <c r="QZS42" s="173"/>
      <c r="QZT42" s="173"/>
      <c r="QZU42" s="173"/>
      <c r="QZV42" s="173"/>
      <c r="QZW42" s="173"/>
      <c r="QZX42" s="173"/>
      <c r="QZY42" s="173"/>
      <c r="QZZ42" s="173"/>
      <c r="RAA42" s="173"/>
      <c r="RAB42" s="173"/>
      <c r="RAC42" s="173"/>
      <c r="RAD42" s="173"/>
      <c r="RAE42" s="173"/>
      <c r="RAF42" s="173"/>
      <c r="RAG42" s="173"/>
      <c r="RAH42" s="173"/>
      <c r="RAI42" s="173"/>
      <c r="RAJ42" s="173"/>
      <c r="RAK42" s="173"/>
      <c r="RAL42" s="173"/>
      <c r="RAM42" s="173"/>
      <c r="RAN42" s="173"/>
      <c r="RAO42" s="173"/>
      <c r="RAP42" s="173"/>
      <c r="RAQ42" s="173"/>
      <c r="RAR42" s="173"/>
      <c r="RAS42" s="173"/>
      <c r="RAT42" s="173"/>
      <c r="RAU42" s="173"/>
      <c r="RAV42" s="173"/>
      <c r="RAW42" s="173"/>
      <c r="RAX42" s="173"/>
      <c r="RAY42" s="173"/>
      <c r="RAZ42" s="173"/>
      <c r="RBA42" s="173"/>
      <c r="RBB42" s="173"/>
      <c r="RBC42" s="173"/>
      <c r="RBD42" s="173"/>
      <c r="RBE42" s="173"/>
      <c r="RBF42" s="173"/>
      <c r="RBG42" s="173"/>
      <c r="RBH42" s="173"/>
      <c r="RBI42" s="173"/>
      <c r="RBJ42" s="173"/>
      <c r="RBK42" s="173"/>
      <c r="RBL42" s="173"/>
      <c r="RBM42" s="173"/>
      <c r="RBN42" s="173"/>
      <c r="RBO42" s="173"/>
      <c r="RBP42" s="173"/>
      <c r="RBQ42" s="173"/>
      <c r="RBR42" s="173"/>
      <c r="RBS42" s="173"/>
      <c r="RBT42" s="173"/>
      <c r="RBU42" s="173"/>
      <c r="RBV42" s="173"/>
      <c r="RBW42" s="173"/>
      <c r="RBX42" s="173"/>
      <c r="RBY42" s="173"/>
      <c r="RBZ42" s="173"/>
      <c r="RCA42" s="173"/>
      <c r="RCB42" s="173"/>
      <c r="RCC42" s="173"/>
      <c r="RCD42" s="173"/>
      <c r="RCE42" s="173"/>
      <c r="RCF42" s="173"/>
      <c r="RCG42" s="173"/>
      <c r="RCH42" s="173"/>
      <c r="RCI42" s="173"/>
      <c r="RCJ42" s="173"/>
      <c r="RCK42" s="173"/>
      <c r="RCL42" s="173"/>
      <c r="RCM42" s="173"/>
      <c r="RCN42" s="173"/>
      <c r="RCO42" s="173"/>
      <c r="RCP42" s="173"/>
      <c r="RCQ42" s="173"/>
      <c r="RCR42" s="173"/>
      <c r="RCS42" s="173"/>
      <c r="RCT42" s="173"/>
      <c r="RCU42" s="173"/>
      <c r="RCV42" s="173"/>
      <c r="RCW42" s="173"/>
      <c r="RCX42" s="173"/>
      <c r="RCY42" s="173"/>
      <c r="RCZ42" s="173"/>
      <c r="RDA42" s="173"/>
      <c r="RDB42" s="173"/>
      <c r="RDC42" s="173"/>
      <c r="RDD42" s="173"/>
      <c r="RDE42" s="173"/>
      <c r="RDF42" s="173"/>
      <c r="RDG42" s="173"/>
      <c r="RDH42" s="173"/>
      <c r="RDI42" s="173"/>
      <c r="RDJ42" s="173"/>
      <c r="RDK42" s="173"/>
      <c r="RDL42" s="173"/>
      <c r="RDM42" s="173"/>
      <c r="RDN42" s="173"/>
      <c r="RDO42" s="173"/>
      <c r="RDP42" s="173"/>
      <c r="RDQ42" s="173"/>
      <c r="RDR42" s="173"/>
      <c r="RDS42" s="173"/>
      <c r="RDT42" s="173"/>
      <c r="RDU42" s="173"/>
      <c r="RDV42" s="173"/>
      <c r="RDW42" s="173"/>
      <c r="RDX42" s="173"/>
      <c r="RDY42" s="173"/>
      <c r="RDZ42" s="173"/>
      <c r="REA42" s="173"/>
      <c r="REB42" s="173"/>
      <c r="REC42" s="173"/>
      <c r="RED42" s="173"/>
      <c r="REE42" s="173"/>
      <c r="REF42" s="173"/>
      <c r="REG42" s="173"/>
      <c r="REH42" s="173"/>
      <c r="REI42" s="173"/>
      <c r="REJ42" s="173"/>
      <c r="REK42" s="173"/>
      <c r="REL42" s="173"/>
      <c r="REM42" s="173"/>
      <c r="REN42" s="173"/>
      <c r="REO42" s="173"/>
      <c r="REP42" s="173"/>
      <c r="REQ42" s="173"/>
      <c r="RER42" s="173"/>
      <c r="RES42" s="173"/>
      <c r="RET42" s="173"/>
      <c r="REU42" s="173"/>
      <c r="REV42" s="173"/>
      <c r="REW42" s="173"/>
      <c r="REX42" s="173"/>
      <c r="REY42" s="173"/>
      <c r="REZ42" s="173"/>
      <c r="RFA42" s="173"/>
      <c r="RFB42" s="173"/>
      <c r="RFC42" s="173"/>
      <c r="RFD42" s="173"/>
      <c r="RFE42" s="173"/>
      <c r="RFF42" s="173"/>
      <c r="RFG42" s="173"/>
      <c r="RFH42" s="173"/>
      <c r="RFI42" s="173"/>
      <c r="RFJ42" s="173"/>
      <c r="RFK42" s="173"/>
      <c r="RFL42" s="173"/>
      <c r="RFM42" s="173"/>
      <c r="RFN42" s="173"/>
      <c r="RFO42" s="173"/>
      <c r="RFP42" s="173"/>
      <c r="RFQ42" s="173"/>
      <c r="RFR42" s="173"/>
      <c r="RFS42" s="173"/>
      <c r="RFT42" s="173"/>
      <c r="RFU42" s="173"/>
      <c r="RFV42" s="173"/>
      <c r="RFW42" s="173"/>
      <c r="RFX42" s="173"/>
      <c r="RFY42" s="173"/>
      <c r="RFZ42" s="173"/>
      <c r="RGA42" s="173"/>
      <c r="RGB42" s="173"/>
      <c r="RGC42" s="173"/>
      <c r="RGD42" s="173"/>
      <c r="RGE42" s="173"/>
      <c r="RGF42" s="173"/>
      <c r="RGG42" s="173"/>
      <c r="RGH42" s="173"/>
      <c r="RGI42" s="173"/>
      <c r="RGJ42" s="173"/>
      <c r="RGK42" s="173"/>
      <c r="RGL42" s="173"/>
      <c r="RGM42" s="173"/>
      <c r="RGN42" s="173"/>
      <c r="RGO42" s="173"/>
      <c r="RGP42" s="173"/>
      <c r="RGQ42" s="173"/>
      <c r="RGR42" s="173"/>
      <c r="RGS42" s="173"/>
      <c r="RGT42" s="173"/>
      <c r="RGU42" s="173"/>
      <c r="RGV42" s="173"/>
      <c r="RGW42" s="173"/>
      <c r="RGX42" s="173"/>
      <c r="RGY42" s="173"/>
      <c r="RGZ42" s="173"/>
      <c r="RHA42" s="173"/>
      <c r="RHB42" s="173"/>
      <c r="RHC42" s="173"/>
      <c r="RHD42" s="173"/>
      <c r="RHE42" s="173"/>
      <c r="RHF42" s="173"/>
      <c r="RHG42" s="173"/>
      <c r="RHH42" s="173"/>
      <c r="RHI42" s="173"/>
      <c r="RHJ42" s="173"/>
      <c r="RHK42" s="173"/>
      <c r="RHL42" s="173"/>
      <c r="RHM42" s="173"/>
      <c r="RHN42" s="173"/>
      <c r="RHO42" s="173"/>
      <c r="RHP42" s="173"/>
      <c r="RHQ42" s="173"/>
      <c r="RHR42" s="173"/>
      <c r="RHS42" s="173"/>
      <c r="RHT42" s="173"/>
      <c r="RHU42" s="173"/>
      <c r="RHV42" s="173"/>
      <c r="RHW42" s="173"/>
      <c r="RHX42" s="173"/>
      <c r="RHY42" s="173"/>
      <c r="RHZ42" s="173"/>
      <c r="RIA42" s="173"/>
      <c r="RIB42" s="173"/>
      <c r="RIC42" s="173"/>
      <c r="RID42" s="173"/>
      <c r="RIE42" s="173"/>
      <c r="RIF42" s="173"/>
      <c r="RIG42" s="173"/>
      <c r="RIH42" s="173"/>
      <c r="RII42" s="173"/>
      <c r="RIJ42" s="173"/>
      <c r="RIK42" s="173"/>
      <c r="RIL42" s="173"/>
      <c r="RIM42" s="173"/>
      <c r="RIN42" s="173"/>
      <c r="RIO42" s="173"/>
      <c r="RIP42" s="173"/>
      <c r="RIQ42" s="173"/>
      <c r="RIR42" s="173"/>
      <c r="RIS42" s="173"/>
      <c r="RIT42" s="173"/>
      <c r="RIU42" s="173"/>
      <c r="RIV42" s="173"/>
      <c r="RIW42" s="173"/>
      <c r="RIX42" s="173"/>
      <c r="RIY42" s="173"/>
      <c r="RIZ42" s="173"/>
      <c r="RJA42" s="173"/>
      <c r="RJB42" s="173"/>
      <c r="RJC42" s="173"/>
      <c r="RJD42" s="173"/>
      <c r="RJE42" s="173"/>
      <c r="RJF42" s="173"/>
      <c r="RJG42" s="173"/>
      <c r="RJH42" s="173"/>
      <c r="RJI42" s="173"/>
      <c r="RJJ42" s="173"/>
      <c r="RJK42" s="173"/>
      <c r="RJL42" s="173"/>
      <c r="RJM42" s="173"/>
      <c r="RJN42" s="173"/>
      <c r="RJO42" s="173"/>
      <c r="RJP42" s="173"/>
      <c r="RJQ42" s="173"/>
      <c r="RJR42" s="173"/>
      <c r="RJS42" s="173"/>
      <c r="RJT42" s="173"/>
      <c r="RJU42" s="173"/>
      <c r="RJV42" s="173"/>
      <c r="RJW42" s="173"/>
      <c r="RJX42" s="173"/>
      <c r="RJY42" s="173"/>
      <c r="RJZ42" s="173"/>
      <c r="RKA42" s="173"/>
      <c r="RKB42" s="173"/>
      <c r="RKC42" s="173"/>
      <c r="RKD42" s="173"/>
      <c r="RKE42" s="173"/>
      <c r="RKF42" s="173"/>
      <c r="RKG42" s="173"/>
      <c r="RKH42" s="173"/>
      <c r="RKI42" s="173"/>
      <c r="RKJ42" s="173"/>
      <c r="RKK42" s="173"/>
      <c r="RKL42" s="173"/>
      <c r="RKM42" s="173"/>
      <c r="RKN42" s="173"/>
      <c r="RKO42" s="173"/>
      <c r="RKP42" s="173"/>
      <c r="RKQ42" s="173"/>
      <c r="RKR42" s="173"/>
      <c r="RKS42" s="173"/>
      <c r="RKT42" s="173"/>
      <c r="RKU42" s="173"/>
      <c r="RKV42" s="173"/>
      <c r="RKW42" s="173"/>
      <c r="RKX42" s="173"/>
      <c r="RKY42" s="173"/>
      <c r="RKZ42" s="173"/>
      <c r="RLA42" s="173"/>
      <c r="RLB42" s="173"/>
      <c r="RLC42" s="173"/>
      <c r="RLD42" s="173"/>
      <c r="RLE42" s="173"/>
      <c r="RLF42" s="173"/>
      <c r="RLG42" s="173"/>
      <c r="RLH42" s="173"/>
      <c r="RLI42" s="173"/>
      <c r="RLJ42" s="173"/>
      <c r="RLK42" s="173"/>
      <c r="RLL42" s="173"/>
      <c r="RLM42" s="173"/>
      <c r="RLN42" s="173"/>
      <c r="RLO42" s="173"/>
      <c r="RLP42" s="173"/>
      <c r="RLQ42" s="173"/>
      <c r="RLR42" s="173"/>
      <c r="RLS42" s="173"/>
      <c r="RLT42" s="173"/>
      <c r="RLU42" s="173"/>
      <c r="RLV42" s="173"/>
      <c r="RLW42" s="173"/>
      <c r="RLX42" s="173"/>
      <c r="RLY42" s="173"/>
      <c r="RLZ42" s="173"/>
      <c r="RMA42" s="173"/>
      <c r="RMB42" s="173"/>
      <c r="RMC42" s="173"/>
      <c r="RMD42" s="173"/>
      <c r="RME42" s="173"/>
      <c r="RMF42" s="173"/>
      <c r="RMG42" s="173"/>
      <c r="RMH42" s="173"/>
      <c r="RMI42" s="173"/>
      <c r="RMJ42" s="173"/>
      <c r="RMK42" s="173"/>
      <c r="RML42" s="173"/>
      <c r="RMM42" s="173"/>
      <c r="RMN42" s="173"/>
      <c r="RMO42" s="173"/>
      <c r="RMP42" s="173"/>
      <c r="RMQ42" s="173"/>
      <c r="RMR42" s="173"/>
      <c r="RMS42" s="173"/>
      <c r="RMT42" s="173"/>
      <c r="RMU42" s="173"/>
      <c r="RMV42" s="173"/>
      <c r="RMW42" s="173"/>
      <c r="RMX42" s="173"/>
      <c r="RMY42" s="173"/>
      <c r="RMZ42" s="173"/>
      <c r="RNA42" s="173"/>
      <c r="RNB42" s="173"/>
      <c r="RNC42" s="173"/>
      <c r="RND42" s="173"/>
      <c r="RNE42" s="173"/>
      <c r="RNF42" s="173"/>
      <c r="RNG42" s="173"/>
      <c r="RNH42" s="173"/>
      <c r="RNI42" s="173"/>
      <c r="RNJ42" s="173"/>
      <c r="RNK42" s="173"/>
      <c r="RNL42" s="173"/>
      <c r="RNM42" s="173"/>
      <c r="RNN42" s="173"/>
      <c r="RNO42" s="173"/>
      <c r="RNP42" s="173"/>
      <c r="RNQ42" s="173"/>
      <c r="RNR42" s="173"/>
      <c r="RNS42" s="173"/>
      <c r="RNT42" s="173"/>
      <c r="RNU42" s="173"/>
      <c r="RNV42" s="173"/>
      <c r="RNW42" s="173"/>
      <c r="RNX42" s="173"/>
      <c r="RNY42" s="173"/>
      <c r="RNZ42" s="173"/>
      <c r="ROA42" s="173"/>
      <c r="ROB42" s="173"/>
      <c r="ROC42" s="173"/>
      <c r="ROD42" s="173"/>
      <c r="ROE42" s="173"/>
      <c r="ROF42" s="173"/>
      <c r="ROG42" s="173"/>
      <c r="ROH42" s="173"/>
      <c r="ROI42" s="173"/>
      <c r="ROJ42" s="173"/>
      <c r="ROK42" s="173"/>
      <c r="ROL42" s="173"/>
      <c r="ROM42" s="173"/>
      <c r="RON42" s="173"/>
      <c r="ROO42" s="173"/>
      <c r="ROP42" s="173"/>
      <c r="ROQ42" s="173"/>
      <c r="ROR42" s="173"/>
      <c r="ROS42" s="173"/>
      <c r="ROT42" s="173"/>
      <c r="ROU42" s="173"/>
      <c r="ROV42" s="173"/>
      <c r="ROW42" s="173"/>
      <c r="ROX42" s="173"/>
      <c r="ROY42" s="173"/>
      <c r="ROZ42" s="173"/>
      <c r="RPA42" s="173"/>
      <c r="RPB42" s="173"/>
      <c r="RPC42" s="173"/>
      <c r="RPD42" s="173"/>
      <c r="RPE42" s="173"/>
      <c r="RPF42" s="173"/>
      <c r="RPG42" s="173"/>
      <c r="RPH42" s="173"/>
      <c r="RPI42" s="173"/>
      <c r="RPJ42" s="173"/>
      <c r="RPK42" s="173"/>
      <c r="RPL42" s="173"/>
      <c r="RPM42" s="173"/>
      <c r="RPN42" s="173"/>
      <c r="RPO42" s="173"/>
      <c r="RPP42" s="173"/>
      <c r="RPQ42" s="173"/>
      <c r="RPR42" s="173"/>
      <c r="RPS42" s="173"/>
      <c r="RPT42" s="173"/>
      <c r="RPU42" s="173"/>
      <c r="RPV42" s="173"/>
      <c r="RPW42" s="173"/>
      <c r="RPX42" s="173"/>
      <c r="RPY42" s="173"/>
      <c r="RPZ42" s="173"/>
      <c r="RQA42" s="173"/>
      <c r="RQB42" s="173"/>
      <c r="RQC42" s="173"/>
      <c r="RQD42" s="173"/>
      <c r="RQE42" s="173"/>
      <c r="RQF42" s="173"/>
      <c r="RQG42" s="173"/>
      <c r="RQH42" s="173"/>
      <c r="RQI42" s="173"/>
      <c r="RQJ42" s="173"/>
      <c r="RQK42" s="173"/>
      <c r="RQL42" s="173"/>
      <c r="RQM42" s="173"/>
      <c r="RQN42" s="173"/>
      <c r="RQO42" s="173"/>
      <c r="RQP42" s="173"/>
      <c r="RQQ42" s="173"/>
      <c r="RQR42" s="173"/>
      <c r="RQS42" s="173"/>
      <c r="RQT42" s="173"/>
      <c r="RQU42" s="173"/>
      <c r="RQV42" s="173"/>
      <c r="RQW42" s="173"/>
      <c r="RQX42" s="173"/>
      <c r="RQY42" s="173"/>
      <c r="RQZ42" s="173"/>
      <c r="RRA42" s="173"/>
      <c r="RRB42" s="173"/>
      <c r="RRC42" s="173"/>
      <c r="RRD42" s="173"/>
      <c r="RRE42" s="173"/>
      <c r="RRF42" s="173"/>
      <c r="RRG42" s="173"/>
      <c r="RRH42" s="173"/>
      <c r="RRI42" s="173"/>
      <c r="RRJ42" s="173"/>
      <c r="RRK42" s="173"/>
      <c r="RRL42" s="173"/>
      <c r="RRM42" s="173"/>
      <c r="RRN42" s="173"/>
      <c r="RRO42" s="173"/>
      <c r="RRP42" s="173"/>
      <c r="RRQ42" s="173"/>
      <c r="RRR42" s="173"/>
      <c r="RRS42" s="173"/>
      <c r="RRT42" s="173"/>
      <c r="RRU42" s="173"/>
      <c r="RRV42" s="173"/>
      <c r="RRW42" s="173"/>
      <c r="RRX42" s="173"/>
      <c r="RRY42" s="173"/>
      <c r="RRZ42" s="173"/>
      <c r="RSA42" s="173"/>
      <c r="RSB42" s="173"/>
      <c r="RSC42" s="173"/>
      <c r="RSD42" s="173"/>
      <c r="RSE42" s="173"/>
      <c r="RSF42" s="173"/>
      <c r="RSG42" s="173"/>
      <c r="RSH42" s="173"/>
      <c r="RSI42" s="173"/>
      <c r="RSJ42" s="173"/>
      <c r="RSK42" s="173"/>
      <c r="RSL42" s="173"/>
      <c r="RSM42" s="173"/>
      <c r="RSN42" s="173"/>
      <c r="RSO42" s="173"/>
      <c r="RSP42" s="173"/>
      <c r="RSQ42" s="173"/>
      <c r="RSR42" s="173"/>
      <c r="RSS42" s="173"/>
      <c r="RST42" s="173"/>
      <c r="RSU42" s="173"/>
      <c r="RSV42" s="173"/>
      <c r="RSW42" s="173"/>
      <c r="RSX42" s="173"/>
      <c r="RSY42" s="173"/>
      <c r="RSZ42" s="173"/>
      <c r="RTA42" s="173"/>
      <c r="RTB42" s="173"/>
      <c r="RTC42" s="173"/>
      <c r="RTD42" s="173"/>
      <c r="RTE42" s="173"/>
      <c r="RTF42" s="173"/>
      <c r="RTG42" s="173"/>
      <c r="RTH42" s="173"/>
      <c r="RTI42" s="173"/>
      <c r="RTJ42" s="173"/>
      <c r="RTK42" s="173"/>
      <c r="RTL42" s="173"/>
      <c r="RTM42" s="173"/>
      <c r="RTN42" s="173"/>
      <c r="RTO42" s="173"/>
      <c r="RTP42" s="173"/>
      <c r="RTQ42" s="173"/>
      <c r="RTR42" s="173"/>
      <c r="RTS42" s="173"/>
      <c r="RTT42" s="173"/>
      <c r="RTU42" s="173"/>
      <c r="RTV42" s="173"/>
      <c r="RTW42" s="173"/>
      <c r="RTX42" s="173"/>
      <c r="RTY42" s="173"/>
      <c r="RTZ42" s="173"/>
      <c r="RUA42" s="173"/>
      <c r="RUB42" s="173"/>
      <c r="RUC42" s="173"/>
      <c r="RUD42" s="173"/>
      <c r="RUE42" s="173"/>
      <c r="RUF42" s="173"/>
      <c r="RUG42" s="173"/>
      <c r="RUH42" s="173"/>
      <c r="RUI42" s="173"/>
      <c r="RUJ42" s="173"/>
      <c r="RUK42" s="173"/>
      <c r="RUL42" s="173"/>
      <c r="RUM42" s="173"/>
      <c r="RUN42" s="173"/>
      <c r="RUO42" s="173"/>
      <c r="RUP42" s="173"/>
      <c r="RUQ42" s="173"/>
      <c r="RUR42" s="173"/>
      <c r="RUS42" s="173"/>
      <c r="RUT42" s="173"/>
      <c r="RUU42" s="173"/>
      <c r="RUV42" s="173"/>
      <c r="RUW42" s="173"/>
      <c r="RUX42" s="173"/>
      <c r="RUY42" s="173"/>
      <c r="RUZ42" s="173"/>
      <c r="RVA42" s="173"/>
      <c r="RVB42" s="173"/>
      <c r="RVC42" s="173"/>
      <c r="RVD42" s="173"/>
      <c r="RVE42" s="173"/>
      <c r="RVF42" s="173"/>
      <c r="RVG42" s="173"/>
      <c r="RVH42" s="173"/>
      <c r="RVI42" s="173"/>
      <c r="RVJ42" s="173"/>
      <c r="RVK42" s="173"/>
      <c r="RVL42" s="173"/>
      <c r="RVM42" s="173"/>
      <c r="RVN42" s="173"/>
      <c r="RVO42" s="173"/>
      <c r="RVP42" s="173"/>
      <c r="RVQ42" s="173"/>
      <c r="RVR42" s="173"/>
      <c r="RVS42" s="173"/>
      <c r="RVT42" s="173"/>
      <c r="RVU42" s="173"/>
      <c r="RVV42" s="173"/>
      <c r="RVW42" s="173"/>
      <c r="RVX42" s="173"/>
      <c r="RVY42" s="173"/>
      <c r="RVZ42" s="173"/>
      <c r="RWA42" s="173"/>
      <c r="RWB42" s="173"/>
      <c r="RWC42" s="173"/>
      <c r="RWD42" s="173"/>
      <c r="RWE42" s="173"/>
      <c r="RWF42" s="173"/>
      <c r="RWG42" s="173"/>
      <c r="RWH42" s="173"/>
      <c r="RWI42" s="173"/>
      <c r="RWJ42" s="173"/>
      <c r="RWK42" s="173"/>
      <c r="RWL42" s="173"/>
      <c r="RWM42" s="173"/>
      <c r="RWN42" s="173"/>
      <c r="RWO42" s="173"/>
      <c r="RWP42" s="173"/>
      <c r="RWQ42" s="173"/>
      <c r="RWR42" s="173"/>
      <c r="RWS42" s="173"/>
      <c r="RWT42" s="173"/>
      <c r="RWU42" s="173"/>
      <c r="RWV42" s="173"/>
      <c r="RWW42" s="173"/>
      <c r="RWX42" s="173"/>
      <c r="RWY42" s="173"/>
      <c r="RWZ42" s="173"/>
      <c r="RXA42" s="173"/>
      <c r="RXB42" s="173"/>
      <c r="RXC42" s="173"/>
      <c r="RXD42" s="173"/>
      <c r="RXE42" s="173"/>
      <c r="RXF42" s="173"/>
      <c r="RXG42" s="173"/>
      <c r="RXH42" s="173"/>
      <c r="RXI42" s="173"/>
      <c r="RXJ42" s="173"/>
      <c r="RXK42" s="173"/>
      <c r="RXL42" s="173"/>
      <c r="RXM42" s="173"/>
      <c r="RXN42" s="173"/>
      <c r="RXO42" s="173"/>
      <c r="RXP42" s="173"/>
      <c r="RXQ42" s="173"/>
      <c r="RXR42" s="173"/>
      <c r="RXS42" s="173"/>
      <c r="RXT42" s="173"/>
      <c r="RXU42" s="173"/>
      <c r="RXV42" s="173"/>
      <c r="RXW42" s="173"/>
      <c r="RXX42" s="173"/>
      <c r="RXY42" s="173"/>
      <c r="RXZ42" s="173"/>
      <c r="RYA42" s="173"/>
      <c r="RYB42" s="173"/>
      <c r="RYC42" s="173"/>
      <c r="RYD42" s="173"/>
      <c r="RYE42" s="173"/>
      <c r="RYF42" s="173"/>
      <c r="RYG42" s="173"/>
      <c r="RYH42" s="173"/>
      <c r="RYI42" s="173"/>
      <c r="RYJ42" s="173"/>
      <c r="RYK42" s="173"/>
      <c r="RYL42" s="173"/>
      <c r="RYM42" s="173"/>
      <c r="RYN42" s="173"/>
      <c r="RYO42" s="173"/>
      <c r="RYP42" s="173"/>
      <c r="RYQ42" s="173"/>
      <c r="RYR42" s="173"/>
      <c r="RYS42" s="173"/>
      <c r="RYT42" s="173"/>
      <c r="RYU42" s="173"/>
      <c r="RYV42" s="173"/>
      <c r="RYW42" s="173"/>
      <c r="RYX42" s="173"/>
      <c r="RYY42" s="173"/>
      <c r="RYZ42" s="173"/>
      <c r="RZA42" s="173"/>
      <c r="RZB42" s="173"/>
      <c r="RZC42" s="173"/>
      <c r="RZD42" s="173"/>
      <c r="RZE42" s="173"/>
      <c r="RZF42" s="173"/>
      <c r="RZG42" s="173"/>
      <c r="RZH42" s="173"/>
      <c r="RZI42" s="173"/>
      <c r="RZJ42" s="173"/>
      <c r="RZK42" s="173"/>
      <c r="RZL42" s="173"/>
      <c r="RZM42" s="173"/>
      <c r="RZN42" s="173"/>
      <c r="RZO42" s="173"/>
      <c r="RZP42" s="173"/>
      <c r="RZQ42" s="173"/>
      <c r="RZR42" s="173"/>
      <c r="RZS42" s="173"/>
      <c r="RZT42" s="173"/>
      <c r="RZU42" s="173"/>
      <c r="RZV42" s="173"/>
      <c r="RZW42" s="173"/>
      <c r="RZX42" s="173"/>
      <c r="RZY42" s="173"/>
      <c r="RZZ42" s="173"/>
      <c r="SAA42" s="173"/>
      <c r="SAB42" s="173"/>
      <c r="SAC42" s="173"/>
      <c r="SAD42" s="173"/>
      <c r="SAE42" s="173"/>
      <c r="SAF42" s="173"/>
      <c r="SAG42" s="173"/>
      <c r="SAH42" s="173"/>
      <c r="SAI42" s="173"/>
      <c r="SAJ42" s="173"/>
      <c r="SAK42" s="173"/>
      <c r="SAL42" s="173"/>
      <c r="SAM42" s="173"/>
      <c r="SAN42" s="173"/>
      <c r="SAO42" s="173"/>
      <c r="SAP42" s="173"/>
      <c r="SAQ42" s="173"/>
      <c r="SAR42" s="173"/>
      <c r="SAS42" s="173"/>
      <c r="SAT42" s="173"/>
      <c r="SAU42" s="173"/>
      <c r="SAV42" s="173"/>
      <c r="SAW42" s="173"/>
      <c r="SAX42" s="173"/>
      <c r="SAY42" s="173"/>
      <c r="SAZ42" s="173"/>
      <c r="SBA42" s="173"/>
      <c r="SBB42" s="173"/>
      <c r="SBC42" s="173"/>
      <c r="SBD42" s="173"/>
      <c r="SBE42" s="173"/>
      <c r="SBF42" s="173"/>
      <c r="SBG42" s="173"/>
      <c r="SBH42" s="173"/>
      <c r="SBI42" s="173"/>
      <c r="SBJ42" s="173"/>
      <c r="SBK42" s="173"/>
      <c r="SBL42" s="173"/>
      <c r="SBM42" s="173"/>
      <c r="SBN42" s="173"/>
      <c r="SBO42" s="173"/>
      <c r="SBP42" s="173"/>
      <c r="SBQ42" s="173"/>
      <c r="SBR42" s="173"/>
      <c r="SBS42" s="173"/>
      <c r="SBT42" s="173"/>
      <c r="SBU42" s="173"/>
      <c r="SBV42" s="173"/>
      <c r="SBW42" s="173"/>
      <c r="SBX42" s="173"/>
      <c r="SBY42" s="173"/>
      <c r="SBZ42" s="173"/>
      <c r="SCA42" s="173"/>
      <c r="SCB42" s="173"/>
      <c r="SCC42" s="173"/>
      <c r="SCD42" s="173"/>
      <c r="SCE42" s="173"/>
      <c r="SCF42" s="173"/>
      <c r="SCG42" s="173"/>
      <c r="SCH42" s="173"/>
      <c r="SCI42" s="173"/>
      <c r="SCJ42" s="173"/>
      <c r="SCK42" s="173"/>
      <c r="SCL42" s="173"/>
      <c r="SCM42" s="173"/>
      <c r="SCN42" s="173"/>
      <c r="SCO42" s="173"/>
      <c r="SCP42" s="173"/>
      <c r="SCQ42" s="173"/>
      <c r="SCR42" s="173"/>
      <c r="SCS42" s="173"/>
      <c r="SCT42" s="173"/>
      <c r="SCU42" s="173"/>
      <c r="SCV42" s="173"/>
      <c r="SCW42" s="173"/>
      <c r="SCX42" s="173"/>
      <c r="SCY42" s="173"/>
      <c r="SCZ42" s="173"/>
      <c r="SDA42" s="173"/>
      <c r="SDB42" s="173"/>
      <c r="SDC42" s="173"/>
      <c r="SDD42" s="173"/>
      <c r="SDE42" s="173"/>
      <c r="SDF42" s="173"/>
      <c r="SDG42" s="173"/>
      <c r="SDH42" s="173"/>
      <c r="SDI42" s="173"/>
      <c r="SDJ42" s="173"/>
      <c r="SDK42" s="173"/>
      <c r="SDL42" s="173"/>
      <c r="SDM42" s="173"/>
      <c r="SDN42" s="173"/>
      <c r="SDO42" s="173"/>
      <c r="SDP42" s="173"/>
      <c r="SDQ42" s="173"/>
      <c r="SDR42" s="173"/>
      <c r="SDS42" s="173"/>
      <c r="SDT42" s="173"/>
      <c r="SDU42" s="173"/>
      <c r="SDV42" s="173"/>
      <c r="SDW42" s="173"/>
      <c r="SDX42" s="173"/>
      <c r="SDY42" s="173"/>
      <c r="SDZ42" s="173"/>
      <c r="SEA42" s="173"/>
      <c r="SEB42" s="173"/>
      <c r="SEC42" s="173"/>
      <c r="SED42" s="173"/>
      <c r="SEE42" s="173"/>
      <c r="SEF42" s="173"/>
      <c r="SEG42" s="173"/>
      <c r="SEH42" s="173"/>
      <c r="SEI42" s="173"/>
      <c r="SEJ42" s="173"/>
      <c r="SEK42" s="173"/>
      <c r="SEL42" s="173"/>
      <c r="SEM42" s="173"/>
      <c r="SEN42" s="173"/>
      <c r="SEO42" s="173"/>
      <c r="SEP42" s="173"/>
      <c r="SEQ42" s="173"/>
      <c r="SER42" s="173"/>
      <c r="SES42" s="173"/>
      <c r="SET42" s="173"/>
      <c r="SEU42" s="173"/>
      <c r="SEV42" s="173"/>
      <c r="SEW42" s="173"/>
      <c r="SEX42" s="173"/>
      <c r="SEY42" s="173"/>
      <c r="SEZ42" s="173"/>
      <c r="SFA42" s="173"/>
      <c r="SFB42" s="173"/>
      <c r="SFC42" s="173"/>
      <c r="SFD42" s="173"/>
      <c r="SFE42" s="173"/>
      <c r="SFF42" s="173"/>
      <c r="SFG42" s="173"/>
      <c r="SFH42" s="173"/>
      <c r="SFI42" s="173"/>
      <c r="SFJ42" s="173"/>
      <c r="SFK42" s="173"/>
      <c r="SFL42" s="173"/>
      <c r="SFM42" s="173"/>
      <c r="SFN42" s="173"/>
      <c r="SFO42" s="173"/>
      <c r="SFP42" s="173"/>
      <c r="SFQ42" s="173"/>
      <c r="SFR42" s="173"/>
      <c r="SFS42" s="173"/>
      <c r="SFT42" s="173"/>
      <c r="SFU42" s="173"/>
      <c r="SFV42" s="173"/>
      <c r="SFW42" s="173"/>
      <c r="SFX42" s="173"/>
      <c r="SFY42" s="173"/>
      <c r="SFZ42" s="173"/>
      <c r="SGA42" s="173"/>
      <c r="SGB42" s="173"/>
      <c r="SGC42" s="173"/>
      <c r="SGD42" s="173"/>
      <c r="SGE42" s="173"/>
      <c r="SGF42" s="173"/>
      <c r="SGG42" s="173"/>
      <c r="SGH42" s="173"/>
      <c r="SGI42" s="173"/>
      <c r="SGJ42" s="173"/>
      <c r="SGK42" s="173"/>
      <c r="SGL42" s="173"/>
      <c r="SGM42" s="173"/>
      <c r="SGN42" s="173"/>
      <c r="SGO42" s="173"/>
      <c r="SGP42" s="173"/>
      <c r="SGQ42" s="173"/>
      <c r="SGR42" s="173"/>
      <c r="SGS42" s="173"/>
      <c r="SGT42" s="173"/>
      <c r="SGU42" s="173"/>
      <c r="SGV42" s="173"/>
      <c r="SGW42" s="173"/>
      <c r="SGX42" s="173"/>
      <c r="SGY42" s="173"/>
      <c r="SGZ42" s="173"/>
      <c r="SHA42" s="173"/>
      <c r="SHB42" s="173"/>
      <c r="SHC42" s="173"/>
      <c r="SHD42" s="173"/>
      <c r="SHE42" s="173"/>
      <c r="SHF42" s="173"/>
      <c r="SHG42" s="173"/>
      <c r="SHH42" s="173"/>
      <c r="SHI42" s="173"/>
      <c r="SHJ42" s="173"/>
      <c r="SHK42" s="173"/>
      <c r="SHL42" s="173"/>
      <c r="SHM42" s="173"/>
      <c r="SHN42" s="173"/>
      <c r="SHO42" s="173"/>
      <c r="SHP42" s="173"/>
      <c r="SHQ42" s="173"/>
      <c r="SHR42" s="173"/>
      <c r="SHS42" s="173"/>
      <c r="SHT42" s="173"/>
      <c r="SHU42" s="173"/>
      <c r="SHV42" s="173"/>
      <c r="SHW42" s="173"/>
      <c r="SHX42" s="173"/>
      <c r="SHY42" s="173"/>
      <c r="SHZ42" s="173"/>
      <c r="SIA42" s="173"/>
      <c r="SIB42" s="173"/>
      <c r="SIC42" s="173"/>
      <c r="SID42" s="173"/>
      <c r="SIE42" s="173"/>
      <c r="SIF42" s="173"/>
      <c r="SIG42" s="173"/>
      <c r="SIH42" s="173"/>
      <c r="SII42" s="173"/>
      <c r="SIJ42" s="173"/>
      <c r="SIK42" s="173"/>
      <c r="SIL42" s="173"/>
      <c r="SIM42" s="173"/>
      <c r="SIN42" s="173"/>
      <c r="SIO42" s="173"/>
      <c r="SIP42" s="173"/>
      <c r="SIQ42" s="173"/>
      <c r="SIR42" s="173"/>
      <c r="SIS42" s="173"/>
      <c r="SIT42" s="173"/>
      <c r="SIU42" s="173"/>
      <c r="SIV42" s="173"/>
      <c r="SIW42" s="173"/>
      <c r="SIX42" s="173"/>
      <c r="SIY42" s="173"/>
      <c r="SIZ42" s="173"/>
      <c r="SJA42" s="173"/>
      <c r="SJB42" s="173"/>
      <c r="SJC42" s="173"/>
      <c r="SJD42" s="173"/>
      <c r="SJE42" s="173"/>
      <c r="SJF42" s="173"/>
      <c r="SJG42" s="173"/>
      <c r="SJH42" s="173"/>
      <c r="SJI42" s="173"/>
      <c r="SJJ42" s="173"/>
      <c r="SJK42" s="173"/>
      <c r="SJL42" s="173"/>
      <c r="SJM42" s="173"/>
      <c r="SJN42" s="173"/>
      <c r="SJO42" s="173"/>
      <c r="SJP42" s="173"/>
      <c r="SJQ42" s="173"/>
      <c r="SJR42" s="173"/>
      <c r="SJS42" s="173"/>
      <c r="SJT42" s="173"/>
      <c r="SJU42" s="173"/>
      <c r="SJV42" s="173"/>
      <c r="SJW42" s="173"/>
      <c r="SJX42" s="173"/>
      <c r="SJY42" s="173"/>
      <c r="SJZ42" s="173"/>
      <c r="SKA42" s="173"/>
      <c r="SKB42" s="173"/>
      <c r="SKC42" s="173"/>
      <c r="SKD42" s="173"/>
      <c r="SKE42" s="173"/>
      <c r="SKF42" s="173"/>
      <c r="SKG42" s="173"/>
      <c r="SKH42" s="173"/>
      <c r="SKI42" s="173"/>
      <c r="SKJ42" s="173"/>
      <c r="SKK42" s="173"/>
      <c r="SKL42" s="173"/>
      <c r="SKM42" s="173"/>
      <c r="SKN42" s="173"/>
      <c r="SKO42" s="173"/>
      <c r="SKP42" s="173"/>
      <c r="SKQ42" s="173"/>
      <c r="SKR42" s="173"/>
      <c r="SKS42" s="173"/>
      <c r="SKT42" s="173"/>
      <c r="SKU42" s="173"/>
      <c r="SKV42" s="173"/>
      <c r="SKW42" s="173"/>
      <c r="SKX42" s="173"/>
      <c r="SKY42" s="173"/>
      <c r="SKZ42" s="173"/>
      <c r="SLA42" s="173"/>
      <c r="SLB42" s="173"/>
      <c r="SLC42" s="173"/>
      <c r="SLD42" s="173"/>
      <c r="SLE42" s="173"/>
      <c r="SLF42" s="173"/>
      <c r="SLG42" s="173"/>
      <c r="SLH42" s="173"/>
      <c r="SLI42" s="173"/>
      <c r="SLJ42" s="173"/>
      <c r="SLK42" s="173"/>
      <c r="SLL42" s="173"/>
      <c r="SLM42" s="173"/>
      <c r="SLN42" s="173"/>
      <c r="SLO42" s="173"/>
      <c r="SLP42" s="173"/>
      <c r="SLQ42" s="173"/>
      <c r="SLR42" s="173"/>
      <c r="SLS42" s="173"/>
      <c r="SLT42" s="173"/>
      <c r="SLU42" s="173"/>
      <c r="SLV42" s="173"/>
      <c r="SLW42" s="173"/>
      <c r="SLX42" s="173"/>
      <c r="SLY42" s="173"/>
      <c r="SLZ42" s="173"/>
      <c r="SMA42" s="173"/>
      <c r="SMB42" s="173"/>
      <c r="SMC42" s="173"/>
      <c r="SMD42" s="173"/>
      <c r="SME42" s="173"/>
      <c r="SMF42" s="173"/>
      <c r="SMG42" s="173"/>
      <c r="SMH42" s="173"/>
      <c r="SMI42" s="173"/>
      <c r="SMJ42" s="173"/>
      <c r="SMK42" s="173"/>
      <c r="SML42" s="173"/>
      <c r="SMM42" s="173"/>
      <c r="SMN42" s="173"/>
      <c r="SMO42" s="173"/>
      <c r="SMP42" s="173"/>
      <c r="SMQ42" s="173"/>
      <c r="SMR42" s="173"/>
      <c r="SMS42" s="173"/>
      <c r="SMT42" s="173"/>
      <c r="SMU42" s="173"/>
      <c r="SMV42" s="173"/>
      <c r="SMW42" s="173"/>
      <c r="SMX42" s="173"/>
      <c r="SMY42" s="173"/>
      <c r="SMZ42" s="173"/>
      <c r="SNA42" s="173"/>
      <c r="SNB42" s="173"/>
      <c r="SNC42" s="173"/>
      <c r="SND42" s="173"/>
      <c r="SNE42" s="173"/>
      <c r="SNF42" s="173"/>
      <c r="SNG42" s="173"/>
      <c r="SNH42" s="173"/>
      <c r="SNI42" s="173"/>
      <c r="SNJ42" s="173"/>
      <c r="SNK42" s="173"/>
      <c r="SNL42" s="173"/>
      <c r="SNM42" s="173"/>
      <c r="SNN42" s="173"/>
      <c r="SNO42" s="173"/>
      <c r="SNP42" s="173"/>
      <c r="SNQ42" s="173"/>
      <c r="SNR42" s="173"/>
      <c r="SNS42" s="173"/>
      <c r="SNT42" s="173"/>
      <c r="SNU42" s="173"/>
      <c r="SNV42" s="173"/>
      <c r="SNW42" s="173"/>
      <c r="SNX42" s="173"/>
      <c r="SNY42" s="173"/>
      <c r="SNZ42" s="173"/>
      <c r="SOA42" s="173"/>
      <c r="SOB42" s="173"/>
      <c r="SOC42" s="173"/>
      <c r="SOD42" s="173"/>
      <c r="SOE42" s="173"/>
      <c r="SOF42" s="173"/>
      <c r="SOG42" s="173"/>
      <c r="SOH42" s="173"/>
      <c r="SOI42" s="173"/>
      <c r="SOJ42" s="173"/>
      <c r="SOK42" s="173"/>
      <c r="SOL42" s="173"/>
      <c r="SOM42" s="173"/>
      <c r="SON42" s="173"/>
      <c r="SOO42" s="173"/>
      <c r="SOP42" s="173"/>
      <c r="SOQ42" s="173"/>
      <c r="SOR42" s="173"/>
      <c r="SOS42" s="173"/>
      <c r="SOT42" s="173"/>
      <c r="SOU42" s="173"/>
      <c r="SOV42" s="173"/>
      <c r="SOW42" s="173"/>
      <c r="SOX42" s="173"/>
      <c r="SOY42" s="173"/>
      <c r="SOZ42" s="173"/>
      <c r="SPA42" s="173"/>
      <c r="SPB42" s="173"/>
      <c r="SPC42" s="173"/>
      <c r="SPD42" s="173"/>
      <c r="SPE42" s="173"/>
      <c r="SPF42" s="173"/>
      <c r="SPG42" s="173"/>
      <c r="SPH42" s="173"/>
      <c r="SPI42" s="173"/>
      <c r="SPJ42" s="173"/>
      <c r="SPK42" s="173"/>
      <c r="SPL42" s="173"/>
      <c r="SPM42" s="173"/>
      <c r="SPN42" s="173"/>
      <c r="SPO42" s="173"/>
      <c r="SPP42" s="173"/>
      <c r="SPQ42" s="173"/>
      <c r="SPR42" s="173"/>
      <c r="SPS42" s="173"/>
      <c r="SPT42" s="173"/>
      <c r="SPU42" s="173"/>
      <c r="SPV42" s="173"/>
      <c r="SPW42" s="173"/>
      <c r="SPX42" s="173"/>
      <c r="SPY42" s="173"/>
      <c r="SPZ42" s="173"/>
      <c r="SQA42" s="173"/>
      <c r="SQB42" s="173"/>
      <c r="SQC42" s="173"/>
      <c r="SQD42" s="173"/>
      <c r="SQE42" s="173"/>
      <c r="SQF42" s="173"/>
      <c r="SQG42" s="173"/>
      <c r="SQH42" s="173"/>
      <c r="SQI42" s="173"/>
      <c r="SQJ42" s="173"/>
      <c r="SQK42" s="173"/>
      <c r="SQL42" s="173"/>
      <c r="SQM42" s="173"/>
      <c r="SQN42" s="173"/>
      <c r="SQO42" s="173"/>
      <c r="SQP42" s="173"/>
      <c r="SQQ42" s="173"/>
      <c r="SQR42" s="173"/>
      <c r="SQS42" s="173"/>
      <c r="SQT42" s="173"/>
      <c r="SQU42" s="173"/>
      <c r="SQV42" s="173"/>
      <c r="SQW42" s="173"/>
      <c r="SQX42" s="173"/>
      <c r="SQY42" s="173"/>
      <c r="SQZ42" s="173"/>
      <c r="SRA42" s="173"/>
      <c r="SRB42" s="173"/>
      <c r="SRC42" s="173"/>
      <c r="SRD42" s="173"/>
      <c r="SRE42" s="173"/>
      <c r="SRF42" s="173"/>
      <c r="SRG42" s="173"/>
      <c r="SRH42" s="173"/>
      <c r="SRI42" s="173"/>
      <c r="SRJ42" s="173"/>
      <c r="SRK42" s="173"/>
      <c r="SRL42" s="173"/>
      <c r="SRM42" s="173"/>
      <c r="SRN42" s="173"/>
      <c r="SRO42" s="173"/>
      <c r="SRP42" s="173"/>
      <c r="SRQ42" s="173"/>
      <c r="SRR42" s="173"/>
      <c r="SRS42" s="173"/>
      <c r="SRT42" s="173"/>
      <c r="SRU42" s="173"/>
      <c r="SRV42" s="173"/>
      <c r="SRW42" s="173"/>
      <c r="SRX42" s="173"/>
      <c r="SRY42" s="173"/>
      <c r="SRZ42" s="173"/>
      <c r="SSA42" s="173"/>
      <c r="SSB42" s="173"/>
      <c r="SSC42" s="173"/>
      <c r="SSD42" s="173"/>
      <c r="SSE42" s="173"/>
      <c r="SSF42" s="173"/>
      <c r="SSG42" s="173"/>
      <c r="SSH42" s="173"/>
      <c r="SSI42" s="173"/>
      <c r="SSJ42" s="173"/>
      <c r="SSK42" s="173"/>
      <c r="SSL42" s="173"/>
      <c r="SSM42" s="173"/>
      <c r="SSN42" s="173"/>
      <c r="SSO42" s="173"/>
      <c r="SSP42" s="173"/>
      <c r="SSQ42" s="173"/>
      <c r="SSR42" s="173"/>
      <c r="SSS42" s="173"/>
      <c r="SST42" s="173"/>
      <c r="SSU42" s="173"/>
      <c r="SSV42" s="173"/>
      <c r="SSW42" s="173"/>
      <c r="SSX42" s="173"/>
      <c r="SSY42" s="173"/>
      <c r="SSZ42" s="173"/>
      <c r="STA42" s="173"/>
      <c r="STB42" s="173"/>
      <c r="STC42" s="173"/>
      <c r="STD42" s="173"/>
      <c r="STE42" s="173"/>
      <c r="STF42" s="173"/>
      <c r="STG42" s="173"/>
      <c r="STH42" s="173"/>
      <c r="STI42" s="173"/>
      <c r="STJ42" s="173"/>
      <c r="STK42" s="173"/>
      <c r="STL42" s="173"/>
      <c r="STM42" s="173"/>
      <c r="STN42" s="173"/>
      <c r="STO42" s="173"/>
      <c r="STP42" s="173"/>
      <c r="STQ42" s="173"/>
      <c r="STR42" s="173"/>
      <c r="STS42" s="173"/>
      <c r="STT42" s="173"/>
      <c r="STU42" s="173"/>
      <c r="STV42" s="173"/>
      <c r="STW42" s="173"/>
      <c r="STX42" s="173"/>
      <c r="STY42" s="173"/>
      <c r="STZ42" s="173"/>
      <c r="SUA42" s="173"/>
      <c r="SUB42" s="173"/>
      <c r="SUC42" s="173"/>
      <c r="SUD42" s="173"/>
      <c r="SUE42" s="173"/>
      <c r="SUF42" s="173"/>
      <c r="SUG42" s="173"/>
      <c r="SUH42" s="173"/>
      <c r="SUI42" s="173"/>
      <c r="SUJ42" s="173"/>
      <c r="SUK42" s="173"/>
      <c r="SUL42" s="173"/>
      <c r="SUM42" s="173"/>
      <c r="SUN42" s="173"/>
      <c r="SUO42" s="173"/>
      <c r="SUP42" s="173"/>
      <c r="SUQ42" s="173"/>
      <c r="SUR42" s="173"/>
      <c r="SUS42" s="173"/>
      <c r="SUT42" s="173"/>
      <c r="SUU42" s="173"/>
      <c r="SUV42" s="173"/>
      <c r="SUW42" s="173"/>
      <c r="SUX42" s="173"/>
      <c r="SUY42" s="173"/>
      <c r="SUZ42" s="173"/>
      <c r="SVA42" s="173"/>
      <c r="SVB42" s="173"/>
      <c r="SVC42" s="173"/>
      <c r="SVD42" s="173"/>
      <c r="SVE42" s="173"/>
      <c r="SVF42" s="173"/>
      <c r="SVG42" s="173"/>
      <c r="SVH42" s="173"/>
      <c r="SVI42" s="173"/>
      <c r="SVJ42" s="173"/>
      <c r="SVK42" s="173"/>
      <c r="SVL42" s="173"/>
      <c r="SVM42" s="173"/>
      <c r="SVN42" s="173"/>
      <c r="SVO42" s="173"/>
      <c r="SVP42" s="173"/>
      <c r="SVQ42" s="173"/>
      <c r="SVR42" s="173"/>
      <c r="SVS42" s="173"/>
      <c r="SVT42" s="173"/>
      <c r="SVU42" s="173"/>
      <c r="SVV42" s="173"/>
      <c r="SVW42" s="173"/>
      <c r="SVX42" s="173"/>
      <c r="SVY42" s="173"/>
      <c r="SVZ42" s="173"/>
      <c r="SWA42" s="173"/>
      <c r="SWB42" s="173"/>
      <c r="SWC42" s="173"/>
      <c r="SWD42" s="173"/>
      <c r="SWE42" s="173"/>
      <c r="SWF42" s="173"/>
      <c r="SWG42" s="173"/>
      <c r="SWH42" s="173"/>
      <c r="SWI42" s="173"/>
      <c r="SWJ42" s="173"/>
      <c r="SWK42" s="173"/>
      <c r="SWL42" s="173"/>
      <c r="SWM42" s="173"/>
      <c r="SWN42" s="173"/>
      <c r="SWO42" s="173"/>
      <c r="SWP42" s="173"/>
      <c r="SWQ42" s="173"/>
      <c r="SWR42" s="173"/>
      <c r="SWS42" s="173"/>
      <c r="SWT42" s="173"/>
      <c r="SWU42" s="173"/>
      <c r="SWV42" s="173"/>
      <c r="SWW42" s="173"/>
      <c r="SWX42" s="173"/>
      <c r="SWY42" s="173"/>
      <c r="SWZ42" s="173"/>
      <c r="SXA42" s="173"/>
      <c r="SXB42" s="173"/>
      <c r="SXC42" s="173"/>
      <c r="SXD42" s="173"/>
      <c r="SXE42" s="173"/>
      <c r="SXF42" s="173"/>
      <c r="SXG42" s="173"/>
      <c r="SXH42" s="173"/>
      <c r="SXI42" s="173"/>
      <c r="SXJ42" s="173"/>
      <c r="SXK42" s="173"/>
      <c r="SXL42" s="173"/>
      <c r="SXM42" s="173"/>
      <c r="SXN42" s="173"/>
      <c r="SXO42" s="173"/>
      <c r="SXP42" s="173"/>
      <c r="SXQ42" s="173"/>
      <c r="SXR42" s="173"/>
      <c r="SXS42" s="173"/>
      <c r="SXT42" s="173"/>
      <c r="SXU42" s="173"/>
      <c r="SXV42" s="173"/>
      <c r="SXW42" s="173"/>
      <c r="SXX42" s="173"/>
      <c r="SXY42" s="173"/>
      <c r="SXZ42" s="173"/>
      <c r="SYA42" s="173"/>
      <c r="SYB42" s="173"/>
      <c r="SYC42" s="173"/>
      <c r="SYD42" s="173"/>
      <c r="SYE42" s="173"/>
      <c r="SYF42" s="173"/>
      <c r="SYG42" s="173"/>
      <c r="SYH42" s="173"/>
      <c r="SYI42" s="173"/>
      <c r="SYJ42" s="173"/>
      <c r="SYK42" s="173"/>
      <c r="SYL42" s="173"/>
      <c r="SYM42" s="173"/>
      <c r="SYN42" s="173"/>
      <c r="SYO42" s="173"/>
      <c r="SYP42" s="173"/>
      <c r="SYQ42" s="173"/>
      <c r="SYR42" s="173"/>
      <c r="SYS42" s="173"/>
      <c r="SYT42" s="173"/>
      <c r="SYU42" s="173"/>
      <c r="SYV42" s="173"/>
      <c r="SYW42" s="173"/>
      <c r="SYX42" s="173"/>
      <c r="SYY42" s="173"/>
      <c r="SYZ42" s="173"/>
      <c r="SZA42" s="173"/>
      <c r="SZB42" s="173"/>
      <c r="SZC42" s="173"/>
      <c r="SZD42" s="173"/>
      <c r="SZE42" s="173"/>
      <c r="SZF42" s="173"/>
      <c r="SZG42" s="173"/>
      <c r="SZH42" s="173"/>
      <c r="SZI42" s="173"/>
      <c r="SZJ42" s="173"/>
      <c r="SZK42" s="173"/>
      <c r="SZL42" s="173"/>
      <c r="SZM42" s="173"/>
      <c r="SZN42" s="173"/>
      <c r="SZO42" s="173"/>
      <c r="SZP42" s="173"/>
      <c r="SZQ42" s="173"/>
      <c r="SZR42" s="173"/>
      <c r="SZS42" s="173"/>
      <c r="SZT42" s="173"/>
      <c r="SZU42" s="173"/>
      <c r="SZV42" s="173"/>
      <c r="SZW42" s="173"/>
      <c r="SZX42" s="173"/>
      <c r="SZY42" s="173"/>
      <c r="SZZ42" s="173"/>
      <c r="TAA42" s="173"/>
      <c r="TAB42" s="173"/>
      <c r="TAC42" s="173"/>
      <c r="TAD42" s="173"/>
      <c r="TAE42" s="173"/>
      <c r="TAF42" s="173"/>
      <c r="TAG42" s="173"/>
      <c r="TAH42" s="173"/>
      <c r="TAI42" s="173"/>
      <c r="TAJ42" s="173"/>
      <c r="TAK42" s="173"/>
      <c r="TAL42" s="173"/>
      <c r="TAM42" s="173"/>
      <c r="TAN42" s="173"/>
      <c r="TAO42" s="173"/>
      <c r="TAP42" s="173"/>
      <c r="TAQ42" s="173"/>
      <c r="TAR42" s="173"/>
      <c r="TAS42" s="173"/>
      <c r="TAT42" s="173"/>
      <c r="TAU42" s="173"/>
      <c r="TAV42" s="173"/>
      <c r="TAW42" s="173"/>
      <c r="TAX42" s="173"/>
      <c r="TAY42" s="173"/>
      <c r="TAZ42" s="173"/>
      <c r="TBA42" s="173"/>
      <c r="TBB42" s="173"/>
      <c r="TBC42" s="173"/>
      <c r="TBD42" s="173"/>
      <c r="TBE42" s="173"/>
      <c r="TBF42" s="173"/>
      <c r="TBG42" s="173"/>
      <c r="TBH42" s="173"/>
      <c r="TBI42" s="173"/>
      <c r="TBJ42" s="173"/>
      <c r="TBK42" s="173"/>
      <c r="TBL42" s="173"/>
      <c r="TBM42" s="173"/>
      <c r="TBN42" s="173"/>
      <c r="TBO42" s="173"/>
      <c r="TBP42" s="173"/>
      <c r="TBQ42" s="173"/>
      <c r="TBR42" s="173"/>
      <c r="TBS42" s="173"/>
      <c r="TBT42" s="173"/>
      <c r="TBU42" s="173"/>
      <c r="TBV42" s="173"/>
      <c r="TBW42" s="173"/>
      <c r="TBX42" s="173"/>
      <c r="TBY42" s="173"/>
      <c r="TBZ42" s="173"/>
      <c r="TCA42" s="173"/>
      <c r="TCB42" s="173"/>
      <c r="TCC42" s="173"/>
      <c r="TCD42" s="173"/>
      <c r="TCE42" s="173"/>
      <c r="TCF42" s="173"/>
      <c r="TCG42" s="173"/>
      <c r="TCH42" s="173"/>
      <c r="TCI42" s="173"/>
      <c r="TCJ42" s="173"/>
      <c r="TCK42" s="173"/>
      <c r="TCL42" s="173"/>
      <c r="TCM42" s="173"/>
      <c r="TCN42" s="173"/>
      <c r="TCO42" s="173"/>
      <c r="TCP42" s="173"/>
      <c r="TCQ42" s="173"/>
      <c r="TCR42" s="173"/>
      <c r="TCS42" s="173"/>
      <c r="TCT42" s="173"/>
      <c r="TCU42" s="173"/>
      <c r="TCV42" s="173"/>
      <c r="TCW42" s="173"/>
      <c r="TCX42" s="173"/>
      <c r="TCY42" s="173"/>
      <c r="TCZ42" s="173"/>
      <c r="TDA42" s="173"/>
      <c r="TDB42" s="173"/>
      <c r="TDC42" s="173"/>
      <c r="TDD42" s="173"/>
      <c r="TDE42" s="173"/>
      <c r="TDF42" s="173"/>
      <c r="TDG42" s="173"/>
      <c r="TDH42" s="173"/>
      <c r="TDI42" s="173"/>
      <c r="TDJ42" s="173"/>
      <c r="TDK42" s="173"/>
      <c r="TDL42" s="173"/>
      <c r="TDM42" s="173"/>
      <c r="TDN42" s="173"/>
      <c r="TDO42" s="173"/>
      <c r="TDP42" s="173"/>
      <c r="TDQ42" s="173"/>
      <c r="TDR42" s="173"/>
      <c r="TDS42" s="173"/>
      <c r="TDT42" s="173"/>
      <c r="TDU42" s="173"/>
      <c r="TDV42" s="173"/>
      <c r="TDW42" s="173"/>
      <c r="TDX42" s="173"/>
      <c r="TDY42" s="173"/>
      <c r="TDZ42" s="173"/>
      <c r="TEA42" s="173"/>
      <c r="TEB42" s="173"/>
      <c r="TEC42" s="173"/>
      <c r="TED42" s="173"/>
      <c r="TEE42" s="173"/>
      <c r="TEF42" s="173"/>
      <c r="TEG42" s="173"/>
      <c r="TEH42" s="173"/>
      <c r="TEI42" s="173"/>
      <c r="TEJ42" s="173"/>
      <c r="TEK42" s="173"/>
      <c r="TEL42" s="173"/>
      <c r="TEM42" s="173"/>
      <c r="TEN42" s="173"/>
      <c r="TEO42" s="173"/>
      <c r="TEP42" s="173"/>
      <c r="TEQ42" s="173"/>
      <c r="TER42" s="173"/>
      <c r="TES42" s="173"/>
      <c r="TET42" s="173"/>
      <c r="TEU42" s="173"/>
      <c r="TEV42" s="173"/>
      <c r="TEW42" s="173"/>
      <c r="TEX42" s="173"/>
      <c r="TEY42" s="173"/>
      <c r="TEZ42" s="173"/>
      <c r="TFA42" s="173"/>
      <c r="TFB42" s="173"/>
      <c r="TFC42" s="173"/>
      <c r="TFD42" s="173"/>
      <c r="TFE42" s="173"/>
      <c r="TFF42" s="173"/>
      <c r="TFG42" s="173"/>
      <c r="TFH42" s="173"/>
      <c r="TFI42" s="173"/>
      <c r="TFJ42" s="173"/>
      <c r="TFK42" s="173"/>
      <c r="TFL42" s="173"/>
      <c r="TFM42" s="173"/>
      <c r="TFN42" s="173"/>
      <c r="TFO42" s="173"/>
      <c r="TFP42" s="173"/>
      <c r="TFQ42" s="173"/>
      <c r="TFR42" s="173"/>
      <c r="TFS42" s="173"/>
      <c r="TFT42" s="173"/>
      <c r="TFU42" s="173"/>
      <c r="TFV42" s="173"/>
      <c r="TFW42" s="173"/>
      <c r="TFX42" s="173"/>
      <c r="TFY42" s="173"/>
      <c r="TFZ42" s="173"/>
      <c r="TGA42" s="173"/>
      <c r="TGB42" s="173"/>
      <c r="TGC42" s="173"/>
      <c r="TGD42" s="173"/>
      <c r="TGE42" s="173"/>
      <c r="TGF42" s="173"/>
      <c r="TGG42" s="173"/>
      <c r="TGH42" s="173"/>
      <c r="TGI42" s="173"/>
      <c r="TGJ42" s="173"/>
      <c r="TGK42" s="173"/>
      <c r="TGL42" s="173"/>
      <c r="TGM42" s="173"/>
      <c r="TGN42" s="173"/>
      <c r="TGO42" s="173"/>
      <c r="TGP42" s="173"/>
      <c r="TGQ42" s="173"/>
      <c r="TGR42" s="173"/>
      <c r="TGS42" s="173"/>
      <c r="TGT42" s="173"/>
      <c r="TGU42" s="173"/>
      <c r="TGV42" s="173"/>
      <c r="TGW42" s="173"/>
      <c r="TGX42" s="173"/>
      <c r="TGY42" s="173"/>
      <c r="TGZ42" s="173"/>
      <c r="THA42" s="173"/>
      <c r="THB42" s="173"/>
      <c r="THC42" s="173"/>
      <c r="THD42" s="173"/>
      <c r="THE42" s="173"/>
      <c r="THF42" s="173"/>
      <c r="THG42" s="173"/>
      <c r="THH42" s="173"/>
      <c r="THI42" s="173"/>
      <c r="THJ42" s="173"/>
      <c r="THK42" s="173"/>
      <c r="THL42" s="173"/>
      <c r="THM42" s="173"/>
      <c r="THN42" s="173"/>
      <c r="THO42" s="173"/>
      <c r="THP42" s="173"/>
      <c r="THQ42" s="173"/>
      <c r="THR42" s="173"/>
      <c r="THS42" s="173"/>
      <c r="THT42" s="173"/>
      <c r="THU42" s="173"/>
      <c r="THV42" s="173"/>
      <c r="THW42" s="173"/>
      <c r="THX42" s="173"/>
      <c r="THY42" s="173"/>
      <c r="THZ42" s="173"/>
      <c r="TIA42" s="173"/>
      <c r="TIB42" s="173"/>
      <c r="TIC42" s="173"/>
      <c r="TID42" s="173"/>
      <c r="TIE42" s="173"/>
      <c r="TIF42" s="173"/>
      <c r="TIG42" s="173"/>
      <c r="TIH42" s="173"/>
      <c r="TII42" s="173"/>
      <c r="TIJ42" s="173"/>
      <c r="TIK42" s="173"/>
      <c r="TIL42" s="173"/>
      <c r="TIM42" s="173"/>
      <c r="TIN42" s="173"/>
      <c r="TIO42" s="173"/>
      <c r="TIP42" s="173"/>
      <c r="TIQ42" s="173"/>
      <c r="TIR42" s="173"/>
      <c r="TIS42" s="173"/>
      <c r="TIT42" s="173"/>
      <c r="TIU42" s="173"/>
      <c r="TIV42" s="173"/>
      <c r="TIW42" s="173"/>
      <c r="TIX42" s="173"/>
      <c r="TIY42" s="173"/>
      <c r="TIZ42" s="173"/>
      <c r="TJA42" s="173"/>
      <c r="TJB42" s="173"/>
      <c r="TJC42" s="173"/>
      <c r="TJD42" s="173"/>
      <c r="TJE42" s="173"/>
      <c r="TJF42" s="173"/>
      <c r="TJG42" s="173"/>
      <c r="TJH42" s="173"/>
      <c r="TJI42" s="173"/>
      <c r="TJJ42" s="173"/>
      <c r="TJK42" s="173"/>
      <c r="TJL42" s="173"/>
      <c r="TJM42" s="173"/>
      <c r="TJN42" s="173"/>
      <c r="TJO42" s="173"/>
      <c r="TJP42" s="173"/>
      <c r="TJQ42" s="173"/>
      <c r="TJR42" s="173"/>
      <c r="TJS42" s="173"/>
      <c r="TJT42" s="173"/>
      <c r="TJU42" s="173"/>
      <c r="TJV42" s="173"/>
      <c r="TJW42" s="173"/>
      <c r="TJX42" s="173"/>
      <c r="TJY42" s="173"/>
      <c r="TJZ42" s="173"/>
      <c r="TKA42" s="173"/>
      <c r="TKB42" s="173"/>
      <c r="TKC42" s="173"/>
      <c r="TKD42" s="173"/>
      <c r="TKE42" s="173"/>
      <c r="TKF42" s="173"/>
      <c r="TKG42" s="173"/>
      <c r="TKH42" s="173"/>
      <c r="TKI42" s="173"/>
      <c r="TKJ42" s="173"/>
      <c r="TKK42" s="173"/>
      <c r="TKL42" s="173"/>
      <c r="TKM42" s="173"/>
      <c r="TKN42" s="173"/>
      <c r="TKO42" s="173"/>
      <c r="TKP42" s="173"/>
      <c r="TKQ42" s="173"/>
      <c r="TKR42" s="173"/>
      <c r="TKS42" s="173"/>
      <c r="TKT42" s="173"/>
      <c r="TKU42" s="173"/>
      <c r="TKV42" s="173"/>
      <c r="TKW42" s="173"/>
      <c r="TKX42" s="173"/>
      <c r="TKY42" s="173"/>
      <c r="TKZ42" s="173"/>
      <c r="TLA42" s="173"/>
      <c r="TLB42" s="173"/>
      <c r="TLC42" s="173"/>
      <c r="TLD42" s="173"/>
      <c r="TLE42" s="173"/>
      <c r="TLF42" s="173"/>
      <c r="TLG42" s="173"/>
      <c r="TLH42" s="173"/>
      <c r="TLI42" s="173"/>
      <c r="TLJ42" s="173"/>
      <c r="TLK42" s="173"/>
      <c r="TLL42" s="173"/>
      <c r="TLM42" s="173"/>
      <c r="TLN42" s="173"/>
      <c r="TLO42" s="173"/>
      <c r="TLP42" s="173"/>
      <c r="TLQ42" s="173"/>
      <c r="TLR42" s="173"/>
      <c r="TLS42" s="173"/>
      <c r="TLT42" s="173"/>
      <c r="TLU42" s="173"/>
      <c r="TLV42" s="173"/>
      <c r="TLW42" s="173"/>
      <c r="TLX42" s="173"/>
      <c r="TLY42" s="173"/>
      <c r="TLZ42" s="173"/>
      <c r="TMA42" s="173"/>
      <c r="TMB42" s="173"/>
      <c r="TMC42" s="173"/>
      <c r="TMD42" s="173"/>
      <c r="TME42" s="173"/>
      <c r="TMF42" s="173"/>
      <c r="TMG42" s="173"/>
      <c r="TMH42" s="173"/>
      <c r="TMI42" s="173"/>
      <c r="TMJ42" s="173"/>
      <c r="TMK42" s="173"/>
      <c r="TML42" s="173"/>
      <c r="TMM42" s="173"/>
      <c r="TMN42" s="173"/>
      <c r="TMO42" s="173"/>
      <c r="TMP42" s="173"/>
      <c r="TMQ42" s="173"/>
      <c r="TMR42" s="173"/>
      <c r="TMS42" s="173"/>
      <c r="TMT42" s="173"/>
      <c r="TMU42" s="173"/>
      <c r="TMV42" s="173"/>
      <c r="TMW42" s="173"/>
      <c r="TMX42" s="173"/>
      <c r="TMY42" s="173"/>
      <c r="TMZ42" s="173"/>
      <c r="TNA42" s="173"/>
      <c r="TNB42" s="173"/>
      <c r="TNC42" s="173"/>
      <c r="TND42" s="173"/>
      <c r="TNE42" s="173"/>
      <c r="TNF42" s="173"/>
      <c r="TNG42" s="173"/>
      <c r="TNH42" s="173"/>
      <c r="TNI42" s="173"/>
      <c r="TNJ42" s="173"/>
      <c r="TNK42" s="173"/>
      <c r="TNL42" s="173"/>
      <c r="TNM42" s="173"/>
      <c r="TNN42" s="173"/>
      <c r="TNO42" s="173"/>
      <c r="TNP42" s="173"/>
      <c r="TNQ42" s="173"/>
      <c r="TNR42" s="173"/>
      <c r="TNS42" s="173"/>
      <c r="TNT42" s="173"/>
      <c r="TNU42" s="173"/>
      <c r="TNV42" s="173"/>
      <c r="TNW42" s="173"/>
      <c r="TNX42" s="173"/>
      <c r="TNY42" s="173"/>
      <c r="TNZ42" s="173"/>
      <c r="TOA42" s="173"/>
      <c r="TOB42" s="173"/>
      <c r="TOC42" s="173"/>
      <c r="TOD42" s="173"/>
      <c r="TOE42" s="173"/>
      <c r="TOF42" s="173"/>
      <c r="TOG42" s="173"/>
      <c r="TOH42" s="173"/>
      <c r="TOI42" s="173"/>
      <c r="TOJ42" s="173"/>
      <c r="TOK42" s="173"/>
      <c r="TOL42" s="173"/>
      <c r="TOM42" s="173"/>
      <c r="TON42" s="173"/>
      <c r="TOO42" s="173"/>
      <c r="TOP42" s="173"/>
      <c r="TOQ42" s="173"/>
      <c r="TOR42" s="173"/>
      <c r="TOS42" s="173"/>
      <c r="TOT42" s="173"/>
      <c r="TOU42" s="173"/>
      <c r="TOV42" s="173"/>
      <c r="TOW42" s="173"/>
      <c r="TOX42" s="173"/>
      <c r="TOY42" s="173"/>
      <c r="TOZ42" s="173"/>
      <c r="TPA42" s="173"/>
      <c r="TPB42" s="173"/>
      <c r="TPC42" s="173"/>
      <c r="TPD42" s="173"/>
      <c r="TPE42" s="173"/>
      <c r="TPF42" s="173"/>
      <c r="TPG42" s="173"/>
      <c r="TPH42" s="173"/>
      <c r="TPI42" s="173"/>
      <c r="TPJ42" s="173"/>
      <c r="TPK42" s="173"/>
      <c r="TPL42" s="173"/>
      <c r="TPM42" s="173"/>
      <c r="TPN42" s="173"/>
      <c r="TPO42" s="173"/>
      <c r="TPP42" s="173"/>
      <c r="TPQ42" s="173"/>
      <c r="TPR42" s="173"/>
      <c r="TPS42" s="173"/>
      <c r="TPT42" s="173"/>
      <c r="TPU42" s="173"/>
      <c r="TPV42" s="173"/>
      <c r="TPW42" s="173"/>
      <c r="TPX42" s="173"/>
      <c r="TPY42" s="173"/>
      <c r="TPZ42" s="173"/>
      <c r="TQA42" s="173"/>
      <c r="TQB42" s="173"/>
      <c r="TQC42" s="173"/>
      <c r="TQD42" s="173"/>
      <c r="TQE42" s="173"/>
      <c r="TQF42" s="173"/>
      <c r="TQG42" s="173"/>
      <c r="TQH42" s="173"/>
      <c r="TQI42" s="173"/>
      <c r="TQJ42" s="173"/>
      <c r="TQK42" s="173"/>
      <c r="TQL42" s="173"/>
      <c r="TQM42" s="173"/>
      <c r="TQN42" s="173"/>
      <c r="TQO42" s="173"/>
      <c r="TQP42" s="173"/>
      <c r="TQQ42" s="173"/>
      <c r="TQR42" s="173"/>
      <c r="TQS42" s="173"/>
      <c r="TQT42" s="173"/>
      <c r="TQU42" s="173"/>
      <c r="TQV42" s="173"/>
      <c r="TQW42" s="173"/>
      <c r="TQX42" s="173"/>
      <c r="TQY42" s="173"/>
      <c r="TQZ42" s="173"/>
      <c r="TRA42" s="173"/>
      <c r="TRB42" s="173"/>
      <c r="TRC42" s="173"/>
      <c r="TRD42" s="173"/>
      <c r="TRE42" s="173"/>
      <c r="TRF42" s="173"/>
      <c r="TRG42" s="173"/>
      <c r="TRH42" s="173"/>
      <c r="TRI42" s="173"/>
      <c r="TRJ42" s="173"/>
      <c r="TRK42" s="173"/>
      <c r="TRL42" s="173"/>
      <c r="TRM42" s="173"/>
      <c r="TRN42" s="173"/>
      <c r="TRO42" s="173"/>
      <c r="TRP42" s="173"/>
      <c r="TRQ42" s="173"/>
      <c r="TRR42" s="173"/>
      <c r="TRS42" s="173"/>
      <c r="TRT42" s="173"/>
      <c r="TRU42" s="173"/>
      <c r="TRV42" s="173"/>
      <c r="TRW42" s="173"/>
      <c r="TRX42" s="173"/>
      <c r="TRY42" s="173"/>
      <c r="TRZ42" s="173"/>
      <c r="TSA42" s="173"/>
      <c r="TSB42" s="173"/>
      <c r="TSC42" s="173"/>
      <c r="TSD42" s="173"/>
      <c r="TSE42" s="173"/>
      <c r="TSF42" s="173"/>
      <c r="TSG42" s="173"/>
      <c r="TSH42" s="173"/>
      <c r="TSI42" s="173"/>
      <c r="TSJ42" s="173"/>
      <c r="TSK42" s="173"/>
      <c r="TSL42" s="173"/>
      <c r="TSM42" s="173"/>
      <c r="TSN42" s="173"/>
      <c r="TSO42" s="173"/>
      <c r="TSP42" s="173"/>
      <c r="TSQ42" s="173"/>
      <c r="TSR42" s="173"/>
      <c r="TSS42" s="173"/>
      <c r="TST42" s="173"/>
      <c r="TSU42" s="173"/>
      <c r="TSV42" s="173"/>
      <c r="TSW42" s="173"/>
      <c r="TSX42" s="173"/>
      <c r="TSY42" s="173"/>
      <c r="TSZ42" s="173"/>
      <c r="TTA42" s="173"/>
      <c r="TTB42" s="173"/>
      <c r="TTC42" s="173"/>
      <c r="TTD42" s="173"/>
      <c r="TTE42" s="173"/>
      <c r="TTF42" s="173"/>
      <c r="TTG42" s="173"/>
      <c r="TTH42" s="173"/>
      <c r="TTI42" s="173"/>
      <c r="TTJ42" s="173"/>
      <c r="TTK42" s="173"/>
      <c r="TTL42" s="173"/>
      <c r="TTM42" s="173"/>
      <c r="TTN42" s="173"/>
      <c r="TTO42" s="173"/>
      <c r="TTP42" s="173"/>
      <c r="TTQ42" s="173"/>
      <c r="TTR42" s="173"/>
      <c r="TTS42" s="173"/>
      <c r="TTT42" s="173"/>
      <c r="TTU42" s="173"/>
      <c r="TTV42" s="173"/>
      <c r="TTW42" s="173"/>
      <c r="TTX42" s="173"/>
      <c r="TTY42" s="173"/>
      <c r="TTZ42" s="173"/>
      <c r="TUA42" s="173"/>
      <c r="TUB42" s="173"/>
      <c r="TUC42" s="173"/>
      <c r="TUD42" s="173"/>
      <c r="TUE42" s="173"/>
      <c r="TUF42" s="173"/>
      <c r="TUG42" s="173"/>
      <c r="TUH42" s="173"/>
      <c r="TUI42" s="173"/>
      <c r="TUJ42" s="173"/>
      <c r="TUK42" s="173"/>
      <c r="TUL42" s="173"/>
      <c r="TUM42" s="173"/>
      <c r="TUN42" s="173"/>
      <c r="TUO42" s="173"/>
      <c r="TUP42" s="173"/>
      <c r="TUQ42" s="173"/>
      <c r="TUR42" s="173"/>
      <c r="TUS42" s="173"/>
      <c r="TUT42" s="173"/>
      <c r="TUU42" s="173"/>
      <c r="TUV42" s="173"/>
      <c r="TUW42" s="173"/>
      <c r="TUX42" s="173"/>
      <c r="TUY42" s="173"/>
      <c r="TUZ42" s="173"/>
      <c r="TVA42" s="173"/>
      <c r="TVB42" s="173"/>
      <c r="TVC42" s="173"/>
      <c r="TVD42" s="173"/>
      <c r="TVE42" s="173"/>
      <c r="TVF42" s="173"/>
      <c r="TVG42" s="173"/>
      <c r="TVH42" s="173"/>
      <c r="TVI42" s="173"/>
      <c r="TVJ42" s="173"/>
      <c r="TVK42" s="173"/>
      <c r="TVL42" s="173"/>
      <c r="TVM42" s="173"/>
      <c r="TVN42" s="173"/>
      <c r="TVO42" s="173"/>
      <c r="TVP42" s="173"/>
      <c r="TVQ42" s="173"/>
      <c r="TVR42" s="173"/>
      <c r="TVS42" s="173"/>
      <c r="TVT42" s="173"/>
      <c r="TVU42" s="173"/>
      <c r="TVV42" s="173"/>
      <c r="TVW42" s="173"/>
      <c r="TVX42" s="173"/>
      <c r="TVY42" s="173"/>
      <c r="TVZ42" s="173"/>
      <c r="TWA42" s="173"/>
      <c r="TWB42" s="173"/>
      <c r="TWC42" s="173"/>
      <c r="TWD42" s="173"/>
      <c r="TWE42" s="173"/>
      <c r="TWF42" s="173"/>
      <c r="TWG42" s="173"/>
      <c r="TWH42" s="173"/>
      <c r="TWI42" s="173"/>
      <c r="TWJ42" s="173"/>
      <c r="TWK42" s="173"/>
      <c r="TWL42" s="173"/>
      <c r="TWM42" s="173"/>
      <c r="TWN42" s="173"/>
      <c r="TWO42" s="173"/>
      <c r="TWP42" s="173"/>
      <c r="TWQ42" s="173"/>
      <c r="TWR42" s="173"/>
      <c r="TWS42" s="173"/>
      <c r="TWT42" s="173"/>
      <c r="TWU42" s="173"/>
      <c r="TWV42" s="173"/>
      <c r="TWW42" s="173"/>
      <c r="TWX42" s="173"/>
      <c r="TWY42" s="173"/>
      <c r="TWZ42" s="173"/>
      <c r="TXA42" s="173"/>
      <c r="TXB42" s="173"/>
      <c r="TXC42" s="173"/>
      <c r="TXD42" s="173"/>
      <c r="TXE42" s="173"/>
      <c r="TXF42" s="173"/>
      <c r="TXG42" s="173"/>
      <c r="TXH42" s="173"/>
      <c r="TXI42" s="173"/>
      <c r="TXJ42" s="173"/>
      <c r="TXK42" s="173"/>
      <c r="TXL42" s="173"/>
      <c r="TXM42" s="173"/>
      <c r="TXN42" s="173"/>
      <c r="TXO42" s="173"/>
      <c r="TXP42" s="173"/>
      <c r="TXQ42" s="173"/>
      <c r="TXR42" s="173"/>
      <c r="TXS42" s="173"/>
      <c r="TXT42" s="173"/>
      <c r="TXU42" s="173"/>
      <c r="TXV42" s="173"/>
      <c r="TXW42" s="173"/>
      <c r="TXX42" s="173"/>
      <c r="TXY42" s="173"/>
      <c r="TXZ42" s="173"/>
      <c r="TYA42" s="173"/>
      <c r="TYB42" s="173"/>
      <c r="TYC42" s="173"/>
      <c r="TYD42" s="173"/>
      <c r="TYE42" s="173"/>
      <c r="TYF42" s="173"/>
      <c r="TYG42" s="173"/>
      <c r="TYH42" s="173"/>
      <c r="TYI42" s="173"/>
      <c r="TYJ42" s="173"/>
      <c r="TYK42" s="173"/>
      <c r="TYL42" s="173"/>
      <c r="TYM42" s="173"/>
      <c r="TYN42" s="173"/>
      <c r="TYO42" s="173"/>
      <c r="TYP42" s="173"/>
      <c r="TYQ42" s="173"/>
      <c r="TYR42" s="173"/>
      <c r="TYS42" s="173"/>
      <c r="TYT42" s="173"/>
      <c r="TYU42" s="173"/>
      <c r="TYV42" s="173"/>
      <c r="TYW42" s="173"/>
      <c r="TYX42" s="173"/>
      <c r="TYY42" s="173"/>
      <c r="TYZ42" s="173"/>
      <c r="TZA42" s="173"/>
      <c r="TZB42" s="173"/>
      <c r="TZC42" s="173"/>
      <c r="TZD42" s="173"/>
      <c r="TZE42" s="173"/>
      <c r="TZF42" s="173"/>
      <c r="TZG42" s="173"/>
      <c r="TZH42" s="173"/>
      <c r="TZI42" s="173"/>
      <c r="TZJ42" s="173"/>
      <c r="TZK42" s="173"/>
      <c r="TZL42" s="173"/>
      <c r="TZM42" s="173"/>
      <c r="TZN42" s="173"/>
      <c r="TZO42" s="173"/>
      <c r="TZP42" s="173"/>
      <c r="TZQ42" s="173"/>
      <c r="TZR42" s="173"/>
      <c r="TZS42" s="173"/>
      <c r="TZT42" s="173"/>
      <c r="TZU42" s="173"/>
      <c r="TZV42" s="173"/>
      <c r="TZW42" s="173"/>
      <c r="TZX42" s="173"/>
      <c r="TZY42" s="173"/>
      <c r="TZZ42" s="173"/>
      <c r="UAA42" s="173"/>
      <c r="UAB42" s="173"/>
      <c r="UAC42" s="173"/>
      <c r="UAD42" s="173"/>
      <c r="UAE42" s="173"/>
      <c r="UAF42" s="173"/>
      <c r="UAG42" s="173"/>
      <c r="UAH42" s="173"/>
      <c r="UAI42" s="173"/>
      <c r="UAJ42" s="173"/>
      <c r="UAK42" s="173"/>
      <c r="UAL42" s="173"/>
      <c r="UAM42" s="173"/>
      <c r="UAN42" s="173"/>
      <c r="UAO42" s="173"/>
      <c r="UAP42" s="173"/>
      <c r="UAQ42" s="173"/>
      <c r="UAR42" s="173"/>
      <c r="UAS42" s="173"/>
      <c r="UAT42" s="173"/>
      <c r="UAU42" s="173"/>
      <c r="UAV42" s="173"/>
      <c r="UAW42" s="173"/>
      <c r="UAX42" s="173"/>
      <c r="UAY42" s="173"/>
      <c r="UAZ42" s="173"/>
      <c r="UBA42" s="173"/>
      <c r="UBB42" s="173"/>
      <c r="UBC42" s="173"/>
      <c r="UBD42" s="173"/>
      <c r="UBE42" s="173"/>
      <c r="UBF42" s="173"/>
      <c r="UBG42" s="173"/>
      <c r="UBH42" s="173"/>
      <c r="UBI42" s="173"/>
      <c r="UBJ42" s="173"/>
      <c r="UBK42" s="173"/>
      <c r="UBL42" s="173"/>
      <c r="UBM42" s="173"/>
      <c r="UBN42" s="173"/>
      <c r="UBO42" s="173"/>
      <c r="UBP42" s="173"/>
      <c r="UBQ42" s="173"/>
      <c r="UBR42" s="173"/>
      <c r="UBS42" s="173"/>
      <c r="UBT42" s="173"/>
      <c r="UBU42" s="173"/>
      <c r="UBV42" s="173"/>
      <c r="UBW42" s="173"/>
      <c r="UBX42" s="173"/>
      <c r="UBY42" s="173"/>
      <c r="UBZ42" s="173"/>
      <c r="UCA42" s="173"/>
      <c r="UCB42" s="173"/>
      <c r="UCC42" s="173"/>
      <c r="UCD42" s="173"/>
      <c r="UCE42" s="173"/>
      <c r="UCF42" s="173"/>
      <c r="UCG42" s="173"/>
      <c r="UCH42" s="173"/>
      <c r="UCI42" s="173"/>
      <c r="UCJ42" s="173"/>
      <c r="UCK42" s="173"/>
      <c r="UCL42" s="173"/>
      <c r="UCM42" s="173"/>
      <c r="UCN42" s="173"/>
      <c r="UCO42" s="173"/>
      <c r="UCP42" s="173"/>
      <c r="UCQ42" s="173"/>
      <c r="UCR42" s="173"/>
      <c r="UCS42" s="173"/>
      <c r="UCT42" s="173"/>
      <c r="UCU42" s="173"/>
      <c r="UCV42" s="173"/>
      <c r="UCW42" s="173"/>
      <c r="UCX42" s="173"/>
      <c r="UCY42" s="173"/>
      <c r="UCZ42" s="173"/>
      <c r="UDA42" s="173"/>
      <c r="UDB42" s="173"/>
      <c r="UDC42" s="173"/>
      <c r="UDD42" s="173"/>
      <c r="UDE42" s="173"/>
      <c r="UDF42" s="173"/>
      <c r="UDG42" s="173"/>
      <c r="UDH42" s="173"/>
      <c r="UDI42" s="173"/>
      <c r="UDJ42" s="173"/>
      <c r="UDK42" s="173"/>
      <c r="UDL42" s="173"/>
      <c r="UDM42" s="173"/>
      <c r="UDN42" s="173"/>
      <c r="UDO42" s="173"/>
      <c r="UDP42" s="173"/>
      <c r="UDQ42" s="173"/>
      <c r="UDR42" s="173"/>
      <c r="UDS42" s="173"/>
      <c r="UDT42" s="173"/>
      <c r="UDU42" s="173"/>
      <c r="UDV42" s="173"/>
      <c r="UDW42" s="173"/>
      <c r="UDX42" s="173"/>
      <c r="UDY42" s="173"/>
      <c r="UDZ42" s="173"/>
      <c r="UEA42" s="173"/>
      <c r="UEB42" s="173"/>
      <c r="UEC42" s="173"/>
      <c r="UED42" s="173"/>
      <c r="UEE42" s="173"/>
      <c r="UEF42" s="173"/>
      <c r="UEG42" s="173"/>
      <c r="UEH42" s="173"/>
      <c r="UEI42" s="173"/>
      <c r="UEJ42" s="173"/>
      <c r="UEK42" s="173"/>
      <c r="UEL42" s="173"/>
      <c r="UEM42" s="173"/>
      <c r="UEN42" s="173"/>
      <c r="UEO42" s="173"/>
      <c r="UEP42" s="173"/>
      <c r="UEQ42" s="173"/>
      <c r="UER42" s="173"/>
      <c r="UES42" s="173"/>
      <c r="UET42" s="173"/>
      <c r="UEU42" s="173"/>
      <c r="UEV42" s="173"/>
      <c r="UEW42" s="173"/>
      <c r="UEX42" s="173"/>
      <c r="UEY42" s="173"/>
      <c r="UEZ42" s="173"/>
      <c r="UFA42" s="173"/>
      <c r="UFB42" s="173"/>
      <c r="UFC42" s="173"/>
      <c r="UFD42" s="173"/>
      <c r="UFE42" s="173"/>
      <c r="UFF42" s="173"/>
      <c r="UFG42" s="173"/>
      <c r="UFH42" s="173"/>
      <c r="UFI42" s="173"/>
      <c r="UFJ42" s="173"/>
      <c r="UFK42" s="173"/>
      <c r="UFL42" s="173"/>
      <c r="UFM42" s="173"/>
      <c r="UFN42" s="173"/>
      <c r="UFO42" s="173"/>
      <c r="UFP42" s="173"/>
      <c r="UFQ42" s="173"/>
      <c r="UFR42" s="173"/>
      <c r="UFS42" s="173"/>
      <c r="UFT42" s="173"/>
      <c r="UFU42" s="173"/>
      <c r="UFV42" s="173"/>
      <c r="UFW42" s="173"/>
      <c r="UFX42" s="173"/>
      <c r="UFY42" s="173"/>
      <c r="UFZ42" s="173"/>
      <c r="UGA42" s="173"/>
      <c r="UGB42" s="173"/>
      <c r="UGC42" s="173"/>
      <c r="UGD42" s="173"/>
      <c r="UGE42" s="173"/>
      <c r="UGF42" s="173"/>
      <c r="UGG42" s="173"/>
      <c r="UGH42" s="173"/>
      <c r="UGI42" s="173"/>
      <c r="UGJ42" s="173"/>
      <c r="UGK42" s="173"/>
      <c r="UGL42" s="173"/>
      <c r="UGM42" s="173"/>
      <c r="UGN42" s="173"/>
      <c r="UGO42" s="173"/>
      <c r="UGP42" s="173"/>
      <c r="UGQ42" s="173"/>
      <c r="UGR42" s="173"/>
      <c r="UGS42" s="173"/>
      <c r="UGT42" s="173"/>
      <c r="UGU42" s="173"/>
      <c r="UGV42" s="173"/>
      <c r="UGW42" s="173"/>
      <c r="UGX42" s="173"/>
      <c r="UGY42" s="173"/>
      <c r="UGZ42" s="173"/>
      <c r="UHA42" s="173"/>
      <c r="UHB42" s="173"/>
      <c r="UHC42" s="173"/>
      <c r="UHD42" s="173"/>
      <c r="UHE42" s="173"/>
      <c r="UHF42" s="173"/>
      <c r="UHG42" s="173"/>
      <c r="UHH42" s="173"/>
      <c r="UHI42" s="173"/>
      <c r="UHJ42" s="173"/>
      <c r="UHK42" s="173"/>
      <c r="UHL42" s="173"/>
      <c r="UHM42" s="173"/>
      <c r="UHN42" s="173"/>
      <c r="UHO42" s="173"/>
      <c r="UHP42" s="173"/>
      <c r="UHQ42" s="173"/>
      <c r="UHR42" s="173"/>
      <c r="UHS42" s="173"/>
      <c r="UHT42" s="173"/>
      <c r="UHU42" s="173"/>
      <c r="UHV42" s="173"/>
      <c r="UHW42" s="173"/>
      <c r="UHX42" s="173"/>
      <c r="UHY42" s="173"/>
      <c r="UHZ42" s="173"/>
      <c r="UIA42" s="173"/>
      <c r="UIB42" s="173"/>
      <c r="UIC42" s="173"/>
      <c r="UID42" s="173"/>
      <c r="UIE42" s="173"/>
      <c r="UIF42" s="173"/>
      <c r="UIG42" s="173"/>
      <c r="UIH42" s="173"/>
      <c r="UII42" s="173"/>
      <c r="UIJ42" s="173"/>
      <c r="UIK42" s="173"/>
      <c r="UIL42" s="173"/>
      <c r="UIM42" s="173"/>
      <c r="UIN42" s="173"/>
      <c r="UIO42" s="173"/>
      <c r="UIP42" s="173"/>
      <c r="UIQ42" s="173"/>
      <c r="UIR42" s="173"/>
      <c r="UIS42" s="173"/>
      <c r="UIT42" s="173"/>
      <c r="UIU42" s="173"/>
      <c r="UIV42" s="173"/>
      <c r="UIW42" s="173"/>
      <c r="UIX42" s="173"/>
      <c r="UIY42" s="173"/>
      <c r="UIZ42" s="173"/>
      <c r="UJA42" s="173"/>
      <c r="UJB42" s="173"/>
      <c r="UJC42" s="173"/>
      <c r="UJD42" s="173"/>
      <c r="UJE42" s="173"/>
      <c r="UJF42" s="173"/>
      <c r="UJG42" s="173"/>
      <c r="UJH42" s="173"/>
      <c r="UJI42" s="173"/>
      <c r="UJJ42" s="173"/>
      <c r="UJK42" s="173"/>
      <c r="UJL42" s="173"/>
      <c r="UJM42" s="173"/>
      <c r="UJN42" s="173"/>
      <c r="UJO42" s="173"/>
      <c r="UJP42" s="173"/>
      <c r="UJQ42" s="173"/>
      <c r="UJR42" s="173"/>
      <c r="UJS42" s="173"/>
      <c r="UJT42" s="173"/>
      <c r="UJU42" s="173"/>
      <c r="UJV42" s="173"/>
      <c r="UJW42" s="173"/>
      <c r="UJX42" s="173"/>
      <c r="UJY42" s="173"/>
      <c r="UJZ42" s="173"/>
      <c r="UKA42" s="173"/>
      <c r="UKB42" s="173"/>
      <c r="UKC42" s="173"/>
      <c r="UKD42" s="173"/>
      <c r="UKE42" s="173"/>
      <c r="UKF42" s="173"/>
      <c r="UKG42" s="173"/>
      <c r="UKH42" s="173"/>
      <c r="UKI42" s="173"/>
      <c r="UKJ42" s="173"/>
      <c r="UKK42" s="173"/>
      <c r="UKL42" s="173"/>
      <c r="UKM42" s="173"/>
      <c r="UKN42" s="173"/>
      <c r="UKO42" s="173"/>
      <c r="UKP42" s="173"/>
      <c r="UKQ42" s="173"/>
      <c r="UKR42" s="173"/>
      <c r="UKS42" s="173"/>
      <c r="UKT42" s="173"/>
      <c r="UKU42" s="173"/>
      <c r="UKV42" s="173"/>
      <c r="UKW42" s="173"/>
      <c r="UKX42" s="173"/>
      <c r="UKY42" s="173"/>
      <c r="UKZ42" s="173"/>
      <c r="ULA42" s="173"/>
      <c r="ULB42" s="173"/>
      <c r="ULC42" s="173"/>
      <c r="ULD42" s="173"/>
      <c r="ULE42" s="173"/>
      <c r="ULF42" s="173"/>
      <c r="ULG42" s="173"/>
      <c r="ULH42" s="173"/>
      <c r="ULI42" s="173"/>
      <c r="ULJ42" s="173"/>
      <c r="ULK42" s="173"/>
      <c r="ULL42" s="173"/>
      <c r="ULM42" s="173"/>
      <c r="ULN42" s="173"/>
      <c r="ULO42" s="173"/>
      <c r="ULP42" s="173"/>
      <c r="ULQ42" s="173"/>
      <c r="ULR42" s="173"/>
      <c r="ULS42" s="173"/>
      <c r="ULT42" s="173"/>
      <c r="ULU42" s="173"/>
      <c r="ULV42" s="173"/>
      <c r="ULW42" s="173"/>
      <c r="ULX42" s="173"/>
      <c r="ULY42" s="173"/>
      <c r="ULZ42" s="173"/>
      <c r="UMA42" s="173"/>
      <c r="UMB42" s="173"/>
      <c r="UMC42" s="173"/>
      <c r="UMD42" s="173"/>
      <c r="UME42" s="173"/>
      <c r="UMF42" s="173"/>
      <c r="UMG42" s="173"/>
      <c r="UMH42" s="173"/>
      <c r="UMI42" s="173"/>
      <c r="UMJ42" s="173"/>
      <c r="UMK42" s="173"/>
      <c r="UML42" s="173"/>
      <c r="UMM42" s="173"/>
      <c r="UMN42" s="173"/>
      <c r="UMO42" s="173"/>
      <c r="UMP42" s="173"/>
      <c r="UMQ42" s="173"/>
      <c r="UMR42" s="173"/>
      <c r="UMS42" s="173"/>
      <c r="UMT42" s="173"/>
      <c r="UMU42" s="173"/>
      <c r="UMV42" s="173"/>
      <c r="UMW42" s="173"/>
      <c r="UMX42" s="173"/>
      <c r="UMY42" s="173"/>
      <c r="UMZ42" s="173"/>
      <c r="UNA42" s="173"/>
      <c r="UNB42" s="173"/>
      <c r="UNC42" s="173"/>
      <c r="UND42" s="173"/>
      <c r="UNE42" s="173"/>
      <c r="UNF42" s="173"/>
      <c r="UNG42" s="173"/>
      <c r="UNH42" s="173"/>
      <c r="UNI42" s="173"/>
      <c r="UNJ42" s="173"/>
      <c r="UNK42" s="173"/>
      <c r="UNL42" s="173"/>
      <c r="UNM42" s="173"/>
      <c r="UNN42" s="173"/>
      <c r="UNO42" s="173"/>
      <c r="UNP42" s="173"/>
      <c r="UNQ42" s="173"/>
      <c r="UNR42" s="173"/>
      <c r="UNS42" s="173"/>
      <c r="UNT42" s="173"/>
      <c r="UNU42" s="173"/>
      <c r="UNV42" s="173"/>
      <c r="UNW42" s="173"/>
      <c r="UNX42" s="173"/>
      <c r="UNY42" s="173"/>
      <c r="UNZ42" s="173"/>
      <c r="UOA42" s="173"/>
      <c r="UOB42" s="173"/>
      <c r="UOC42" s="173"/>
      <c r="UOD42" s="173"/>
      <c r="UOE42" s="173"/>
      <c r="UOF42" s="173"/>
      <c r="UOG42" s="173"/>
      <c r="UOH42" s="173"/>
      <c r="UOI42" s="173"/>
      <c r="UOJ42" s="173"/>
      <c r="UOK42" s="173"/>
      <c r="UOL42" s="173"/>
      <c r="UOM42" s="173"/>
      <c r="UON42" s="173"/>
      <c r="UOO42" s="173"/>
      <c r="UOP42" s="173"/>
      <c r="UOQ42" s="173"/>
      <c r="UOR42" s="173"/>
      <c r="UOS42" s="173"/>
      <c r="UOT42" s="173"/>
      <c r="UOU42" s="173"/>
      <c r="UOV42" s="173"/>
      <c r="UOW42" s="173"/>
      <c r="UOX42" s="173"/>
      <c r="UOY42" s="173"/>
      <c r="UOZ42" s="173"/>
      <c r="UPA42" s="173"/>
      <c r="UPB42" s="173"/>
      <c r="UPC42" s="173"/>
      <c r="UPD42" s="173"/>
      <c r="UPE42" s="173"/>
      <c r="UPF42" s="173"/>
      <c r="UPG42" s="173"/>
      <c r="UPH42" s="173"/>
      <c r="UPI42" s="173"/>
      <c r="UPJ42" s="173"/>
      <c r="UPK42" s="173"/>
      <c r="UPL42" s="173"/>
      <c r="UPM42" s="173"/>
      <c r="UPN42" s="173"/>
      <c r="UPO42" s="173"/>
      <c r="UPP42" s="173"/>
      <c r="UPQ42" s="173"/>
      <c r="UPR42" s="173"/>
      <c r="UPS42" s="173"/>
      <c r="UPT42" s="173"/>
      <c r="UPU42" s="173"/>
      <c r="UPV42" s="173"/>
      <c r="UPW42" s="173"/>
      <c r="UPX42" s="173"/>
      <c r="UPY42" s="173"/>
      <c r="UPZ42" s="173"/>
      <c r="UQA42" s="173"/>
      <c r="UQB42" s="173"/>
      <c r="UQC42" s="173"/>
      <c r="UQD42" s="173"/>
      <c r="UQE42" s="173"/>
      <c r="UQF42" s="173"/>
      <c r="UQG42" s="173"/>
      <c r="UQH42" s="173"/>
      <c r="UQI42" s="173"/>
      <c r="UQJ42" s="173"/>
      <c r="UQK42" s="173"/>
      <c r="UQL42" s="173"/>
      <c r="UQM42" s="173"/>
      <c r="UQN42" s="173"/>
      <c r="UQO42" s="173"/>
      <c r="UQP42" s="173"/>
      <c r="UQQ42" s="173"/>
      <c r="UQR42" s="173"/>
      <c r="UQS42" s="173"/>
      <c r="UQT42" s="173"/>
      <c r="UQU42" s="173"/>
      <c r="UQV42" s="173"/>
      <c r="UQW42" s="173"/>
      <c r="UQX42" s="173"/>
      <c r="UQY42" s="173"/>
      <c r="UQZ42" s="173"/>
      <c r="URA42" s="173"/>
      <c r="URB42" s="173"/>
      <c r="URC42" s="173"/>
      <c r="URD42" s="173"/>
      <c r="URE42" s="173"/>
      <c r="URF42" s="173"/>
      <c r="URG42" s="173"/>
      <c r="URH42" s="173"/>
      <c r="URI42" s="173"/>
      <c r="URJ42" s="173"/>
      <c r="URK42" s="173"/>
      <c r="URL42" s="173"/>
      <c r="URM42" s="173"/>
      <c r="URN42" s="173"/>
      <c r="URO42" s="173"/>
      <c r="URP42" s="173"/>
      <c r="URQ42" s="173"/>
      <c r="URR42" s="173"/>
      <c r="URS42" s="173"/>
      <c r="URT42" s="173"/>
      <c r="URU42" s="173"/>
      <c r="URV42" s="173"/>
      <c r="URW42" s="173"/>
      <c r="URX42" s="173"/>
      <c r="URY42" s="173"/>
      <c r="URZ42" s="173"/>
      <c r="USA42" s="173"/>
      <c r="USB42" s="173"/>
      <c r="USC42" s="173"/>
      <c r="USD42" s="173"/>
      <c r="USE42" s="173"/>
      <c r="USF42" s="173"/>
      <c r="USG42" s="173"/>
      <c r="USH42" s="173"/>
      <c r="USI42" s="173"/>
      <c r="USJ42" s="173"/>
      <c r="USK42" s="173"/>
      <c r="USL42" s="173"/>
      <c r="USM42" s="173"/>
      <c r="USN42" s="173"/>
      <c r="USO42" s="173"/>
      <c r="USP42" s="173"/>
      <c r="USQ42" s="173"/>
      <c r="USR42" s="173"/>
      <c r="USS42" s="173"/>
      <c r="UST42" s="173"/>
      <c r="USU42" s="173"/>
      <c r="USV42" s="173"/>
      <c r="USW42" s="173"/>
      <c r="USX42" s="173"/>
      <c r="USY42" s="173"/>
      <c r="USZ42" s="173"/>
      <c r="UTA42" s="173"/>
      <c r="UTB42" s="173"/>
      <c r="UTC42" s="173"/>
      <c r="UTD42" s="173"/>
      <c r="UTE42" s="173"/>
      <c r="UTF42" s="173"/>
      <c r="UTG42" s="173"/>
      <c r="UTH42" s="173"/>
      <c r="UTI42" s="173"/>
      <c r="UTJ42" s="173"/>
      <c r="UTK42" s="173"/>
      <c r="UTL42" s="173"/>
      <c r="UTM42" s="173"/>
      <c r="UTN42" s="173"/>
      <c r="UTO42" s="173"/>
      <c r="UTP42" s="173"/>
      <c r="UTQ42" s="173"/>
      <c r="UTR42" s="173"/>
      <c r="UTS42" s="173"/>
      <c r="UTT42" s="173"/>
      <c r="UTU42" s="173"/>
      <c r="UTV42" s="173"/>
      <c r="UTW42" s="173"/>
      <c r="UTX42" s="173"/>
      <c r="UTY42" s="173"/>
      <c r="UTZ42" s="173"/>
      <c r="UUA42" s="173"/>
      <c r="UUB42" s="173"/>
      <c r="UUC42" s="173"/>
      <c r="UUD42" s="173"/>
      <c r="UUE42" s="173"/>
      <c r="UUF42" s="173"/>
      <c r="UUG42" s="173"/>
      <c r="UUH42" s="173"/>
      <c r="UUI42" s="173"/>
      <c r="UUJ42" s="173"/>
      <c r="UUK42" s="173"/>
      <c r="UUL42" s="173"/>
      <c r="UUM42" s="173"/>
      <c r="UUN42" s="173"/>
      <c r="UUO42" s="173"/>
      <c r="UUP42" s="173"/>
      <c r="UUQ42" s="173"/>
      <c r="UUR42" s="173"/>
      <c r="UUS42" s="173"/>
      <c r="UUT42" s="173"/>
      <c r="UUU42" s="173"/>
      <c r="UUV42" s="173"/>
      <c r="UUW42" s="173"/>
      <c r="UUX42" s="173"/>
      <c r="UUY42" s="173"/>
      <c r="UUZ42" s="173"/>
      <c r="UVA42" s="173"/>
      <c r="UVB42" s="173"/>
      <c r="UVC42" s="173"/>
      <c r="UVD42" s="173"/>
      <c r="UVE42" s="173"/>
      <c r="UVF42" s="173"/>
      <c r="UVG42" s="173"/>
      <c r="UVH42" s="173"/>
      <c r="UVI42" s="173"/>
      <c r="UVJ42" s="173"/>
      <c r="UVK42" s="173"/>
      <c r="UVL42" s="173"/>
      <c r="UVM42" s="173"/>
      <c r="UVN42" s="173"/>
      <c r="UVO42" s="173"/>
      <c r="UVP42" s="173"/>
      <c r="UVQ42" s="173"/>
      <c r="UVR42" s="173"/>
      <c r="UVS42" s="173"/>
      <c r="UVT42" s="173"/>
      <c r="UVU42" s="173"/>
      <c r="UVV42" s="173"/>
      <c r="UVW42" s="173"/>
      <c r="UVX42" s="173"/>
      <c r="UVY42" s="173"/>
      <c r="UVZ42" s="173"/>
      <c r="UWA42" s="173"/>
      <c r="UWB42" s="173"/>
      <c r="UWC42" s="173"/>
      <c r="UWD42" s="173"/>
      <c r="UWE42" s="173"/>
      <c r="UWF42" s="173"/>
      <c r="UWG42" s="173"/>
      <c r="UWH42" s="173"/>
      <c r="UWI42" s="173"/>
      <c r="UWJ42" s="173"/>
      <c r="UWK42" s="173"/>
      <c r="UWL42" s="173"/>
      <c r="UWM42" s="173"/>
      <c r="UWN42" s="173"/>
      <c r="UWO42" s="173"/>
      <c r="UWP42" s="173"/>
      <c r="UWQ42" s="173"/>
      <c r="UWR42" s="173"/>
      <c r="UWS42" s="173"/>
      <c r="UWT42" s="173"/>
      <c r="UWU42" s="173"/>
      <c r="UWV42" s="173"/>
      <c r="UWW42" s="173"/>
      <c r="UWX42" s="173"/>
      <c r="UWY42" s="173"/>
      <c r="UWZ42" s="173"/>
      <c r="UXA42" s="173"/>
      <c r="UXB42" s="173"/>
      <c r="UXC42" s="173"/>
      <c r="UXD42" s="173"/>
      <c r="UXE42" s="173"/>
      <c r="UXF42" s="173"/>
      <c r="UXG42" s="173"/>
      <c r="UXH42" s="173"/>
      <c r="UXI42" s="173"/>
      <c r="UXJ42" s="173"/>
      <c r="UXK42" s="173"/>
      <c r="UXL42" s="173"/>
      <c r="UXM42" s="173"/>
      <c r="UXN42" s="173"/>
      <c r="UXO42" s="173"/>
      <c r="UXP42" s="173"/>
      <c r="UXQ42" s="173"/>
      <c r="UXR42" s="173"/>
      <c r="UXS42" s="173"/>
      <c r="UXT42" s="173"/>
      <c r="UXU42" s="173"/>
      <c r="UXV42" s="173"/>
      <c r="UXW42" s="173"/>
      <c r="UXX42" s="173"/>
      <c r="UXY42" s="173"/>
      <c r="UXZ42" s="173"/>
      <c r="UYA42" s="173"/>
      <c r="UYB42" s="173"/>
      <c r="UYC42" s="173"/>
      <c r="UYD42" s="173"/>
      <c r="UYE42" s="173"/>
      <c r="UYF42" s="173"/>
      <c r="UYG42" s="173"/>
      <c r="UYH42" s="173"/>
      <c r="UYI42" s="173"/>
      <c r="UYJ42" s="173"/>
      <c r="UYK42" s="173"/>
      <c r="UYL42" s="173"/>
      <c r="UYM42" s="173"/>
      <c r="UYN42" s="173"/>
      <c r="UYO42" s="173"/>
      <c r="UYP42" s="173"/>
      <c r="UYQ42" s="173"/>
      <c r="UYR42" s="173"/>
      <c r="UYS42" s="173"/>
      <c r="UYT42" s="173"/>
      <c r="UYU42" s="173"/>
      <c r="UYV42" s="173"/>
      <c r="UYW42" s="173"/>
      <c r="UYX42" s="173"/>
      <c r="UYY42" s="173"/>
      <c r="UYZ42" s="173"/>
      <c r="UZA42" s="173"/>
      <c r="UZB42" s="173"/>
      <c r="UZC42" s="173"/>
      <c r="UZD42" s="173"/>
      <c r="UZE42" s="173"/>
      <c r="UZF42" s="173"/>
      <c r="UZG42" s="173"/>
      <c r="UZH42" s="173"/>
      <c r="UZI42" s="173"/>
      <c r="UZJ42" s="173"/>
      <c r="UZK42" s="173"/>
      <c r="UZL42" s="173"/>
      <c r="UZM42" s="173"/>
      <c r="UZN42" s="173"/>
      <c r="UZO42" s="173"/>
      <c r="UZP42" s="173"/>
      <c r="UZQ42" s="173"/>
      <c r="UZR42" s="173"/>
      <c r="UZS42" s="173"/>
      <c r="UZT42" s="173"/>
      <c r="UZU42" s="173"/>
      <c r="UZV42" s="173"/>
      <c r="UZW42" s="173"/>
      <c r="UZX42" s="173"/>
      <c r="UZY42" s="173"/>
      <c r="UZZ42" s="173"/>
      <c r="VAA42" s="173"/>
      <c r="VAB42" s="173"/>
      <c r="VAC42" s="173"/>
      <c r="VAD42" s="173"/>
      <c r="VAE42" s="173"/>
      <c r="VAF42" s="173"/>
      <c r="VAG42" s="173"/>
      <c r="VAH42" s="173"/>
      <c r="VAI42" s="173"/>
      <c r="VAJ42" s="173"/>
      <c r="VAK42" s="173"/>
      <c r="VAL42" s="173"/>
      <c r="VAM42" s="173"/>
      <c r="VAN42" s="173"/>
      <c r="VAO42" s="173"/>
      <c r="VAP42" s="173"/>
      <c r="VAQ42" s="173"/>
      <c r="VAR42" s="173"/>
      <c r="VAS42" s="173"/>
      <c r="VAT42" s="173"/>
      <c r="VAU42" s="173"/>
      <c r="VAV42" s="173"/>
      <c r="VAW42" s="173"/>
      <c r="VAX42" s="173"/>
      <c r="VAY42" s="173"/>
      <c r="VAZ42" s="173"/>
      <c r="VBA42" s="173"/>
      <c r="VBB42" s="173"/>
      <c r="VBC42" s="173"/>
      <c r="VBD42" s="173"/>
      <c r="VBE42" s="173"/>
      <c r="VBF42" s="173"/>
      <c r="VBG42" s="173"/>
      <c r="VBH42" s="173"/>
      <c r="VBI42" s="173"/>
      <c r="VBJ42" s="173"/>
      <c r="VBK42" s="173"/>
      <c r="VBL42" s="173"/>
      <c r="VBM42" s="173"/>
      <c r="VBN42" s="173"/>
      <c r="VBO42" s="173"/>
      <c r="VBP42" s="173"/>
      <c r="VBQ42" s="173"/>
      <c r="VBR42" s="173"/>
      <c r="VBS42" s="173"/>
      <c r="VBT42" s="173"/>
      <c r="VBU42" s="173"/>
      <c r="VBV42" s="173"/>
      <c r="VBW42" s="173"/>
      <c r="VBX42" s="173"/>
      <c r="VBY42" s="173"/>
      <c r="VBZ42" s="173"/>
      <c r="VCA42" s="173"/>
      <c r="VCB42" s="173"/>
      <c r="VCC42" s="173"/>
      <c r="VCD42" s="173"/>
      <c r="VCE42" s="173"/>
      <c r="VCF42" s="173"/>
      <c r="VCG42" s="173"/>
      <c r="VCH42" s="173"/>
      <c r="VCI42" s="173"/>
      <c r="VCJ42" s="173"/>
      <c r="VCK42" s="173"/>
      <c r="VCL42" s="173"/>
      <c r="VCM42" s="173"/>
      <c r="VCN42" s="173"/>
      <c r="VCO42" s="173"/>
      <c r="VCP42" s="173"/>
      <c r="VCQ42" s="173"/>
      <c r="VCR42" s="173"/>
      <c r="VCS42" s="173"/>
      <c r="VCT42" s="173"/>
      <c r="VCU42" s="173"/>
      <c r="VCV42" s="173"/>
      <c r="VCW42" s="173"/>
      <c r="VCX42" s="173"/>
      <c r="VCY42" s="173"/>
      <c r="VCZ42" s="173"/>
      <c r="VDA42" s="173"/>
      <c r="VDB42" s="173"/>
      <c r="VDC42" s="173"/>
      <c r="VDD42" s="173"/>
      <c r="VDE42" s="173"/>
      <c r="VDF42" s="173"/>
      <c r="VDG42" s="173"/>
      <c r="VDH42" s="173"/>
      <c r="VDI42" s="173"/>
      <c r="VDJ42" s="173"/>
      <c r="VDK42" s="173"/>
      <c r="VDL42" s="173"/>
      <c r="VDM42" s="173"/>
      <c r="VDN42" s="173"/>
      <c r="VDO42" s="173"/>
      <c r="VDP42" s="173"/>
      <c r="VDQ42" s="173"/>
      <c r="VDR42" s="173"/>
      <c r="VDS42" s="173"/>
      <c r="VDT42" s="173"/>
      <c r="VDU42" s="173"/>
      <c r="VDV42" s="173"/>
      <c r="VDW42" s="173"/>
      <c r="VDX42" s="173"/>
      <c r="VDY42" s="173"/>
      <c r="VDZ42" s="173"/>
      <c r="VEA42" s="173"/>
      <c r="VEB42" s="173"/>
      <c r="VEC42" s="173"/>
      <c r="VED42" s="173"/>
      <c r="VEE42" s="173"/>
      <c r="VEF42" s="173"/>
      <c r="VEG42" s="173"/>
      <c r="VEH42" s="173"/>
      <c r="VEI42" s="173"/>
      <c r="VEJ42" s="173"/>
      <c r="VEK42" s="173"/>
      <c r="VEL42" s="173"/>
      <c r="VEM42" s="173"/>
      <c r="VEN42" s="173"/>
      <c r="VEO42" s="173"/>
      <c r="VEP42" s="173"/>
      <c r="VEQ42" s="173"/>
      <c r="VER42" s="173"/>
      <c r="VES42" s="173"/>
      <c r="VET42" s="173"/>
      <c r="VEU42" s="173"/>
      <c r="VEV42" s="173"/>
      <c r="VEW42" s="173"/>
      <c r="VEX42" s="173"/>
      <c r="VEY42" s="173"/>
      <c r="VEZ42" s="173"/>
      <c r="VFA42" s="173"/>
      <c r="VFB42" s="173"/>
      <c r="VFC42" s="173"/>
      <c r="VFD42" s="173"/>
      <c r="VFE42" s="173"/>
      <c r="VFF42" s="173"/>
      <c r="VFG42" s="173"/>
      <c r="VFH42" s="173"/>
      <c r="VFI42" s="173"/>
      <c r="VFJ42" s="173"/>
      <c r="VFK42" s="173"/>
      <c r="VFL42" s="173"/>
      <c r="VFM42" s="173"/>
      <c r="VFN42" s="173"/>
      <c r="VFO42" s="173"/>
      <c r="VFP42" s="173"/>
      <c r="VFQ42" s="173"/>
      <c r="VFR42" s="173"/>
      <c r="VFS42" s="173"/>
      <c r="VFT42" s="173"/>
      <c r="VFU42" s="173"/>
      <c r="VFV42" s="173"/>
      <c r="VFW42" s="173"/>
      <c r="VFX42" s="173"/>
      <c r="VFY42" s="173"/>
      <c r="VFZ42" s="173"/>
      <c r="VGA42" s="173"/>
      <c r="VGB42" s="173"/>
      <c r="VGC42" s="173"/>
      <c r="VGD42" s="173"/>
      <c r="VGE42" s="173"/>
      <c r="VGF42" s="173"/>
      <c r="VGG42" s="173"/>
      <c r="VGH42" s="173"/>
      <c r="VGI42" s="173"/>
      <c r="VGJ42" s="173"/>
      <c r="VGK42" s="173"/>
      <c r="VGL42" s="173"/>
      <c r="VGM42" s="173"/>
      <c r="VGN42" s="173"/>
      <c r="VGO42" s="173"/>
      <c r="VGP42" s="173"/>
      <c r="VGQ42" s="173"/>
      <c r="VGR42" s="173"/>
      <c r="VGS42" s="173"/>
      <c r="VGT42" s="173"/>
      <c r="VGU42" s="173"/>
      <c r="VGV42" s="173"/>
      <c r="VGW42" s="173"/>
      <c r="VGX42" s="173"/>
      <c r="VGY42" s="173"/>
      <c r="VGZ42" s="173"/>
      <c r="VHA42" s="173"/>
      <c r="VHB42" s="173"/>
      <c r="VHC42" s="173"/>
      <c r="VHD42" s="173"/>
      <c r="VHE42" s="173"/>
      <c r="VHF42" s="173"/>
      <c r="VHG42" s="173"/>
      <c r="VHH42" s="173"/>
      <c r="VHI42" s="173"/>
      <c r="VHJ42" s="173"/>
      <c r="VHK42" s="173"/>
      <c r="VHL42" s="173"/>
      <c r="VHM42" s="173"/>
      <c r="VHN42" s="173"/>
      <c r="VHO42" s="173"/>
      <c r="VHP42" s="173"/>
      <c r="VHQ42" s="173"/>
      <c r="VHR42" s="173"/>
      <c r="VHS42" s="173"/>
      <c r="VHT42" s="173"/>
      <c r="VHU42" s="173"/>
      <c r="VHV42" s="173"/>
      <c r="VHW42" s="173"/>
      <c r="VHX42" s="173"/>
      <c r="VHY42" s="173"/>
      <c r="VHZ42" s="173"/>
      <c r="VIA42" s="173"/>
      <c r="VIB42" s="173"/>
      <c r="VIC42" s="173"/>
      <c r="VID42" s="173"/>
      <c r="VIE42" s="173"/>
      <c r="VIF42" s="173"/>
      <c r="VIG42" s="173"/>
      <c r="VIH42" s="173"/>
      <c r="VII42" s="173"/>
      <c r="VIJ42" s="173"/>
      <c r="VIK42" s="173"/>
      <c r="VIL42" s="173"/>
      <c r="VIM42" s="173"/>
      <c r="VIN42" s="173"/>
      <c r="VIO42" s="173"/>
      <c r="VIP42" s="173"/>
      <c r="VIQ42" s="173"/>
      <c r="VIR42" s="173"/>
      <c r="VIS42" s="173"/>
      <c r="VIT42" s="173"/>
      <c r="VIU42" s="173"/>
      <c r="VIV42" s="173"/>
      <c r="VIW42" s="173"/>
      <c r="VIX42" s="173"/>
      <c r="VIY42" s="173"/>
      <c r="VIZ42" s="173"/>
      <c r="VJA42" s="173"/>
      <c r="VJB42" s="173"/>
      <c r="VJC42" s="173"/>
      <c r="VJD42" s="173"/>
      <c r="VJE42" s="173"/>
      <c r="VJF42" s="173"/>
      <c r="VJG42" s="173"/>
      <c r="VJH42" s="173"/>
      <c r="VJI42" s="173"/>
      <c r="VJJ42" s="173"/>
      <c r="VJK42" s="173"/>
      <c r="VJL42" s="173"/>
      <c r="VJM42" s="173"/>
      <c r="VJN42" s="173"/>
      <c r="VJO42" s="173"/>
      <c r="VJP42" s="173"/>
      <c r="VJQ42" s="173"/>
      <c r="VJR42" s="173"/>
      <c r="VJS42" s="173"/>
      <c r="VJT42" s="173"/>
      <c r="VJU42" s="173"/>
      <c r="VJV42" s="173"/>
      <c r="VJW42" s="173"/>
      <c r="VJX42" s="173"/>
      <c r="VJY42" s="173"/>
      <c r="VJZ42" s="173"/>
      <c r="VKA42" s="173"/>
      <c r="VKB42" s="173"/>
      <c r="VKC42" s="173"/>
      <c r="VKD42" s="173"/>
      <c r="VKE42" s="173"/>
      <c r="VKF42" s="173"/>
      <c r="VKG42" s="173"/>
      <c r="VKH42" s="173"/>
      <c r="VKI42" s="173"/>
      <c r="VKJ42" s="173"/>
      <c r="VKK42" s="173"/>
      <c r="VKL42" s="173"/>
      <c r="VKM42" s="173"/>
      <c r="VKN42" s="173"/>
      <c r="VKO42" s="173"/>
      <c r="VKP42" s="173"/>
      <c r="VKQ42" s="173"/>
      <c r="VKR42" s="173"/>
      <c r="VKS42" s="173"/>
      <c r="VKT42" s="173"/>
      <c r="VKU42" s="173"/>
      <c r="VKV42" s="173"/>
      <c r="VKW42" s="173"/>
      <c r="VKX42" s="173"/>
      <c r="VKY42" s="173"/>
      <c r="VKZ42" s="173"/>
      <c r="VLA42" s="173"/>
      <c r="VLB42" s="173"/>
      <c r="VLC42" s="173"/>
      <c r="VLD42" s="173"/>
      <c r="VLE42" s="173"/>
      <c r="VLF42" s="173"/>
      <c r="VLG42" s="173"/>
      <c r="VLH42" s="173"/>
      <c r="VLI42" s="173"/>
      <c r="VLJ42" s="173"/>
      <c r="VLK42" s="173"/>
      <c r="VLL42" s="173"/>
      <c r="VLM42" s="173"/>
      <c r="VLN42" s="173"/>
      <c r="VLO42" s="173"/>
      <c r="VLP42" s="173"/>
      <c r="VLQ42" s="173"/>
      <c r="VLR42" s="173"/>
      <c r="VLS42" s="173"/>
      <c r="VLT42" s="173"/>
      <c r="VLU42" s="173"/>
      <c r="VLV42" s="173"/>
      <c r="VLW42" s="173"/>
      <c r="VLX42" s="173"/>
      <c r="VLY42" s="173"/>
      <c r="VLZ42" s="173"/>
      <c r="VMA42" s="173"/>
      <c r="VMB42" s="173"/>
      <c r="VMC42" s="173"/>
      <c r="VMD42" s="173"/>
      <c r="VME42" s="173"/>
      <c r="VMF42" s="173"/>
      <c r="VMG42" s="173"/>
      <c r="VMH42" s="173"/>
      <c r="VMI42" s="173"/>
      <c r="VMJ42" s="173"/>
      <c r="VMK42" s="173"/>
      <c r="VML42" s="173"/>
      <c r="VMM42" s="173"/>
      <c r="VMN42" s="173"/>
      <c r="VMO42" s="173"/>
      <c r="VMP42" s="173"/>
      <c r="VMQ42" s="173"/>
      <c r="VMR42" s="173"/>
      <c r="VMS42" s="173"/>
      <c r="VMT42" s="173"/>
      <c r="VMU42" s="173"/>
      <c r="VMV42" s="173"/>
      <c r="VMW42" s="173"/>
      <c r="VMX42" s="173"/>
      <c r="VMY42" s="173"/>
      <c r="VMZ42" s="173"/>
      <c r="VNA42" s="173"/>
      <c r="VNB42" s="173"/>
      <c r="VNC42" s="173"/>
      <c r="VND42" s="173"/>
      <c r="VNE42" s="173"/>
      <c r="VNF42" s="173"/>
      <c r="VNG42" s="173"/>
      <c r="VNH42" s="173"/>
      <c r="VNI42" s="173"/>
      <c r="VNJ42" s="173"/>
      <c r="VNK42" s="173"/>
      <c r="VNL42" s="173"/>
      <c r="VNM42" s="173"/>
      <c r="VNN42" s="173"/>
      <c r="VNO42" s="173"/>
      <c r="VNP42" s="173"/>
      <c r="VNQ42" s="173"/>
      <c r="VNR42" s="173"/>
      <c r="VNS42" s="173"/>
      <c r="VNT42" s="173"/>
      <c r="VNU42" s="173"/>
      <c r="VNV42" s="173"/>
      <c r="VNW42" s="173"/>
      <c r="VNX42" s="173"/>
      <c r="VNY42" s="173"/>
      <c r="VNZ42" s="173"/>
      <c r="VOA42" s="173"/>
      <c r="VOB42" s="173"/>
      <c r="VOC42" s="173"/>
      <c r="VOD42" s="173"/>
      <c r="VOE42" s="173"/>
      <c r="VOF42" s="173"/>
      <c r="VOG42" s="173"/>
      <c r="VOH42" s="173"/>
      <c r="VOI42" s="173"/>
      <c r="VOJ42" s="173"/>
      <c r="VOK42" s="173"/>
      <c r="VOL42" s="173"/>
      <c r="VOM42" s="173"/>
      <c r="VON42" s="173"/>
      <c r="VOO42" s="173"/>
      <c r="VOP42" s="173"/>
      <c r="VOQ42" s="173"/>
      <c r="VOR42" s="173"/>
      <c r="VOS42" s="173"/>
      <c r="VOT42" s="173"/>
      <c r="VOU42" s="173"/>
      <c r="VOV42" s="173"/>
      <c r="VOW42" s="173"/>
      <c r="VOX42" s="173"/>
      <c r="VOY42" s="173"/>
      <c r="VOZ42" s="173"/>
      <c r="VPA42" s="173"/>
      <c r="VPB42" s="173"/>
      <c r="VPC42" s="173"/>
      <c r="VPD42" s="173"/>
      <c r="VPE42" s="173"/>
      <c r="VPF42" s="173"/>
      <c r="VPG42" s="173"/>
      <c r="VPH42" s="173"/>
      <c r="VPI42" s="173"/>
      <c r="VPJ42" s="173"/>
      <c r="VPK42" s="173"/>
      <c r="VPL42" s="173"/>
      <c r="VPM42" s="173"/>
      <c r="VPN42" s="173"/>
      <c r="VPO42" s="173"/>
      <c r="VPP42" s="173"/>
      <c r="VPQ42" s="173"/>
      <c r="VPR42" s="173"/>
      <c r="VPS42" s="173"/>
      <c r="VPT42" s="173"/>
      <c r="VPU42" s="173"/>
      <c r="VPV42" s="173"/>
      <c r="VPW42" s="173"/>
      <c r="VPX42" s="173"/>
      <c r="VPY42" s="173"/>
      <c r="VPZ42" s="173"/>
      <c r="VQA42" s="173"/>
      <c r="VQB42" s="173"/>
      <c r="VQC42" s="173"/>
      <c r="VQD42" s="173"/>
      <c r="VQE42" s="173"/>
      <c r="VQF42" s="173"/>
      <c r="VQG42" s="173"/>
      <c r="VQH42" s="173"/>
      <c r="VQI42" s="173"/>
      <c r="VQJ42" s="173"/>
      <c r="VQK42" s="173"/>
      <c r="VQL42" s="173"/>
      <c r="VQM42" s="173"/>
      <c r="VQN42" s="173"/>
      <c r="VQO42" s="173"/>
      <c r="VQP42" s="173"/>
      <c r="VQQ42" s="173"/>
      <c r="VQR42" s="173"/>
      <c r="VQS42" s="173"/>
      <c r="VQT42" s="173"/>
      <c r="VQU42" s="173"/>
      <c r="VQV42" s="173"/>
      <c r="VQW42" s="173"/>
      <c r="VQX42" s="173"/>
      <c r="VQY42" s="173"/>
      <c r="VQZ42" s="173"/>
      <c r="VRA42" s="173"/>
      <c r="VRB42" s="173"/>
      <c r="VRC42" s="173"/>
      <c r="VRD42" s="173"/>
      <c r="VRE42" s="173"/>
      <c r="VRF42" s="173"/>
      <c r="VRG42" s="173"/>
      <c r="VRH42" s="173"/>
      <c r="VRI42" s="173"/>
      <c r="VRJ42" s="173"/>
      <c r="VRK42" s="173"/>
      <c r="VRL42" s="173"/>
      <c r="VRM42" s="173"/>
      <c r="VRN42" s="173"/>
      <c r="VRO42" s="173"/>
      <c r="VRP42" s="173"/>
      <c r="VRQ42" s="173"/>
      <c r="VRR42" s="173"/>
      <c r="VRS42" s="173"/>
      <c r="VRT42" s="173"/>
      <c r="VRU42" s="173"/>
      <c r="VRV42" s="173"/>
      <c r="VRW42" s="173"/>
      <c r="VRX42" s="173"/>
      <c r="VRY42" s="173"/>
      <c r="VRZ42" s="173"/>
      <c r="VSA42" s="173"/>
      <c r="VSB42" s="173"/>
      <c r="VSC42" s="173"/>
      <c r="VSD42" s="173"/>
      <c r="VSE42" s="173"/>
      <c r="VSF42" s="173"/>
      <c r="VSG42" s="173"/>
      <c r="VSH42" s="173"/>
      <c r="VSI42" s="173"/>
      <c r="VSJ42" s="173"/>
      <c r="VSK42" s="173"/>
      <c r="VSL42" s="173"/>
      <c r="VSM42" s="173"/>
      <c r="VSN42" s="173"/>
      <c r="VSO42" s="173"/>
      <c r="VSP42" s="173"/>
      <c r="VSQ42" s="173"/>
      <c r="VSR42" s="173"/>
      <c r="VSS42" s="173"/>
      <c r="VST42" s="173"/>
      <c r="VSU42" s="173"/>
      <c r="VSV42" s="173"/>
      <c r="VSW42" s="173"/>
      <c r="VSX42" s="173"/>
      <c r="VSY42" s="173"/>
      <c r="VSZ42" s="173"/>
      <c r="VTA42" s="173"/>
      <c r="VTB42" s="173"/>
      <c r="VTC42" s="173"/>
      <c r="VTD42" s="173"/>
      <c r="VTE42" s="173"/>
      <c r="VTF42" s="173"/>
      <c r="VTG42" s="173"/>
      <c r="VTH42" s="173"/>
      <c r="VTI42" s="173"/>
      <c r="VTJ42" s="173"/>
      <c r="VTK42" s="173"/>
      <c r="VTL42" s="173"/>
      <c r="VTM42" s="173"/>
      <c r="VTN42" s="173"/>
      <c r="VTO42" s="173"/>
      <c r="VTP42" s="173"/>
      <c r="VTQ42" s="173"/>
      <c r="VTR42" s="173"/>
      <c r="VTS42" s="173"/>
      <c r="VTT42" s="173"/>
      <c r="VTU42" s="173"/>
      <c r="VTV42" s="173"/>
      <c r="VTW42" s="173"/>
      <c r="VTX42" s="173"/>
      <c r="VTY42" s="173"/>
      <c r="VTZ42" s="173"/>
      <c r="VUA42" s="173"/>
      <c r="VUB42" s="173"/>
      <c r="VUC42" s="173"/>
      <c r="VUD42" s="173"/>
      <c r="VUE42" s="173"/>
      <c r="VUF42" s="173"/>
      <c r="VUG42" s="173"/>
      <c r="VUH42" s="173"/>
      <c r="VUI42" s="173"/>
      <c r="VUJ42" s="173"/>
      <c r="VUK42" s="173"/>
      <c r="VUL42" s="173"/>
      <c r="VUM42" s="173"/>
      <c r="VUN42" s="173"/>
      <c r="VUO42" s="173"/>
      <c r="VUP42" s="173"/>
      <c r="VUQ42" s="173"/>
      <c r="VUR42" s="173"/>
      <c r="VUS42" s="173"/>
      <c r="VUT42" s="173"/>
      <c r="VUU42" s="173"/>
      <c r="VUV42" s="173"/>
      <c r="VUW42" s="173"/>
      <c r="VUX42" s="173"/>
      <c r="VUY42" s="173"/>
      <c r="VUZ42" s="173"/>
      <c r="VVA42" s="173"/>
      <c r="VVB42" s="173"/>
      <c r="VVC42" s="173"/>
      <c r="VVD42" s="173"/>
      <c r="VVE42" s="173"/>
      <c r="VVF42" s="173"/>
      <c r="VVG42" s="173"/>
      <c r="VVH42" s="173"/>
      <c r="VVI42" s="173"/>
      <c r="VVJ42" s="173"/>
      <c r="VVK42" s="173"/>
      <c r="VVL42" s="173"/>
      <c r="VVM42" s="173"/>
      <c r="VVN42" s="173"/>
      <c r="VVO42" s="173"/>
      <c r="VVP42" s="173"/>
      <c r="VVQ42" s="173"/>
      <c r="VVR42" s="173"/>
      <c r="VVS42" s="173"/>
      <c r="VVT42" s="173"/>
      <c r="VVU42" s="173"/>
      <c r="VVV42" s="173"/>
      <c r="VVW42" s="173"/>
      <c r="VVX42" s="173"/>
      <c r="VVY42" s="173"/>
      <c r="VVZ42" s="173"/>
      <c r="VWA42" s="173"/>
      <c r="VWB42" s="173"/>
      <c r="VWC42" s="173"/>
      <c r="VWD42" s="173"/>
      <c r="VWE42" s="173"/>
      <c r="VWF42" s="173"/>
      <c r="VWG42" s="173"/>
      <c r="VWH42" s="173"/>
      <c r="VWI42" s="173"/>
      <c r="VWJ42" s="173"/>
      <c r="VWK42" s="173"/>
      <c r="VWL42" s="173"/>
      <c r="VWM42" s="173"/>
      <c r="VWN42" s="173"/>
      <c r="VWO42" s="173"/>
      <c r="VWP42" s="173"/>
      <c r="VWQ42" s="173"/>
      <c r="VWR42" s="173"/>
      <c r="VWS42" s="173"/>
      <c r="VWT42" s="173"/>
      <c r="VWU42" s="173"/>
      <c r="VWV42" s="173"/>
      <c r="VWW42" s="173"/>
      <c r="VWX42" s="173"/>
      <c r="VWY42" s="173"/>
      <c r="VWZ42" s="173"/>
      <c r="VXA42" s="173"/>
      <c r="VXB42" s="173"/>
      <c r="VXC42" s="173"/>
      <c r="VXD42" s="173"/>
      <c r="VXE42" s="173"/>
      <c r="VXF42" s="173"/>
      <c r="VXG42" s="173"/>
      <c r="VXH42" s="173"/>
      <c r="VXI42" s="173"/>
      <c r="VXJ42" s="173"/>
      <c r="VXK42" s="173"/>
      <c r="VXL42" s="173"/>
      <c r="VXM42" s="173"/>
      <c r="VXN42" s="173"/>
      <c r="VXO42" s="173"/>
      <c r="VXP42" s="173"/>
      <c r="VXQ42" s="173"/>
      <c r="VXR42" s="173"/>
      <c r="VXS42" s="173"/>
      <c r="VXT42" s="173"/>
      <c r="VXU42" s="173"/>
      <c r="VXV42" s="173"/>
      <c r="VXW42" s="173"/>
      <c r="VXX42" s="173"/>
      <c r="VXY42" s="173"/>
      <c r="VXZ42" s="173"/>
      <c r="VYA42" s="173"/>
      <c r="VYB42" s="173"/>
      <c r="VYC42" s="173"/>
      <c r="VYD42" s="173"/>
      <c r="VYE42" s="173"/>
      <c r="VYF42" s="173"/>
      <c r="VYG42" s="173"/>
      <c r="VYH42" s="173"/>
      <c r="VYI42" s="173"/>
      <c r="VYJ42" s="173"/>
      <c r="VYK42" s="173"/>
      <c r="VYL42" s="173"/>
      <c r="VYM42" s="173"/>
      <c r="VYN42" s="173"/>
      <c r="VYO42" s="173"/>
      <c r="VYP42" s="173"/>
      <c r="VYQ42" s="173"/>
      <c r="VYR42" s="173"/>
      <c r="VYS42" s="173"/>
      <c r="VYT42" s="173"/>
      <c r="VYU42" s="173"/>
      <c r="VYV42" s="173"/>
      <c r="VYW42" s="173"/>
      <c r="VYX42" s="173"/>
      <c r="VYY42" s="173"/>
      <c r="VYZ42" s="173"/>
      <c r="VZA42" s="173"/>
      <c r="VZB42" s="173"/>
      <c r="VZC42" s="173"/>
      <c r="VZD42" s="173"/>
      <c r="VZE42" s="173"/>
      <c r="VZF42" s="173"/>
      <c r="VZG42" s="173"/>
      <c r="VZH42" s="173"/>
      <c r="VZI42" s="173"/>
      <c r="VZJ42" s="173"/>
      <c r="VZK42" s="173"/>
      <c r="VZL42" s="173"/>
      <c r="VZM42" s="173"/>
      <c r="VZN42" s="173"/>
      <c r="VZO42" s="173"/>
      <c r="VZP42" s="173"/>
      <c r="VZQ42" s="173"/>
      <c r="VZR42" s="173"/>
      <c r="VZS42" s="173"/>
      <c r="VZT42" s="173"/>
      <c r="VZU42" s="173"/>
      <c r="VZV42" s="173"/>
      <c r="VZW42" s="173"/>
      <c r="VZX42" s="173"/>
      <c r="VZY42" s="173"/>
      <c r="VZZ42" s="173"/>
      <c r="WAA42" s="173"/>
      <c r="WAB42" s="173"/>
      <c r="WAC42" s="173"/>
      <c r="WAD42" s="173"/>
      <c r="WAE42" s="173"/>
      <c r="WAF42" s="173"/>
      <c r="WAG42" s="173"/>
      <c r="WAH42" s="173"/>
      <c r="WAI42" s="173"/>
      <c r="WAJ42" s="173"/>
      <c r="WAK42" s="173"/>
      <c r="WAL42" s="173"/>
      <c r="WAM42" s="173"/>
      <c r="WAN42" s="173"/>
      <c r="WAO42" s="173"/>
      <c r="WAP42" s="173"/>
      <c r="WAQ42" s="173"/>
      <c r="WAR42" s="173"/>
      <c r="WAS42" s="173"/>
      <c r="WAT42" s="173"/>
      <c r="WAU42" s="173"/>
      <c r="WAV42" s="173"/>
      <c r="WAW42" s="173"/>
      <c r="WAX42" s="173"/>
      <c r="WAY42" s="173"/>
      <c r="WAZ42" s="173"/>
      <c r="WBA42" s="173"/>
      <c r="WBB42" s="173"/>
      <c r="WBC42" s="173"/>
      <c r="WBD42" s="173"/>
      <c r="WBE42" s="173"/>
      <c r="WBF42" s="173"/>
      <c r="WBG42" s="173"/>
      <c r="WBH42" s="173"/>
      <c r="WBI42" s="173"/>
      <c r="WBJ42" s="173"/>
      <c r="WBK42" s="173"/>
      <c r="WBL42" s="173"/>
      <c r="WBM42" s="173"/>
      <c r="WBN42" s="173"/>
      <c r="WBO42" s="173"/>
      <c r="WBP42" s="173"/>
      <c r="WBQ42" s="173"/>
      <c r="WBR42" s="173"/>
      <c r="WBS42" s="173"/>
      <c r="WBT42" s="173"/>
      <c r="WBU42" s="173"/>
      <c r="WBV42" s="173"/>
      <c r="WBW42" s="173"/>
      <c r="WBX42" s="173"/>
      <c r="WBY42" s="173"/>
      <c r="WBZ42" s="173"/>
      <c r="WCA42" s="173"/>
      <c r="WCB42" s="173"/>
      <c r="WCC42" s="173"/>
      <c r="WCD42" s="173"/>
      <c r="WCE42" s="173"/>
      <c r="WCF42" s="173"/>
      <c r="WCG42" s="173"/>
      <c r="WCH42" s="173"/>
      <c r="WCI42" s="173"/>
      <c r="WCJ42" s="173"/>
      <c r="WCK42" s="173"/>
      <c r="WCL42" s="173"/>
      <c r="WCM42" s="173"/>
      <c r="WCN42" s="173"/>
      <c r="WCO42" s="173"/>
      <c r="WCP42" s="173"/>
      <c r="WCQ42" s="173"/>
      <c r="WCR42" s="173"/>
      <c r="WCS42" s="173"/>
      <c r="WCT42" s="173"/>
      <c r="WCU42" s="173"/>
      <c r="WCV42" s="173"/>
      <c r="WCW42" s="173"/>
      <c r="WCX42" s="173"/>
      <c r="WCY42" s="173"/>
      <c r="WCZ42" s="173"/>
      <c r="WDA42" s="173"/>
      <c r="WDB42" s="173"/>
      <c r="WDC42" s="173"/>
      <c r="WDD42" s="173"/>
      <c r="WDE42" s="173"/>
      <c r="WDF42" s="173"/>
      <c r="WDG42" s="173"/>
      <c r="WDH42" s="173"/>
      <c r="WDI42" s="173"/>
      <c r="WDJ42" s="173"/>
      <c r="WDK42" s="173"/>
      <c r="WDL42" s="173"/>
      <c r="WDM42" s="173"/>
      <c r="WDN42" s="173"/>
      <c r="WDO42" s="173"/>
      <c r="WDP42" s="173"/>
      <c r="WDQ42" s="173"/>
      <c r="WDR42" s="173"/>
      <c r="WDS42" s="173"/>
      <c r="WDT42" s="173"/>
      <c r="WDU42" s="173"/>
      <c r="WDV42" s="173"/>
      <c r="WDW42" s="173"/>
      <c r="WDX42" s="173"/>
      <c r="WDY42" s="173"/>
      <c r="WDZ42" s="173"/>
      <c r="WEA42" s="173"/>
      <c r="WEB42" s="173"/>
      <c r="WEC42" s="173"/>
      <c r="WED42" s="173"/>
      <c r="WEE42" s="173"/>
      <c r="WEF42" s="173"/>
      <c r="WEG42" s="173"/>
      <c r="WEH42" s="173"/>
      <c r="WEI42" s="173"/>
      <c r="WEJ42" s="173"/>
      <c r="WEK42" s="173"/>
      <c r="WEL42" s="173"/>
      <c r="WEM42" s="173"/>
      <c r="WEN42" s="173"/>
      <c r="WEO42" s="173"/>
      <c r="WEP42" s="173"/>
      <c r="WEQ42" s="173"/>
      <c r="WER42" s="173"/>
      <c r="WES42" s="173"/>
      <c r="WET42" s="173"/>
      <c r="WEU42" s="173"/>
      <c r="WEV42" s="173"/>
      <c r="WEW42" s="173"/>
      <c r="WEX42" s="173"/>
      <c r="WEY42" s="173"/>
      <c r="WEZ42" s="173"/>
      <c r="WFA42" s="173"/>
      <c r="WFB42" s="173"/>
      <c r="WFC42" s="173"/>
      <c r="WFD42" s="173"/>
      <c r="WFE42" s="173"/>
      <c r="WFF42" s="173"/>
      <c r="WFG42" s="173"/>
      <c r="WFH42" s="173"/>
      <c r="WFI42" s="173"/>
      <c r="WFJ42" s="173"/>
      <c r="WFK42" s="173"/>
      <c r="WFL42" s="173"/>
      <c r="WFM42" s="173"/>
      <c r="WFN42" s="173"/>
      <c r="WFO42" s="173"/>
      <c r="WFP42" s="173"/>
      <c r="WFQ42" s="173"/>
      <c r="WFR42" s="173"/>
      <c r="WFS42" s="173"/>
      <c r="WFT42" s="173"/>
      <c r="WFU42" s="173"/>
      <c r="WFV42" s="173"/>
      <c r="WFW42" s="173"/>
      <c r="WFX42" s="173"/>
      <c r="WFY42" s="173"/>
      <c r="WFZ42" s="173"/>
      <c r="WGA42" s="173"/>
      <c r="WGB42" s="173"/>
      <c r="WGC42" s="173"/>
      <c r="WGD42" s="173"/>
      <c r="WGE42" s="173"/>
      <c r="WGF42" s="173"/>
      <c r="WGG42" s="173"/>
      <c r="WGH42" s="173"/>
      <c r="WGI42" s="173"/>
      <c r="WGJ42" s="173"/>
      <c r="WGK42" s="173"/>
      <c r="WGL42" s="173"/>
      <c r="WGM42" s="173"/>
      <c r="WGN42" s="173"/>
      <c r="WGO42" s="173"/>
      <c r="WGP42" s="173"/>
      <c r="WGQ42" s="173"/>
      <c r="WGR42" s="173"/>
      <c r="WGS42" s="173"/>
      <c r="WGT42" s="173"/>
      <c r="WGU42" s="173"/>
      <c r="WGV42" s="173"/>
      <c r="WGW42" s="173"/>
      <c r="WGX42" s="173"/>
      <c r="WGY42" s="173"/>
      <c r="WGZ42" s="173"/>
      <c r="WHA42" s="173"/>
      <c r="WHB42" s="173"/>
      <c r="WHC42" s="173"/>
      <c r="WHD42" s="173"/>
      <c r="WHE42" s="173"/>
      <c r="WHF42" s="173"/>
      <c r="WHG42" s="173"/>
      <c r="WHH42" s="173"/>
      <c r="WHI42" s="173"/>
      <c r="WHJ42" s="173"/>
      <c r="WHK42" s="173"/>
      <c r="WHL42" s="173"/>
      <c r="WHM42" s="173"/>
      <c r="WHN42" s="173"/>
      <c r="WHO42" s="173"/>
      <c r="WHP42" s="173"/>
      <c r="WHQ42" s="173"/>
      <c r="WHR42" s="173"/>
      <c r="WHS42" s="173"/>
      <c r="WHT42" s="173"/>
      <c r="WHU42" s="173"/>
      <c r="WHV42" s="173"/>
      <c r="WHW42" s="173"/>
      <c r="WHX42" s="173"/>
      <c r="WHY42" s="173"/>
      <c r="WHZ42" s="173"/>
      <c r="WIA42" s="173"/>
      <c r="WIB42" s="173"/>
      <c r="WIC42" s="173"/>
      <c r="WID42" s="173"/>
      <c r="WIE42" s="173"/>
      <c r="WIF42" s="173"/>
      <c r="WIG42" s="173"/>
      <c r="WIH42" s="173"/>
      <c r="WII42" s="173"/>
      <c r="WIJ42" s="173"/>
      <c r="WIK42" s="173"/>
      <c r="WIL42" s="173"/>
      <c r="WIM42" s="173"/>
      <c r="WIN42" s="173"/>
      <c r="WIO42" s="173"/>
      <c r="WIP42" s="173"/>
      <c r="WIQ42" s="173"/>
      <c r="WIR42" s="173"/>
      <c r="WIS42" s="173"/>
      <c r="WIT42" s="173"/>
      <c r="WIU42" s="173"/>
      <c r="WIV42" s="173"/>
      <c r="WIW42" s="173"/>
      <c r="WIX42" s="173"/>
      <c r="WIY42" s="173"/>
      <c r="WIZ42" s="173"/>
      <c r="WJA42" s="173"/>
      <c r="WJB42" s="173"/>
      <c r="WJC42" s="173"/>
      <c r="WJD42" s="173"/>
      <c r="WJE42" s="173"/>
      <c r="WJF42" s="173"/>
      <c r="WJG42" s="173"/>
      <c r="WJH42" s="173"/>
      <c r="WJI42" s="173"/>
      <c r="WJJ42" s="173"/>
      <c r="WJK42" s="173"/>
      <c r="WJL42" s="173"/>
      <c r="WJM42" s="173"/>
      <c r="WJN42" s="173"/>
      <c r="WJO42" s="173"/>
      <c r="WJP42" s="173"/>
      <c r="WJQ42" s="173"/>
      <c r="WJR42" s="173"/>
      <c r="WJS42" s="173"/>
      <c r="WJT42" s="173"/>
      <c r="WJU42" s="173"/>
      <c r="WJV42" s="173"/>
      <c r="WJW42" s="173"/>
      <c r="WJX42" s="173"/>
      <c r="WJY42" s="173"/>
      <c r="WJZ42" s="173"/>
      <c r="WKA42" s="173"/>
      <c r="WKB42" s="173"/>
      <c r="WKC42" s="173"/>
      <c r="WKD42" s="173"/>
      <c r="WKE42" s="173"/>
      <c r="WKF42" s="173"/>
      <c r="WKG42" s="173"/>
      <c r="WKH42" s="173"/>
      <c r="WKI42" s="173"/>
      <c r="WKJ42" s="173"/>
      <c r="WKK42" s="173"/>
      <c r="WKL42" s="173"/>
      <c r="WKM42" s="173"/>
      <c r="WKN42" s="173"/>
      <c r="WKO42" s="173"/>
      <c r="WKP42" s="173"/>
      <c r="WKQ42" s="173"/>
      <c r="WKR42" s="173"/>
      <c r="WKS42" s="173"/>
      <c r="WKT42" s="173"/>
      <c r="WKU42" s="173"/>
      <c r="WKV42" s="173"/>
      <c r="WKW42" s="173"/>
      <c r="WKX42" s="173"/>
      <c r="WKY42" s="173"/>
      <c r="WKZ42" s="173"/>
      <c r="WLA42" s="173"/>
      <c r="WLB42" s="173"/>
      <c r="WLC42" s="173"/>
      <c r="WLD42" s="173"/>
      <c r="WLE42" s="173"/>
      <c r="WLF42" s="173"/>
      <c r="WLG42" s="173"/>
      <c r="WLH42" s="173"/>
      <c r="WLI42" s="173"/>
      <c r="WLJ42" s="173"/>
      <c r="WLK42" s="173"/>
      <c r="WLL42" s="173"/>
      <c r="WLM42" s="173"/>
      <c r="WLN42" s="173"/>
      <c r="WLO42" s="173"/>
      <c r="WLP42" s="173"/>
      <c r="WLQ42" s="173"/>
      <c r="WLR42" s="173"/>
      <c r="WLS42" s="173"/>
      <c r="WLT42" s="173"/>
      <c r="WLU42" s="173"/>
      <c r="WLV42" s="173"/>
      <c r="WLW42" s="173"/>
      <c r="WLX42" s="173"/>
      <c r="WLY42" s="173"/>
      <c r="WLZ42" s="173"/>
      <c r="WMA42" s="173"/>
      <c r="WMB42" s="173"/>
      <c r="WMC42" s="173"/>
      <c r="WMD42" s="173"/>
      <c r="WME42" s="173"/>
      <c r="WMF42" s="173"/>
      <c r="WMG42" s="173"/>
      <c r="WMH42" s="173"/>
      <c r="WMI42" s="173"/>
      <c r="WMJ42" s="173"/>
      <c r="WMK42" s="173"/>
      <c r="WML42" s="173"/>
      <c r="WMM42" s="173"/>
      <c r="WMN42" s="173"/>
      <c r="WMO42" s="173"/>
      <c r="WMP42" s="173"/>
      <c r="WMQ42" s="173"/>
      <c r="WMR42" s="173"/>
      <c r="WMS42" s="173"/>
      <c r="WMT42" s="173"/>
      <c r="WMU42" s="173"/>
      <c r="WMV42" s="173"/>
      <c r="WMW42" s="173"/>
      <c r="WMX42" s="173"/>
      <c r="WMY42" s="173"/>
      <c r="WMZ42" s="173"/>
      <c r="WNA42" s="173"/>
      <c r="WNB42" s="173"/>
      <c r="WNC42" s="173"/>
      <c r="WND42" s="173"/>
      <c r="WNE42" s="173"/>
      <c r="WNF42" s="173"/>
      <c r="WNG42" s="173"/>
      <c r="WNH42" s="173"/>
      <c r="WNI42" s="173"/>
      <c r="WNJ42" s="173"/>
      <c r="WNK42" s="173"/>
      <c r="WNL42" s="173"/>
      <c r="WNM42" s="173"/>
      <c r="WNN42" s="173"/>
      <c r="WNO42" s="173"/>
      <c r="WNP42" s="173"/>
      <c r="WNQ42" s="173"/>
      <c r="WNR42" s="173"/>
      <c r="WNS42" s="173"/>
      <c r="WNT42" s="173"/>
      <c r="WNU42" s="173"/>
      <c r="WNV42" s="173"/>
      <c r="WNW42" s="173"/>
      <c r="WNX42" s="173"/>
      <c r="WNY42" s="173"/>
      <c r="WNZ42" s="173"/>
      <c r="WOA42" s="173"/>
      <c r="WOB42" s="173"/>
      <c r="WOC42" s="173"/>
      <c r="WOD42" s="173"/>
      <c r="WOE42" s="173"/>
      <c r="WOF42" s="173"/>
      <c r="WOG42" s="173"/>
      <c r="WOH42" s="173"/>
      <c r="WOI42" s="173"/>
      <c r="WOJ42" s="173"/>
      <c r="WOK42" s="173"/>
      <c r="WOL42" s="173"/>
      <c r="WOM42" s="173"/>
      <c r="WON42" s="173"/>
      <c r="WOO42" s="173"/>
      <c r="WOP42" s="173"/>
      <c r="WOQ42" s="173"/>
      <c r="WOR42" s="173"/>
      <c r="WOS42" s="173"/>
      <c r="WOT42" s="173"/>
      <c r="WOU42" s="173"/>
      <c r="WOV42" s="173"/>
      <c r="WOW42" s="173"/>
      <c r="WOX42" s="173"/>
      <c r="WOY42" s="173"/>
      <c r="WOZ42" s="173"/>
      <c r="WPA42" s="173"/>
      <c r="WPB42" s="173"/>
      <c r="WPC42" s="173"/>
      <c r="WPD42" s="173"/>
      <c r="WPE42" s="173"/>
      <c r="WPF42" s="173"/>
      <c r="WPG42" s="173"/>
      <c r="WPH42" s="173"/>
      <c r="WPI42" s="173"/>
      <c r="WPJ42" s="173"/>
      <c r="WPK42" s="173"/>
      <c r="WPL42" s="173"/>
      <c r="WPM42" s="173"/>
      <c r="WPN42" s="173"/>
      <c r="WPO42" s="173"/>
      <c r="WPP42" s="173"/>
      <c r="WPQ42" s="173"/>
      <c r="WPR42" s="173"/>
      <c r="WPS42" s="173"/>
      <c r="WPT42" s="173"/>
      <c r="WPU42" s="173"/>
      <c r="WPV42" s="173"/>
      <c r="WPW42" s="173"/>
      <c r="WPX42" s="173"/>
      <c r="WPY42" s="173"/>
      <c r="WPZ42" s="173"/>
      <c r="WQA42" s="173"/>
      <c r="WQB42" s="173"/>
      <c r="WQC42" s="173"/>
      <c r="WQD42" s="173"/>
      <c r="WQE42" s="173"/>
      <c r="WQF42" s="173"/>
      <c r="WQG42" s="173"/>
      <c r="WQH42" s="173"/>
      <c r="WQI42" s="173"/>
      <c r="WQJ42" s="173"/>
      <c r="WQK42" s="173"/>
      <c r="WQL42" s="173"/>
      <c r="WQM42" s="173"/>
      <c r="WQN42" s="173"/>
      <c r="WQO42" s="173"/>
      <c r="WQP42" s="173"/>
      <c r="WQQ42" s="173"/>
      <c r="WQR42" s="173"/>
      <c r="WQS42" s="173"/>
      <c r="WQT42" s="173"/>
      <c r="WQU42" s="173"/>
      <c r="WQV42" s="173"/>
      <c r="WQW42" s="173"/>
      <c r="WQX42" s="173"/>
      <c r="WQY42" s="173"/>
      <c r="WQZ42" s="173"/>
      <c r="WRA42" s="173"/>
      <c r="WRB42" s="173"/>
      <c r="WRC42" s="173"/>
      <c r="WRD42" s="173"/>
      <c r="WRE42" s="173"/>
      <c r="WRF42" s="173"/>
      <c r="WRG42" s="173"/>
      <c r="WRH42" s="173"/>
      <c r="WRI42" s="173"/>
      <c r="WRJ42" s="173"/>
      <c r="WRK42" s="173"/>
      <c r="WRL42" s="173"/>
      <c r="WRM42" s="173"/>
      <c r="WRN42" s="173"/>
      <c r="WRO42" s="173"/>
      <c r="WRP42" s="173"/>
      <c r="WRQ42" s="173"/>
      <c r="WRR42" s="173"/>
      <c r="WRS42" s="173"/>
      <c r="WRT42" s="173"/>
      <c r="WRU42" s="173"/>
      <c r="WRV42" s="173"/>
      <c r="WRW42" s="173"/>
      <c r="WRX42" s="173"/>
      <c r="WRY42" s="173"/>
      <c r="WRZ42" s="173"/>
      <c r="WSA42" s="173"/>
      <c r="WSB42" s="173"/>
      <c r="WSC42" s="173"/>
      <c r="WSD42" s="173"/>
      <c r="WSE42" s="173"/>
      <c r="WSF42" s="173"/>
      <c r="WSG42" s="173"/>
      <c r="WSH42" s="173"/>
      <c r="WSI42" s="173"/>
      <c r="WSJ42" s="173"/>
      <c r="WSK42" s="173"/>
      <c r="WSL42" s="173"/>
      <c r="WSM42" s="173"/>
      <c r="WSN42" s="173"/>
      <c r="WSO42" s="173"/>
      <c r="WSP42" s="173"/>
      <c r="WSQ42" s="173"/>
      <c r="WSR42" s="173"/>
      <c r="WSS42" s="173"/>
      <c r="WST42" s="173"/>
      <c r="WSU42" s="173"/>
      <c r="WSV42" s="173"/>
      <c r="WSW42" s="173"/>
      <c r="WSX42" s="173"/>
      <c r="WSY42" s="173"/>
      <c r="WSZ42" s="173"/>
      <c r="WTA42" s="173"/>
      <c r="WTB42" s="173"/>
      <c r="WTC42" s="173"/>
      <c r="WTD42" s="173"/>
      <c r="WTE42" s="173"/>
      <c r="WTF42" s="173"/>
      <c r="WTG42" s="173"/>
      <c r="WTH42" s="173"/>
      <c r="WTI42" s="173"/>
      <c r="WTJ42" s="173"/>
      <c r="WTK42" s="173"/>
      <c r="WTL42" s="173"/>
      <c r="WTM42" s="173"/>
      <c r="WTN42" s="173"/>
      <c r="WTO42" s="173"/>
      <c r="WTP42" s="173"/>
      <c r="WTQ42" s="173"/>
      <c r="WTR42" s="173"/>
      <c r="WTS42" s="173"/>
      <c r="WTT42" s="173"/>
      <c r="WTU42" s="173"/>
      <c r="WTV42" s="173"/>
      <c r="WTW42" s="173"/>
      <c r="WTX42" s="173"/>
      <c r="WTY42" s="173"/>
      <c r="WTZ42" s="173"/>
      <c r="WUA42" s="173"/>
      <c r="WUB42" s="173"/>
      <c r="WUC42" s="173"/>
      <c r="WUD42" s="173"/>
      <c r="WUE42" s="173"/>
      <c r="WUF42" s="173"/>
      <c r="WUG42" s="173"/>
      <c r="WUH42" s="173"/>
      <c r="WUI42" s="173"/>
      <c r="WUJ42" s="173"/>
      <c r="WUK42" s="173"/>
      <c r="WUL42" s="173"/>
      <c r="WUM42" s="173"/>
      <c r="WUN42" s="173"/>
      <c r="WUO42" s="173"/>
      <c r="WUP42" s="173"/>
      <c r="WUQ42" s="173"/>
      <c r="WUR42" s="173"/>
      <c r="WUS42" s="173"/>
      <c r="WUT42" s="173"/>
      <c r="WUU42" s="173"/>
      <c r="WUV42" s="173"/>
      <c r="WUW42" s="173"/>
      <c r="WUX42" s="173"/>
      <c r="WUY42" s="173"/>
      <c r="WUZ42" s="173"/>
      <c r="WVA42" s="173"/>
      <c r="WVB42" s="173"/>
      <c r="WVC42" s="173"/>
      <c r="WVD42" s="173"/>
      <c r="WVE42" s="173"/>
      <c r="WVF42" s="173"/>
      <c r="WVG42" s="173"/>
      <c r="WVH42" s="173"/>
      <c r="WVI42" s="173"/>
      <c r="WVJ42" s="173"/>
      <c r="WVK42" s="173"/>
      <c r="WVL42" s="173"/>
      <c r="WVM42" s="173"/>
      <c r="WVN42" s="173"/>
      <c r="WVO42" s="173"/>
      <c r="WVP42" s="173"/>
      <c r="WVQ42" s="173"/>
      <c r="WVR42" s="173"/>
      <c r="WVS42" s="173"/>
      <c r="WVT42" s="173"/>
      <c r="WVU42" s="173"/>
      <c r="WVV42" s="173"/>
      <c r="WVW42" s="173"/>
      <c r="WVX42" s="173"/>
      <c r="WVY42" s="173"/>
      <c r="WVZ42" s="173"/>
      <c r="WWA42" s="173"/>
      <c r="WWB42" s="173"/>
      <c r="WWC42" s="173"/>
      <c r="WWD42" s="173"/>
      <c r="WWE42" s="173"/>
      <c r="WWF42" s="173"/>
      <c r="WWG42" s="173"/>
      <c r="WWH42" s="173"/>
      <c r="WWI42" s="173"/>
      <c r="WWJ42" s="173"/>
      <c r="WWK42" s="173"/>
      <c r="WWL42" s="173"/>
      <c r="WWM42" s="173"/>
      <c r="WWN42" s="173"/>
      <c r="WWO42" s="173"/>
      <c r="WWP42" s="173"/>
      <c r="WWQ42" s="173"/>
      <c r="WWR42" s="173"/>
      <c r="WWS42" s="173"/>
      <c r="WWT42" s="173"/>
      <c r="WWU42" s="173"/>
      <c r="WWV42" s="173"/>
      <c r="WWW42" s="173"/>
      <c r="WWX42" s="173"/>
      <c r="WWY42" s="173"/>
      <c r="WWZ42" s="173"/>
      <c r="WXA42" s="173"/>
      <c r="WXB42" s="173"/>
      <c r="WXC42" s="173"/>
      <c r="WXD42" s="173"/>
      <c r="WXE42" s="173"/>
      <c r="WXF42" s="173"/>
      <c r="WXG42" s="173"/>
      <c r="WXH42" s="173"/>
      <c r="WXI42" s="173"/>
      <c r="WXJ42" s="173"/>
      <c r="WXK42" s="173"/>
      <c r="WXL42" s="173"/>
      <c r="WXM42" s="173"/>
      <c r="WXN42" s="173"/>
      <c r="WXO42" s="173"/>
      <c r="WXP42" s="173"/>
      <c r="WXQ42" s="173"/>
      <c r="WXR42" s="173"/>
      <c r="WXS42" s="173"/>
      <c r="WXT42" s="173"/>
      <c r="WXU42" s="173"/>
      <c r="WXV42" s="173"/>
      <c r="WXW42" s="173"/>
      <c r="WXX42" s="173"/>
      <c r="WXY42" s="173"/>
      <c r="WXZ42" s="173"/>
      <c r="WYA42" s="173"/>
      <c r="WYB42" s="173"/>
      <c r="WYC42" s="173"/>
      <c r="WYD42" s="173"/>
      <c r="WYE42" s="173"/>
      <c r="WYF42" s="173"/>
      <c r="WYG42" s="173"/>
      <c r="WYH42" s="173"/>
      <c r="WYI42" s="173"/>
      <c r="WYJ42" s="173"/>
      <c r="WYK42" s="173"/>
      <c r="WYL42" s="173"/>
      <c r="WYM42" s="173"/>
      <c r="WYN42" s="173"/>
      <c r="WYO42" s="173"/>
      <c r="WYP42" s="173"/>
      <c r="WYQ42" s="173"/>
      <c r="WYR42" s="173"/>
      <c r="WYS42" s="173"/>
      <c r="WYT42" s="173"/>
      <c r="WYU42" s="173"/>
      <c r="WYV42" s="173"/>
      <c r="WYW42" s="173"/>
      <c r="WYX42" s="173"/>
      <c r="WYY42" s="173"/>
      <c r="WYZ42" s="173"/>
      <c r="WZA42" s="173"/>
      <c r="WZB42" s="173"/>
      <c r="WZC42" s="173"/>
      <c r="WZD42" s="173"/>
      <c r="WZE42" s="173"/>
      <c r="WZF42" s="173"/>
      <c r="WZG42" s="173"/>
      <c r="WZH42" s="173"/>
      <c r="WZI42" s="173"/>
      <c r="WZJ42" s="173"/>
      <c r="WZK42" s="173"/>
      <c r="WZL42" s="173"/>
      <c r="WZM42" s="173"/>
      <c r="WZN42" s="173"/>
      <c r="WZO42" s="173"/>
      <c r="WZP42" s="173"/>
      <c r="WZQ42" s="173"/>
      <c r="WZR42" s="173"/>
      <c r="WZS42" s="173"/>
      <c r="WZT42" s="173"/>
      <c r="WZU42" s="173"/>
      <c r="WZV42" s="173"/>
      <c r="WZW42" s="173"/>
      <c r="WZX42" s="173"/>
      <c r="WZY42" s="173"/>
      <c r="WZZ42" s="173"/>
      <c r="XAA42" s="173"/>
      <c r="XAB42" s="173"/>
      <c r="XAC42" s="173"/>
      <c r="XAD42" s="173"/>
      <c r="XAE42" s="173"/>
      <c r="XAF42" s="173"/>
      <c r="XAG42" s="173"/>
      <c r="XAH42" s="173"/>
      <c r="XAI42" s="173"/>
      <c r="XAJ42" s="173"/>
      <c r="XAK42" s="173"/>
      <c r="XAL42" s="173"/>
      <c r="XAM42" s="173"/>
      <c r="XAN42" s="173"/>
      <c r="XAO42" s="173"/>
      <c r="XAP42" s="173"/>
      <c r="XAQ42" s="173"/>
      <c r="XAR42" s="173"/>
      <c r="XAS42" s="173"/>
      <c r="XAT42" s="173"/>
      <c r="XAU42" s="173"/>
      <c r="XAV42" s="173"/>
      <c r="XAW42" s="173"/>
      <c r="XAX42" s="173"/>
      <c r="XAY42" s="173"/>
      <c r="XAZ42" s="173"/>
      <c r="XBA42" s="173"/>
      <c r="XBB42" s="173"/>
      <c r="XBC42" s="173"/>
      <c r="XBD42" s="173"/>
      <c r="XBE42" s="173"/>
      <c r="XBF42" s="173"/>
      <c r="XBG42" s="173"/>
      <c r="XBH42" s="173"/>
      <c r="XBI42" s="173"/>
      <c r="XBJ42" s="173"/>
      <c r="XBK42" s="173"/>
      <c r="XBL42" s="173"/>
      <c r="XBM42" s="173"/>
      <c r="XBN42" s="173"/>
      <c r="XBO42" s="173"/>
      <c r="XBP42" s="173"/>
      <c r="XBQ42" s="173"/>
      <c r="XBR42" s="173"/>
      <c r="XBS42" s="173"/>
      <c r="XBT42" s="173"/>
      <c r="XBU42" s="173"/>
      <c r="XBV42" s="173"/>
      <c r="XBW42" s="173"/>
      <c r="XBX42" s="173"/>
      <c r="XBY42" s="173"/>
      <c r="XBZ42" s="173"/>
      <c r="XCA42" s="173"/>
      <c r="XCB42" s="173"/>
      <c r="XCC42" s="173"/>
      <c r="XCD42" s="173"/>
      <c r="XCE42" s="173"/>
      <c r="XCF42" s="173"/>
      <c r="XCG42" s="173"/>
      <c r="XCH42" s="173"/>
      <c r="XCI42" s="173"/>
      <c r="XCJ42" s="173"/>
      <c r="XCK42" s="173"/>
      <c r="XCL42" s="173"/>
      <c r="XCM42" s="173"/>
      <c r="XCN42" s="173"/>
      <c r="XCO42" s="173"/>
      <c r="XCP42" s="173"/>
      <c r="XCQ42" s="173"/>
      <c r="XCR42" s="173"/>
      <c r="XCS42" s="173"/>
      <c r="XCT42" s="173"/>
      <c r="XCU42" s="173"/>
      <c r="XCV42" s="173"/>
      <c r="XCW42" s="173"/>
      <c r="XCX42" s="173"/>
      <c r="XCY42" s="173"/>
      <c r="XCZ42" s="173"/>
      <c r="XDA42" s="173"/>
      <c r="XDB42" s="173"/>
      <c r="XDC42" s="173"/>
      <c r="XDD42" s="173"/>
      <c r="XDE42" s="173"/>
      <c r="XDF42" s="173"/>
      <c r="XDG42" s="173"/>
      <c r="XDH42" s="173"/>
      <c r="XDI42" s="173"/>
      <c r="XDJ42" s="173"/>
      <c r="XDK42" s="173"/>
      <c r="XDL42" s="173"/>
      <c r="XDM42" s="173"/>
      <c r="XDN42" s="173"/>
      <c r="XDO42" s="173"/>
      <c r="XDP42" s="173"/>
      <c r="XDQ42" s="173"/>
      <c r="XDR42" s="173"/>
      <c r="XDS42" s="173"/>
      <c r="XDT42" s="173"/>
      <c r="XDU42" s="173"/>
      <c r="XDV42" s="173"/>
      <c r="XDW42" s="173"/>
      <c r="XDX42" s="173"/>
      <c r="XDY42" s="173"/>
      <c r="XDZ42" s="173"/>
      <c r="XEA42" s="173"/>
      <c r="XEB42" s="173"/>
      <c r="XEC42" s="173"/>
      <c r="XED42" s="173"/>
      <c r="XEE42" s="173"/>
      <c r="XEF42" s="173"/>
      <c r="XEG42" s="173"/>
      <c r="XEH42" s="173"/>
      <c r="XEI42" s="173"/>
      <c r="XEJ42" s="173"/>
      <c r="XEK42" s="173"/>
      <c r="XEL42" s="173"/>
      <c r="XEM42" s="173"/>
      <c r="XEN42" s="173"/>
      <c r="XEO42" s="173"/>
      <c r="XEP42" s="173"/>
      <c r="XEQ42" s="173"/>
      <c r="XER42" s="173"/>
      <c r="XES42" s="173"/>
      <c r="XET42" s="173"/>
      <c r="XEU42" s="173"/>
      <c r="XEV42" s="173"/>
      <c r="XEW42" s="173"/>
      <c r="XEX42" s="173"/>
      <c r="XEY42" s="173"/>
      <c r="XEZ42" s="173"/>
      <c r="XFA42" s="173"/>
      <c r="XFB42" s="173"/>
      <c r="XFC42" s="173"/>
      <c r="XFD42" s="173"/>
    </row>
    <row r="43" spans="1:16 9984:16384">
      <c r="C43" s="6" t="s">
        <v>217</v>
      </c>
      <c r="D43" s="3" t="s">
        <v>4</v>
      </c>
      <c r="E43" s="3" t="s">
        <v>6</v>
      </c>
      <c r="F43" s="3" t="s">
        <v>5</v>
      </c>
      <c r="G43" s="4" t="s">
        <v>29</v>
      </c>
      <c r="H43" s="5" t="s">
        <v>30</v>
      </c>
      <c r="I43" s="5" t="s">
        <v>31</v>
      </c>
      <c r="J43" s="5" t="s">
        <v>32</v>
      </c>
      <c r="K43" s="7" t="s">
        <v>123</v>
      </c>
      <c r="L43" s="7" t="s">
        <v>124</v>
      </c>
      <c r="M43" s="7" t="s">
        <v>125</v>
      </c>
      <c r="N43" s="7" t="s">
        <v>126</v>
      </c>
      <c r="O43" s="7" t="s">
        <v>127</v>
      </c>
      <c r="NSZ43" s="173"/>
      <c r="NTA43" s="173"/>
      <c r="NTB43" s="173"/>
      <c r="NTC43" s="173"/>
      <c r="NTD43" s="173"/>
      <c r="NTE43" s="173"/>
      <c r="NTF43" s="173"/>
      <c r="NTG43" s="173"/>
      <c r="NTH43" s="173"/>
      <c r="NTI43" s="173"/>
      <c r="NTJ43" s="173"/>
      <c r="NTK43" s="173"/>
      <c r="NTL43" s="173"/>
      <c r="NTM43" s="173"/>
      <c r="NTN43" s="173"/>
      <c r="NTO43" s="173"/>
      <c r="NTP43" s="173"/>
      <c r="NTQ43" s="173"/>
      <c r="NTR43" s="173"/>
      <c r="NTS43" s="173"/>
      <c r="NTT43" s="173"/>
      <c r="NTU43" s="173"/>
      <c r="NTV43" s="173"/>
      <c r="NTW43" s="173"/>
      <c r="NTX43" s="173"/>
      <c r="NTY43" s="173"/>
      <c r="NTZ43" s="173"/>
      <c r="NUA43" s="173"/>
      <c r="NUB43" s="173"/>
      <c r="NUC43" s="173"/>
      <c r="NUD43" s="173"/>
      <c r="NUE43" s="173"/>
      <c r="NUF43" s="173"/>
      <c r="NUG43" s="173"/>
      <c r="NUH43" s="173"/>
      <c r="NUI43" s="173"/>
      <c r="NUJ43" s="173"/>
      <c r="NUK43" s="173"/>
      <c r="NUL43" s="173"/>
      <c r="NUM43" s="173"/>
      <c r="NUN43" s="173"/>
      <c r="NUO43" s="173"/>
      <c r="NUP43" s="173"/>
      <c r="NUQ43" s="173"/>
      <c r="NUR43" s="173"/>
      <c r="NUS43" s="173"/>
      <c r="NUT43" s="173"/>
      <c r="NUU43" s="173"/>
      <c r="NUV43" s="173"/>
      <c r="NUW43" s="173"/>
      <c r="NUX43" s="173"/>
      <c r="NUY43" s="173"/>
      <c r="NUZ43" s="173"/>
      <c r="NVA43" s="173"/>
      <c r="NVB43" s="173"/>
      <c r="NVC43" s="173"/>
      <c r="NVD43" s="173"/>
      <c r="NVE43" s="173"/>
      <c r="NVF43" s="173"/>
      <c r="NVG43" s="173"/>
      <c r="NVH43" s="173"/>
      <c r="NVI43" s="173"/>
      <c r="NVJ43" s="173"/>
      <c r="NVK43" s="173"/>
      <c r="NVL43" s="173"/>
      <c r="NVM43" s="173"/>
      <c r="NVN43" s="173"/>
      <c r="NVO43" s="173"/>
      <c r="NVP43" s="173"/>
      <c r="NVQ43" s="173"/>
      <c r="NVR43" s="173"/>
      <c r="NVS43" s="173"/>
      <c r="NVT43" s="173"/>
      <c r="NVU43" s="173"/>
      <c r="NVV43" s="173"/>
      <c r="NVW43" s="173"/>
      <c r="NVX43" s="173"/>
      <c r="NVY43" s="173"/>
      <c r="NVZ43" s="173"/>
      <c r="NWA43" s="173"/>
      <c r="NWB43" s="173"/>
      <c r="NWC43" s="173"/>
      <c r="NWD43" s="173"/>
      <c r="NWE43" s="173"/>
      <c r="NWF43" s="173"/>
      <c r="NWG43" s="173"/>
      <c r="NWH43" s="173"/>
      <c r="NWI43" s="173"/>
      <c r="NWJ43" s="173"/>
      <c r="NWK43" s="173"/>
      <c r="NWL43" s="173"/>
      <c r="NWM43" s="173"/>
      <c r="NWN43" s="173"/>
      <c r="NWO43" s="173"/>
      <c r="NWP43" s="173"/>
      <c r="NWQ43" s="173"/>
      <c r="NWR43" s="173"/>
      <c r="NWS43" s="173"/>
      <c r="NWT43" s="173"/>
      <c r="NWU43" s="173"/>
      <c r="NWV43" s="173"/>
      <c r="NWW43" s="173"/>
      <c r="NWX43" s="173"/>
      <c r="NWY43" s="173"/>
      <c r="NWZ43" s="173"/>
      <c r="NXA43" s="173"/>
      <c r="NXB43" s="173"/>
      <c r="NXC43" s="173"/>
      <c r="NXD43" s="173"/>
      <c r="NXE43" s="173"/>
      <c r="NXF43" s="173"/>
      <c r="NXG43" s="173"/>
      <c r="NXH43" s="173"/>
      <c r="NXI43" s="173"/>
      <c r="NXJ43" s="173"/>
      <c r="NXK43" s="173"/>
      <c r="NXL43" s="173"/>
      <c r="NXM43" s="173"/>
      <c r="NXN43" s="173"/>
      <c r="NXO43" s="173"/>
      <c r="NXP43" s="173"/>
      <c r="NXQ43" s="173"/>
      <c r="NXR43" s="173"/>
      <c r="NXS43" s="173"/>
      <c r="NXT43" s="173"/>
      <c r="NXU43" s="173"/>
      <c r="NXV43" s="173"/>
      <c r="NXW43" s="173"/>
      <c r="NXX43" s="173"/>
      <c r="NXY43" s="173"/>
      <c r="NXZ43" s="173"/>
      <c r="NYA43" s="173"/>
      <c r="NYB43" s="173"/>
      <c r="NYC43" s="173"/>
      <c r="NYD43" s="173"/>
      <c r="NYE43" s="173"/>
      <c r="NYF43" s="173"/>
      <c r="NYG43" s="173"/>
      <c r="NYH43" s="173"/>
      <c r="NYI43" s="173"/>
      <c r="NYJ43" s="173"/>
      <c r="NYK43" s="173"/>
      <c r="NYL43" s="173"/>
      <c r="NYM43" s="173"/>
      <c r="NYN43" s="173"/>
      <c r="NYO43" s="173"/>
      <c r="NYP43" s="173"/>
      <c r="NYQ43" s="173"/>
      <c r="NYR43" s="173"/>
      <c r="NYS43" s="173"/>
      <c r="NYT43" s="173"/>
      <c r="NYU43" s="173"/>
      <c r="NYV43" s="173"/>
      <c r="NYW43" s="173"/>
      <c r="NYX43" s="173"/>
      <c r="NYY43" s="173"/>
      <c r="NYZ43" s="173"/>
      <c r="NZA43" s="173"/>
      <c r="NZB43" s="173"/>
      <c r="NZC43" s="173"/>
      <c r="NZD43" s="173"/>
      <c r="NZE43" s="173"/>
      <c r="NZF43" s="173"/>
      <c r="NZG43" s="173"/>
      <c r="NZH43" s="173"/>
      <c r="NZI43" s="173"/>
      <c r="NZJ43" s="173"/>
      <c r="NZK43" s="173"/>
      <c r="NZL43" s="173"/>
      <c r="NZM43" s="173"/>
      <c r="NZN43" s="173"/>
      <c r="NZO43" s="173"/>
      <c r="NZP43" s="173"/>
      <c r="NZQ43" s="173"/>
      <c r="NZR43" s="173"/>
      <c r="NZS43" s="173"/>
      <c r="NZT43" s="173"/>
      <c r="NZU43" s="173"/>
      <c r="NZV43" s="173"/>
      <c r="NZW43" s="173"/>
      <c r="NZX43" s="173"/>
      <c r="NZY43" s="173"/>
      <c r="NZZ43" s="173"/>
      <c r="OAA43" s="173"/>
      <c r="OAB43" s="173"/>
      <c r="OAC43" s="173"/>
      <c r="OAD43" s="173"/>
      <c r="OAE43" s="173"/>
      <c r="OAF43" s="173"/>
      <c r="OAG43" s="173"/>
      <c r="OAH43" s="173"/>
      <c r="OAI43" s="173"/>
      <c r="OAJ43" s="173"/>
      <c r="OAK43" s="173"/>
      <c r="OAL43" s="173"/>
      <c r="OAM43" s="173"/>
      <c r="OAN43" s="173"/>
      <c r="OAO43" s="173"/>
      <c r="OAP43" s="173"/>
      <c r="OAQ43" s="173"/>
      <c r="OAR43" s="173"/>
      <c r="OAS43" s="173"/>
      <c r="OAT43" s="173"/>
      <c r="OAU43" s="173"/>
      <c r="OAV43" s="173"/>
      <c r="OAW43" s="173"/>
      <c r="OAX43" s="173"/>
      <c r="OAY43" s="173"/>
      <c r="OAZ43" s="173"/>
      <c r="OBA43" s="173"/>
      <c r="OBB43" s="173"/>
      <c r="OBC43" s="173"/>
      <c r="OBD43" s="173"/>
      <c r="OBE43" s="173"/>
      <c r="OBF43" s="173"/>
      <c r="OBG43" s="173"/>
      <c r="OBH43" s="173"/>
      <c r="OBI43" s="173"/>
      <c r="OBJ43" s="173"/>
      <c r="OBK43" s="173"/>
      <c r="OBL43" s="173"/>
      <c r="OBM43" s="173"/>
      <c r="OBN43" s="173"/>
      <c r="OBO43" s="173"/>
      <c r="OBP43" s="173"/>
      <c r="OBQ43" s="173"/>
      <c r="OBR43" s="173"/>
      <c r="OBS43" s="173"/>
      <c r="OBT43" s="173"/>
      <c r="OBU43" s="173"/>
      <c r="OBV43" s="173"/>
      <c r="OBW43" s="173"/>
      <c r="OBX43" s="173"/>
      <c r="OBY43" s="173"/>
      <c r="OBZ43" s="173"/>
      <c r="OCA43" s="173"/>
      <c r="OCB43" s="173"/>
      <c r="OCC43" s="173"/>
      <c r="OCD43" s="173"/>
      <c r="OCE43" s="173"/>
      <c r="OCF43" s="173"/>
      <c r="OCG43" s="173"/>
      <c r="OCH43" s="173"/>
      <c r="OCI43" s="173"/>
      <c r="OCJ43" s="173"/>
      <c r="OCK43" s="173"/>
      <c r="OCL43" s="173"/>
      <c r="OCM43" s="173"/>
      <c r="OCN43" s="173"/>
      <c r="OCO43" s="173"/>
      <c r="OCP43" s="173"/>
      <c r="OCQ43" s="173"/>
      <c r="OCR43" s="173"/>
      <c r="OCS43" s="173"/>
      <c r="OCT43" s="173"/>
      <c r="OCU43" s="173"/>
      <c r="OCV43" s="173"/>
      <c r="OCW43" s="173"/>
      <c r="OCX43" s="173"/>
      <c r="OCY43" s="173"/>
      <c r="OCZ43" s="173"/>
      <c r="ODA43" s="173"/>
      <c r="ODB43" s="173"/>
      <c r="ODC43" s="173"/>
      <c r="ODD43" s="173"/>
      <c r="ODE43" s="173"/>
      <c r="ODF43" s="173"/>
      <c r="ODG43" s="173"/>
      <c r="ODH43" s="173"/>
      <c r="ODI43" s="173"/>
      <c r="ODJ43" s="173"/>
      <c r="ODK43" s="173"/>
      <c r="ODL43" s="173"/>
      <c r="ODM43" s="173"/>
      <c r="ODN43" s="173"/>
      <c r="ODO43" s="173"/>
      <c r="ODP43" s="173"/>
      <c r="ODQ43" s="173"/>
      <c r="ODR43" s="173"/>
      <c r="ODS43" s="173"/>
      <c r="ODT43" s="173"/>
      <c r="ODU43" s="173"/>
      <c r="ODV43" s="173"/>
      <c r="ODW43" s="173"/>
      <c r="ODX43" s="173"/>
      <c r="ODY43" s="173"/>
      <c r="ODZ43" s="173"/>
      <c r="OEA43" s="173"/>
      <c r="OEB43" s="173"/>
      <c r="OEC43" s="173"/>
      <c r="OED43" s="173"/>
      <c r="OEE43" s="173"/>
      <c r="OEF43" s="173"/>
      <c r="OEG43" s="173"/>
      <c r="OEH43" s="173"/>
      <c r="OEI43" s="173"/>
      <c r="OEJ43" s="173"/>
      <c r="OEK43" s="173"/>
      <c r="OEL43" s="173"/>
      <c r="OEM43" s="173"/>
      <c r="OEN43" s="173"/>
      <c r="OEO43" s="173"/>
      <c r="OEP43" s="173"/>
      <c r="OEQ43" s="173"/>
      <c r="OER43" s="173"/>
      <c r="OES43" s="173"/>
      <c r="OET43" s="173"/>
      <c r="OEU43" s="173"/>
      <c r="OEV43" s="173"/>
      <c r="OEW43" s="173"/>
      <c r="OEX43" s="173"/>
      <c r="OEY43" s="173"/>
      <c r="OEZ43" s="173"/>
      <c r="OFA43" s="173"/>
      <c r="OFB43" s="173"/>
      <c r="OFC43" s="173"/>
      <c r="OFD43" s="173"/>
      <c r="OFE43" s="173"/>
      <c r="OFF43" s="173"/>
      <c r="OFG43" s="173"/>
      <c r="OFH43" s="173"/>
      <c r="OFI43" s="173"/>
      <c r="OFJ43" s="173"/>
      <c r="OFK43" s="173"/>
      <c r="OFL43" s="173"/>
      <c r="OFM43" s="173"/>
      <c r="OFN43" s="173"/>
      <c r="OFO43" s="173"/>
      <c r="OFP43" s="173"/>
      <c r="OFQ43" s="173"/>
      <c r="OFR43" s="173"/>
      <c r="OFS43" s="173"/>
      <c r="OFT43" s="173"/>
      <c r="OFU43" s="173"/>
      <c r="OFV43" s="173"/>
      <c r="OFW43" s="173"/>
      <c r="OFX43" s="173"/>
      <c r="OFY43" s="173"/>
      <c r="OFZ43" s="173"/>
      <c r="OGA43" s="173"/>
      <c r="OGB43" s="173"/>
      <c r="OGC43" s="173"/>
      <c r="OGD43" s="173"/>
      <c r="OGE43" s="173"/>
      <c r="OGF43" s="173"/>
      <c r="OGG43" s="173"/>
      <c r="OGH43" s="173"/>
      <c r="OGI43" s="173"/>
      <c r="OGJ43" s="173"/>
      <c r="OGK43" s="173"/>
      <c r="OGL43" s="173"/>
      <c r="OGM43" s="173"/>
      <c r="OGN43" s="173"/>
      <c r="OGO43" s="173"/>
      <c r="OGP43" s="173"/>
      <c r="OGQ43" s="173"/>
      <c r="OGR43" s="173"/>
      <c r="OGS43" s="173"/>
      <c r="OGT43" s="173"/>
      <c r="OGU43" s="173"/>
      <c r="OGV43" s="173"/>
      <c r="OGW43" s="173"/>
      <c r="OGX43" s="173"/>
      <c r="OGY43" s="173"/>
      <c r="OGZ43" s="173"/>
      <c r="OHA43" s="173"/>
      <c r="OHB43" s="173"/>
      <c r="OHC43" s="173"/>
      <c r="OHD43" s="173"/>
      <c r="OHE43" s="173"/>
      <c r="OHF43" s="173"/>
      <c r="OHG43" s="173"/>
      <c r="OHH43" s="173"/>
      <c r="OHI43" s="173"/>
      <c r="OHJ43" s="173"/>
      <c r="OHK43" s="173"/>
      <c r="OHL43" s="173"/>
      <c r="OHM43" s="173"/>
      <c r="OHN43" s="173"/>
      <c r="OHO43" s="173"/>
      <c r="OHP43" s="173"/>
      <c r="OHQ43" s="173"/>
      <c r="OHR43" s="173"/>
      <c r="OHS43" s="173"/>
      <c r="OHT43" s="173"/>
      <c r="OHU43" s="173"/>
      <c r="OHV43" s="173"/>
      <c r="OHW43" s="173"/>
      <c r="OHX43" s="173"/>
      <c r="OHY43" s="173"/>
      <c r="OHZ43" s="173"/>
      <c r="OIA43" s="173"/>
      <c r="OIB43" s="173"/>
      <c r="OIC43" s="173"/>
      <c r="OID43" s="173"/>
      <c r="OIE43" s="173"/>
      <c r="OIF43" s="173"/>
      <c r="OIG43" s="173"/>
      <c r="OIH43" s="173"/>
      <c r="OII43" s="173"/>
      <c r="OIJ43" s="173"/>
      <c r="OIK43" s="173"/>
      <c r="OIL43" s="173"/>
      <c r="OIM43" s="173"/>
      <c r="OIN43" s="173"/>
      <c r="OIO43" s="173"/>
      <c r="OIP43" s="173"/>
      <c r="OIQ43" s="173"/>
      <c r="OIR43" s="173"/>
      <c r="OIS43" s="173"/>
      <c r="OIT43" s="173"/>
      <c r="OIU43" s="173"/>
      <c r="OIV43" s="173"/>
      <c r="OIW43" s="173"/>
      <c r="OIX43" s="173"/>
      <c r="OIY43" s="173"/>
      <c r="OIZ43" s="173"/>
      <c r="OJA43" s="173"/>
      <c r="OJB43" s="173"/>
      <c r="OJC43" s="173"/>
      <c r="OJD43" s="173"/>
      <c r="OJE43" s="173"/>
      <c r="OJF43" s="173"/>
      <c r="OJG43" s="173"/>
      <c r="OJH43" s="173"/>
      <c r="OJI43" s="173"/>
      <c r="OJJ43" s="173"/>
      <c r="OJK43" s="173"/>
      <c r="OJL43" s="173"/>
      <c r="OJM43" s="173"/>
      <c r="OJN43" s="173"/>
      <c r="OJO43" s="173"/>
      <c r="OJP43" s="173"/>
      <c r="OJQ43" s="173"/>
      <c r="OJR43" s="173"/>
      <c r="OJS43" s="173"/>
      <c r="OJT43" s="173"/>
      <c r="OJU43" s="173"/>
      <c r="OJV43" s="173"/>
      <c r="OJW43" s="173"/>
      <c r="OJX43" s="173"/>
      <c r="OJY43" s="173"/>
      <c r="OJZ43" s="173"/>
      <c r="OKA43" s="173"/>
      <c r="OKB43" s="173"/>
      <c r="OKC43" s="173"/>
      <c r="OKD43" s="173"/>
      <c r="OKE43" s="173"/>
      <c r="OKF43" s="173"/>
      <c r="OKG43" s="173"/>
      <c r="OKH43" s="173"/>
      <c r="OKI43" s="173"/>
      <c r="OKJ43" s="173"/>
      <c r="OKK43" s="173"/>
      <c r="OKL43" s="173"/>
      <c r="OKM43" s="173"/>
      <c r="OKN43" s="173"/>
      <c r="OKO43" s="173"/>
      <c r="OKP43" s="173"/>
      <c r="OKQ43" s="173"/>
      <c r="OKR43" s="173"/>
      <c r="OKS43" s="173"/>
      <c r="OKT43" s="173"/>
      <c r="OKU43" s="173"/>
      <c r="OKV43" s="173"/>
      <c r="OKW43" s="173"/>
      <c r="OKX43" s="173"/>
      <c r="OKY43" s="173"/>
      <c r="OKZ43" s="173"/>
      <c r="OLA43" s="173"/>
      <c r="OLB43" s="173"/>
      <c r="OLC43" s="173"/>
      <c r="OLD43" s="173"/>
      <c r="OLE43" s="173"/>
      <c r="OLF43" s="173"/>
      <c r="OLG43" s="173"/>
      <c r="OLH43" s="173"/>
      <c r="OLI43" s="173"/>
      <c r="OLJ43" s="173"/>
      <c r="OLK43" s="173"/>
      <c r="OLL43" s="173"/>
      <c r="OLM43" s="173"/>
      <c r="OLN43" s="173"/>
      <c r="OLO43" s="173"/>
      <c r="OLP43" s="173"/>
      <c r="OLQ43" s="173"/>
      <c r="OLR43" s="173"/>
      <c r="OLS43" s="173"/>
      <c r="OLT43" s="173"/>
      <c r="OLU43" s="173"/>
      <c r="OLV43" s="173"/>
      <c r="OLW43" s="173"/>
      <c r="OLX43" s="173"/>
      <c r="OLY43" s="173"/>
      <c r="OLZ43" s="173"/>
      <c r="OMA43" s="173"/>
      <c r="OMB43" s="173"/>
      <c r="OMC43" s="173"/>
      <c r="OMD43" s="173"/>
      <c r="OME43" s="173"/>
      <c r="OMF43" s="173"/>
      <c r="OMG43" s="173"/>
      <c r="OMH43" s="173"/>
      <c r="OMI43" s="173"/>
      <c r="OMJ43" s="173"/>
      <c r="OMK43" s="173"/>
      <c r="OML43" s="173"/>
      <c r="OMM43" s="173"/>
      <c r="OMN43" s="173"/>
      <c r="OMO43" s="173"/>
      <c r="OMP43" s="173"/>
      <c r="OMQ43" s="173"/>
      <c r="OMR43" s="173"/>
      <c r="OMS43" s="173"/>
      <c r="OMT43" s="173"/>
      <c r="OMU43" s="173"/>
      <c r="OMV43" s="173"/>
      <c r="OMW43" s="173"/>
      <c r="OMX43" s="173"/>
      <c r="OMY43" s="173"/>
      <c r="OMZ43" s="173"/>
      <c r="ONA43" s="173"/>
      <c r="ONB43" s="173"/>
      <c r="ONC43" s="173"/>
      <c r="OND43" s="173"/>
      <c r="ONE43" s="173"/>
      <c r="ONF43" s="173"/>
      <c r="ONG43" s="173"/>
      <c r="ONH43" s="173"/>
      <c r="ONI43" s="173"/>
      <c r="ONJ43" s="173"/>
      <c r="ONK43" s="173"/>
      <c r="ONL43" s="173"/>
      <c r="ONM43" s="173"/>
      <c r="ONN43" s="173"/>
      <c r="ONO43" s="173"/>
      <c r="ONP43" s="173"/>
      <c r="ONQ43" s="173"/>
      <c r="ONR43" s="173"/>
      <c r="ONS43" s="173"/>
      <c r="ONT43" s="173"/>
      <c r="ONU43" s="173"/>
      <c r="ONV43" s="173"/>
      <c r="ONW43" s="173"/>
      <c r="ONX43" s="173"/>
      <c r="ONY43" s="173"/>
      <c r="ONZ43" s="173"/>
      <c r="OOA43" s="173"/>
      <c r="OOB43" s="173"/>
      <c r="OOC43" s="173"/>
      <c r="OOD43" s="173"/>
      <c r="OOE43" s="173"/>
      <c r="OOF43" s="173"/>
      <c r="OOG43" s="173"/>
      <c r="OOH43" s="173"/>
      <c r="OOI43" s="173"/>
      <c r="OOJ43" s="173"/>
      <c r="OOK43" s="173"/>
      <c r="OOL43" s="173"/>
      <c r="OOM43" s="173"/>
      <c r="OON43" s="173"/>
      <c r="OOO43" s="173"/>
      <c r="OOP43" s="173"/>
      <c r="OOQ43" s="173"/>
      <c r="OOR43" s="173"/>
      <c r="OOS43" s="173"/>
      <c r="OOT43" s="173"/>
      <c r="OOU43" s="173"/>
      <c r="OOV43" s="173"/>
      <c r="OOW43" s="173"/>
      <c r="OOX43" s="173"/>
      <c r="OOY43" s="173"/>
      <c r="OOZ43" s="173"/>
      <c r="OPA43" s="173"/>
      <c r="OPB43" s="173"/>
      <c r="OPC43" s="173"/>
      <c r="OPD43" s="173"/>
      <c r="OPE43" s="173"/>
      <c r="OPF43" s="173"/>
      <c r="OPG43" s="173"/>
      <c r="OPH43" s="173"/>
      <c r="OPI43" s="173"/>
      <c r="OPJ43" s="173"/>
      <c r="OPK43" s="173"/>
      <c r="OPL43" s="173"/>
      <c r="OPM43" s="173"/>
      <c r="OPN43" s="173"/>
      <c r="OPO43" s="173"/>
      <c r="OPP43" s="173"/>
      <c r="OPQ43" s="173"/>
      <c r="OPR43" s="173"/>
      <c r="OPS43" s="173"/>
      <c r="OPT43" s="173"/>
      <c r="OPU43" s="173"/>
      <c r="OPV43" s="173"/>
      <c r="OPW43" s="173"/>
      <c r="OPX43" s="173"/>
      <c r="OPY43" s="173"/>
      <c r="OPZ43" s="173"/>
      <c r="OQA43" s="173"/>
      <c r="OQB43" s="173"/>
      <c r="OQC43" s="173"/>
      <c r="OQD43" s="173"/>
      <c r="OQE43" s="173"/>
      <c r="OQF43" s="173"/>
      <c r="OQG43" s="173"/>
      <c r="OQH43" s="173"/>
      <c r="OQI43" s="173"/>
      <c r="OQJ43" s="173"/>
      <c r="OQK43" s="173"/>
      <c r="OQL43" s="173"/>
      <c r="OQM43" s="173"/>
      <c r="OQN43" s="173"/>
      <c r="OQO43" s="173"/>
      <c r="OQP43" s="173"/>
      <c r="OQQ43" s="173"/>
      <c r="OQR43" s="173"/>
      <c r="OQS43" s="173"/>
      <c r="OQT43" s="173"/>
      <c r="OQU43" s="173"/>
      <c r="OQV43" s="173"/>
      <c r="OQW43" s="173"/>
      <c r="OQX43" s="173"/>
      <c r="OQY43" s="173"/>
      <c r="OQZ43" s="173"/>
      <c r="ORA43" s="173"/>
      <c r="ORB43" s="173"/>
      <c r="ORC43" s="173"/>
      <c r="ORD43" s="173"/>
      <c r="ORE43" s="173"/>
      <c r="ORF43" s="173"/>
      <c r="ORG43" s="173"/>
      <c r="ORH43" s="173"/>
      <c r="ORI43" s="173"/>
      <c r="ORJ43" s="173"/>
      <c r="ORK43" s="173"/>
      <c r="ORL43" s="173"/>
      <c r="ORM43" s="173"/>
      <c r="ORN43" s="173"/>
      <c r="ORO43" s="173"/>
      <c r="ORP43" s="173"/>
      <c r="ORQ43" s="173"/>
      <c r="ORR43" s="173"/>
      <c r="ORS43" s="173"/>
      <c r="ORT43" s="173"/>
      <c r="ORU43" s="173"/>
      <c r="ORV43" s="173"/>
      <c r="ORW43" s="173"/>
      <c r="ORX43" s="173"/>
      <c r="ORY43" s="173"/>
      <c r="ORZ43" s="173"/>
      <c r="OSA43" s="173"/>
      <c r="OSB43" s="173"/>
      <c r="OSC43" s="173"/>
      <c r="OSD43" s="173"/>
      <c r="OSE43" s="173"/>
      <c r="OSF43" s="173"/>
      <c r="OSG43" s="173"/>
      <c r="OSH43" s="173"/>
      <c r="OSI43" s="173"/>
      <c r="OSJ43" s="173"/>
      <c r="OSK43" s="173"/>
      <c r="OSL43" s="173"/>
      <c r="OSM43" s="173"/>
      <c r="OSN43" s="173"/>
      <c r="OSO43" s="173"/>
      <c r="OSP43" s="173"/>
      <c r="OSQ43" s="173"/>
      <c r="OSR43" s="173"/>
      <c r="OSS43" s="173"/>
      <c r="OST43" s="173"/>
      <c r="OSU43" s="173"/>
      <c r="OSV43" s="173"/>
      <c r="OSW43" s="173"/>
      <c r="OSX43" s="173"/>
      <c r="OSY43" s="173"/>
      <c r="OSZ43" s="173"/>
      <c r="OTA43" s="173"/>
      <c r="OTB43" s="173"/>
      <c r="OTC43" s="173"/>
      <c r="OTD43" s="173"/>
      <c r="OTE43" s="173"/>
      <c r="OTF43" s="173"/>
      <c r="OTG43" s="173"/>
      <c r="OTH43" s="173"/>
      <c r="OTI43" s="173"/>
      <c r="OTJ43" s="173"/>
      <c r="OTK43" s="173"/>
      <c r="OTL43" s="173"/>
      <c r="OTM43" s="173"/>
      <c r="OTN43" s="173"/>
      <c r="OTO43" s="173"/>
      <c r="OTP43" s="173"/>
      <c r="OTQ43" s="173"/>
      <c r="OTR43" s="173"/>
      <c r="OTS43" s="173"/>
      <c r="OTT43" s="173"/>
      <c r="OTU43" s="173"/>
      <c r="OTV43" s="173"/>
      <c r="OTW43" s="173"/>
      <c r="OTX43" s="173"/>
      <c r="OTY43" s="173"/>
      <c r="OTZ43" s="173"/>
      <c r="OUA43" s="173"/>
      <c r="OUB43" s="173"/>
      <c r="OUC43" s="173"/>
      <c r="OUD43" s="173"/>
      <c r="OUE43" s="173"/>
      <c r="OUF43" s="173"/>
      <c r="OUG43" s="173"/>
      <c r="OUH43" s="173"/>
      <c r="OUI43" s="173"/>
      <c r="OUJ43" s="173"/>
      <c r="OUK43" s="173"/>
      <c r="OUL43" s="173"/>
      <c r="OUM43" s="173"/>
      <c r="OUN43" s="173"/>
      <c r="OUO43" s="173"/>
      <c r="OUP43" s="173"/>
      <c r="OUQ43" s="173"/>
      <c r="OUR43" s="173"/>
      <c r="OUS43" s="173"/>
      <c r="OUT43" s="173"/>
      <c r="OUU43" s="173"/>
      <c r="OUV43" s="173"/>
      <c r="OUW43" s="173"/>
      <c r="OUX43" s="173"/>
      <c r="OUY43" s="173"/>
      <c r="OUZ43" s="173"/>
      <c r="OVA43" s="173"/>
      <c r="OVB43" s="173"/>
      <c r="OVC43" s="173"/>
      <c r="OVD43" s="173"/>
      <c r="OVE43" s="173"/>
      <c r="OVF43" s="173"/>
      <c r="OVG43" s="173"/>
      <c r="OVH43" s="173"/>
      <c r="OVI43" s="173"/>
      <c r="OVJ43" s="173"/>
      <c r="OVK43" s="173"/>
      <c r="OVL43" s="173"/>
      <c r="OVM43" s="173"/>
      <c r="OVN43" s="173"/>
      <c r="OVO43" s="173"/>
      <c r="OVP43" s="173"/>
      <c r="OVQ43" s="173"/>
      <c r="OVR43" s="173"/>
      <c r="OVS43" s="173"/>
      <c r="OVT43" s="173"/>
      <c r="OVU43" s="173"/>
      <c r="OVV43" s="173"/>
      <c r="OVW43" s="173"/>
      <c r="OVX43" s="173"/>
      <c r="OVY43" s="173"/>
      <c r="OVZ43" s="173"/>
      <c r="OWA43" s="173"/>
      <c r="OWB43" s="173"/>
      <c r="OWC43" s="173"/>
      <c r="OWD43" s="173"/>
      <c r="OWE43" s="173"/>
      <c r="OWF43" s="173"/>
      <c r="OWG43" s="173"/>
      <c r="OWH43" s="173"/>
      <c r="OWI43" s="173"/>
      <c r="OWJ43" s="173"/>
      <c r="OWK43" s="173"/>
      <c r="OWL43" s="173"/>
      <c r="OWM43" s="173"/>
      <c r="OWN43" s="173"/>
      <c r="OWO43" s="173"/>
      <c r="OWP43" s="173"/>
      <c r="OWQ43" s="173"/>
      <c r="OWR43" s="173"/>
      <c r="OWS43" s="173"/>
      <c r="OWT43" s="173"/>
      <c r="OWU43" s="173"/>
      <c r="OWV43" s="173"/>
      <c r="OWW43" s="173"/>
      <c r="OWX43" s="173"/>
      <c r="OWY43" s="173"/>
      <c r="OWZ43" s="173"/>
      <c r="OXA43" s="173"/>
      <c r="OXB43" s="173"/>
      <c r="OXC43" s="173"/>
      <c r="OXD43" s="173"/>
      <c r="OXE43" s="173"/>
      <c r="OXF43" s="173"/>
      <c r="OXG43" s="173"/>
      <c r="OXH43" s="173"/>
      <c r="OXI43" s="173"/>
      <c r="OXJ43" s="173"/>
      <c r="OXK43" s="173"/>
      <c r="OXL43" s="173"/>
      <c r="OXM43" s="173"/>
      <c r="OXN43" s="173"/>
      <c r="OXO43" s="173"/>
      <c r="OXP43" s="173"/>
      <c r="OXQ43" s="173"/>
      <c r="OXR43" s="173"/>
      <c r="OXS43" s="173"/>
      <c r="OXT43" s="173"/>
      <c r="OXU43" s="173"/>
      <c r="OXV43" s="173"/>
      <c r="OXW43" s="173"/>
      <c r="OXX43" s="173"/>
      <c r="OXY43" s="173"/>
      <c r="OXZ43" s="173"/>
      <c r="OYA43" s="173"/>
      <c r="OYB43" s="173"/>
      <c r="OYC43" s="173"/>
      <c r="OYD43" s="173"/>
      <c r="OYE43" s="173"/>
      <c r="OYF43" s="173"/>
      <c r="OYG43" s="173"/>
      <c r="OYH43" s="173"/>
      <c r="OYI43" s="173"/>
      <c r="OYJ43" s="173"/>
      <c r="OYK43" s="173"/>
      <c r="OYL43" s="173"/>
      <c r="OYM43" s="173"/>
      <c r="OYN43" s="173"/>
      <c r="OYO43" s="173"/>
      <c r="OYP43" s="173"/>
      <c r="OYQ43" s="173"/>
      <c r="OYR43" s="173"/>
      <c r="OYS43" s="173"/>
      <c r="OYT43" s="173"/>
      <c r="OYU43" s="173"/>
      <c r="OYV43" s="173"/>
      <c r="OYW43" s="173"/>
      <c r="OYX43" s="173"/>
      <c r="OYY43" s="173"/>
      <c r="OYZ43" s="173"/>
      <c r="OZA43" s="173"/>
      <c r="OZB43" s="173"/>
      <c r="OZC43" s="173"/>
      <c r="OZD43" s="173"/>
      <c r="OZE43" s="173"/>
      <c r="OZF43" s="173"/>
      <c r="OZG43" s="173"/>
      <c r="OZH43" s="173"/>
      <c r="OZI43" s="173"/>
      <c r="OZJ43" s="173"/>
      <c r="OZK43" s="173"/>
      <c r="OZL43" s="173"/>
      <c r="OZM43" s="173"/>
      <c r="OZN43" s="173"/>
      <c r="OZO43" s="173"/>
      <c r="OZP43" s="173"/>
      <c r="OZQ43" s="173"/>
      <c r="OZR43" s="173"/>
      <c r="OZS43" s="173"/>
      <c r="OZT43" s="173"/>
      <c r="OZU43" s="173"/>
      <c r="OZV43" s="173"/>
      <c r="OZW43" s="173"/>
      <c r="OZX43" s="173"/>
      <c r="OZY43" s="173"/>
      <c r="OZZ43" s="173"/>
      <c r="PAA43" s="173"/>
      <c r="PAB43" s="173"/>
      <c r="PAC43" s="173"/>
      <c r="PAD43" s="173"/>
      <c r="PAE43" s="173"/>
      <c r="PAF43" s="173"/>
      <c r="PAG43" s="173"/>
      <c r="PAH43" s="173"/>
      <c r="PAI43" s="173"/>
      <c r="PAJ43" s="173"/>
      <c r="PAK43" s="173"/>
      <c r="PAL43" s="173"/>
      <c r="PAM43" s="173"/>
      <c r="PAN43" s="173"/>
      <c r="PAO43" s="173"/>
      <c r="PAP43" s="173"/>
      <c r="PAQ43" s="173"/>
      <c r="PAR43" s="173"/>
      <c r="PAS43" s="173"/>
      <c r="PAT43" s="173"/>
      <c r="PAU43" s="173"/>
      <c r="PAV43" s="173"/>
      <c r="PAW43" s="173"/>
      <c r="PAX43" s="173"/>
      <c r="PAY43" s="173"/>
      <c r="PAZ43" s="173"/>
      <c r="PBA43" s="173"/>
      <c r="PBB43" s="173"/>
      <c r="PBC43" s="173"/>
      <c r="PBD43" s="173"/>
      <c r="PBE43" s="173"/>
      <c r="PBF43" s="173"/>
      <c r="PBG43" s="173"/>
      <c r="PBH43" s="173"/>
      <c r="PBI43" s="173"/>
      <c r="PBJ43" s="173"/>
      <c r="PBK43" s="173"/>
      <c r="PBL43" s="173"/>
      <c r="PBM43" s="173"/>
      <c r="PBN43" s="173"/>
      <c r="PBO43" s="173"/>
      <c r="PBP43" s="173"/>
      <c r="PBQ43" s="173"/>
      <c r="PBR43" s="173"/>
      <c r="PBS43" s="173"/>
      <c r="PBT43" s="173"/>
      <c r="PBU43" s="173"/>
      <c r="PBV43" s="173"/>
      <c r="PBW43" s="173"/>
      <c r="PBX43" s="173"/>
      <c r="PBY43" s="173"/>
      <c r="PBZ43" s="173"/>
      <c r="PCA43" s="173"/>
      <c r="PCB43" s="173"/>
      <c r="PCC43" s="173"/>
      <c r="PCD43" s="173"/>
      <c r="PCE43" s="173"/>
      <c r="PCF43" s="173"/>
      <c r="PCG43" s="173"/>
      <c r="PCH43" s="173"/>
      <c r="PCI43" s="173"/>
      <c r="PCJ43" s="173"/>
      <c r="PCK43" s="173"/>
      <c r="PCL43" s="173"/>
      <c r="PCM43" s="173"/>
      <c r="PCN43" s="173"/>
      <c r="PCO43" s="173"/>
      <c r="PCP43" s="173"/>
      <c r="PCQ43" s="173"/>
      <c r="PCR43" s="173"/>
      <c r="PCS43" s="173"/>
      <c r="PCT43" s="173"/>
      <c r="PCU43" s="173"/>
      <c r="PCV43" s="173"/>
      <c r="PCW43" s="173"/>
      <c r="PCX43" s="173"/>
      <c r="PCY43" s="173"/>
      <c r="PCZ43" s="173"/>
      <c r="PDA43" s="173"/>
      <c r="PDB43" s="173"/>
      <c r="PDC43" s="173"/>
      <c r="PDD43" s="173"/>
      <c r="PDE43" s="173"/>
      <c r="PDF43" s="173"/>
      <c r="PDG43" s="173"/>
      <c r="PDH43" s="173"/>
      <c r="PDI43" s="173"/>
      <c r="PDJ43" s="173"/>
      <c r="PDK43" s="173"/>
      <c r="PDL43" s="173"/>
      <c r="PDM43" s="173"/>
      <c r="PDN43" s="173"/>
      <c r="PDO43" s="173"/>
      <c r="PDP43" s="173"/>
      <c r="PDQ43" s="173"/>
      <c r="PDR43" s="173"/>
      <c r="PDS43" s="173"/>
      <c r="PDT43" s="173"/>
      <c r="PDU43" s="173"/>
      <c r="PDV43" s="173"/>
      <c r="PDW43" s="173"/>
      <c r="PDX43" s="173"/>
      <c r="PDY43" s="173"/>
      <c r="PDZ43" s="173"/>
      <c r="PEA43" s="173"/>
      <c r="PEB43" s="173"/>
      <c r="PEC43" s="173"/>
      <c r="PED43" s="173"/>
      <c r="PEE43" s="173"/>
      <c r="PEF43" s="173"/>
      <c r="PEG43" s="173"/>
      <c r="PEH43" s="173"/>
      <c r="PEI43" s="173"/>
      <c r="PEJ43" s="173"/>
      <c r="PEK43" s="173"/>
      <c r="PEL43" s="173"/>
      <c r="PEM43" s="173"/>
      <c r="PEN43" s="173"/>
      <c r="PEO43" s="173"/>
      <c r="PEP43" s="173"/>
      <c r="PEQ43" s="173"/>
      <c r="PER43" s="173"/>
      <c r="PES43" s="173"/>
      <c r="PET43" s="173"/>
      <c r="PEU43" s="173"/>
      <c r="PEV43" s="173"/>
      <c r="PEW43" s="173"/>
      <c r="PEX43" s="173"/>
      <c r="PEY43" s="173"/>
      <c r="PEZ43" s="173"/>
      <c r="PFA43" s="173"/>
      <c r="PFB43" s="173"/>
      <c r="PFC43" s="173"/>
      <c r="PFD43" s="173"/>
      <c r="PFE43" s="173"/>
      <c r="PFF43" s="173"/>
      <c r="PFG43" s="173"/>
      <c r="PFH43" s="173"/>
      <c r="PFI43" s="173"/>
      <c r="PFJ43" s="173"/>
      <c r="PFK43" s="173"/>
      <c r="PFL43" s="173"/>
      <c r="PFM43" s="173"/>
      <c r="PFN43" s="173"/>
      <c r="PFO43" s="173"/>
      <c r="PFP43" s="173"/>
      <c r="PFQ43" s="173"/>
      <c r="PFR43" s="173"/>
      <c r="PFS43" s="173"/>
      <c r="PFT43" s="173"/>
      <c r="PFU43" s="173"/>
      <c r="PFV43" s="173"/>
      <c r="PFW43" s="173"/>
      <c r="PFX43" s="173"/>
      <c r="PFY43" s="173"/>
      <c r="PFZ43" s="173"/>
      <c r="PGA43" s="173"/>
      <c r="PGB43" s="173"/>
      <c r="PGC43" s="173"/>
      <c r="PGD43" s="173"/>
      <c r="PGE43" s="173"/>
      <c r="PGF43" s="173"/>
      <c r="PGG43" s="173"/>
      <c r="PGH43" s="173"/>
      <c r="PGI43" s="173"/>
      <c r="PGJ43" s="173"/>
      <c r="PGK43" s="173"/>
      <c r="PGL43" s="173"/>
      <c r="PGM43" s="173"/>
      <c r="PGN43" s="173"/>
      <c r="PGO43" s="173"/>
      <c r="PGP43" s="173"/>
      <c r="PGQ43" s="173"/>
      <c r="PGR43" s="173"/>
      <c r="PGS43" s="173"/>
      <c r="PGT43" s="173"/>
      <c r="PGU43" s="173"/>
      <c r="PGV43" s="173"/>
      <c r="PGW43" s="173"/>
      <c r="PGX43" s="173"/>
      <c r="PGY43" s="173"/>
      <c r="PGZ43" s="173"/>
      <c r="PHA43" s="173"/>
      <c r="PHB43" s="173"/>
      <c r="PHC43" s="173"/>
      <c r="PHD43" s="173"/>
      <c r="PHE43" s="173"/>
      <c r="PHF43" s="173"/>
      <c r="PHG43" s="173"/>
      <c r="PHH43" s="173"/>
      <c r="PHI43" s="173"/>
      <c r="PHJ43" s="173"/>
      <c r="PHK43" s="173"/>
      <c r="PHL43" s="173"/>
      <c r="PHM43" s="173"/>
      <c r="PHN43" s="173"/>
      <c r="PHO43" s="173"/>
      <c r="PHP43" s="173"/>
      <c r="PHQ43" s="173"/>
      <c r="PHR43" s="173"/>
      <c r="PHS43" s="173"/>
      <c r="PHT43" s="173"/>
      <c r="PHU43" s="173"/>
      <c r="PHV43" s="173"/>
      <c r="PHW43" s="173"/>
      <c r="PHX43" s="173"/>
      <c r="PHY43" s="173"/>
      <c r="PHZ43" s="173"/>
      <c r="PIA43" s="173"/>
      <c r="PIB43" s="173"/>
      <c r="PIC43" s="173"/>
      <c r="PID43" s="173"/>
      <c r="PIE43" s="173"/>
      <c r="PIF43" s="173"/>
      <c r="PIG43" s="173"/>
      <c r="PIH43" s="173"/>
      <c r="PII43" s="173"/>
      <c r="PIJ43" s="173"/>
      <c r="PIK43" s="173"/>
      <c r="PIL43" s="173"/>
      <c r="PIM43" s="173"/>
      <c r="PIN43" s="173"/>
      <c r="PIO43" s="173"/>
      <c r="PIP43" s="173"/>
      <c r="PIQ43" s="173"/>
      <c r="PIR43" s="173"/>
      <c r="PIS43" s="173"/>
      <c r="PIT43" s="173"/>
      <c r="PIU43" s="173"/>
      <c r="PIV43" s="173"/>
      <c r="PIW43" s="173"/>
      <c r="PIX43" s="173"/>
      <c r="PIY43" s="173"/>
      <c r="PIZ43" s="173"/>
      <c r="PJA43" s="173"/>
      <c r="PJB43" s="173"/>
      <c r="PJC43" s="173"/>
      <c r="PJD43" s="173"/>
      <c r="PJE43" s="173"/>
      <c r="PJF43" s="173"/>
      <c r="PJG43" s="173"/>
      <c r="PJH43" s="173"/>
      <c r="PJI43" s="173"/>
      <c r="PJJ43" s="173"/>
      <c r="PJK43" s="173"/>
      <c r="PJL43" s="173"/>
      <c r="PJM43" s="173"/>
      <c r="PJN43" s="173"/>
      <c r="PJO43" s="173"/>
      <c r="PJP43" s="173"/>
      <c r="PJQ43" s="173"/>
      <c r="PJR43" s="173"/>
      <c r="PJS43" s="173"/>
      <c r="PJT43" s="173"/>
      <c r="PJU43" s="173"/>
      <c r="PJV43" s="173"/>
      <c r="PJW43" s="173"/>
      <c r="PJX43" s="173"/>
      <c r="PJY43" s="173"/>
      <c r="PJZ43" s="173"/>
      <c r="PKA43" s="173"/>
      <c r="PKB43" s="173"/>
      <c r="PKC43" s="173"/>
      <c r="PKD43" s="173"/>
      <c r="PKE43" s="173"/>
      <c r="PKF43" s="173"/>
      <c r="PKG43" s="173"/>
      <c r="PKH43" s="173"/>
      <c r="PKI43" s="173"/>
      <c r="PKJ43" s="173"/>
      <c r="PKK43" s="173"/>
      <c r="PKL43" s="173"/>
      <c r="PKM43" s="173"/>
      <c r="PKN43" s="173"/>
      <c r="PKO43" s="173"/>
      <c r="PKP43" s="173"/>
      <c r="PKQ43" s="173"/>
      <c r="PKR43" s="173"/>
      <c r="PKS43" s="173"/>
      <c r="PKT43" s="173"/>
      <c r="PKU43" s="173"/>
      <c r="PKV43" s="173"/>
      <c r="PKW43" s="173"/>
      <c r="PKX43" s="173"/>
      <c r="PKY43" s="173"/>
      <c r="PKZ43" s="173"/>
      <c r="PLA43" s="173"/>
      <c r="PLB43" s="173"/>
      <c r="PLC43" s="173"/>
      <c r="PLD43" s="173"/>
      <c r="PLE43" s="173"/>
      <c r="PLF43" s="173"/>
      <c r="PLG43" s="173"/>
      <c r="PLH43" s="173"/>
      <c r="PLI43" s="173"/>
      <c r="PLJ43" s="173"/>
      <c r="PLK43" s="173"/>
      <c r="PLL43" s="173"/>
      <c r="PLM43" s="173"/>
      <c r="PLN43" s="173"/>
      <c r="PLO43" s="173"/>
      <c r="PLP43" s="173"/>
      <c r="PLQ43" s="173"/>
      <c r="PLR43" s="173"/>
      <c r="PLS43" s="173"/>
      <c r="PLT43" s="173"/>
      <c r="PLU43" s="173"/>
      <c r="PLV43" s="173"/>
      <c r="PLW43" s="173"/>
      <c r="PLX43" s="173"/>
      <c r="PLY43" s="173"/>
      <c r="PLZ43" s="173"/>
      <c r="PMA43" s="173"/>
      <c r="PMB43" s="173"/>
      <c r="PMC43" s="173"/>
      <c r="PMD43" s="173"/>
      <c r="PME43" s="173"/>
      <c r="PMF43" s="173"/>
      <c r="PMG43" s="173"/>
      <c r="PMH43" s="173"/>
      <c r="PMI43" s="173"/>
      <c r="PMJ43" s="173"/>
      <c r="PMK43" s="173"/>
      <c r="PML43" s="173"/>
      <c r="PMM43" s="173"/>
      <c r="PMN43" s="173"/>
      <c r="PMO43" s="173"/>
      <c r="PMP43" s="173"/>
      <c r="PMQ43" s="173"/>
      <c r="PMR43" s="173"/>
      <c r="PMS43" s="173"/>
      <c r="PMT43" s="173"/>
      <c r="PMU43" s="173"/>
      <c r="PMV43" s="173"/>
      <c r="PMW43" s="173"/>
      <c r="PMX43" s="173"/>
      <c r="PMY43" s="173"/>
      <c r="PMZ43" s="173"/>
      <c r="PNA43" s="173"/>
      <c r="PNB43" s="173"/>
      <c r="PNC43" s="173"/>
      <c r="PND43" s="173"/>
      <c r="PNE43" s="173"/>
      <c r="PNF43" s="173"/>
      <c r="PNG43" s="173"/>
      <c r="PNH43" s="173"/>
      <c r="PNI43" s="173"/>
      <c r="PNJ43" s="173"/>
      <c r="PNK43" s="173"/>
      <c r="PNL43" s="173"/>
      <c r="PNM43" s="173"/>
      <c r="PNN43" s="173"/>
      <c r="PNO43" s="173"/>
      <c r="PNP43" s="173"/>
      <c r="PNQ43" s="173"/>
      <c r="PNR43" s="173"/>
      <c r="PNS43" s="173"/>
      <c r="PNT43" s="173"/>
      <c r="PNU43" s="173"/>
      <c r="PNV43" s="173"/>
      <c r="PNW43" s="173"/>
      <c r="PNX43" s="173"/>
      <c r="PNY43" s="173"/>
      <c r="PNZ43" s="173"/>
      <c r="POA43" s="173"/>
      <c r="POB43" s="173"/>
      <c r="POC43" s="173"/>
      <c r="POD43" s="173"/>
      <c r="POE43" s="173"/>
      <c r="POF43" s="173"/>
      <c r="POG43" s="173"/>
      <c r="POH43" s="173"/>
      <c r="POI43" s="173"/>
      <c r="POJ43" s="173"/>
      <c r="POK43" s="173"/>
      <c r="POL43" s="173"/>
      <c r="POM43" s="173"/>
      <c r="PON43" s="173"/>
      <c r="POO43" s="173"/>
      <c r="POP43" s="173"/>
      <c r="POQ43" s="173"/>
      <c r="POR43" s="173"/>
      <c r="POS43" s="173"/>
      <c r="POT43" s="173"/>
      <c r="POU43" s="173"/>
      <c r="POV43" s="173"/>
      <c r="POW43" s="173"/>
      <c r="POX43" s="173"/>
      <c r="POY43" s="173"/>
      <c r="POZ43" s="173"/>
      <c r="PPA43" s="173"/>
      <c r="PPB43" s="173"/>
      <c r="PPC43" s="173"/>
      <c r="PPD43" s="173"/>
      <c r="PPE43" s="173"/>
      <c r="PPF43" s="173"/>
      <c r="PPG43" s="173"/>
      <c r="PPH43" s="173"/>
      <c r="PPI43" s="173"/>
      <c r="PPJ43" s="173"/>
      <c r="PPK43" s="173"/>
      <c r="PPL43" s="173"/>
      <c r="PPM43" s="173"/>
      <c r="PPN43" s="173"/>
      <c r="PPO43" s="173"/>
      <c r="PPP43" s="173"/>
      <c r="PPQ43" s="173"/>
      <c r="PPR43" s="173"/>
      <c r="PPS43" s="173"/>
      <c r="PPT43" s="173"/>
      <c r="PPU43" s="173"/>
      <c r="PPV43" s="173"/>
      <c r="PPW43" s="173"/>
      <c r="PPX43" s="173"/>
      <c r="PPY43" s="173"/>
      <c r="PPZ43" s="173"/>
      <c r="PQA43" s="173"/>
      <c r="PQB43" s="173"/>
      <c r="PQC43" s="173"/>
      <c r="PQD43" s="173"/>
      <c r="PQE43" s="173"/>
      <c r="PQF43" s="173"/>
      <c r="PQG43" s="173"/>
      <c r="PQH43" s="173"/>
      <c r="PQI43" s="173"/>
      <c r="PQJ43" s="173"/>
      <c r="PQK43" s="173"/>
      <c r="PQL43" s="173"/>
      <c r="PQM43" s="173"/>
      <c r="PQN43" s="173"/>
      <c r="PQO43" s="173"/>
      <c r="PQP43" s="173"/>
      <c r="PQQ43" s="173"/>
      <c r="PQR43" s="173"/>
      <c r="PQS43" s="173"/>
      <c r="PQT43" s="173"/>
      <c r="PQU43" s="173"/>
      <c r="PQV43" s="173"/>
      <c r="PQW43" s="173"/>
      <c r="PQX43" s="173"/>
      <c r="PQY43" s="173"/>
      <c r="PQZ43" s="173"/>
      <c r="PRA43" s="173"/>
      <c r="PRB43" s="173"/>
      <c r="PRC43" s="173"/>
      <c r="PRD43" s="173"/>
      <c r="PRE43" s="173"/>
      <c r="PRF43" s="173"/>
      <c r="PRG43" s="173"/>
      <c r="PRH43" s="173"/>
      <c r="PRI43" s="173"/>
      <c r="PRJ43" s="173"/>
      <c r="PRK43" s="173"/>
      <c r="PRL43" s="173"/>
      <c r="PRM43" s="173"/>
      <c r="PRN43" s="173"/>
      <c r="PRO43" s="173"/>
      <c r="PRP43" s="173"/>
      <c r="PRQ43" s="173"/>
      <c r="PRR43" s="173"/>
      <c r="PRS43" s="173"/>
      <c r="PRT43" s="173"/>
      <c r="PRU43" s="173"/>
      <c r="PRV43" s="173"/>
      <c r="PRW43" s="173"/>
      <c r="PRX43" s="173"/>
      <c r="PRY43" s="173"/>
      <c r="PRZ43" s="173"/>
      <c r="PSA43" s="173"/>
      <c r="PSB43" s="173"/>
      <c r="PSC43" s="173"/>
      <c r="PSD43" s="173"/>
      <c r="PSE43" s="173"/>
      <c r="PSF43" s="173"/>
      <c r="PSG43" s="173"/>
      <c r="PSH43" s="173"/>
      <c r="PSI43" s="173"/>
      <c r="PSJ43" s="173"/>
      <c r="PSK43" s="173"/>
      <c r="PSL43" s="173"/>
      <c r="PSM43" s="173"/>
      <c r="PSN43" s="173"/>
      <c r="PSO43" s="173"/>
      <c r="PSP43" s="173"/>
      <c r="PSQ43" s="173"/>
      <c r="PSR43" s="173"/>
      <c r="PSS43" s="173"/>
      <c r="PST43" s="173"/>
      <c r="PSU43" s="173"/>
      <c r="PSV43" s="173"/>
      <c r="PSW43" s="173"/>
      <c r="PSX43" s="173"/>
      <c r="PSY43" s="173"/>
      <c r="PSZ43" s="173"/>
      <c r="PTA43" s="173"/>
      <c r="PTB43" s="173"/>
      <c r="PTC43" s="173"/>
      <c r="PTD43" s="173"/>
      <c r="PTE43" s="173"/>
      <c r="PTF43" s="173"/>
      <c r="PTG43" s="173"/>
      <c r="PTH43" s="173"/>
      <c r="PTI43" s="173"/>
      <c r="PTJ43" s="173"/>
      <c r="PTK43" s="173"/>
      <c r="PTL43" s="173"/>
      <c r="PTM43" s="173"/>
      <c r="PTN43" s="173"/>
      <c r="PTO43" s="173"/>
      <c r="PTP43" s="173"/>
      <c r="PTQ43" s="173"/>
      <c r="PTR43" s="173"/>
      <c r="PTS43" s="173"/>
      <c r="PTT43" s="173"/>
      <c r="PTU43" s="173"/>
      <c r="PTV43" s="173"/>
      <c r="PTW43" s="173"/>
      <c r="PTX43" s="173"/>
      <c r="PTY43" s="173"/>
      <c r="PTZ43" s="173"/>
      <c r="PUA43" s="173"/>
      <c r="PUB43" s="173"/>
      <c r="PUC43" s="173"/>
      <c r="PUD43" s="173"/>
      <c r="PUE43" s="173"/>
      <c r="PUF43" s="173"/>
      <c r="PUG43" s="173"/>
      <c r="PUH43" s="173"/>
      <c r="PUI43" s="173"/>
      <c r="PUJ43" s="173"/>
      <c r="PUK43" s="173"/>
      <c r="PUL43" s="173"/>
      <c r="PUM43" s="173"/>
      <c r="PUN43" s="173"/>
      <c r="PUO43" s="173"/>
      <c r="PUP43" s="173"/>
      <c r="PUQ43" s="173"/>
      <c r="PUR43" s="173"/>
      <c r="PUS43" s="173"/>
      <c r="PUT43" s="173"/>
      <c r="PUU43" s="173"/>
      <c r="PUV43" s="173"/>
      <c r="PUW43" s="173"/>
      <c r="PUX43" s="173"/>
      <c r="PUY43" s="173"/>
      <c r="PUZ43" s="173"/>
      <c r="PVA43" s="173"/>
      <c r="PVB43" s="173"/>
      <c r="PVC43" s="173"/>
      <c r="PVD43" s="173"/>
      <c r="PVE43" s="173"/>
      <c r="PVF43" s="173"/>
      <c r="PVG43" s="173"/>
      <c r="PVH43" s="173"/>
      <c r="PVI43" s="173"/>
      <c r="PVJ43" s="173"/>
      <c r="PVK43" s="173"/>
      <c r="PVL43" s="173"/>
      <c r="PVM43" s="173"/>
      <c r="PVN43" s="173"/>
      <c r="PVO43" s="173"/>
      <c r="PVP43" s="173"/>
      <c r="PVQ43" s="173"/>
      <c r="PVR43" s="173"/>
      <c r="PVS43" s="173"/>
      <c r="PVT43" s="173"/>
      <c r="PVU43" s="173"/>
      <c r="PVV43" s="173"/>
      <c r="PVW43" s="173"/>
      <c r="PVX43" s="173"/>
      <c r="PVY43" s="173"/>
      <c r="PVZ43" s="173"/>
      <c r="PWA43" s="173"/>
      <c r="PWB43" s="173"/>
      <c r="PWC43" s="173"/>
      <c r="PWD43" s="173"/>
      <c r="PWE43" s="173"/>
      <c r="PWF43" s="173"/>
      <c r="PWG43" s="173"/>
      <c r="PWH43" s="173"/>
      <c r="PWI43" s="173"/>
      <c r="PWJ43" s="173"/>
      <c r="PWK43" s="173"/>
      <c r="PWL43" s="173"/>
      <c r="PWM43" s="173"/>
      <c r="PWN43" s="173"/>
      <c r="PWO43" s="173"/>
      <c r="PWP43" s="173"/>
      <c r="PWQ43" s="173"/>
      <c r="PWR43" s="173"/>
      <c r="PWS43" s="173"/>
      <c r="PWT43" s="173"/>
      <c r="PWU43" s="173"/>
      <c r="PWV43" s="173"/>
      <c r="PWW43" s="173"/>
      <c r="PWX43" s="173"/>
      <c r="PWY43" s="173"/>
      <c r="PWZ43" s="173"/>
      <c r="PXA43" s="173"/>
      <c r="PXB43" s="173"/>
      <c r="PXC43" s="173"/>
      <c r="PXD43" s="173"/>
      <c r="PXE43" s="173"/>
      <c r="PXF43" s="173"/>
      <c r="PXG43" s="173"/>
      <c r="PXH43" s="173"/>
      <c r="PXI43" s="173"/>
      <c r="PXJ43" s="173"/>
      <c r="PXK43" s="173"/>
      <c r="PXL43" s="173"/>
      <c r="PXM43" s="173"/>
      <c r="PXN43" s="173"/>
      <c r="PXO43" s="173"/>
      <c r="PXP43" s="173"/>
      <c r="PXQ43" s="173"/>
      <c r="PXR43" s="173"/>
      <c r="PXS43" s="173"/>
      <c r="PXT43" s="173"/>
      <c r="PXU43" s="173"/>
      <c r="PXV43" s="173"/>
      <c r="PXW43" s="173"/>
      <c r="PXX43" s="173"/>
      <c r="PXY43" s="173"/>
      <c r="PXZ43" s="173"/>
      <c r="PYA43" s="173"/>
      <c r="PYB43" s="173"/>
      <c r="PYC43" s="173"/>
      <c r="PYD43" s="173"/>
      <c r="PYE43" s="173"/>
      <c r="PYF43" s="173"/>
      <c r="PYG43" s="173"/>
      <c r="PYH43" s="173"/>
      <c r="PYI43" s="173"/>
      <c r="PYJ43" s="173"/>
      <c r="PYK43" s="173"/>
      <c r="PYL43" s="173"/>
      <c r="PYM43" s="173"/>
      <c r="PYN43" s="173"/>
      <c r="PYO43" s="173"/>
      <c r="PYP43" s="173"/>
      <c r="PYQ43" s="173"/>
      <c r="PYR43" s="173"/>
      <c r="PYS43" s="173"/>
      <c r="PYT43" s="173"/>
      <c r="PYU43" s="173"/>
      <c r="PYV43" s="173"/>
      <c r="PYW43" s="173"/>
      <c r="PYX43" s="173"/>
      <c r="PYY43" s="173"/>
      <c r="PYZ43" s="173"/>
      <c r="PZA43" s="173"/>
      <c r="PZB43" s="173"/>
      <c r="PZC43" s="173"/>
      <c r="PZD43" s="173"/>
      <c r="PZE43" s="173"/>
      <c r="PZF43" s="173"/>
      <c r="PZG43" s="173"/>
      <c r="PZH43" s="173"/>
      <c r="PZI43" s="173"/>
      <c r="PZJ43" s="173"/>
      <c r="PZK43" s="173"/>
      <c r="PZL43" s="173"/>
      <c r="PZM43" s="173"/>
      <c r="PZN43" s="173"/>
      <c r="PZO43" s="173"/>
      <c r="PZP43" s="173"/>
      <c r="PZQ43" s="173"/>
      <c r="PZR43" s="173"/>
      <c r="PZS43" s="173"/>
      <c r="PZT43" s="173"/>
      <c r="PZU43" s="173"/>
      <c r="PZV43" s="173"/>
      <c r="PZW43" s="173"/>
      <c r="PZX43" s="173"/>
      <c r="PZY43" s="173"/>
      <c r="PZZ43" s="173"/>
      <c r="QAA43" s="173"/>
      <c r="QAB43" s="173"/>
      <c r="QAC43" s="173"/>
      <c r="QAD43" s="173"/>
      <c r="QAE43" s="173"/>
      <c r="QAF43" s="173"/>
      <c r="QAG43" s="173"/>
      <c r="QAH43" s="173"/>
      <c r="QAI43" s="173"/>
      <c r="QAJ43" s="173"/>
      <c r="QAK43" s="173"/>
      <c r="QAL43" s="173"/>
      <c r="QAM43" s="173"/>
      <c r="QAN43" s="173"/>
      <c r="QAO43" s="173"/>
      <c r="QAP43" s="173"/>
      <c r="QAQ43" s="173"/>
      <c r="QAR43" s="173"/>
      <c r="QAS43" s="173"/>
      <c r="QAT43" s="173"/>
      <c r="QAU43" s="173"/>
      <c r="QAV43" s="173"/>
      <c r="QAW43" s="173"/>
      <c r="QAX43" s="173"/>
      <c r="QAY43" s="173"/>
      <c r="QAZ43" s="173"/>
      <c r="QBA43" s="173"/>
      <c r="QBB43" s="173"/>
      <c r="QBC43" s="173"/>
      <c r="QBD43" s="173"/>
      <c r="QBE43" s="173"/>
      <c r="QBF43" s="173"/>
      <c r="QBG43" s="173"/>
      <c r="QBH43" s="173"/>
      <c r="QBI43" s="173"/>
      <c r="QBJ43" s="173"/>
      <c r="QBK43" s="173"/>
      <c r="QBL43" s="173"/>
      <c r="QBM43" s="173"/>
      <c r="QBN43" s="173"/>
      <c r="QBO43" s="173"/>
      <c r="QBP43" s="173"/>
      <c r="QBQ43" s="173"/>
      <c r="QBR43" s="173"/>
      <c r="QBS43" s="173"/>
      <c r="QBT43" s="173"/>
      <c r="QBU43" s="173"/>
      <c r="QBV43" s="173"/>
      <c r="QBW43" s="173"/>
      <c r="QBX43" s="173"/>
      <c r="QBY43" s="173"/>
      <c r="QBZ43" s="173"/>
      <c r="QCA43" s="173"/>
      <c r="QCB43" s="173"/>
      <c r="QCC43" s="173"/>
      <c r="QCD43" s="173"/>
      <c r="QCE43" s="173"/>
      <c r="QCF43" s="173"/>
      <c r="QCG43" s="173"/>
      <c r="QCH43" s="173"/>
      <c r="QCI43" s="173"/>
      <c r="QCJ43" s="173"/>
      <c r="QCK43" s="173"/>
      <c r="QCL43" s="173"/>
      <c r="QCM43" s="173"/>
      <c r="QCN43" s="173"/>
      <c r="QCO43" s="173"/>
      <c r="QCP43" s="173"/>
      <c r="QCQ43" s="173"/>
      <c r="QCR43" s="173"/>
      <c r="QCS43" s="173"/>
      <c r="QCT43" s="173"/>
      <c r="QCU43" s="173"/>
      <c r="QCV43" s="173"/>
      <c r="QCW43" s="173"/>
      <c r="QCX43" s="173"/>
      <c r="QCY43" s="173"/>
      <c r="QCZ43" s="173"/>
      <c r="QDA43" s="173"/>
      <c r="QDB43" s="173"/>
      <c r="QDC43" s="173"/>
      <c r="QDD43" s="173"/>
      <c r="QDE43" s="173"/>
      <c r="QDF43" s="173"/>
      <c r="QDG43" s="173"/>
      <c r="QDH43" s="173"/>
      <c r="QDI43" s="173"/>
      <c r="QDJ43" s="173"/>
      <c r="QDK43" s="173"/>
      <c r="QDL43" s="173"/>
      <c r="QDM43" s="173"/>
      <c r="QDN43" s="173"/>
      <c r="QDO43" s="173"/>
      <c r="QDP43" s="173"/>
      <c r="QDQ43" s="173"/>
      <c r="QDR43" s="173"/>
      <c r="QDS43" s="173"/>
      <c r="QDT43" s="173"/>
      <c r="QDU43" s="173"/>
      <c r="QDV43" s="173"/>
      <c r="QDW43" s="173"/>
      <c r="QDX43" s="173"/>
      <c r="QDY43" s="173"/>
      <c r="QDZ43" s="173"/>
      <c r="QEA43" s="173"/>
      <c r="QEB43" s="173"/>
      <c r="QEC43" s="173"/>
      <c r="QED43" s="173"/>
      <c r="QEE43" s="173"/>
      <c r="QEF43" s="173"/>
      <c r="QEG43" s="173"/>
      <c r="QEH43" s="173"/>
      <c r="QEI43" s="173"/>
      <c r="QEJ43" s="173"/>
      <c r="QEK43" s="173"/>
      <c r="QEL43" s="173"/>
      <c r="QEM43" s="173"/>
      <c r="QEN43" s="173"/>
      <c r="QEO43" s="173"/>
      <c r="QEP43" s="173"/>
      <c r="QEQ43" s="173"/>
      <c r="QER43" s="173"/>
      <c r="QES43" s="173"/>
      <c r="QET43" s="173"/>
      <c r="QEU43" s="173"/>
      <c r="QEV43" s="173"/>
      <c r="QEW43" s="173"/>
      <c r="QEX43" s="173"/>
      <c r="QEY43" s="173"/>
      <c r="QEZ43" s="173"/>
      <c r="QFA43" s="173"/>
      <c r="QFB43" s="173"/>
      <c r="QFC43" s="173"/>
      <c r="QFD43" s="173"/>
      <c r="QFE43" s="173"/>
      <c r="QFF43" s="173"/>
      <c r="QFG43" s="173"/>
      <c r="QFH43" s="173"/>
      <c r="QFI43" s="173"/>
      <c r="QFJ43" s="173"/>
      <c r="QFK43" s="173"/>
      <c r="QFL43" s="173"/>
      <c r="QFM43" s="173"/>
      <c r="QFN43" s="173"/>
      <c r="QFO43" s="173"/>
      <c r="QFP43" s="173"/>
      <c r="QFQ43" s="173"/>
      <c r="QFR43" s="173"/>
      <c r="QFS43" s="173"/>
      <c r="QFT43" s="173"/>
      <c r="QFU43" s="173"/>
      <c r="QFV43" s="173"/>
      <c r="QFW43" s="173"/>
      <c r="QFX43" s="173"/>
      <c r="QFY43" s="173"/>
      <c r="QFZ43" s="173"/>
      <c r="QGA43" s="173"/>
      <c r="QGB43" s="173"/>
      <c r="QGC43" s="173"/>
      <c r="QGD43" s="173"/>
      <c r="QGE43" s="173"/>
      <c r="QGF43" s="173"/>
      <c r="QGG43" s="173"/>
      <c r="QGH43" s="173"/>
      <c r="QGI43" s="173"/>
      <c r="QGJ43" s="173"/>
      <c r="QGK43" s="173"/>
      <c r="QGL43" s="173"/>
      <c r="QGM43" s="173"/>
      <c r="QGN43" s="173"/>
      <c r="QGO43" s="173"/>
      <c r="QGP43" s="173"/>
      <c r="QGQ43" s="173"/>
      <c r="QGR43" s="173"/>
      <c r="QGS43" s="173"/>
      <c r="QGT43" s="173"/>
      <c r="QGU43" s="173"/>
      <c r="QGV43" s="173"/>
      <c r="QGW43" s="173"/>
      <c r="QGX43" s="173"/>
      <c r="QGY43" s="173"/>
      <c r="QGZ43" s="173"/>
      <c r="QHA43" s="173"/>
      <c r="QHB43" s="173"/>
      <c r="QHC43" s="173"/>
      <c r="QHD43" s="173"/>
      <c r="QHE43" s="173"/>
      <c r="QHF43" s="173"/>
      <c r="QHG43" s="173"/>
      <c r="QHH43" s="173"/>
      <c r="QHI43" s="173"/>
      <c r="QHJ43" s="173"/>
      <c r="QHK43" s="173"/>
      <c r="QHL43" s="173"/>
      <c r="QHM43" s="173"/>
      <c r="QHN43" s="173"/>
      <c r="QHO43" s="173"/>
      <c r="QHP43" s="173"/>
      <c r="QHQ43" s="173"/>
      <c r="QHR43" s="173"/>
      <c r="QHS43" s="173"/>
      <c r="QHT43" s="173"/>
      <c r="QHU43" s="173"/>
      <c r="QHV43" s="173"/>
      <c r="QHW43" s="173"/>
      <c r="QHX43" s="173"/>
      <c r="QHY43" s="173"/>
      <c r="QHZ43" s="173"/>
      <c r="QIA43" s="173"/>
      <c r="QIB43" s="173"/>
      <c r="QIC43" s="173"/>
      <c r="QID43" s="173"/>
      <c r="QIE43" s="173"/>
      <c r="QIF43" s="173"/>
      <c r="QIG43" s="173"/>
      <c r="QIH43" s="173"/>
      <c r="QII43" s="173"/>
      <c r="QIJ43" s="173"/>
      <c r="QIK43" s="173"/>
      <c r="QIL43" s="173"/>
      <c r="QIM43" s="173"/>
      <c r="QIN43" s="173"/>
      <c r="QIO43" s="173"/>
      <c r="QIP43" s="173"/>
      <c r="QIQ43" s="173"/>
      <c r="QIR43" s="173"/>
      <c r="QIS43" s="173"/>
      <c r="QIT43" s="173"/>
      <c r="QIU43" s="173"/>
      <c r="QIV43" s="173"/>
      <c r="QIW43" s="173"/>
      <c r="QIX43" s="173"/>
      <c r="QIY43" s="173"/>
      <c r="QIZ43" s="173"/>
      <c r="QJA43" s="173"/>
      <c r="QJB43" s="173"/>
      <c r="QJC43" s="173"/>
      <c r="QJD43" s="173"/>
      <c r="QJE43" s="173"/>
      <c r="QJF43" s="173"/>
      <c r="QJG43" s="173"/>
      <c r="QJH43" s="173"/>
      <c r="QJI43" s="173"/>
      <c r="QJJ43" s="173"/>
      <c r="QJK43" s="173"/>
      <c r="QJL43" s="173"/>
      <c r="QJM43" s="173"/>
      <c r="QJN43" s="173"/>
      <c r="QJO43" s="173"/>
      <c r="QJP43" s="173"/>
      <c r="QJQ43" s="173"/>
      <c r="QJR43" s="173"/>
      <c r="QJS43" s="173"/>
      <c r="QJT43" s="173"/>
      <c r="QJU43" s="173"/>
      <c r="QJV43" s="173"/>
      <c r="QJW43" s="173"/>
      <c r="QJX43" s="173"/>
      <c r="QJY43" s="173"/>
      <c r="QJZ43" s="173"/>
      <c r="QKA43" s="173"/>
      <c r="QKB43" s="173"/>
      <c r="QKC43" s="173"/>
      <c r="QKD43" s="173"/>
      <c r="QKE43" s="173"/>
      <c r="QKF43" s="173"/>
      <c r="QKG43" s="173"/>
      <c r="QKH43" s="173"/>
      <c r="QKI43" s="173"/>
      <c r="QKJ43" s="173"/>
      <c r="QKK43" s="173"/>
      <c r="QKL43" s="173"/>
      <c r="QKM43" s="173"/>
      <c r="QKN43" s="173"/>
      <c r="QKO43" s="173"/>
      <c r="QKP43" s="173"/>
      <c r="QKQ43" s="173"/>
      <c r="QKR43" s="173"/>
      <c r="QKS43" s="173"/>
      <c r="QKT43" s="173"/>
      <c r="QKU43" s="173"/>
      <c r="QKV43" s="173"/>
      <c r="QKW43" s="173"/>
      <c r="QKX43" s="173"/>
      <c r="QKY43" s="173"/>
      <c r="QKZ43" s="173"/>
      <c r="QLA43" s="173"/>
      <c r="QLB43" s="173"/>
      <c r="QLC43" s="173"/>
      <c r="QLD43" s="173"/>
      <c r="QLE43" s="173"/>
      <c r="QLF43" s="173"/>
      <c r="QLG43" s="173"/>
      <c r="QLH43" s="173"/>
      <c r="QLI43" s="173"/>
      <c r="QLJ43" s="173"/>
      <c r="QLK43" s="173"/>
      <c r="QLL43" s="173"/>
      <c r="QLM43" s="173"/>
      <c r="QLN43" s="173"/>
      <c r="QLO43" s="173"/>
      <c r="QLP43" s="173"/>
      <c r="QLQ43" s="173"/>
      <c r="QLR43" s="173"/>
      <c r="QLS43" s="173"/>
      <c r="QLT43" s="173"/>
      <c r="QLU43" s="173"/>
      <c r="QLV43" s="173"/>
      <c r="QLW43" s="173"/>
      <c r="QLX43" s="173"/>
      <c r="QLY43" s="173"/>
      <c r="QLZ43" s="173"/>
      <c r="QMA43" s="173"/>
      <c r="QMB43" s="173"/>
      <c r="QMC43" s="173"/>
      <c r="QMD43" s="173"/>
      <c r="QME43" s="173"/>
      <c r="QMF43" s="173"/>
      <c r="QMG43" s="173"/>
      <c r="QMH43" s="173"/>
      <c r="QMI43" s="173"/>
      <c r="QMJ43" s="173"/>
      <c r="QMK43" s="173"/>
      <c r="QML43" s="173"/>
      <c r="QMM43" s="173"/>
      <c r="QMN43" s="173"/>
      <c r="QMO43" s="173"/>
      <c r="QMP43" s="173"/>
      <c r="QMQ43" s="173"/>
      <c r="QMR43" s="173"/>
      <c r="QMS43" s="173"/>
      <c r="QMT43" s="173"/>
      <c r="QMU43" s="173"/>
      <c r="QMV43" s="173"/>
      <c r="QMW43" s="173"/>
      <c r="QMX43" s="173"/>
      <c r="QMY43" s="173"/>
      <c r="QMZ43" s="173"/>
      <c r="QNA43" s="173"/>
      <c r="QNB43" s="173"/>
      <c r="QNC43" s="173"/>
      <c r="QND43" s="173"/>
      <c r="QNE43" s="173"/>
      <c r="QNF43" s="173"/>
      <c r="QNG43" s="173"/>
      <c r="QNH43" s="173"/>
      <c r="QNI43" s="173"/>
      <c r="QNJ43" s="173"/>
      <c r="QNK43" s="173"/>
      <c r="QNL43" s="173"/>
      <c r="QNM43" s="173"/>
      <c r="QNN43" s="173"/>
      <c r="QNO43" s="173"/>
      <c r="QNP43" s="173"/>
      <c r="QNQ43" s="173"/>
      <c r="QNR43" s="173"/>
      <c r="QNS43" s="173"/>
      <c r="QNT43" s="173"/>
      <c r="QNU43" s="173"/>
      <c r="QNV43" s="173"/>
      <c r="QNW43" s="173"/>
      <c r="QNX43" s="173"/>
      <c r="QNY43" s="173"/>
      <c r="QNZ43" s="173"/>
      <c r="QOA43" s="173"/>
      <c r="QOB43" s="173"/>
      <c r="QOC43" s="173"/>
      <c r="QOD43" s="173"/>
      <c r="QOE43" s="173"/>
      <c r="QOF43" s="173"/>
      <c r="QOG43" s="173"/>
      <c r="QOH43" s="173"/>
      <c r="QOI43" s="173"/>
      <c r="QOJ43" s="173"/>
      <c r="QOK43" s="173"/>
      <c r="QOL43" s="173"/>
      <c r="QOM43" s="173"/>
      <c r="QON43" s="173"/>
      <c r="QOO43" s="173"/>
      <c r="QOP43" s="173"/>
      <c r="QOQ43" s="173"/>
      <c r="QOR43" s="173"/>
      <c r="QOS43" s="173"/>
      <c r="QOT43" s="173"/>
      <c r="QOU43" s="173"/>
      <c r="QOV43" s="173"/>
      <c r="QOW43" s="173"/>
      <c r="QOX43" s="173"/>
      <c r="QOY43" s="173"/>
      <c r="QOZ43" s="173"/>
      <c r="QPA43" s="173"/>
      <c r="QPB43" s="173"/>
      <c r="QPC43" s="173"/>
      <c r="QPD43" s="173"/>
      <c r="QPE43" s="173"/>
      <c r="QPF43" s="173"/>
      <c r="QPG43" s="173"/>
      <c r="QPH43" s="173"/>
      <c r="QPI43" s="173"/>
      <c r="QPJ43" s="173"/>
      <c r="QPK43" s="173"/>
      <c r="QPL43" s="173"/>
      <c r="QPM43" s="173"/>
      <c r="QPN43" s="173"/>
      <c r="QPO43" s="173"/>
      <c r="QPP43" s="173"/>
      <c r="QPQ43" s="173"/>
      <c r="QPR43" s="173"/>
      <c r="QPS43" s="173"/>
      <c r="QPT43" s="173"/>
      <c r="QPU43" s="173"/>
      <c r="QPV43" s="173"/>
      <c r="QPW43" s="173"/>
      <c r="QPX43" s="173"/>
      <c r="QPY43" s="173"/>
      <c r="QPZ43" s="173"/>
      <c r="QQA43" s="173"/>
      <c r="QQB43" s="173"/>
      <c r="QQC43" s="173"/>
      <c r="QQD43" s="173"/>
      <c r="QQE43" s="173"/>
      <c r="QQF43" s="173"/>
      <c r="QQG43" s="173"/>
      <c r="QQH43" s="173"/>
      <c r="QQI43" s="173"/>
      <c r="QQJ43" s="173"/>
      <c r="QQK43" s="173"/>
      <c r="QQL43" s="173"/>
      <c r="QQM43" s="173"/>
      <c r="QQN43" s="173"/>
      <c r="QQO43" s="173"/>
      <c r="QQP43" s="173"/>
      <c r="QQQ43" s="173"/>
      <c r="QQR43" s="173"/>
      <c r="QQS43" s="173"/>
      <c r="QQT43" s="173"/>
      <c r="QQU43" s="173"/>
      <c r="QQV43" s="173"/>
      <c r="QQW43" s="173"/>
      <c r="QQX43" s="173"/>
      <c r="QQY43" s="173"/>
      <c r="QQZ43" s="173"/>
      <c r="QRA43" s="173"/>
      <c r="QRB43" s="173"/>
      <c r="QRC43" s="173"/>
      <c r="QRD43" s="173"/>
      <c r="QRE43" s="173"/>
      <c r="QRF43" s="173"/>
      <c r="QRG43" s="173"/>
      <c r="QRH43" s="173"/>
      <c r="QRI43" s="173"/>
      <c r="QRJ43" s="173"/>
      <c r="QRK43" s="173"/>
      <c r="QRL43" s="173"/>
      <c r="QRM43" s="173"/>
      <c r="QRN43" s="173"/>
      <c r="QRO43" s="173"/>
      <c r="QRP43" s="173"/>
      <c r="QRQ43" s="173"/>
      <c r="QRR43" s="173"/>
      <c r="QRS43" s="173"/>
      <c r="QRT43" s="173"/>
      <c r="QRU43" s="173"/>
      <c r="QRV43" s="173"/>
      <c r="QRW43" s="173"/>
      <c r="QRX43" s="173"/>
      <c r="QRY43" s="173"/>
      <c r="QRZ43" s="173"/>
      <c r="QSA43" s="173"/>
      <c r="QSB43" s="173"/>
      <c r="QSC43" s="173"/>
      <c r="QSD43" s="173"/>
      <c r="QSE43" s="173"/>
      <c r="QSF43" s="173"/>
      <c r="QSG43" s="173"/>
      <c r="QSH43" s="173"/>
      <c r="QSI43" s="173"/>
      <c r="QSJ43" s="173"/>
      <c r="QSK43" s="173"/>
      <c r="QSL43" s="173"/>
      <c r="QSM43" s="173"/>
      <c r="QSN43" s="173"/>
      <c r="QSO43" s="173"/>
      <c r="QSP43" s="173"/>
      <c r="QSQ43" s="173"/>
      <c r="QSR43" s="173"/>
      <c r="QSS43" s="173"/>
      <c r="QST43" s="173"/>
      <c r="QSU43" s="173"/>
      <c r="QSV43" s="173"/>
      <c r="QSW43" s="173"/>
      <c r="QSX43" s="173"/>
      <c r="QSY43" s="173"/>
      <c r="QSZ43" s="173"/>
      <c r="QTA43" s="173"/>
      <c r="QTB43" s="173"/>
      <c r="QTC43" s="173"/>
      <c r="QTD43" s="173"/>
      <c r="QTE43" s="173"/>
      <c r="QTF43" s="173"/>
      <c r="QTG43" s="173"/>
      <c r="QTH43" s="173"/>
      <c r="QTI43" s="173"/>
      <c r="QTJ43" s="173"/>
      <c r="QTK43" s="173"/>
      <c r="QTL43" s="173"/>
      <c r="QTM43" s="173"/>
      <c r="QTN43" s="173"/>
      <c r="QTO43" s="173"/>
      <c r="QTP43" s="173"/>
      <c r="QTQ43" s="173"/>
      <c r="QTR43" s="173"/>
      <c r="QTS43" s="173"/>
      <c r="QTT43" s="173"/>
      <c r="QTU43" s="173"/>
      <c r="QTV43" s="173"/>
      <c r="QTW43" s="173"/>
      <c r="QTX43" s="173"/>
      <c r="QTY43" s="173"/>
      <c r="QTZ43" s="173"/>
      <c r="QUA43" s="173"/>
      <c r="QUB43" s="173"/>
      <c r="QUC43" s="173"/>
      <c r="QUD43" s="173"/>
      <c r="QUE43" s="173"/>
      <c r="QUF43" s="173"/>
      <c r="QUG43" s="173"/>
      <c r="QUH43" s="173"/>
      <c r="QUI43" s="173"/>
      <c r="QUJ43" s="173"/>
      <c r="QUK43" s="173"/>
      <c r="QUL43" s="173"/>
      <c r="QUM43" s="173"/>
      <c r="QUN43" s="173"/>
      <c r="QUO43" s="173"/>
      <c r="QUP43" s="173"/>
      <c r="QUQ43" s="173"/>
      <c r="QUR43" s="173"/>
      <c r="QUS43" s="173"/>
      <c r="QUT43" s="173"/>
      <c r="QUU43" s="173"/>
      <c r="QUV43" s="173"/>
      <c r="QUW43" s="173"/>
      <c r="QUX43" s="173"/>
      <c r="QUY43" s="173"/>
      <c r="QUZ43" s="173"/>
      <c r="QVA43" s="173"/>
      <c r="QVB43" s="173"/>
      <c r="QVC43" s="173"/>
      <c r="QVD43" s="173"/>
      <c r="QVE43" s="173"/>
      <c r="QVF43" s="173"/>
      <c r="QVG43" s="173"/>
      <c r="QVH43" s="173"/>
      <c r="QVI43" s="173"/>
      <c r="QVJ43" s="173"/>
      <c r="QVK43" s="173"/>
      <c r="QVL43" s="173"/>
      <c r="QVM43" s="173"/>
      <c r="QVN43" s="173"/>
      <c r="QVO43" s="173"/>
      <c r="QVP43" s="173"/>
      <c r="QVQ43" s="173"/>
      <c r="QVR43" s="173"/>
      <c r="QVS43" s="173"/>
      <c r="QVT43" s="173"/>
      <c r="QVU43" s="173"/>
      <c r="QVV43" s="173"/>
      <c r="QVW43" s="173"/>
      <c r="QVX43" s="173"/>
      <c r="QVY43" s="173"/>
      <c r="QVZ43" s="173"/>
      <c r="QWA43" s="173"/>
      <c r="QWB43" s="173"/>
      <c r="QWC43" s="173"/>
      <c r="QWD43" s="173"/>
      <c r="QWE43" s="173"/>
      <c r="QWF43" s="173"/>
      <c r="QWG43" s="173"/>
      <c r="QWH43" s="173"/>
      <c r="QWI43" s="173"/>
      <c r="QWJ43" s="173"/>
      <c r="QWK43" s="173"/>
      <c r="QWL43" s="173"/>
      <c r="QWM43" s="173"/>
      <c r="QWN43" s="173"/>
      <c r="QWO43" s="173"/>
      <c r="QWP43" s="173"/>
      <c r="QWQ43" s="173"/>
      <c r="QWR43" s="173"/>
      <c r="QWS43" s="173"/>
      <c r="QWT43" s="173"/>
      <c r="QWU43" s="173"/>
      <c r="QWV43" s="173"/>
      <c r="QWW43" s="173"/>
      <c r="QWX43" s="173"/>
      <c r="QWY43" s="173"/>
      <c r="QWZ43" s="173"/>
      <c r="QXA43" s="173"/>
      <c r="QXB43" s="173"/>
      <c r="QXC43" s="173"/>
      <c r="QXD43" s="173"/>
      <c r="QXE43" s="173"/>
      <c r="QXF43" s="173"/>
      <c r="QXG43" s="173"/>
      <c r="QXH43" s="173"/>
      <c r="QXI43" s="173"/>
      <c r="QXJ43" s="173"/>
      <c r="QXK43" s="173"/>
      <c r="QXL43" s="173"/>
      <c r="QXM43" s="173"/>
      <c r="QXN43" s="173"/>
      <c r="QXO43" s="173"/>
      <c r="QXP43" s="173"/>
      <c r="QXQ43" s="173"/>
      <c r="QXR43" s="173"/>
      <c r="QXS43" s="173"/>
      <c r="QXT43" s="173"/>
      <c r="QXU43" s="173"/>
      <c r="QXV43" s="173"/>
      <c r="QXW43" s="173"/>
      <c r="QXX43" s="173"/>
      <c r="QXY43" s="173"/>
      <c r="QXZ43" s="173"/>
      <c r="QYA43" s="173"/>
      <c r="QYB43" s="173"/>
      <c r="QYC43" s="173"/>
      <c r="QYD43" s="173"/>
      <c r="QYE43" s="173"/>
      <c r="QYF43" s="173"/>
      <c r="QYG43" s="173"/>
      <c r="QYH43" s="173"/>
      <c r="QYI43" s="173"/>
      <c r="QYJ43" s="173"/>
      <c r="QYK43" s="173"/>
      <c r="QYL43" s="173"/>
      <c r="QYM43" s="173"/>
      <c r="QYN43" s="173"/>
      <c r="QYO43" s="173"/>
      <c r="QYP43" s="173"/>
      <c r="QYQ43" s="173"/>
      <c r="QYR43" s="173"/>
      <c r="QYS43" s="173"/>
      <c r="QYT43" s="173"/>
      <c r="QYU43" s="173"/>
      <c r="QYV43" s="173"/>
      <c r="QYW43" s="173"/>
      <c r="QYX43" s="173"/>
      <c r="QYY43" s="173"/>
      <c r="QYZ43" s="173"/>
      <c r="QZA43" s="173"/>
      <c r="QZB43" s="173"/>
      <c r="QZC43" s="173"/>
      <c r="QZD43" s="173"/>
      <c r="QZE43" s="173"/>
      <c r="QZF43" s="173"/>
      <c r="QZG43" s="173"/>
      <c r="QZH43" s="173"/>
      <c r="QZI43" s="173"/>
      <c r="QZJ43" s="173"/>
      <c r="QZK43" s="173"/>
      <c r="QZL43" s="173"/>
      <c r="QZM43" s="173"/>
      <c r="QZN43" s="173"/>
      <c r="QZO43" s="173"/>
      <c r="QZP43" s="173"/>
      <c r="QZQ43" s="173"/>
      <c r="QZR43" s="173"/>
      <c r="QZS43" s="173"/>
      <c r="QZT43" s="173"/>
      <c r="QZU43" s="173"/>
      <c r="QZV43" s="173"/>
      <c r="QZW43" s="173"/>
      <c r="QZX43" s="173"/>
      <c r="QZY43" s="173"/>
      <c r="QZZ43" s="173"/>
      <c r="RAA43" s="173"/>
      <c r="RAB43" s="173"/>
      <c r="RAC43" s="173"/>
      <c r="RAD43" s="173"/>
      <c r="RAE43" s="173"/>
      <c r="RAF43" s="173"/>
      <c r="RAG43" s="173"/>
      <c r="RAH43" s="173"/>
      <c r="RAI43" s="173"/>
      <c r="RAJ43" s="173"/>
      <c r="RAK43" s="173"/>
      <c r="RAL43" s="173"/>
      <c r="RAM43" s="173"/>
      <c r="RAN43" s="173"/>
      <c r="RAO43" s="173"/>
      <c r="RAP43" s="173"/>
      <c r="RAQ43" s="173"/>
      <c r="RAR43" s="173"/>
      <c r="RAS43" s="173"/>
      <c r="RAT43" s="173"/>
      <c r="RAU43" s="173"/>
      <c r="RAV43" s="173"/>
      <c r="RAW43" s="173"/>
      <c r="RAX43" s="173"/>
      <c r="RAY43" s="173"/>
      <c r="RAZ43" s="173"/>
      <c r="RBA43" s="173"/>
      <c r="RBB43" s="173"/>
      <c r="RBC43" s="173"/>
      <c r="RBD43" s="173"/>
      <c r="RBE43" s="173"/>
      <c r="RBF43" s="173"/>
      <c r="RBG43" s="173"/>
      <c r="RBH43" s="173"/>
      <c r="RBI43" s="173"/>
      <c r="RBJ43" s="173"/>
      <c r="RBK43" s="173"/>
      <c r="RBL43" s="173"/>
      <c r="RBM43" s="173"/>
      <c r="RBN43" s="173"/>
      <c r="RBO43" s="173"/>
      <c r="RBP43" s="173"/>
      <c r="RBQ43" s="173"/>
      <c r="RBR43" s="173"/>
      <c r="RBS43" s="173"/>
      <c r="RBT43" s="173"/>
      <c r="RBU43" s="173"/>
      <c r="RBV43" s="173"/>
      <c r="RBW43" s="173"/>
      <c r="RBX43" s="173"/>
      <c r="RBY43" s="173"/>
      <c r="RBZ43" s="173"/>
      <c r="RCA43" s="173"/>
      <c r="RCB43" s="173"/>
      <c r="RCC43" s="173"/>
      <c r="RCD43" s="173"/>
      <c r="RCE43" s="173"/>
      <c r="RCF43" s="173"/>
      <c r="RCG43" s="173"/>
      <c r="RCH43" s="173"/>
      <c r="RCI43" s="173"/>
      <c r="RCJ43" s="173"/>
      <c r="RCK43" s="173"/>
      <c r="RCL43" s="173"/>
      <c r="RCM43" s="173"/>
      <c r="RCN43" s="173"/>
      <c r="RCO43" s="173"/>
      <c r="RCP43" s="173"/>
      <c r="RCQ43" s="173"/>
      <c r="RCR43" s="173"/>
      <c r="RCS43" s="173"/>
      <c r="RCT43" s="173"/>
      <c r="RCU43" s="173"/>
      <c r="RCV43" s="173"/>
      <c r="RCW43" s="173"/>
      <c r="RCX43" s="173"/>
      <c r="RCY43" s="173"/>
      <c r="RCZ43" s="173"/>
      <c r="RDA43" s="173"/>
      <c r="RDB43" s="173"/>
      <c r="RDC43" s="173"/>
      <c r="RDD43" s="173"/>
      <c r="RDE43" s="173"/>
      <c r="RDF43" s="173"/>
      <c r="RDG43" s="173"/>
      <c r="RDH43" s="173"/>
      <c r="RDI43" s="173"/>
      <c r="RDJ43" s="173"/>
      <c r="RDK43" s="173"/>
      <c r="RDL43" s="173"/>
      <c r="RDM43" s="173"/>
      <c r="RDN43" s="173"/>
      <c r="RDO43" s="173"/>
      <c r="RDP43" s="173"/>
      <c r="RDQ43" s="173"/>
      <c r="RDR43" s="173"/>
      <c r="RDS43" s="173"/>
      <c r="RDT43" s="173"/>
      <c r="RDU43" s="173"/>
      <c r="RDV43" s="173"/>
      <c r="RDW43" s="173"/>
      <c r="RDX43" s="173"/>
      <c r="RDY43" s="173"/>
      <c r="RDZ43" s="173"/>
      <c r="REA43" s="173"/>
      <c r="REB43" s="173"/>
      <c r="REC43" s="173"/>
      <c r="RED43" s="173"/>
      <c r="REE43" s="173"/>
      <c r="REF43" s="173"/>
      <c r="REG43" s="173"/>
      <c r="REH43" s="173"/>
      <c r="REI43" s="173"/>
      <c r="REJ43" s="173"/>
      <c r="REK43" s="173"/>
      <c r="REL43" s="173"/>
      <c r="REM43" s="173"/>
      <c r="REN43" s="173"/>
      <c r="REO43" s="173"/>
      <c r="REP43" s="173"/>
      <c r="REQ43" s="173"/>
      <c r="RER43" s="173"/>
      <c r="RES43" s="173"/>
      <c r="RET43" s="173"/>
      <c r="REU43" s="173"/>
      <c r="REV43" s="173"/>
      <c r="REW43" s="173"/>
      <c r="REX43" s="173"/>
      <c r="REY43" s="173"/>
      <c r="REZ43" s="173"/>
      <c r="RFA43" s="173"/>
      <c r="RFB43" s="173"/>
      <c r="RFC43" s="173"/>
      <c r="RFD43" s="173"/>
      <c r="RFE43" s="173"/>
      <c r="RFF43" s="173"/>
      <c r="RFG43" s="173"/>
      <c r="RFH43" s="173"/>
      <c r="RFI43" s="173"/>
      <c r="RFJ43" s="173"/>
      <c r="RFK43" s="173"/>
      <c r="RFL43" s="173"/>
      <c r="RFM43" s="173"/>
      <c r="RFN43" s="173"/>
      <c r="RFO43" s="173"/>
      <c r="RFP43" s="173"/>
      <c r="RFQ43" s="173"/>
      <c r="RFR43" s="173"/>
      <c r="RFS43" s="173"/>
      <c r="RFT43" s="173"/>
      <c r="RFU43" s="173"/>
      <c r="RFV43" s="173"/>
      <c r="RFW43" s="173"/>
      <c r="RFX43" s="173"/>
      <c r="RFY43" s="173"/>
      <c r="RFZ43" s="173"/>
      <c r="RGA43" s="173"/>
      <c r="RGB43" s="173"/>
      <c r="RGC43" s="173"/>
      <c r="RGD43" s="173"/>
      <c r="RGE43" s="173"/>
      <c r="RGF43" s="173"/>
      <c r="RGG43" s="173"/>
      <c r="RGH43" s="173"/>
      <c r="RGI43" s="173"/>
      <c r="RGJ43" s="173"/>
      <c r="RGK43" s="173"/>
      <c r="RGL43" s="173"/>
      <c r="RGM43" s="173"/>
      <c r="RGN43" s="173"/>
      <c r="RGO43" s="173"/>
      <c r="RGP43" s="173"/>
      <c r="RGQ43" s="173"/>
      <c r="RGR43" s="173"/>
      <c r="RGS43" s="173"/>
      <c r="RGT43" s="173"/>
      <c r="RGU43" s="173"/>
      <c r="RGV43" s="173"/>
      <c r="RGW43" s="173"/>
      <c r="RGX43" s="173"/>
      <c r="RGY43" s="173"/>
      <c r="RGZ43" s="173"/>
      <c r="RHA43" s="173"/>
      <c r="RHB43" s="173"/>
      <c r="RHC43" s="173"/>
      <c r="RHD43" s="173"/>
      <c r="RHE43" s="173"/>
      <c r="RHF43" s="173"/>
      <c r="RHG43" s="173"/>
      <c r="RHH43" s="173"/>
      <c r="RHI43" s="173"/>
      <c r="RHJ43" s="173"/>
      <c r="RHK43" s="173"/>
      <c r="RHL43" s="173"/>
      <c r="RHM43" s="173"/>
      <c r="RHN43" s="173"/>
      <c r="RHO43" s="173"/>
      <c r="RHP43" s="173"/>
      <c r="RHQ43" s="173"/>
      <c r="RHR43" s="173"/>
      <c r="RHS43" s="173"/>
      <c r="RHT43" s="173"/>
      <c r="RHU43" s="173"/>
      <c r="RHV43" s="173"/>
      <c r="RHW43" s="173"/>
      <c r="RHX43" s="173"/>
      <c r="RHY43" s="173"/>
      <c r="RHZ43" s="173"/>
      <c r="RIA43" s="173"/>
      <c r="RIB43" s="173"/>
      <c r="RIC43" s="173"/>
      <c r="RID43" s="173"/>
      <c r="RIE43" s="173"/>
      <c r="RIF43" s="173"/>
      <c r="RIG43" s="173"/>
      <c r="RIH43" s="173"/>
      <c r="RII43" s="173"/>
      <c r="RIJ43" s="173"/>
      <c r="RIK43" s="173"/>
      <c r="RIL43" s="173"/>
      <c r="RIM43" s="173"/>
      <c r="RIN43" s="173"/>
      <c r="RIO43" s="173"/>
      <c r="RIP43" s="173"/>
      <c r="RIQ43" s="173"/>
      <c r="RIR43" s="173"/>
      <c r="RIS43" s="173"/>
      <c r="RIT43" s="173"/>
      <c r="RIU43" s="173"/>
      <c r="RIV43" s="173"/>
      <c r="RIW43" s="173"/>
      <c r="RIX43" s="173"/>
      <c r="RIY43" s="173"/>
      <c r="RIZ43" s="173"/>
      <c r="RJA43" s="173"/>
      <c r="RJB43" s="173"/>
      <c r="RJC43" s="173"/>
      <c r="RJD43" s="173"/>
      <c r="RJE43" s="173"/>
      <c r="RJF43" s="173"/>
      <c r="RJG43" s="173"/>
      <c r="RJH43" s="173"/>
      <c r="RJI43" s="173"/>
      <c r="RJJ43" s="173"/>
      <c r="RJK43" s="173"/>
      <c r="RJL43" s="173"/>
      <c r="RJM43" s="173"/>
      <c r="RJN43" s="173"/>
      <c r="RJO43" s="173"/>
      <c r="RJP43" s="173"/>
      <c r="RJQ43" s="173"/>
      <c r="RJR43" s="173"/>
      <c r="RJS43" s="173"/>
      <c r="RJT43" s="173"/>
      <c r="RJU43" s="173"/>
      <c r="RJV43" s="173"/>
      <c r="RJW43" s="173"/>
      <c r="RJX43" s="173"/>
      <c r="RJY43" s="173"/>
      <c r="RJZ43" s="173"/>
      <c r="RKA43" s="173"/>
      <c r="RKB43" s="173"/>
      <c r="RKC43" s="173"/>
      <c r="RKD43" s="173"/>
      <c r="RKE43" s="173"/>
      <c r="RKF43" s="173"/>
      <c r="RKG43" s="173"/>
      <c r="RKH43" s="173"/>
      <c r="RKI43" s="173"/>
      <c r="RKJ43" s="173"/>
      <c r="RKK43" s="173"/>
      <c r="RKL43" s="173"/>
      <c r="RKM43" s="173"/>
      <c r="RKN43" s="173"/>
      <c r="RKO43" s="173"/>
      <c r="RKP43" s="173"/>
      <c r="RKQ43" s="173"/>
      <c r="RKR43" s="173"/>
      <c r="RKS43" s="173"/>
      <c r="RKT43" s="173"/>
      <c r="RKU43" s="173"/>
      <c r="RKV43" s="173"/>
      <c r="RKW43" s="173"/>
      <c r="RKX43" s="173"/>
      <c r="RKY43" s="173"/>
      <c r="RKZ43" s="173"/>
      <c r="RLA43" s="173"/>
      <c r="RLB43" s="173"/>
      <c r="RLC43" s="173"/>
      <c r="RLD43" s="173"/>
      <c r="RLE43" s="173"/>
      <c r="RLF43" s="173"/>
      <c r="RLG43" s="173"/>
      <c r="RLH43" s="173"/>
      <c r="RLI43" s="173"/>
      <c r="RLJ43" s="173"/>
      <c r="RLK43" s="173"/>
      <c r="RLL43" s="173"/>
      <c r="RLM43" s="173"/>
      <c r="RLN43" s="173"/>
      <c r="RLO43" s="173"/>
      <c r="RLP43" s="173"/>
      <c r="RLQ43" s="173"/>
      <c r="RLR43" s="173"/>
      <c r="RLS43" s="173"/>
      <c r="RLT43" s="173"/>
      <c r="RLU43" s="173"/>
      <c r="RLV43" s="173"/>
      <c r="RLW43" s="173"/>
      <c r="RLX43" s="173"/>
      <c r="RLY43" s="173"/>
      <c r="RLZ43" s="173"/>
      <c r="RMA43" s="173"/>
      <c r="RMB43" s="173"/>
      <c r="RMC43" s="173"/>
      <c r="RMD43" s="173"/>
      <c r="RME43" s="173"/>
      <c r="RMF43" s="173"/>
      <c r="RMG43" s="173"/>
      <c r="RMH43" s="173"/>
      <c r="RMI43" s="173"/>
      <c r="RMJ43" s="173"/>
      <c r="RMK43" s="173"/>
      <c r="RML43" s="173"/>
      <c r="RMM43" s="173"/>
      <c r="RMN43" s="173"/>
      <c r="RMO43" s="173"/>
      <c r="RMP43" s="173"/>
      <c r="RMQ43" s="173"/>
      <c r="RMR43" s="173"/>
      <c r="RMS43" s="173"/>
      <c r="RMT43" s="173"/>
      <c r="RMU43" s="173"/>
      <c r="RMV43" s="173"/>
      <c r="RMW43" s="173"/>
      <c r="RMX43" s="173"/>
      <c r="RMY43" s="173"/>
      <c r="RMZ43" s="173"/>
      <c r="RNA43" s="173"/>
      <c r="RNB43" s="173"/>
      <c r="RNC43" s="173"/>
      <c r="RND43" s="173"/>
      <c r="RNE43" s="173"/>
      <c r="RNF43" s="173"/>
      <c r="RNG43" s="173"/>
      <c r="RNH43" s="173"/>
      <c r="RNI43" s="173"/>
      <c r="RNJ43" s="173"/>
      <c r="RNK43" s="173"/>
      <c r="RNL43" s="173"/>
      <c r="RNM43" s="173"/>
      <c r="RNN43" s="173"/>
      <c r="RNO43" s="173"/>
      <c r="RNP43" s="173"/>
      <c r="RNQ43" s="173"/>
      <c r="RNR43" s="173"/>
      <c r="RNS43" s="173"/>
      <c r="RNT43" s="173"/>
      <c r="RNU43" s="173"/>
      <c r="RNV43" s="173"/>
      <c r="RNW43" s="173"/>
      <c r="RNX43" s="173"/>
      <c r="RNY43" s="173"/>
      <c r="RNZ43" s="173"/>
      <c r="ROA43" s="173"/>
      <c r="ROB43" s="173"/>
      <c r="ROC43" s="173"/>
      <c r="ROD43" s="173"/>
      <c r="ROE43" s="173"/>
      <c r="ROF43" s="173"/>
      <c r="ROG43" s="173"/>
      <c r="ROH43" s="173"/>
      <c r="ROI43" s="173"/>
      <c r="ROJ43" s="173"/>
      <c r="ROK43" s="173"/>
      <c r="ROL43" s="173"/>
      <c r="ROM43" s="173"/>
      <c r="RON43" s="173"/>
      <c r="ROO43" s="173"/>
      <c r="ROP43" s="173"/>
      <c r="ROQ43" s="173"/>
      <c r="ROR43" s="173"/>
      <c r="ROS43" s="173"/>
      <c r="ROT43" s="173"/>
      <c r="ROU43" s="173"/>
      <c r="ROV43" s="173"/>
      <c r="ROW43" s="173"/>
      <c r="ROX43" s="173"/>
      <c r="ROY43" s="173"/>
      <c r="ROZ43" s="173"/>
      <c r="RPA43" s="173"/>
      <c r="RPB43" s="173"/>
      <c r="RPC43" s="173"/>
      <c r="RPD43" s="173"/>
      <c r="RPE43" s="173"/>
      <c r="RPF43" s="173"/>
      <c r="RPG43" s="173"/>
      <c r="RPH43" s="173"/>
      <c r="RPI43" s="173"/>
      <c r="RPJ43" s="173"/>
      <c r="RPK43" s="173"/>
      <c r="RPL43" s="173"/>
      <c r="RPM43" s="173"/>
      <c r="RPN43" s="173"/>
      <c r="RPO43" s="173"/>
      <c r="RPP43" s="173"/>
      <c r="RPQ43" s="173"/>
      <c r="RPR43" s="173"/>
      <c r="RPS43" s="173"/>
      <c r="RPT43" s="173"/>
      <c r="RPU43" s="173"/>
      <c r="RPV43" s="173"/>
      <c r="RPW43" s="173"/>
      <c r="RPX43" s="173"/>
      <c r="RPY43" s="173"/>
      <c r="RPZ43" s="173"/>
      <c r="RQA43" s="173"/>
      <c r="RQB43" s="173"/>
      <c r="RQC43" s="173"/>
      <c r="RQD43" s="173"/>
      <c r="RQE43" s="173"/>
      <c r="RQF43" s="173"/>
      <c r="RQG43" s="173"/>
      <c r="RQH43" s="173"/>
      <c r="RQI43" s="173"/>
      <c r="RQJ43" s="173"/>
      <c r="RQK43" s="173"/>
      <c r="RQL43" s="173"/>
      <c r="RQM43" s="173"/>
      <c r="RQN43" s="173"/>
      <c r="RQO43" s="173"/>
      <c r="RQP43" s="173"/>
      <c r="RQQ43" s="173"/>
      <c r="RQR43" s="173"/>
      <c r="RQS43" s="173"/>
      <c r="RQT43" s="173"/>
      <c r="RQU43" s="173"/>
      <c r="RQV43" s="173"/>
      <c r="RQW43" s="173"/>
      <c r="RQX43" s="173"/>
      <c r="RQY43" s="173"/>
      <c r="RQZ43" s="173"/>
      <c r="RRA43" s="173"/>
      <c r="RRB43" s="173"/>
      <c r="RRC43" s="173"/>
      <c r="RRD43" s="173"/>
      <c r="RRE43" s="173"/>
      <c r="RRF43" s="173"/>
      <c r="RRG43" s="173"/>
      <c r="RRH43" s="173"/>
      <c r="RRI43" s="173"/>
      <c r="RRJ43" s="173"/>
      <c r="RRK43" s="173"/>
      <c r="RRL43" s="173"/>
      <c r="RRM43" s="173"/>
      <c r="RRN43" s="173"/>
      <c r="RRO43" s="173"/>
      <c r="RRP43" s="173"/>
      <c r="RRQ43" s="173"/>
      <c r="RRR43" s="173"/>
      <c r="RRS43" s="173"/>
      <c r="RRT43" s="173"/>
      <c r="RRU43" s="173"/>
      <c r="RRV43" s="173"/>
      <c r="RRW43" s="173"/>
      <c r="RRX43" s="173"/>
      <c r="RRY43" s="173"/>
      <c r="RRZ43" s="173"/>
      <c r="RSA43" s="173"/>
      <c r="RSB43" s="173"/>
      <c r="RSC43" s="173"/>
      <c r="RSD43" s="173"/>
      <c r="RSE43" s="173"/>
      <c r="RSF43" s="173"/>
      <c r="RSG43" s="173"/>
      <c r="RSH43" s="173"/>
      <c r="RSI43" s="173"/>
      <c r="RSJ43" s="173"/>
      <c r="RSK43" s="173"/>
      <c r="RSL43" s="173"/>
      <c r="RSM43" s="173"/>
      <c r="RSN43" s="173"/>
      <c r="RSO43" s="173"/>
      <c r="RSP43" s="173"/>
      <c r="RSQ43" s="173"/>
      <c r="RSR43" s="173"/>
      <c r="RSS43" s="173"/>
      <c r="RST43" s="173"/>
      <c r="RSU43" s="173"/>
      <c r="RSV43" s="173"/>
      <c r="RSW43" s="173"/>
      <c r="RSX43" s="173"/>
      <c r="RSY43" s="173"/>
      <c r="RSZ43" s="173"/>
      <c r="RTA43" s="173"/>
      <c r="RTB43" s="173"/>
      <c r="RTC43" s="173"/>
      <c r="RTD43" s="173"/>
      <c r="RTE43" s="173"/>
      <c r="RTF43" s="173"/>
      <c r="RTG43" s="173"/>
      <c r="RTH43" s="173"/>
      <c r="RTI43" s="173"/>
      <c r="RTJ43" s="173"/>
      <c r="RTK43" s="173"/>
      <c r="RTL43" s="173"/>
      <c r="RTM43" s="173"/>
      <c r="RTN43" s="173"/>
      <c r="RTO43" s="173"/>
      <c r="RTP43" s="173"/>
      <c r="RTQ43" s="173"/>
      <c r="RTR43" s="173"/>
      <c r="RTS43" s="173"/>
      <c r="RTT43" s="173"/>
      <c r="RTU43" s="173"/>
      <c r="RTV43" s="173"/>
      <c r="RTW43" s="173"/>
      <c r="RTX43" s="173"/>
      <c r="RTY43" s="173"/>
      <c r="RTZ43" s="173"/>
      <c r="RUA43" s="173"/>
      <c r="RUB43" s="173"/>
      <c r="RUC43" s="173"/>
      <c r="RUD43" s="173"/>
      <c r="RUE43" s="173"/>
      <c r="RUF43" s="173"/>
      <c r="RUG43" s="173"/>
      <c r="RUH43" s="173"/>
      <c r="RUI43" s="173"/>
      <c r="RUJ43" s="173"/>
      <c r="RUK43" s="173"/>
      <c r="RUL43" s="173"/>
      <c r="RUM43" s="173"/>
      <c r="RUN43" s="173"/>
      <c r="RUO43" s="173"/>
      <c r="RUP43" s="173"/>
      <c r="RUQ43" s="173"/>
      <c r="RUR43" s="173"/>
      <c r="RUS43" s="173"/>
      <c r="RUT43" s="173"/>
      <c r="RUU43" s="173"/>
      <c r="RUV43" s="173"/>
      <c r="RUW43" s="173"/>
      <c r="RUX43" s="173"/>
      <c r="RUY43" s="173"/>
      <c r="RUZ43" s="173"/>
      <c r="RVA43" s="173"/>
      <c r="RVB43" s="173"/>
      <c r="RVC43" s="173"/>
      <c r="RVD43" s="173"/>
      <c r="RVE43" s="173"/>
      <c r="RVF43" s="173"/>
      <c r="RVG43" s="173"/>
      <c r="RVH43" s="173"/>
      <c r="RVI43" s="173"/>
      <c r="RVJ43" s="173"/>
      <c r="RVK43" s="173"/>
      <c r="RVL43" s="173"/>
      <c r="RVM43" s="173"/>
      <c r="RVN43" s="173"/>
      <c r="RVO43" s="173"/>
      <c r="RVP43" s="173"/>
      <c r="RVQ43" s="173"/>
      <c r="RVR43" s="173"/>
      <c r="RVS43" s="173"/>
      <c r="RVT43" s="173"/>
      <c r="RVU43" s="173"/>
      <c r="RVV43" s="173"/>
      <c r="RVW43" s="173"/>
      <c r="RVX43" s="173"/>
      <c r="RVY43" s="173"/>
      <c r="RVZ43" s="173"/>
      <c r="RWA43" s="173"/>
      <c r="RWB43" s="173"/>
      <c r="RWC43" s="173"/>
      <c r="RWD43" s="173"/>
      <c r="RWE43" s="173"/>
      <c r="RWF43" s="173"/>
      <c r="RWG43" s="173"/>
      <c r="RWH43" s="173"/>
      <c r="RWI43" s="173"/>
      <c r="RWJ43" s="173"/>
      <c r="RWK43" s="173"/>
      <c r="RWL43" s="173"/>
      <c r="RWM43" s="173"/>
      <c r="RWN43" s="173"/>
      <c r="RWO43" s="173"/>
      <c r="RWP43" s="173"/>
      <c r="RWQ43" s="173"/>
      <c r="RWR43" s="173"/>
      <c r="RWS43" s="173"/>
      <c r="RWT43" s="173"/>
      <c r="RWU43" s="173"/>
      <c r="RWV43" s="173"/>
      <c r="RWW43" s="173"/>
      <c r="RWX43" s="173"/>
      <c r="RWY43" s="173"/>
      <c r="RWZ43" s="173"/>
      <c r="RXA43" s="173"/>
      <c r="RXB43" s="173"/>
      <c r="RXC43" s="173"/>
      <c r="RXD43" s="173"/>
      <c r="RXE43" s="173"/>
      <c r="RXF43" s="173"/>
      <c r="RXG43" s="173"/>
      <c r="RXH43" s="173"/>
      <c r="RXI43" s="173"/>
      <c r="RXJ43" s="173"/>
      <c r="RXK43" s="173"/>
      <c r="RXL43" s="173"/>
      <c r="RXM43" s="173"/>
      <c r="RXN43" s="173"/>
      <c r="RXO43" s="173"/>
      <c r="RXP43" s="173"/>
      <c r="RXQ43" s="173"/>
      <c r="RXR43" s="173"/>
      <c r="RXS43" s="173"/>
      <c r="RXT43" s="173"/>
      <c r="RXU43" s="173"/>
      <c r="RXV43" s="173"/>
      <c r="RXW43" s="173"/>
      <c r="RXX43" s="173"/>
      <c r="RXY43" s="173"/>
      <c r="RXZ43" s="173"/>
      <c r="RYA43" s="173"/>
      <c r="RYB43" s="173"/>
      <c r="RYC43" s="173"/>
      <c r="RYD43" s="173"/>
      <c r="RYE43" s="173"/>
      <c r="RYF43" s="173"/>
      <c r="RYG43" s="173"/>
      <c r="RYH43" s="173"/>
      <c r="RYI43" s="173"/>
      <c r="RYJ43" s="173"/>
      <c r="RYK43" s="173"/>
      <c r="RYL43" s="173"/>
      <c r="RYM43" s="173"/>
      <c r="RYN43" s="173"/>
      <c r="RYO43" s="173"/>
      <c r="RYP43" s="173"/>
      <c r="RYQ43" s="173"/>
      <c r="RYR43" s="173"/>
      <c r="RYS43" s="173"/>
      <c r="RYT43" s="173"/>
      <c r="RYU43" s="173"/>
      <c r="RYV43" s="173"/>
      <c r="RYW43" s="173"/>
      <c r="RYX43" s="173"/>
      <c r="RYY43" s="173"/>
      <c r="RYZ43" s="173"/>
      <c r="RZA43" s="173"/>
      <c r="RZB43" s="173"/>
      <c r="RZC43" s="173"/>
      <c r="RZD43" s="173"/>
      <c r="RZE43" s="173"/>
      <c r="RZF43" s="173"/>
      <c r="RZG43" s="173"/>
      <c r="RZH43" s="173"/>
      <c r="RZI43" s="173"/>
      <c r="RZJ43" s="173"/>
      <c r="RZK43" s="173"/>
      <c r="RZL43" s="173"/>
      <c r="RZM43" s="173"/>
      <c r="RZN43" s="173"/>
      <c r="RZO43" s="173"/>
      <c r="RZP43" s="173"/>
      <c r="RZQ43" s="173"/>
      <c r="RZR43" s="173"/>
      <c r="RZS43" s="173"/>
      <c r="RZT43" s="173"/>
      <c r="RZU43" s="173"/>
      <c r="RZV43" s="173"/>
      <c r="RZW43" s="173"/>
      <c r="RZX43" s="173"/>
      <c r="RZY43" s="173"/>
      <c r="RZZ43" s="173"/>
      <c r="SAA43" s="173"/>
      <c r="SAB43" s="173"/>
      <c r="SAC43" s="173"/>
      <c r="SAD43" s="173"/>
      <c r="SAE43" s="173"/>
      <c r="SAF43" s="173"/>
      <c r="SAG43" s="173"/>
      <c r="SAH43" s="173"/>
      <c r="SAI43" s="173"/>
      <c r="SAJ43" s="173"/>
      <c r="SAK43" s="173"/>
      <c r="SAL43" s="173"/>
      <c r="SAM43" s="173"/>
      <c r="SAN43" s="173"/>
      <c r="SAO43" s="173"/>
      <c r="SAP43" s="173"/>
      <c r="SAQ43" s="173"/>
      <c r="SAR43" s="173"/>
      <c r="SAS43" s="173"/>
      <c r="SAT43" s="173"/>
      <c r="SAU43" s="173"/>
      <c r="SAV43" s="173"/>
      <c r="SAW43" s="173"/>
      <c r="SAX43" s="173"/>
      <c r="SAY43" s="173"/>
      <c r="SAZ43" s="173"/>
      <c r="SBA43" s="173"/>
      <c r="SBB43" s="173"/>
      <c r="SBC43" s="173"/>
      <c r="SBD43" s="173"/>
      <c r="SBE43" s="173"/>
      <c r="SBF43" s="173"/>
      <c r="SBG43" s="173"/>
      <c r="SBH43" s="173"/>
      <c r="SBI43" s="173"/>
      <c r="SBJ43" s="173"/>
      <c r="SBK43" s="173"/>
      <c r="SBL43" s="173"/>
      <c r="SBM43" s="173"/>
      <c r="SBN43" s="173"/>
      <c r="SBO43" s="173"/>
      <c r="SBP43" s="173"/>
      <c r="SBQ43" s="173"/>
      <c r="SBR43" s="173"/>
      <c r="SBS43" s="173"/>
      <c r="SBT43" s="173"/>
      <c r="SBU43" s="173"/>
      <c r="SBV43" s="173"/>
      <c r="SBW43" s="173"/>
      <c r="SBX43" s="173"/>
      <c r="SBY43" s="173"/>
      <c r="SBZ43" s="173"/>
      <c r="SCA43" s="173"/>
      <c r="SCB43" s="173"/>
      <c r="SCC43" s="173"/>
      <c r="SCD43" s="173"/>
      <c r="SCE43" s="173"/>
      <c r="SCF43" s="173"/>
      <c r="SCG43" s="173"/>
      <c r="SCH43" s="173"/>
      <c r="SCI43" s="173"/>
      <c r="SCJ43" s="173"/>
      <c r="SCK43" s="173"/>
      <c r="SCL43" s="173"/>
      <c r="SCM43" s="173"/>
      <c r="SCN43" s="173"/>
      <c r="SCO43" s="173"/>
      <c r="SCP43" s="173"/>
      <c r="SCQ43" s="173"/>
      <c r="SCR43" s="173"/>
      <c r="SCS43" s="173"/>
      <c r="SCT43" s="173"/>
      <c r="SCU43" s="173"/>
      <c r="SCV43" s="173"/>
      <c r="SCW43" s="173"/>
      <c r="SCX43" s="173"/>
      <c r="SCY43" s="173"/>
      <c r="SCZ43" s="173"/>
      <c r="SDA43" s="173"/>
      <c r="SDB43" s="173"/>
      <c r="SDC43" s="173"/>
      <c r="SDD43" s="173"/>
      <c r="SDE43" s="173"/>
      <c r="SDF43" s="173"/>
      <c r="SDG43" s="173"/>
      <c r="SDH43" s="173"/>
      <c r="SDI43" s="173"/>
      <c r="SDJ43" s="173"/>
      <c r="SDK43" s="173"/>
      <c r="SDL43" s="173"/>
      <c r="SDM43" s="173"/>
      <c r="SDN43" s="173"/>
      <c r="SDO43" s="173"/>
      <c r="SDP43" s="173"/>
      <c r="SDQ43" s="173"/>
      <c r="SDR43" s="173"/>
      <c r="SDS43" s="173"/>
      <c r="SDT43" s="173"/>
      <c r="SDU43" s="173"/>
      <c r="SDV43" s="173"/>
      <c r="SDW43" s="173"/>
      <c r="SDX43" s="173"/>
      <c r="SDY43" s="173"/>
      <c r="SDZ43" s="173"/>
      <c r="SEA43" s="173"/>
      <c r="SEB43" s="173"/>
      <c r="SEC43" s="173"/>
      <c r="SED43" s="173"/>
      <c r="SEE43" s="173"/>
      <c r="SEF43" s="173"/>
      <c r="SEG43" s="173"/>
      <c r="SEH43" s="173"/>
      <c r="SEI43" s="173"/>
      <c r="SEJ43" s="173"/>
      <c r="SEK43" s="173"/>
      <c r="SEL43" s="173"/>
      <c r="SEM43" s="173"/>
      <c r="SEN43" s="173"/>
      <c r="SEO43" s="173"/>
      <c r="SEP43" s="173"/>
      <c r="SEQ43" s="173"/>
      <c r="SER43" s="173"/>
      <c r="SES43" s="173"/>
      <c r="SET43" s="173"/>
      <c r="SEU43" s="173"/>
      <c r="SEV43" s="173"/>
      <c r="SEW43" s="173"/>
      <c r="SEX43" s="173"/>
      <c r="SEY43" s="173"/>
      <c r="SEZ43" s="173"/>
      <c r="SFA43" s="173"/>
      <c r="SFB43" s="173"/>
      <c r="SFC43" s="173"/>
      <c r="SFD43" s="173"/>
      <c r="SFE43" s="173"/>
      <c r="SFF43" s="173"/>
      <c r="SFG43" s="173"/>
      <c r="SFH43" s="173"/>
      <c r="SFI43" s="173"/>
      <c r="SFJ43" s="173"/>
      <c r="SFK43" s="173"/>
      <c r="SFL43" s="173"/>
      <c r="SFM43" s="173"/>
      <c r="SFN43" s="173"/>
      <c r="SFO43" s="173"/>
      <c r="SFP43" s="173"/>
      <c r="SFQ43" s="173"/>
      <c r="SFR43" s="173"/>
      <c r="SFS43" s="173"/>
      <c r="SFT43" s="173"/>
      <c r="SFU43" s="173"/>
      <c r="SFV43" s="173"/>
      <c r="SFW43" s="173"/>
      <c r="SFX43" s="173"/>
      <c r="SFY43" s="173"/>
      <c r="SFZ43" s="173"/>
      <c r="SGA43" s="173"/>
      <c r="SGB43" s="173"/>
      <c r="SGC43" s="173"/>
      <c r="SGD43" s="173"/>
      <c r="SGE43" s="173"/>
      <c r="SGF43" s="173"/>
      <c r="SGG43" s="173"/>
      <c r="SGH43" s="173"/>
      <c r="SGI43" s="173"/>
      <c r="SGJ43" s="173"/>
      <c r="SGK43" s="173"/>
      <c r="SGL43" s="173"/>
      <c r="SGM43" s="173"/>
      <c r="SGN43" s="173"/>
      <c r="SGO43" s="173"/>
      <c r="SGP43" s="173"/>
      <c r="SGQ43" s="173"/>
      <c r="SGR43" s="173"/>
      <c r="SGS43" s="173"/>
      <c r="SGT43" s="173"/>
      <c r="SGU43" s="173"/>
      <c r="SGV43" s="173"/>
      <c r="SGW43" s="173"/>
      <c r="SGX43" s="173"/>
      <c r="SGY43" s="173"/>
      <c r="SGZ43" s="173"/>
      <c r="SHA43" s="173"/>
      <c r="SHB43" s="173"/>
      <c r="SHC43" s="173"/>
      <c r="SHD43" s="173"/>
      <c r="SHE43" s="173"/>
      <c r="SHF43" s="173"/>
      <c r="SHG43" s="173"/>
      <c r="SHH43" s="173"/>
      <c r="SHI43" s="173"/>
      <c r="SHJ43" s="173"/>
      <c r="SHK43" s="173"/>
      <c r="SHL43" s="173"/>
      <c r="SHM43" s="173"/>
      <c r="SHN43" s="173"/>
      <c r="SHO43" s="173"/>
      <c r="SHP43" s="173"/>
      <c r="SHQ43" s="173"/>
      <c r="SHR43" s="173"/>
      <c r="SHS43" s="173"/>
      <c r="SHT43" s="173"/>
      <c r="SHU43" s="173"/>
      <c r="SHV43" s="173"/>
      <c r="SHW43" s="173"/>
      <c r="SHX43" s="173"/>
      <c r="SHY43" s="173"/>
      <c r="SHZ43" s="173"/>
      <c r="SIA43" s="173"/>
      <c r="SIB43" s="173"/>
      <c r="SIC43" s="173"/>
      <c r="SID43" s="173"/>
      <c r="SIE43" s="173"/>
      <c r="SIF43" s="173"/>
      <c r="SIG43" s="173"/>
      <c r="SIH43" s="173"/>
      <c r="SII43" s="173"/>
      <c r="SIJ43" s="173"/>
      <c r="SIK43" s="173"/>
      <c r="SIL43" s="173"/>
      <c r="SIM43" s="173"/>
      <c r="SIN43" s="173"/>
      <c r="SIO43" s="173"/>
      <c r="SIP43" s="173"/>
      <c r="SIQ43" s="173"/>
      <c r="SIR43" s="173"/>
      <c r="SIS43" s="173"/>
      <c r="SIT43" s="173"/>
      <c r="SIU43" s="173"/>
      <c r="SIV43" s="173"/>
      <c r="SIW43" s="173"/>
      <c r="SIX43" s="173"/>
      <c r="SIY43" s="173"/>
      <c r="SIZ43" s="173"/>
      <c r="SJA43" s="173"/>
      <c r="SJB43" s="173"/>
      <c r="SJC43" s="173"/>
      <c r="SJD43" s="173"/>
      <c r="SJE43" s="173"/>
      <c r="SJF43" s="173"/>
      <c r="SJG43" s="173"/>
      <c r="SJH43" s="173"/>
      <c r="SJI43" s="173"/>
      <c r="SJJ43" s="173"/>
      <c r="SJK43" s="173"/>
      <c r="SJL43" s="173"/>
      <c r="SJM43" s="173"/>
      <c r="SJN43" s="173"/>
      <c r="SJO43" s="173"/>
      <c r="SJP43" s="173"/>
      <c r="SJQ43" s="173"/>
      <c r="SJR43" s="173"/>
      <c r="SJS43" s="173"/>
      <c r="SJT43" s="173"/>
      <c r="SJU43" s="173"/>
      <c r="SJV43" s="173"/>
      <c r="SJW43" s="173"/>
      <c r="SJX43" s="173"/>
      <c r="SJY43" s="173"/>
      <c r="SJZ43" s="173"/>
      <c r="SKA43" s="173"/>
      <c r="SKB43" s="173"/>
      <c r="SKC43" s="173"/>
      <c r="SKD43" s="173"/>
      <c r="SKE43" s="173"/>
      <c r="SKF43" s="173"/>
      <c r="SKG43" s="173"/>
      <c r="SKH43" s="173"/>
      <c r="SKI43" s="173"/>
      <c r="SKJ43" s="173"/>
      <c r="SKK43" s="173"/>
      <c r="SKL43" s="173"/>
      <c r="SKM43" s="173"/>
      <c r="SKN43" s="173"/>
      <c r="SKO43" s="173"/>
      <c r="SKP43" s="173"/>
      <c r="SKQ43" s="173"/>
      <c r="SKR43" s="173"/>
      <c r="SKS43" s="173"/>
      <c r="SKT43" s="173"/>
      <c r="SKU43" s="173"/>
      <c r="SKV43" s="173"/>
      <c r="SKW43" s="173"/>
      <c r="SKX43" s="173"/>
      <c r="SKY43" s="173"/>
      <c r="SKZ43" s="173"/>
      <c r="SLA43" s="173"/>
      <c r="SLB43" s="173"/>
      <c r="SLC43" s="173"/>
      <c r="SLD43" s="173"/>
      <c r="SLE43" s="173"/>
      <c r="SLF43" s="173"/>
      <c r="SLG43" s="173"/>
      <c r="SLH43" s="173"/>
      <c r="SLI43" s="173"/>
      <c r="SLJ43" s="173"/>
      <c r="SLK43" s="173"/>
      <c r="SLL43" s="173"/>
      <c r="SLM43" s="173"/>
      <c r="SLN43" s="173"/>
      <c r="SLO43" s="173"/>
      <c r="SLP43" s="173"/>
      <c r="SLQ43" s="173"/>
      <c r="SLR43" s="173"/>
      <c r="SLS43" s="173"/>
      <c r="SLT43" s="173"/>
      <c r="SLU43" s="173"/>
      <c r="SLV43" s="173"/>
      <c r="SLW43" s="173"/>
      <c r="SLX43" s="173"/>
      <c r="SLY43" s="173"/>
      <c r="SLZ43" s="173"/>
      <c r="SMA43" s="173"/>
      <c r="SMB43" s="173"/>
      <c r="SMC43" s="173"/>
      <c r="SMD43" s="173"/>
      <c r="SME43" s="173"/>
      <c r="SMF43" s="173"/>
      <c r="SMG43" s="173"/>
      <c r="SMH43" s="173"/>
      <c r="SMI43" s="173"/>
      <c r="SMJ43" s="173"/>
      <c r="SMK43" s="173"/>
      <c r="SML43" s="173"/>
      <c r="SMM43" s="173"/>
      <c r="SMN43" s="173"/>
      <c r="SMO43" s="173"/>
      <c r="SMP43" s="173"/>
      <c r="SMQ43" s="173"/>
      <c r="SMR43" s="173"/>
      <c r="SMS43" s="173"/>
      <c r="SMT43" s="173"/>
      <c r="SMU43" s="173"/>
      <c r="SMV43" s="173"/>
      <c r="SMW43" s="173"/>
      <c r="SMX43" s="173"/>
      <c r="SMY43" s="173"/>
      <c r="SMZ43" s="173"/>
      <c r="SNA43" s="173"/>
      <c r="SNB43" s="173"/>
      <c r="SNC43" s="173"/>
      <c r="SND43" s="173"/>
      <c r="SNE43" s="173"/>
      <c r="SNF43" s="173"/>
      <c r="SNG43" s="173"/>
      <c r="SNH43" s="173"/>
      <c r="SNI43" s="173"/>
      <c r="SNJ43" s="173"/>
      <c r="SNK43" s="173"/>
      <c r="SNL43" s="173"/>
      <c r="SNM43" s="173"/>
      <c r="SNN43" s="173"/>
      <c r="SNO43" s="173"/>
      <c r="SNP43" s="173"/>
      <c r="SNQ43" s="173"/>
      <c r="SNR43" s="173"/>
      <c r="SNS43" s="173"/>
      <c r="SNT43" s="173"/>
      <c r="SNU43" s="173"/>
      <c r="SNV43" s="173"/>
      <c r="SNW43" s="173"/>
      <c r="SNX43" s="173"/>
      <c r="SNY43" s="173"/>
      <c r="SNZ43" s="173"/>
      <c r="SOA43" s="173"/>
      <c r="SOB43" s="173"/>
      <c r="SOC43" s="173"/>
      <c r="SOD43" s="173"/>
      <c r="SOE43" s="173"/>
      <c r="SOF43" s="173"/>
      <c r="SOG43" s="173"/>
      <c r="SOH43" s="173"/>
      <c r="SOI43" s="173"/>
      <c r="SOJ43" s="173"/>
      <c r="SOK43" s="173"/>
      <c r="SOL43" s="173"/>
      <c r="SOM43" s="173"/>
      <c r="SON43" s="173"/>
      <c r="SOO43" s="173"/>
      <c r="SOP43" s="173"/>
      <c r="SOQ43" s="173"/>
      <c r="SOR43" s="173"/>
      <c r="SOS43" s="173"/>
      <c r="SOT43" s="173"/>
      <c r="SOU43" s="173"/>
      <c r="SOV43" s="173"/>
      <c r="SOW43" s="173"/>
      <c r="SOX43" s="173"/>
      <c r="SOY43" s="173"/>
      <c r="SOZ43" s="173"/>
      <c r="SPA43" s="173"/>
      <c r="SPB43" s="173"/>
      <c r="SPC43" s="173"/>
      <c r="SPD43" s="173"/>
      <c r="SPE43" s="173"/>
      <c r="SPF43" s="173"/>
      <c r="SPG43" s="173"/>
      <c r="SPH43" s="173"/>
      <c r="SPI43" s="173"/>
      <c r="SPJ43" s="173"/>
      <c r="SPK43" s="173"/>
      <c r="SPL43" s="173"/>
      <c r="SPM43" s="173"/>
      <c r="SPN43" s="173"/>
      <c r="SPO43" s="173"/>
      <c r="SPP43" s="173"/>
      <c r="SPQ43" s="173"/>
      <c r="SPR43" s="173"/>
      <c r="SPS43" s="173"/>
      <c r="SPT43" s="173"/>
      <c r="SPU43" s="173"/>
      <c r="SPV43" s="173"/>
      <c r="SPW43" s="173"/>
      <c r="SPX43" s="173"/>
      <c r="SPY43" s="173"/>
      <c r="SPZ43" s="173"/>
      <c r="SQA43" s="173"/>
      <c r="SQB43" s="173"/>
      <c r="SQC43" s="173"/>
      <c r="SQD43" s="173"/>
      <c r="SQE43" s="173"/>
      <c r="SQF43" s="173"/>
      <c r="SQG43" s="173"/>
      <c r="SQH43" s="173"/>
      <c r="SQI43" s="173"/>
      <c r="SQJ43" s="173"/>
      <c r="SQK43" s="173"/>
      <c r="SQL43" s="173"/>
      <c r="SQM43" s="173"/>
      <c r="SQN43" s="173"/>
      <c r="SQO43" s="173"/>
      <c r="SQP43" s="173"/>
      <c r="SQQ43" s="173"/>
      <c r="SQR43" s="173"/>
      <c r="SQS43" s="173"/>
      <c r="SQT43" s="173"/>
      <c r="SQU43" s="173"/>
      <c r="SQV43" s="173"/>
      <c r="SQW43" s="173"/>
      <c r="SQX43" s="173"/>
      <c r="SQY43" s="173"/>
      <c r="SQZ43" s="173"/>
      <c r="SRA43" s="173"/>
      <c r="SRB43" s="173"/>
      <c r="SRC43" s="173"/>
      <c r="SRD43" s="173"/>
      <c r="SRE43" s="173"/>
      <c r="SRF43" s="173"/>
      <c r="SRG43" s="173"/>
      <c r="SRH43" s="173"/>
      <c r="SRI43" s="173"/>
      <c r="SRJ43" s="173"/>
      <c r="SRK43" s="173"/>
      <c r="SRL43" s="173"/>
      <c r="SRM43" s="173"/>
      <c r="SRN43" s="173"/>
      <c r="SRO43" s="173"/>
      <c r="SRP43" s="173"/>
      <c r="SRQ43" s="173"/>
      <c r="SRR43" s="173"/>
      <c r="SRS43" s="173"/>
      <c r="SRT43" s="173"/>
      <c r="SRU43" s="173"/>
      <c r="SRV43" s="173"/>
      <c r="SRW43" s="173"/>
      <c r="SRX43" s="173"/>
      <c r="SRY43" s="173"/>
      <c r="SRZ43" s="173"/>
      <c r="SSA43" s="173"/>
      <c r="SSB43" s="173"/>
      <c r="SSC43" s="173"/>
      <c r="SSD43" s="173"/>
      <c r="SSE43" s="173"/>
      <c r="SSF43" s="173"/>
      <c r="SSG43" s="173"/>
      <c r="SSH43" s="173"/>
      <c r="SSI43" s="173"/>
      <c r="SSJ43" s="173"/>
      <c r="SSK43" s="173"/>
      <c r="SSL43" s="173"/>
      <c r="SSM43" s="173"/>
      <c r="SSN43" s="173"/>
      <c r="SSO43" s="173"/>
      <c r="SSP43" s="173"/>
      <c r="SSQ43" s="173"/>
      <c r="SSR43" s="173"/>
      <c r="SSS43" s="173"/>
      <c r="SST43" s="173"/>
      <c r="SSU43" s="173"/>
      <c r="SSV43" s="173"/>
      <c r="SSW43" s="173"/>
      <c r="SSX43" s="173"/>
      <c r="SSY43" s="173"/>
      <c r="SSZ43" s="173"/>
      <c r="STA43" s="173"/>
      <c r="STB43" s="173"/>
      <c r="STC43" s="173"/>
      <c r="STD43" s="173"/>
      <c r="STE43" s="173"/>
      <c r="STF43" s="173"/>
      <c r="STG43" s="173"/>
      <c r="STH43" s="173"/>
      <c r="STI43" s="173"/>
      <c r="STJ43" s="173"/>
      <c r="STK43" s="173"/>
      <c r="STL43" s="173"/>
      <c r="STM43" s="173"/>
      <c r="STN43" s="173"/>
      <c r="STO43" s="173"/>
      <c r="STP43" s="173"/>
      <c r="STQ43" s="173"/>
      <c r="STR43" s="173"/>
      <c r="STS43" s="173"/>
      <c r="STT43" s="173"/>
      <c r="STU43" s="173"/>
      <c r="STV43" s="173"/>
      <c r="STW43" s="173"/>
      <c r="STX43" s="173"/>
      <c r="STY43" s="173"/>
      <c r="STZ43" s="173"/>
      <c r="SUA43" s="173"/>
      <c r="SUB43" s="173"/>
      <c r="SUC43" s="173"/>
      <c r="SUD43" s="173"/>
      <c r="SUE43" s="173"/>
      <c r="SUF43" s="173"/>
      <c r="SUG43" s="173"/>
      <c r="SUH43" s="173"/>
      <c r="SUI43" s="173"/>
      <c r="SUJ43" s="173"/>
      <c r="SUK43" s="173"/>
      <c r="SUL43" s="173"/>
      <c r="SUM43" s="173"/>
      <c r="SUN43" s="173"/>
      <c r="SUO43" s="173"/>
      <c r="SUP43" s="173"/>
      <c r="SUQ43" s="173"/>
      <c r="SUR43" s="173"/>
      <c r="SUS43" s="173"/>
      <c r="SUT43" s="173"/>
      <c r="SUU43" s="173"/>
      <c r="SUV43" s="173"/>
      <c r="SUW43" s="173"/>
      <c r="SUX43" s="173"/>
      <c r="SUY43" s="173"/>
      <c r="SUZ43" s="173"/>
      <c r="SVA43" s="173"/>
      <c r="SVB43" s="173"/>
      <c r="SVC43" s="173"/>
      <c r="SVD43" s="173"/>
      <c r="SVE43" s="173"/>
      <c r="SVF43" s="173"/>
      <c r="SVG43" s="173"/>
      <c r="SVH43" s="173"/>
      <c r="SVI43" s="173"/>
      <c r="SVJ43" s="173"/>
      <c r="SVK43" s="173"/>
      <c r="SVL43" s="173"/>
      <c r="SVM43" s="173"/>
      <c r="SVN43" s="173"/>
      <c r="SVO43" s="173"/>
      <c r="SVP43" s="173"/>
      <c r="SVQ43" s="173"/>
      <c r="SVR43" s="173"/>
      <c r="SVS43" s="173"/>
      <c r="SVT43" s="173"/>
      <c r="SVU43" s="173"/>
      <c r="SVV43" s="173"/>
      <c r="SVW43" s="173"/>
      <c r="SVX43" s="173"/>
      <c r="SVY43" s="173"/>
      <c r="SVZ43" s="173"/>
      <c r="SWA43" s="173"/>
      <c r="SWB43" s="173"/>
      <c r="SWC43" s="173"/>
      <c r="SWD43" s="173"/>
      <c r="SWE43" s="173"/>
      <c r="SWF43" s="173"/>
      <c r="SWG43" s="173"/>
      <c r="SWH43" s="173"/>
      <c r="SWI43" s="173"/>
      <c r="SWJ43" s="173"/>
      <c r="SWK43" s="173"/>
      <c r="SWL43" s="173"/>
      <c r="SWM43" s="173"/>
      <c r="SWN43" s="173"/>
      <c r="SWO43" s="173"/>
      <c r="SWP43" s="173"/>
      <c r="SWQ43" s="173"/>
      <c r="SWR43" s="173"/>
      <c r="SWS43" s="173"/>
      <c r="SWT43" s="173"/>
      <c r="SWU43" s="173"/>
      <c r="SWV43" s="173"/>
      <c r="SWW43" s="173"/>
      <c r="SWX43" s="173"/>
      <c r="SWY43" s="173"/>
      <c r="SWZ43" s="173"/>
      <c r="SXA43" s="173"/>
      <c r="SXB43" s="173"/>
      <c r="SXC43" s="173"/>
      <c r="SXD43" s="173"/>
      <c r="SXE43" s="173"/>
      <c r="SXF43" s="173"/>
      <c r="SXG43" s="173"/>
      <c r="SXH43" s="173"/>
      <c r="SXI43" s="173"/>
      <c r="SXJ43" s="173"/>
      <c r="SXK43" s="173"/>
      <c r="SXL43" s="173"/>
      <c r="SXM43" s="173"/>
      <c r="SXN43" s="173"/>
      <c r="SXO43" s="173"/>
      <c r="SXP43" s="173"/>
      <c r="SXQ43" s="173"/>
      <c r="SXR43" s="173"/>
      <c r="SXS43" s="173"/>
      <c r="SXT43" s="173"/>
      <c r="SXU43" s="173"/>
      <c r="SXV43" s="173"/>
      <c r="SXW43" s="173"/>
      <c r="SXX43" s="173"/>
      <c r="SXY43" s="173"/>
      <c r="SXZ43" s="173"/>
      <c r="SYA43" s="173"/>
      <c r="SYB43" s="173"/>
      <c r="SYC43" s="173"/>
      <c r="SYD43" s="173"/>
      <c r="SYE43" s="173"/>
      <c r="SYF43" s="173"/>
      <c r="SYG43" s="173"/>
      <c r="SYH43" s="173"/>
      <c r="SYI43" s="173"/>
      <c r="SYJ43" s="173"/>
      <c r="SYK43" s="173"/>
      <c r="SYL43" s="173"/>
      <c r="SYM43" s="173"/>
      <c r="SYN43" s="173"/>
      <c r="SYO43" s="173"/>
      <c r="SYP43" s="173"/>
      <c r="SYQ43" s="173"/>
      <c r="SYR43" s="173"/>
      <c r="SYS43" s="173"/>
      <c r="SYT43" s="173"/>
      <c r="SYU43" s="173"/>
      <c r="SYV43" s="173"/>
      <c r="SYW43" s="173"/>
      <c r="SYX43" s="173"/>
      <c r="SYY43" s="173"/>
      <c r="SYZ43" s="173"/>
      <c r="SZA43" s="173"/>
      <c r="SZB43" s="173"/>
      <c r="SZC43" s="173"/>
      <c r="SZD43" s="173"/>
      <c r="SZE43" s="173"/>
      <c r="SZF43" s="173"/>
      <c r="SZG43" s="173"/>
      <c r="SZH43" s="173"/>
      <c r="SZI43" s="173"/>
      <c r="SZJ43" s="173"/>
      <c r="SZK43" s="173"/>
      <c r="SZL43" s="173"/>
      <c r="SZM43" s="173"/>
      <c r="SZN43" s="173"/>
      <c r="SZO43" s="173"/>
      <c r="SZP43" s="173"/>
      <c r="SZQ43" s="173"/>
      <c r="SZR43" s="173"/>
      <c r="SZS43" s="173"/>
      <c r="SZT43" s="173"/>
      <c r="SZU43" s="173"/>
      <c r="SZV43" s="173"/>
      <c r="SZW43" s="173"/>
      <c r="SZX43" s="173"/>
      <c r="SZY43" s="173"/>
      <c r="SZZ43" s="173"/>
      <c r="TAA43" s="173"/>
      <c r="TAB43" s="173"/>
      <c r="TAC43" s="173"/>
      <c r="TAD43" s="173"/>
      <c r="TAE43" s="173"/>
      <c r="TAF43" s="173"/>
      <c r="TAG43" s="173"/>
      <c r="TAH43" s="173"/>
      <c r="TAI43" s="173"/>
      <c r="TAJ43" s="173"/>
      <c r="TAK43" s="173"/>
      <c r="TAL43" s="173"/>
      <c r="TAM43" s="173"/>
      <c r="TAN43" s="173"/>
      <c r="TAO43" s="173"/>
      <c r="TAP43" s="173"/>
      <c r="TAQ43" s="173"/>
      <c r="TAR43" s="173"/>
      <c r="TAS43" s="173"/>
      <c r="TAT43" s="173"/>
      <c r="TAU43" s="173"/>
      <c r="TAV43" s="173"/>
      <c r="TAW43" s="173"/>
      <c r="TAX43" s="173"/>
      <c r="TAY43" s="173"/>
      <c r="TAZ43" s="173"/>
      <c r="TBA43" s="173"/>
      <c r="TBB43" s="173"/>
      <c r="TBC43" s="173"/>
      <c r="TBD43" s="173"/>
      <c r="TBE43" s="173"/>
      <c r="TBF43" s="173"/>
      <c r="TBG43" s="173"/>
      <c r="TBH43" s="173"/>
      <c r="TBI43" s="173"/>
      <c r="TBJ43" s="173"/>
      <c r="TBK43" s="173"/>
      <c r="TBL43" s="173"/>
      <c r="TBM43" s="173"/>
      <c r="TBN43" s="173"/>
      <c r="TBO43" s="173"/>
      <c r="TBP43" s="173"/>
      <c r="TBQ43" s="173"/>
      <c r="TBR43" s="173"/>
      <c r="TBS43" s="173"/>
      <c r="TBT43" s="173"/>
      <c r="TBU43" s="173"/>
      <c r="TBV43" s="173"/>
      <c r="TBW43" s="173"/>
      <c r="TBX43" s="173"/>
      <c r="TBY43" s="173"/>
      <c r="TBZ43" s="173"/>
      <c r="TCA43" s="173"/>
      <c r="TCB43" s="173"/>
      <c r="TCC43" s="173"/>
      <c r="TCD43" s="173"/>
      <c r="TCE43" s="173"/>
      <c r="TCF43" s="173"/>
      <c r="TCG43" s="173"/>
      <c r="TCH43" s="173"/>
      <c r="TCI43" s="173"/>
      <c r="TCJ43" s="173"/>
      <c r="TCK43" s="173"/>
      <c r="TCL43" s="173"/>
      <c r="TCM43" s="173"/>
      <c r="TCN43" s="173"/>
      <c r="TCO43" s="173"/>
      <c r="TCP43" s="173"/>
      <c r="TCQ43" s="173"/>
      <c r="TCR43" s="173"/>
      <c r="TCS43" s="173"/>
      <c r="TCT43" s="173"/>
      <c r="TCU43" s="173"/>
      <c r="TCV43" s="173"/>
      <c r="TCW43" s="173"/>
      <c r="TCX43" s="173"/>
      <c r="TCY43" s="173"/>
      <c r="TCZ43" s="173"/>
      <c r="TDA43" s="173"/>
      <c r="TDB43" s="173"/>
      <c r="TDC43" s="173"/>
      <c r="TDD43" s="173"/>
      <c r="TDE43" s="173"/>
      <c r="TDF43" s="173"/>
      <c r="TDG43" s="173"/>
      <c r="TDH43" s="173"/>
      <c r="TDI43" s="173"/>
      <c r="TDJ43" s="173"/>
      <c r="TDK43" s="173"/>
      <c r="TDL43" s="173"/>
      <c r="TDM43" s="173"/>
      <c r="TDN43" s="173"/>
      <c r="TDO43" s="173"/>
      <c r="TDP43" s="173"/>
      <c r="TDQ43" s="173"/>
      <c r="TDR43" s="173"/>
      <c r="TDS43" s="173"/>
      <c r="TDT43" s="173"/>
      <c r="TDU43" s="173"/>
      <c r="TDV43" s="173"/>
      <c r="TDW43" s="173"/>
      <c r="TDX43" s="173"/>
      <c r="TDY43" s="173"/>
      <c r="TDZ43" s="173"/>
      <c r="TEA43" s="173"/>
      <c r="TEB43" s="173"/>
      <c r="TEC43" s="173"/>
      <c r="TED43" s="173"/>
      <c r="TEE43" s="173"/>
      <c r="TEF43" s="173"/>
      <c r="TEG43" s="173"/>
      <c r="TEH43" s="173"/>
      <c r="TEI43" s="173"/>
      <c r="TEJ43" s="173"/>
      <c r="TEK43" s="173"/>
      <c r="TEL43" s="173"/>
      <c r="TEM43" s="173"/>
      <c r="TEN43" s="173"/>
      <c r="TEO43" s="173"/>
      <c r="TEP43" s="173"/>
      <c r="TEQ43" s="173"/>
      <c r="TER43" s="173"/>
      <c r="TES43" s="173"/>
      <c r="TET43" s="173"/>
      <c r="TEU43" s="173"/>
      <c r="TEV43" s="173"/>
      <c r="TEW43" s="173"/>
      <c r="TEX43" s="173"/>
      <c r="TEY43" s="173"/>
      <c r="TEZ43" s="173"/>
      <c r="TFA43" s="173"/>
      <c r="TFB43" s="173"/>
      <c r="TFC43" s="173"/>
      <c r="TFD43" s="173"/>
      <c r="TFE43" s="173"/>
      <c r="TFF43" s="173"/>
      <c r="TFG43" s="173"/>
      <c r="TFH43" s="173"/>
      <c r="TFI43" s="173"/>
      <c r="TFJ43" s="173"/>
      <c r="TFK43" s="173"/>
      <c r="TFL43" s="173"/>
      <c r="TFM43" s="173"/>
      <c r="TFN43" s="173"/>
      <c r="TFO43" s="173"/>
      <c r="TFP43" s="173"/>
      <c r="TFQ43" s="173"/>
      <c r="TFR43" s="173"/>
      <c r="TFS43" s="173"/>
      <c r="TFT43" s="173"/>
      <c r="TFU43" s="173"/>
      <c r="TFV43" s="173"/>
      <c r="TFW43" s="173"/>
      <c r="TFX43" s="173"/>
      <c r="TFY43" s="173"/>
      <c r="TFZ43" s="173"/>
      <c r="TGA43" s="173"/>
      <c r="TGB43" s="173"/>
      <c r="TGC43" s="173"/>
      <c r="TGD43" s="173"/>
      <c r="TGE43" s="173"/>
      <c r="TGF43" s="173"/>
      <c r="TGG43" s="173"/>
      <c r="TGH43" s="173"/>
      <c r="TGI43" s="173"/>
      <c r="TGJ43" s="173"/>
      <c r="TGK43" s="173"/>
      <c r="TGL43" s="173"/>
      <c r="TGM43" s="173"/>
      <c r="TGN43" s="173"/>
      <c r="TGO43" s="173"/>
      <c r="TGP43" s="173"/>
      <c r="TGQ43" s="173"/>
      <c r="TGR43" s="173"/>
      <c r="TGS43" s="173"/>
      <c r="TGT43" s="173"/>
      <c r="TGU43" s="173"/>
      <c r="TGV43" s="173"/>
      <c r="TGW43" s="173"/>
      <c r="TGX43" s="173"/>
      <c r="TGY43" s="173"/>
      <c r="TGZ43" s="173"/>
      <c r="THA43" s="173"/>
      <c r="THB43" s="173"/>
      <c r="THC43" s="173"/>
      <c r="THD43" s="173"/>
      <c r="THE43" s="173"/>
      <c r="THF43" s="173"/>
      <c r="THG43" s="173"/>
      <c r="THH43" s="173"/>
      <c r="THI43" s="173"/>
      <c r="THJ43" s="173"/>
      <c r="THK43" s="173"/>
      <c r="THL43" s="173"/>
      <c r="THM43" s="173"/>
      <c r="THN43" s="173"/>
      <c r="THO43" s="173"/>
      <c r="THP43" s="173"/>
      <c r="THQ43" s="173"/>
      <c r="THR43" s="173"/>
      <c r="THS43" s="173"/>
      <c r="THT43" s="173"/>
      <c r="THU43" s="173"/>
      <c r="THV43" s="173"/>
      <c r="THW43" s="173"/>
      <c r="THX43" s="173"/>
      <c r="THY43" s="173"/>
      <c r="THZ43" s="173"/>
      <c r="TIA43" s="173"/>
      <c r="TIB43" s="173"/>
      <c r="TIC43" s="173"/>
      <c r="TID43" s="173"/>
      <c r="TIE43" s="173"/>
      <c r="TIF43" s="173"/>
      <c r="TIG43" s="173"/>
      <c r="TIH43" s="173"/>
      <c r="TII43" s="173"/>
      <c r="TIJ43" s="173"/>
      <c r="TIK43" s="173"/>
      <c r="TIL43" s="173"/>
      <c r="TIM43" s="173"/>
      <c r="TIN43" s="173"/>
      <c r="TIO43" s="173"/>
      <c r="TIP43" s="173"/>
      <c r="TIQ43" s="173"/>
      <c r="TIR43" s="173"/>
      <c r="TIS43" s="173"/>
      <c r="TIT43" s="173"/>
      <c r="TIU43" s="173"/>
      <c r="TIV43" s="173"/>
      <c r="TIW43" s="173"/>
      <c r="TIX43" s="173"/>
      <c r="TIY43" s="173"/>
      <c r="TIZ43" s="173"/>
      <c r="TJA43" s="173"/>
      <c r="TJB43" s="173"/>
      <c r="TJC43" s="173"/>
      <c r="TJD43" s="173"/>
      <c r="TJE43" s="173"/>
      <c r="TJF43" s="173"/>
      <c r="TJG43" s="173"/>
      <c r="TJH43" s="173"/>
      <c r="TJI43" s="173"/>
      <c r="TJJ43" s="173"/>
      <c r="TJK43" s="173"/>
      <c r="TJL43" s="173"/>
      <c r="TJM43" s="173"/>
      <c r="TJN43" s="173"/>
      <c r="TJO43" s="173"/>
      <c r="TJP43" s="173"/>
      <c r="TJQ43" s="173"/>
      <c r="TJR43" s="173"/>
      <c r="TJS43" s="173"/>
      <c r="TJT43" s="173"/>
      <c r="TJU43" s="173"/>
      <c r="TJV43" s="173"/>
      <c r="TJW43" s="173"/>
      <c r="TJX43" s="173"/>
      <c r="TJY43" s="173"/>
      <c r="TJZ43" s="173"/>
      <c r="TKA43" s="173"/>
      <c r="TKB43" s="173"/>
      <c r="TKC43" s="173"/>
      <c r="TKD43" s="173"/>
      <c r="TKE43" s="173"/>
      <c r="TKF43" s="173"/>
      <c r="TKG43" s="173"/>
      <c r="TKH43" s="173"/>
      <c r="TKI43" s="173"/>
      <c r="TKJ43" s="173"/>
      <c r="TKK43" s="173"/>
      <c r="TKL43" s="173"/>
      <c r="TKM43" s="173"/>
      <c r="TKN43" s="173"/>
      <c r="TKO43" s="173"/>
      <c r="TKP43" s="173"/>
      <c r="TKQ43" s="173"/>
      <c r="TKR43" s="173"/>
      <c r="TKS43" s="173"/>
      <c r="TKT43" s="173"/>
      <c r="TKU43" s="173"/>
      <c r="TKV43" s="173"/>
      <c r="TKW43" s="173"/>
      <c r="TKX43" s="173"/>
      <c r="TKY43" s="173"/>
      <c r="TKZ43" s="173"/>
      <c r="TLA43" s="173"/>
      <c r="TLB43" s="173"/>
      <c r="TLC43" s="173"/>
      <c r="TLD43" s="173"/>
      <c r="TLE43" s="173"/>
      <c r="TLF43" s="173"/>
      <c r="TLG43" s="173"/>
      <c r="TLH43" s="173"/>
      <c r="TLI43" s="173"/>
      <c r="TLJ43" s="173"/>
      <c r="TLK43" s="173"/>
      <c r="TLL43" s="173"/>
      <c r="TLM43" s="173"/>
      <c r="TLN43" s="173"/>
      <c r="TLO43" s="173"/>
      <c r="TLP43" s="173"/>
      <c r="TLQ43" s="173"/>
      <c r="TLR43" s="173"/>
      <c r="TLS43" s="173"/>
      <c r="TLT43" s="173"/>
      <c r="TLU43" s="173"/>
      <c r="TLV43" s="173"/>
      <c r="TLW43" s="173"/>
      <c r="TLX43" s="173"/>
      <c r="TLY43" s="173"/>
      <c r="TLZ43" s="173"/>
      <c r="TMA43" s="173"/>
      <c r="TMB43" s="173"/>
      <c r="TMC43" s="173"/>
      <c r="TMD43" s="173"/>
      <c r="TME43" s="173"/>
      <c r="TMF43" s="173"/>
      <c r="TMG43" s="173"/>
      <c r="TMH43" s="173"/>
      <c r="TMI43" s="173"/>
      <c r="TMJ43" s="173"/>
      <c r="TMK43" s="173"/>
      <c r="TML43" s="173"/>
      <c r="TMM43" s="173"/>
      <c r="TMN43" s="173"/>
      <c r="TMO43" s="173"/>
      <c r="TMP43" s="173"/>
      <c r="TMQ43" s="173"/>
      <c r="TMR43" s="173"/>
      <c r="TMS43" s="173"/>
      <c r="TMT43" s="173"/>
      <c r="TMU43" s="173"/>
      <c r="TMV43" s="173"/>
      <c r="TMW43" s="173"/>
      <c r="TMX43" s="173"/>
      <c r="TMY43" s="173"/>
      <c r="TMZ43" s="173"/>
      <c r="TNA43" s="173"/>
      <c r="TNB43" s="173"/>
      <c r="TNC43" s="173"/>
      <c r="TND43" s="173"/>
      <c r="TNE43" s="173"/>
      <c r="TNF43" s="173"/>
      <c r="TNG43" s="173"/>
      <c r="TNH43" s="173"/>
      <c r="TNI43" s="173"/>
      <c r="TNJ43" s="173"/>
      <c r="TNK43" s="173"/>
      <c r="TNL43" s="173"/>
      <c r="TNM43" s="173"/>
      <c r="TNN43" s="173"/>
      <c r="TNO43" s="173"/>
      <c r="TNP43" s="173"/>
      <c r="TNQ43" s="173"/>
      <c r="TNR43" s="173"/>
      <c r="TNS43" s="173"/>
      <c r="TNT43" s="173"/>
      <c r="TNU43" s="173"/>
      <c r="TNV43" s="173"/>
      <c r="TNW43" s="173"/>
      <c r="TNX43" s="173"/>
      <c r="TNY43" s="173"/>
      <c r="TNZ43" s="173"/>
      <c r="TOA43" s="173"/>
      <c r="TOB43" s="173"/>
      <c r="TOC43" s="173"/>
      <c r="TOD43" s="173"/>
      <c r="TOE43" s="173"/>
      <c r="TOF43" s="173"/>
      <c r="TOG43" s="173"/>
      <c r="TOH43" s="173"/>
      <c r="TOI43" s="173"/>
      <c r="TOJ43" s="173"/>
      <c r="TOK43" s="173"/>
      <c r="TOL43" s="173"/>
      <c r="TOM43" s="173"/>
      <c r="TON43" s="173"/>
      <c r="TOO43" s="173"/>
      <c r="TOP43" s="173"/>
      <c r="TOQ43" s="173"/>
      <c r="TOR43" s="173"/>
      <c r="TOS43" s="173"/>
      <c r="TOT43" s="173"/>
      <c r="TOU43" s="173"/>
      <c r="TOV43" s="173"/>
      <c r="TOW43" s="173"/>
      <c r="TOX43" s="173"/>
      <c r="TOY43" s="173"/>
      <c r="TOZ43" s="173"/>
      <c r="TPA43" s="173"/>
      <c r="TPB43" s="173"/>
      <c r="TPC43" s="173"/>
      <c r="TPD43" s="173"/>
      <c r="TPE43" s="173"/>
      <c r="TPF43" s="173"/>
      <c r="TPG43" s="173"/>
      <c r="TPH43" s="173"/>
      <c r="TPI43" s="173"/>
      <c r="TPJ43" s="173"/>
      <c r="TPK43" s="173"/>
      <c r="TPL43" s="173"/>
      <c r="TPM43" s="173"/>
      <c r="TPN43" s="173"/>
      <c r="TPO43" s="173"/>
      <c r="TPP43" s="173"/>
      <c r="TPQ43" s="173"/>
      <c r="TPR43" s="173"/>
      <c r="TPS43" s="173"/>
      <c r="TPT43" s="173"/>
      <c r="TPU43" s="173"/>
      <c r="TPV43" s="173"/>
      <c r="TPW43" s="173"/>
      <c r="TPX43" s="173"/>
      <c r="TPY43" s="173"/>
      <c r="TPZ43" s="173"/>
      <c r="TQA43" s="173"/>
      <c r="TQB43" s="173"/>
      <c r="TQC43" s="173"/>
      <c r="TQD43" s="173"/>
      <c r="TQE43" s="173"/>
      <c r="TQF43" s="173"/>
      <c r="TQG43" s="173"/>
      <c r="TQH43" s="173"/>
      <c r="TQI43" s="173"/>
      <c r="TQJ43" s="173"/>
      <c r="TQK43" s="173"/>
      <c r="TQL43" s="173"/>
      <c r="TQM43" s="173"/>
      <c r="TQN43" s="173"/>
      <c r="TQO43" s="173"/>
      <c r="TQP43" s="173"/>
      <c r="TQQ43" s="173"/>
      <c r="TQR43" s="173"/>
      <c r="TQS43" s="173"/>
      <c r="TQT43" s="173"/>
      <c r="TQU43" s="173"/>
      <c r="TQV43" s="173"/>
      <c r="TQW43" s="173"/>
      <c r="TQX43" s="173"/>
      <c r="TQY43" s="173"/>
      <c r="TQZ43" s="173"/>
      <c r="TRA43" s="173"/>
      <c r="TRB43" s="173"/>
      <c r="TRC43" s="173"/>
      <c r="TRD43" s="173"/>
      <c r="TRE43" s="173"/>
      <c r="TRF43" s="173"/>
      <c r="TRG43" s="173"/>
      <c r="TRH43" s="173"/>
      <c r="TRI43" s="173"/>
      <c r="TRJ43" s="173"/>
      <c r="TRK43" s="173"/>
      <c r="TRL43" s="173"/>
      <c r="TRM43" s="173"/>
      <c r="TRN43" s="173"/>
      <c r="TRO43" s="173"/>
      <c r="TRP43" s="173"/>
      <c r="TRQ43" s="173"/>
      <c r="TRR43" s="173"/>
      <c r="TRS43" s="173"/>
      <c r="TRT43" s="173"/>
      <c r="TRU43" s="173"/>
      <c r="TRV43" s="173"/>
      <c r="TRW43" s="173"/>
      <c r="TRX43" s="173"/>
      <c r="TRY43" s="173"/>
      <c r="TRZ43" s="173"/>
      <c r="TSA43" s="173"/>
      <c r="TSB43" s="173"/>
      <c r="TSC43" s="173"/>
      <c r="TSD43" s="173"/>
      <c r="TSE43" s="173"/>
      <c r="TSF43" s="173"/>
      <c r="TSG43" s="173"/>
      <c r="TSH43" s="173"/>
      <c r="TSI43" s="173"/>
      <c r="TSJ43" s="173"/>
      <c r="TSK43" s="173"/>
      <c r="TSL43" s="173"/>
      <c r="TSM43" s="173"/>
      <c r="TSN43" s="173"/>
      <c r="TSO43" s="173"/>
      <c r="TSP43" s="173"/>
      <c r="TSQ43" s="173"/>
      <c r="TSR43" s="173"/>
      <c r="TSS43" s="173"/>
      <c r="TST43" s="173"/>
      <c r="TSU43" s="173"/>
      <c r="TSV43" s="173"/>
      <c r="TSW43" s="173"/>
      <c r="TSX43" s="173"/>
      <c r="TSY43" s="173"/>
      <c r="TSZ43" s="173"/>
      <c r="TTA43" s="173"/>
      <c r="TTB43" s="173"/>
      <c r="TTC43" s="173"/>
      <c r="TTD43" s="173"/>
      <c r="TTE43" s="173"/>
      <c r="TTF43" s="173"/>
      <c r="TTG43" s="173"/>
      <c r="TTH43" s="173"/>
      <c r="TTI43" s="173"/>
      <c r="TTJ43" s="173"/>
      <c r="TTK43" s="173"/>
      <c r="TTL43" s="173"/>
      <c r="TTM43" s="173"/>
      <c r="TTN43" s="173"/>
      <c r="TTO43" s="173"/>
      <c r="TTP43" s="173"/>
      <c r="TTQ43" s="173"/>
      <c r="TTR43" s="173"/>
      <c r="TTS43" s="173"/>
      <c r="TTT43" s="173"/>
      <c r="TTU43" s="173"/>
      <c r="TTV43" s="173"/>
      <c r="TTW43" s="173"/>
      <c r="TTX43" s="173"/>
      <c r="TTY43" s="173"/>
      <c r="TTZ43" s="173"/>
      <c r="TUA43" s="173"/>
      <c r="TUB43" s="173"/>
      <c r="TUC43" s="173"/>
      <c r="TUD43" s="173"/>
      <c r="TUE43" s="173"/>
      <c r="TUF43" s="173"/>
      <c r="TUG43" s="173"/>
      <c r="TUH43" s="173"/>
      <c r="TUI43" s="173"/>
      <c r="TUJ43" s="173"/>
      <c r="TUK43" s="173"/>
      <c r="TUL43" s="173"/>
      <c r="TUM43" s="173"/>
      <c r="TUN43" s="173"/>
      <c r="TUO43" s="173"/>
      <c r="TUP43" s="173"/>
      <c r="TUQ43" s="173"/>
      <c r="TUR43" s="173"/>
      <c r="TUS43" s="173"/>
      <c r="TUT43" s="173"/>
      <c r="TUU43" s="173"/>
      <c r="TUV43" s="173"/>
      <c r="TUW43" s="173"/>
      <c r="TUX43" s="173"/>
      <c r="TUY43" s="173"/>
      <c r="TUZ43" s="173"/>
      <c r="TVA43" s="173"/>
      <c r="TVB43" s="173"/>
      <c r="TVC43" s="173"/>
      <c r="TVD43" s="173"/>
      <c r="TVE43" s="173"/>
      <c r="TVF43" s="173"/>
      <c r="TVG43" s="173"/>
      <c r="TVH43" s="173"/>
      <c r="TVI43" s="173"/>
      <c r="TVJ43" s="173"/>
      <c r="TVK43" s="173"/>
      <c r="TVL43" s="173"/>
      <c r="TVM43" s="173"/>
      <c r="TVN43" s="173"/>
      <c r="TVO43" s="173"/>
      <c r="TVP43" s="173"/>
      <c r="TVQ43" s="173"/>
      <c r="TVR43" s="173"/>
      <c r="TVS43" s="173"/>
      <c r="TVT43" s="173"/>
      <c r="TVU43" s="173"/>
      <c r="TVV43" s="173"/>
      <c r="TVW43" s="173"/>
      <c r="TVX43" s="173"/>
      <c r="TVY43" s="173"/>
      <c r="TVZ43" s="173"/>
      <c r="TWA43" s="173"/>
      <c r="TWB43" s="173"/>
      <c r="TWC43" s="173"/>
      <c r="TWD43" s="173"/>
      <c r="TWE43" s="173"/>
      <c r="TWF43" s="173"/>
      <c r="TWG43" s="173"/>
      <c r="TWH43" s="173"/>
      <c r="TWI43" s="173"/>
      <c r="TWJ43" s="173"/>
      <c r="TWK43" s="173"/>
      <c r="TWL43" s="173"/>
      <c r="TWM43" s="173"/>
      <c r="TWN43" s="173"/>
      <c r="TWO43" s="173"/>
      <c r="TWP43" s="173"/>
      <c r="TWQ43" s="173"/>
      <c r="TWR43" s="173"/>
      <c r="TWS43" s="173"/>
      <c r="TWT43" s="173"/>
      <c r="TWU43" s="173"/>
      <c r="TWV43" s="173"/>
      <c r="TWW43" s="173"/>
      <c r="TWX43" s="173"/>
      <c r="TWY43" s="173"/>
      <c r="TWZ43" s="173"/>
      <c r="TXA43" s="173"/>
      <c r="TXB43" s="173"/>
      <c r="TXC43" s="173"/>
      <c r="TXD43" s="173"/>
      <c r="TXE43" s="173"/>
      <c r="TXF43" s="173"/>
      <c r="TXG43" s="173"/>
      <c r="TXH43" s="173"/>
      <c r="TXI43" s="173"/>
      <c r="TXJ43" s="173"/>
      <c r="TXK43" s="173"/>
      <c r="TXL43" s="173"/>
      <c r="TXM43" s="173"/>
      <c r="TXN43" s="173"/>
      <c r="TXO43" s="173"/>
      <c r="TXP43" s="173"/>
      <c r="TXQ43" s="173"/>
      <c r="TXR43" s="173"/>
      <c r="TXS43" s="173"/>
      <c r="TXT43" s="173"/>
      <c r="TXU43" s="173"/>
      <c r="TXV43" s="173"/>
      <c r="TXW43" s="173"/>
      <c r="TXX43" s="173"/>
      <c r="TXY43" s="173"/>
      <c r="TXZ43" s="173"/>
      <c r="TYA43" s="173"/>
      <c r="TYB43" s="173"/>
      <c r="TYC43" s="173"/>
      <c r="TYD43" s="173"/>
      <c r="TYE43" s="173"/>
      <c r="TYF43" s="173"/>
      <c r="TYG43" s="173"/>
      <c r="TYH43" s="173"/>
      <c r="TYI43" s="173"/>
      <c r="TYJ43" s="173"/>
      <c r="TYK43" s="173"/>
      <c r="TYL43" s="173"/>
      <c r="TYM43" s="173"/>
      <c r="TYN43" s="173"/>
      <c r="TYO43" s="173"/>
      <c r="TYP43" s="173"/>
      <c r="TYQ43" s="173"/>
      <c r="TYR43" s="173"/>
      <c r="TYS43" s="173"/>
      <c r="TYT43" s="173"/>
      <c r="TYU43" s="173"/>
      <c r="TYV43" s="173"/>
      <c r="TYW43" s="173"/>
      <c r="TYX43" s="173"/>
      <c r="TYY43" s="173"/>
      <c r="TYZ43" s="173"/>
      <c r="TZA43" s="173"/>
      <c r="TZB43" s="173"/>
      <c r="TZC43" s="173"/>
      <c r="TZD43" s="173"/>
      <c r="TZE43" s="173"/>
      <c r="TZF43" s="173"/>
      <c r="TZG43" s="173"/>
      <c r="TZH43" s="173"/>
      <c r="TZI43" s="173"/>
      <c r="TZJ43" s="173"/>
      <c r="TZK43" s="173"/>
      <c r="TZL43" s="173"/>
      <c r="TZM43" s="173"/>
      <c r="TZN43" s="173"/>
      <c r="TZO43" s="173"/>
      <c r="TZP43" s="173"/>
      <c r="TZQ43" s="173"/>
      <c r="TZR43" s="173"/>
      <c r="TZS43" s="173"/>
      <c r="TZT43" s="173"/>
      <c r="TZU43" s="173"/>
      <c r="TZV43" s="173"/>
      <c r="TZW43" s="173"/>
      <c r="TZX43" s="173"/>
      <c r="TZY43" s="173"/>
      <c r="TZZ43" s="173"/>
      <c r="UAA43" s="173"/>
      <c r="UAB43" s="173"/>
      <c r="UAC43" s="173"/>
      <c r="UAD43" s="173"/>
      <c r="UAE43" s="173"/>
      <c r="UAF43" s="173"/>
      <c r="UAG43" s="173"/>
      <c r="UAH43" s="173"/>
      <c r="UAI43" s="173"/>
      <c r="UAJ43" s="173"/>
      <c r="UAK43" s="173"/>
      <c r="UAL43" s="173"/>
      <c r="UAM43" s="173"/>
      <c r="UAN43" s="173"/>
      <c r="UAO43" s="173"/>
      <c r="UAP43" s="173"/>
      <c r="UAQ43" s="173"/>
      <c r="UAR43" s="173"/>
      <c r="UAS43" s="173"/>
      <c r="UAT43" s="173"/>
      <c r="UAU43" s="173"/>
      <c r="UAV43" s="173"/>
      <c r="UAW43" s="173"/>
      <c r="UAX43" s="173"/>
      <c r="UAY43" s="173"/>
      <c r="UAZ43" s="173"/>
      <c r="UBA43" s="173"/>
      <c r="UBB43" s="173"/>
      <c r="UBC43" s="173"/>
      <c r="UBD43" s="173"/>
      <c r="UBE43" s="173"/>
      <c r="UBF43" s="173"/>
      <c r="UBG43" s="173"/>
      <c r="UBH43" s="173"/>
      <c r="UBI43" s="173"/>
      <c r="UBJ43" s="173"/>
      <c r="UBK43" s="173"/>
      <c r="UBL43" s="173"/>
      <c r="UBM43" s="173"/>
      <c r="UBN43" s="173"/>
      <c r="UBO43" s="173"/>
      <c r="UBP43" s="173"/>
      <c r="UBQ43" s="173"/>
      <c r="UBR43" s="173"/>
      <c r="UBS43" s="173"/>
      <c r="UBT43" s="173"/>
      <c r="UBU43" s="173"/>
      <c r="UBV43" s="173"/>
      <c r="UBW43" s="173"/>
      <c r="UBX43" s="173"/>
      <c r="UBY43" s="173"/>
      <c r="UBZ43" s="173"/>
      <c r="UCA43" s="173"/>
      <c r="UCB43" s="173"/>
      <c r="UCC43" s="173"/>
      <c r="UCD43" s="173"/>
      <c r="UCE43" s="173"/>
      <c r="UCF43" s="173"/>
      <c r="UCG43" s="173"/>
      <c r="UCH43" s="173"/>
      <c r="UCI43" s="173"/>
      <c r="UCJ43" s="173"/>
      <c r="UCK43" s="173"/>
      <c r="UCL43" s="173"/>
      <c r="UCM43" s="173"/>
      <c r="UCN43" s="173"/>
      <c r="UCO43" s="173"/>
      <c r="UCP43" s="173"/>
      <c r="UCQ43" s="173"/>
      <c r="UCR43" s="173"/>
      <c r="UCS43" s="173"/>
      <c r="UCT43" s="173"/>
      <c r="UCU43" s="173"/>
      <c r="UCV43" s="173"/>
      <c r="UCW43" s="173"/>
      <c r="UCX43" s="173"/>
      <c r="UCY43" s="173"/>
      <c r="UCZ43" s="173"/>
      <c r="UDA43" s="173"/>
      <c r="UDB43" s="173"/>
      <c r="UDC43" s="173"/>
      <c r="UDD43" s="173"/>
      <c r="UDE43" s="173"/>
      <c r="UDF43" s="173"/>
      <c r="UDG43" s="173"/>
      <c r="UDH43" s="173"/>
      <c r="UDI43" s="173"/>
      <c r="UDJ43" s="173"/>
      <c r="UDK43" s="173"/>
      <c r="UDL43" s="173"/>
      <c r="UDM43" s="173"/>
      <c r="UDN43" s="173"/>
      <c r="UDO43" s="173"/>
      <c r="UDP43" s="173"/>
      <c r="UDQ43" s="173"/>
      <c r="UDR43" s="173"/>
      <c r="UDS43" s="173"/>
      <c r="UDT43" s="173"/>
      <c r="UDU43" s="173"/>
      <c r="UDV43" s="173"/>
      <c r="UDW43" s="173"/>
      <c r="UDX43" s="173"/>
      <c r="UDY43" s="173"/>
      <c r="UDZ43" s="173"/>
      <c r="UEA43" s="173"/>
      <c r="UEB43" s="173"/>
      <c r="UEC43" s="173"/>
      <c r="UED43" s="173"/>
      <c r="UEE43" s="173"/>
      <c r="UEF43" s="173"/>
      <c r="UEG43" s="173"/>
      <c r="UEH43" s="173"/>
      <c r="UEI43" s="173"/>
      <c r="UEJ43" s="173"/>
      <c r="UEK43" s="173"/>
      <c r="UEL43" s="173"/>
      <c r="UEM43" s="173"/>
      <c r="UEN43" s="173"/>
      <c r="UEO43" s="173"/>
      <c r="UEP43" s="173"/>
      <c r="UEQ43" s="173"/>
      <c r="UER43" s="173"/>
      <c r="UES43" s="173"/>
      <c r="UET43" s="173"/>
      <c r="UEU43" s="173"/>
      <c r="UEV43" s="173"/>
      <c r="UEW43" s="173"/>
      <c r="UEX43" s="173"/>
      <c r="UEY43" s="173"/>
      <c r="UEZ43" s="173"/>
      <c r="UFA43" s="173"/>
      <c r="UFB43" s="173"/>
      <c r="UFC43" s="173"/>
      <c r="UFD43" s="173"/>
      <c r="UFE43" s="173"/>
      <c r="UFF43" s="173"/>
      <c r="UFG43" s="173"/>
      <c r="UFH43" s="173"/>
      <c r="UFI43" s="173"/>
      <c r="UFJ43" s="173"/>
      <c r="UFK43" s="173"/>
      <c r="UFL43" s="173"/>
      <c r="UFM43" s="173"/>
      <c r="UFN43" s="173"/>
      <c r="UFO43" s="173"/>
      <c r="UFP43" s="173"/>
      <c r="UFQ43" s="173"/>
      <c r="UFR43" s="173"/>
      <c r="UFS43" s="173"/>
      <c r="UFT43" s="173"/>
      <c r="UFU43" s="173"/>
      <c r="UFV43" s="173"/>
      <c r="UFW43" s="173"/>
      <c r="UFX43" s="173"/>
      <c r="UFY43" s="173"/>
      <c r="UFZ43" s="173"/>
      <c r="UGA43" s="173"/>
      <c r="UGB43" s="173"/>
      <c r="UGC43" s="173"/>
      <c r="UGD43" s="173"/>
      <c r="UGE43" s="173"/>
      <c r="UGF43" s="173"/>
      <c r="UGG43" s="173"/>
      <c r="UGH43" s="173"/>
      <c r="UGI43" s="173"/>
      <c r="UGJ43" s="173"/>
      <c r="UGK43" s="173"/>
      <c r="UGL43" s="173"/>
      <c r="UGM43" s="173"/>
      <c r="UGN43" s="173"/>
      <c r="UGO43" s="173"/>
      <c r="UGP43" s="173"/>
      <c r="UGQ43" s="173"/>
      <c r="UGR43" s="173"/>
      <c r="UGS43" s="173"/>
      <c r="UGT43" s="173"/>
      <c r="UGU43" s="173"/>
      <c r="UGV43" s="173"/>
      <c r="UGW43" s="173"/>
      <c r="UGX43" s="173"/>
      <c r="UGY43" s="173"/>
      <c r="UGZ43" s="173"/>
      <c r="UHA43" s="173"/>
      <c r="UHB43" s="173"/>
      <c r="UHC43" s="173"/>
      <c r="UHD43" s="173"/>
      <c r="UHE43" s="173"/>
      <c r="UHF43" s="173"/>
      <c r="UHG43" s="173"/>
      <c r="UHH43" s="173"/>
      <c r="UHI43" s="173"/>
      <c r="UHJ43" s="173"/>
      <c r="UHK43" s="173"/>
      <c r="UHL43" s="173"/>
      <c r="UHM43" s="173"/>
      <c r="UHN43" s="173"/>
      <c r="UHO43" s="173"/>
      <c r="UHP43" s="173"/>
      <c r="UHQ43" s="173"/>
      <c r="UHR43" s="173"/>
      <c r="UHS43" s="173"/>
      <c r="UHT43" s="173"/>
      <c r="UHU43" s="173"/>
      <c r="UHV43" s="173"/>
      <c r="UHW43" s="173"/>
      <c r="UHX43" s="173"/>
      <c r="UHY43" s="173"/>
      <c r="UHZ43" s="173"/>
      <c r="UIA43" s="173"/>
      <c r="UIB43" s="173"/>
      <c r="UIC43" s="173"/>
      <c r="UID43" s="173"/>
      <c r="UIE43" s="173"/>
      <c r="UIF43" s="173"/>
      <c r="UIG43" s="173"/>
      <c r="UIH43" s="173"/>
      <c r="UII43" s="173"/>
      <c r="UIJ43" s="173"/>
      <c r="UIK43" s="173"/>
      <c r="UIL43" s="173"/>
      <c r="UIM43" s="173"/>
      <c r="UIN43" s="173"/>
      <c r="UIO43" s="173"/>
      <c r="UIP43" s="173"/>
      <c r="UIQ43" s="173"/>
      <c r="UIR43" s="173"/>
      <c r="UIS43" s="173"/>
      <c r="UIT43" s="173"/>
      <c r="UIU43" s="173"/>
      <c r="UIV43" s="173"/>
      <c r="UIW43" s="173"/>
      <c r="UIX43" s="173"/>
      <c r="UIY43" s="173"/>
      <c r="UIZ43" s="173"/>
      <c r="UJA43" s="173"/>
      <c r="UJB43" s="173"/>
      <c r="UJC43" s="173"/>
      <c r="UJD43" s="173"/>
      <c r="UJE43" s="173"/>
      <c r="UJF43" s="173"/>
      <c r="UJG43" s="173"/>
      <c r="UJH43" s="173"/>
      <c r="UJI43" s="173"/>
      <c r="UJJ43" s="173"/>
      <c r="UJK43" s="173"/>
      <c r="UJL43" s="173"/>
      <c r="UJM43" s="173"/>
      <c r="UJN43" s="173"/>
      <c r="UJO43" s="173"/>
      <c r="UJP43" s="173"/>
      <c r="UJQ43" s="173"/>
      <c r="UJR43" s="173"/>
      <c r="UJS43" s="173"/>
      <c r="UJT43" s="173"/>
      <c r="UJU43" s="173"/>
      <c r="UJV43" s="173"/>
      <c r="UJW43" s="173"/>
      <c r="UJX43" s="173"/>
      <c r="UJY43" s="173"/>
      <c r="UJZ43" s="173"/>
      <c r="UKA43" s="173"/>
      <c r="UKB43" s="173"/>
      <c r="UKC43" s="173"/>
      <c r="UKD43" s="173"/>
      <c r="UKE43" s="173"/>
      <c r="UKF43" s="173"/>
      <c r="UKG43" s="173"/>
      <c r="UKH43" s="173"/>
      <c r="UKI43" s="173"/>
      <c r="UKJ43" s="173"/>
      <c r="UKK43" s="173"/>
      <c r="UKL43" s="173"/>
      <c r="UKM43" s="173"/>
      <c r="UKN43" s="173"/>
      <c r="UKO43" s="173"/>
      <c r="UKP43" s="173"/>
      <c r="UKQ43" s="173"/>
      <c r="UKR43" s="173"/>
      <c r="UKS43" s="173"/>
      <c r="UKT43" s="173"/>
      <c r="UKU43" s="173"/>
      <c r="UKV43" s="173"/>
      <c r="UKW43" s="173"/>
      <c r="UKX43" s="173"/>
      <c r="UKY43" s="173"/>
      <c r="UKZ43" s="173"/>
      <c r="ULA43" s="173"/>
      <c r="ULB43" s="173"/>
      <c r="ULC43" s="173"/>
      <c r="ULD43" s="173"/>
      <c r="ULE43" s="173"/>
      <c r="ULF43" s="173"/>
      <c r="ULG43" s="173"/>
      <c r="ULH43" s="173"/>
      <c r="ULI43" s="173"/>
      <c r="ULJ43" s="173"/>
      <c r="ULK43" s="173"/>
      <c r="ULL43" s="173"/>
      <c r="ULM43" s="173"/>
      <c r="ULN43" s="173"/>
      <c r="ULO43" s="173"/>
      <c r="ULP43" s="173"/>
      <c r="ULQ43" s="173"/>
      <c r="ULR43" s="173"/>
      <c r="ULS43" s="173"/>
      <c r="ULT43" s="173"/>
      <c r="ULU43" s="173"/>
      <c r="ULV43" s="173"/>
      <c r="ULW43" s="173"/>
      <c r="ULX43" s="173"/>
      <c r="ULY43" s="173"/>
      <c r="ULZ43" s="173"/>
      <c r="UMA43" s="173"/>
      <c r="UMB43" s="173"/>
      <c r="UMC43" s="173"/>
      <c r="UMD43" s="173"/>
      <c r="UME43" s="173"/>
      <c r="UMF43" s="173"/>
      <c r="UMG43" s="173"/>
      <c r="UMH43" s="173"/>
      <c r="UMI43" s="173"/>
      <c r="UMJ43" s="173"/>
      <c r="UMK43" s="173"/>
      <c r="UML43" s="173"/>
      <c r="UMM43" s="173"/>
      <c r="UMN43" s="173"/>
      <c r="UMO43" s="173"/>
      <c r="UMP43" s="173"/>
      <c r="UMQ43" s="173"/>
      <c r="UMR43" s="173"/>
      <c r="UMS43" s="173"/>
      <c r="UMT43" s="173"/>
      <c r="UMU43" s="173"/>
      <c r="UMV43" s="173"/>
      <c r="UMW43" s="173"/>
      <c r="UMX43" s="173"/>
      <c r="UMY43" s="173"/>
      <c r="UMZ43" s="173"/>
      <c r="UNA43" s="173"/>
      <c r="UNB43" s="173"/>
      <c r="UNC43" s="173"/>
      <c r="UND43" s="173"/>
      <c r="UNE43" s="173"/>
      <c r="UNF43" s="173"/>
      <c r="UNG43" s="173"/>
      <c r="UNH43" s="173"/>
      <c r="UNI43" s="173"/>
      <c r="UNJ43" s="173"/>
      <c r="UNK43" s="173"/>
      <c r="UNL43" s="173"/>
      <c r="UNM43" s="173"/>
      <c r="UNN43" s="173"/>
      <c r="UNO43" s="173"/>
      <c r="UNP43" s="173"/>
      <c r="UNQ43" s="173"/>
      <c r="UNR43" s="173"/>
      <c r="UNS43" s="173"/>
      <c r="UNT43" s="173"/>
      <c r="UNU43" s="173"/>
      <c r="UNV43" s="173"/>
      <c r="UNW43" s="173"/>
      <c r="UNX43" s="173"/>
      <c r="UNY43" s="173"/>
      <c r="UNZ43" s="173"/>
      <c r="UOA43" s="173"/>
      <c r="UOB43" s="173"/>
      <c r="UOC43" s="173"/>
      <c r="UOD43" s="173"/>
      <c r="UOE43" s="173"/>
      <c r="UOF43" s="173"/>
      <c r="UOG43" s="173"/>
      <c r="UOH43" s="173"/>
      <c r="UOI43" s="173"/>
      <c r="UOJ43" s="173"/>
      <c r="UOK43" s="173"/>
      <c r="UOL43" s="173"/>
      <c r="UOM43" s="173"/>
      <c r="UON43" s="173"/>
      <c r="UOO43" s="173"/>
      <c r="UOP43" s="173"/>
      <c r="UOQ43" s="173"/>
      <c r="UOR43" s="173"/>
      <c r="UOS43" s="173"/>
      <c r="UOT43" s="173"/>
      <c r="UOU43" s="173"/>
      <c r="UOV43" s="173"/>
      <c r="UOW43" s="173"/>
      <c r="UOX43" s="173"/>
      <c r="UOY43" s="173"/>
      <c r="UOZ43" s="173"/>
      <c r="UPA43" s="173"/>
      <c r="UPB43" s="173"/>
      <c r="UPC43" s="173"/>
      <c r="UPD43" s="173"/>
      <c r="UPE43" s="173"/>
      <c r="UPF43" s="173"/>
      <c r="UPG43" s="173"/>
      <c r="UPH43" s="173"/>
      <c r="UPI43" s="173"/>
      <c r="UPJ43" s="173"/>
      <c r="UPK43" s="173"/>
      <c r="UPL43" s="173"/>
      <c r="UPM43" s="173"/>
      <c r="UPN43" s="173"/>
      <c r="UPO43" s="173"/>
      <c r="UPP43" s="173"/>
      <c r="UPQ43" s="173"/>
      <c r="UPR43" s="173"/>
      <c r="UPS43" s="173"/>
      <c r="UPT43" s="173"/>
      <c r="UPU43" s="173"/>
      <c r="UPV43" s="173"/>
      <c r="UPW43" s="173"/>
      <c r="UPX43" s="173"/>
      <c r="UPY43" s="173"/>
      <c r="UPZ43" s="173"/>
      <c r="UQA43" s="173"/>
      <c r="UQB43" s="173"/>
      <c r="UQC43" s="173"/>
      <c r="UQD43" s="173"/>
      <c r="UQE43" s="173"/>
      <c r="UQF43" s="173"/>
      <c r="UQG43" s="173"/>
      <c r="UQH43" s="173"/>
      <c r="UQI43" s="173"/>
      <c r="UQJ43" s="173"/>
      <c r="UQK43" s="173"/>
      <c r="UQL43" s="173"/>
      <c r="UQM43" s="173"/>
      <c r="UQN43" s="173"/>
      <c r="UQO43" s="173"/>
      <c r="UQP43" s="173"/>
      <c r="UQQ43" s="173"/>
      <c r="UQR43" s="173"/>
      <c r="UQS43" s="173"/>
      <c r="UQT43" s="173"/>
      <c r="UQU43" s="173"/>
      <c r="UQV43" s="173"/>
      <c r="UQW43" s="173"/>
      <c r="UQX43" s="173"/>
      <c r="UQY43" s="173"/>
      <c r="UQZ43" s="173"/>
      <c r="URA43" s="173"/>
      <c r="URB43" s="173"/>
      <c r="URC43" s="173"/>
      <c r="URD43" s="173"/>
      <c r="URE43" s="173"/>
      <c r="URF43" s="173"/>
      <c r="URG43" s="173"/>
      <c r="URH43" s="173"/>
      <c r="URI43" s="173"/>
      <c r="URJ43" s="173"/>
      <c r="URK43" s="173"/>
      <c r="URL43" s="173"/>
      <c r="URM43" s="173"/>
      <c r="URN43" s="173"/>
      <c r="URO43" s="173"/>
      <c r="URP43" s="173"/>
      <c r="URQ43" s="173"/>
      <c r="URR43" s="173"/>
      <c r="URS43" s="173"/>
      <c r="URT43" s="173"/>
      <c r="URU43" s="173"/>
      <c r="URV43" s="173"/>
      <c r="URW43" s="173"/>
      <c r="URX43" s="173"/>
      <c r="URY43" s="173"/>
      <c r="URZ43" s="173"/>
      <c r="USA43" s="173"/>
      <c r="USB43" s="173"/>
      <c r="USC43" s="173"/>
      <c r="USD43" s="173"/>
      <c r="USE43" s="173"/>
      <c r="USF43" s="173"/>
      <c r="USG43" s="173"/>
      <c r="USH43" s="173"/>
      <c r="USI43" s="173"/>
      <c r="USJ43" s="173"/>
      <c r="USK43" s="173"/>
      <c r="USL43" s="173"/>
      <c r="USM43" s="173"/>
      <c r="USN43" s="173"/>
      <c r="USO43" s="173"/>
      <c r="USP43" s="173"/>
      <c r="USQ43" s="173"/>
      <c r="USR43" s="173"/>
      <c r="USS43" s="173"/>
      <c r="UST43" s="173"/>
      <c r="USU43" s="173"/>
      <c r="USV43" s="173"/>
      <c r="USW43" s="173"/>
      <c r="USX43" s="173"/>
      <c r="USY43" s="173"/>
      <c r="USZ43" s="173"/>
      <c r="UTA43" s="173"/>
      <c r="UTB43" s="173"/>
      <c r="UTC43" s="173"/>
      <c r="UTD43" s="173"/>
      <c r="UTE43" s="173"/>
      <c r="UTF43" s="173"/>
      <c r="UTG43" s="173"/>
      <c r="UTH43" s="173"/>
      <c r="UTI43" s="173"/>
      <c r="UTJ43" s="173"/>
      <c r="UTK43" s="173"/>
      <c r="UTL43" s="173"/>
      <c r="UTM43" s="173"/>
      <c r="UTN43" s="173"/>
      <c r="UTO43" s="173"/>
      <c r="UTP43" s="173"/>
      <c r="UTQ43" s="173"/>
      <c r="UTR43" s="173"/>
      <c r="UTS43" s="173"/>
      <c r="UTT43" s="173"/>
      <c r="UTU43" s="173"/>
      <c r="UTV43" s="173"/>
      <c r="UTW43" s="173"/>
      <c r="UTX43" s="173"/>
      <c r="UTY43" s="173"/>
      <c r="UTZ43" s="173"/>
      <c r="UUA43" s="173"/>
      <c r="UUB43" s="173"/>
      <c r="UUC43" s="173"/>
      <c r="UUD43" s="173"/>
      <c r="UUE43" s="173"/>
      <c r="UUF43" s="173"/>
      <c r="UUG43" s="173"/>
      <c r="UUH43" s="173"/>
      <c r="UUI43" s="173"/>
      <c r="UUJ43" s="173"/>
      <c r="UUK43" s="173"/>
      <c r="UUL43" s="173"/>
      <c r="UUM43" s="173"/>
      <c r="UUN43" s="173"/>
      <c r="UUO43" s="173"/>
      <c r="UUP43" s="173"/>
      <c r="UUQ43" s="173"/>
      <c r="UUR43" s="173"/>
      <c r="UUS43" s="173"/>
      <c r="UUT43" s="173"/>
      <c r="UUU43" s="173"/>
      <c r="UUV43" s="173"/>
      <c r="UUW43" s="173"/>
      <c r="UUX43" s="173"/>
      <c r="UUY43" s="173"/>
      <c r="UUZ43" s="173"/>
      <c r="UVA43" s="173"/>
      <c r="UVB43" s="173"/>
      <c r="UVC43" s="173"/>
      <c r="UVD43" s="173"/>
      <c r="UVE43" s="173"/>
      <c r="UVF43" s="173"/>
      <c r="UVG43" s="173"/>
      <c r="UVH43" s="173"/>
      <c r="UVI43" s="173"/>
      <c r="UVJ43" s="173"/>
      <c r="UVK43" s="173"/>
      <c r="UVL43" s="173"/>
      <c r="UVM43" s="173"/>
      <c r="UVN43" s="173"/>
      <c r="UVO43" s="173"/>
      <c r="UVP43" s="173"/>
      <c r="UVQ43" s="173"/>
      <c r="UVR43" s="173"/>
      <c r="UVS43" s="173"/>
      <c r="UVT43" s="173"/>
      <c r="UVU43" s="173"/>
      <c r="UVV43" s="173"/>
      <c r="UVW43" s="173"/>
      <c r="UVX43" s="173"/>
      <c r="UVY43" s="173"/>
      <c r="UVZ43" s="173"/>
      <c r="UWA43" s="173"/>
      <c r="UWB43" s="173"/>
      <c r="UWC43" s="173"/>
      <c r="UWD43" s="173"/>
      <c r="UWE43" s="173"/>
      <c r="UWF43" s="173"/>
      <c r="UWG43" s="173"/>
      <c r="UWH43" s="173"/>
      <c r="UWI43" s="173"/>
      <c r="UWJ43" s="173"/>
      <c r="UWK43" s="173"/>
      <c r="UWL43" s="173"/>
      <c r="UWM43" s="173"/>
      <c r="UWN43" s="173"/>
      <c r="UWO43" s="173"/>
      <c r="UWP43" s="173"/>
      <c r="UWQ43" s="173"/>
      <c r="UWR43" s="173"/>
      <c r="UWS43" s="173"/>
      <c r="UWT43" s="173"/>
      <c r="UWU43" s="173"/>
      <c r="UWV43" s="173"/>
      <c r="UWW43" s="173"/>
      <c r="UWX43" s="173"/>
      <c r="UWY43" s="173"/>
      <c r="UWZ43" s="173"/>
      <c r="UXA43" s="173"/>
      <c r="UXB43" s="173"/>
      <c r="UXC43" s="173"/>
      <c r="UXD43" s="173"/>
      <c r="UXE43" s="173"/>
      <c r="UXF43" s="173"/>
      <c r="UXG43" s="173"/>
      <c r="UXH43" s="173"/>
      <c r="UXI43" s="173"/>
      <c r="UXJ43" s="173"/>
      <c r="UXK43" s="173"/>
      <c r="UXL43" s="173"/>
      <c r="UXM43" s="173"/>
      <c r="UXN43" s="173"/>
      <c r="UXO43" s="173"/>
      <c r="UXP43" s="173"/>
      <c r="UXQ43" s="173"/>
      <c r="UXR43" s="173"/>
      <c r="UXS43" s="173"/>
      <c r="UXT43" s="173"/>
      <c r="UXU43" s="173"/>
      <c r="UXV43" s="173"/>
      <c r="UXW43" s="173"/>
      <c r="UXX43" s="173"/>
      <c r="UXY43" s="173"/>
      <c r="UXZ43" s="173"/>
      <c r="UYA43" s="173"/>
      <c r="UYB43" s="173"/>
      <c r="UYC43" s="173"/>
      <c r="UYD43" s="173"/>
      <c r="UYE43" s="173"/>
      <c r="UYF43" s="173"/>
      <c r="UYG43" s="173"/>
      <c r="UYH43" s="173"/>
      <c r="UYI43" s="173"/>
      <c r="UYJ43" s="173"/>
      <c r="UYK43" s="173"/>
      <c r="UYL43" s="173"/>
      <c r="UYM43" s="173"/>
      <c r="UYN43" s="173"/>
      <c r="UYO43" s="173"/>
      <c r="UYP43" s="173"/>
      <c r="UYQ43" s="173"/>
      <c r="UYR43" s="173"/>
      <c r="UYS43" s="173"/>
      <c r="UYT43" s="173"/>
      <c r="UYU43" s="173"/>
      <c r="UYV43" s="173"/>
      <c r="UYW43" s="173"/>
      <c r="UYX43" s="173"/>
      <c r="UYY43" s="173"/>
      <c r="UYZ43" s="173"/>
      <c r="UZA43" s="173"/>
      <c r="UZB43" s="173"/>
      <c r="UZC43" s="173"/>
      <c r="UZD43" s="173"/>
      <c r="UZE43" s="173"/>
      <c r="UZF43" s="173"/>
      <c r="UZG43" s="173"/>
      <c r="UZH43" s="173"/>
      <c r="UZI43" s="173"/>
      <c r="UZJ43" s="173"/>
      <c r="UZK43" s="173"/>
      <c r="UZL43" s="173"/>
      <c r="UZM43" s="173"/>
      <c r="UZN43" s="173"/>
      <c r="UZO43" s="173"/>
      <c r="UZP43" s="173"/>
      <c r="UZQ43" s="173"/>
      <c r="UZR43" s="173"/>
      <c r="UZS43" s="173"/>
      <c r="UZT43" s="173"/>
      <c r="UZU43" s="173"/>
      <c r="UZV43" s="173"/>
      <c r="UZW43" s="173"/>
      <c r="UZX43" s="173"/>
      <c r="UZY43" s="173"/>
      <c r="UZZ43" s="173"/>
      <c r="VAA43" s="173"/>
      <c r="VAB43" s="173"/>
      <c r="VAC43" s="173"/>
      <c r="VAD43" s="173"/>
      <c r="VAE43" s="173"/>
      <c r="VAF43" s="173"/>
      <c r="VAG43" s="173"/>
      <c r="VAH43" s="173"/>
      <c r="VAI43" s="173"/>
      <c r="VAJ43" s="173"/>
      <c r="VAK43" s="173"/>
      <c r="VAL43" s="173"/>
      <c r="VAM43" s="173"/>
      <c r="VAN43" s="173"/>
      <c r="VAO43" s="173"/>
      <c r="VAP43" s="173"/>
      <c r="VAQ43" s="173"/>
      <c r="VAR43" s="173"/>
      <c r="VAS43" s="173"/>
      <c r="VAT43" s="173"/>
      <c r="VAU43" s="173"/>
      <c r="VAV43" s="173"/>
      <c r="VAW43" s="173"/>
      <c r="VAX43" s="173"/>
      <c r="VAY43" s="173"/>
      <c r="VAZ43" s="173"/>
      <c r="VBA43" s="173"/>
      <c r="VBB43" s="173"/>
      <c r="VBC43" s="173"/>
      <c r="VBD43" s="173"/>
      <c r="VBE43" s="173"/>
      <c r="VBF43" s="173"/>
      <c r="VBG43" s="173"/>
      <c r="VBH43" s="173"/>
      <c r="VBI43" s="173"/>
      <c r="VBJ43" s="173"/>
      <c r="VBK43" s="173"/>
      <c r="VBL43" s="173"/>
      <c r="VBM43" s="173"/>
      <c r="VBN43" s="173"/>
      <c r="VBO43" s="173"/>
      <c r="VBP43" s="173"/>
      <c r="VBQ43" s="173"/>
      <c r="VBR43" s="173"/>
      <c r="VBS43" s="173"/>
      <c r="VBT43" s="173"/>
      <c r="VBU43" s="173"/>
      <c r="VBV43" s="173"/>
      <c r="VBW43" s="173"/>
      <c r="VBX43" s="173"/>
      <c r="VBY43" s="173"/>
      <c r="VBZ43" s="173"/>
      <c r="VCA43" s="173"/>
      <c r="VCB43" s="173"/>
      <c r="VCC43" s="173"/>
      <c r="VCD43" s="173"/>
      <c r="VCE43" s="173"/>
      <c r="VCF43" s="173"/>
      <c r="VCG43" s="173"/>
      <c r="VCH43" s="173"/>
      <c r="VCI43" s="173"/>
      <c r="VCJ43" s="173"/>
      <c r="VCK43" s="173"/>
      <c r="VCL43" s="173"/>
      <c r="VCM43" s="173"/>
      <c r="VCN43" s="173"/>
      <c r="VCO43" s="173"/>
      <c r="VCP43" s="173"/>
      <c r="VCQ43" s="173"/>
      <c r="VCR43" s="173"/>
      <c r="VCS43" s="173"/>
      <c r="VCT43" s="173"/>
      <c r="VCU43" s="173"/>
      <c r="VCV43" s="173"/>
      <c r="VCW43" s="173"/>
      <c r="VCX43" s="173"/>
      <c r="VCY43" s="173"/>
      <c r="VCZ43" s="173"/>
      <c r="VDA43" s="173"/>
      <c r="VDB43" s="173"/>
      <c r="VDC43" s="173"/>
      <c r="VDD43" s="173"/>
      <c r="VDE43" s="173"/>
      <c r="VDF43" s="173"/>
      <c r="VDG43" s="173"/>
      <c r="VDH43" s="173"/>
      <c r="VDI43" s="173"/>
      <c r="VDJ43" s="173"/>
      <c r="VDK43" s="173"/>
      <c r="VDL43" s="173"/>
      <c r="VDM43" s="173"/>
      <c r="VDN43" s="173"/>
      <c r="VDO43" s="173"/>
      <c r="VDP43" s="173"/>
      <c r="VDQ43" s="173"/>
      <c r="VDR43" s="173"/>
      <c r="VDS43" s="173"/>
      <c r="VDT43" s="173"/>
      <c r="VDU43" s="173"/>
      <c r="VDV43" s="173"/>
      <c r="VDW43" s="173"/>
      <c r="VDX43" s="173"/>
      <c r="VDY43" s="173"/>
      <c r="VDZ43" s="173"/>
      <c r="VEA43" s="173"/>
      <c r="VEB43" s="173"/>
      <c r="VEC43" s="173"/>
      <c r="VED43" s="173"/>
      <c r="VEE43" s="173"/>
      <c r="VEF43" s="173"/>
      <c r="VEG43" s="173"/>
      <c r="VEH43" s="173"/>
      <c r="VEI43" s="173"/>
      <c r="VEJ43" s="173"/>
      <c r="VEK43" s="173"/>
      <c r="VEL43" s="173"/>
      <c r="VEM43" s="173"/>
      <c r="VEN43" s="173"/>
      <c r="VEO43" s="173"/>
      <c r="VEP43" s="173"/>
      <c r="VEQ43" s="173"/>
      <c r="VER43" s="173"/>
      <c r="VES43" s="173"/>
      <c r="VET43" s="173"/>
      <c r="VEU43" s="173"/>
      <c r="VEV43" s="173"/>
      <c r="VEW43" s="173"/>
      <c r="VEX43" s="173"/>
      <c r="VEY43" s="173"/>
      <c r="VEZ43" s="173"/>
      <c r="VFA43" s="173"/>
      <c r="VFB43" s="173"/>
      <c r="VFC43" s="173"/>
      <c r="VFD43" s="173"/>
      <c r="VFE43" s="173"/>
      <c r="VFF43" s="173"/>
      <c r="VFG43" s="173"/>
      <c r="VFH43" s="173"/>
      <c r="VFI43" s="173"/>
      <c r="VFJ43" s="173"/>
      <c r="VFK43" s="173"/>
      <c r="VFL43" s="173"/>
      <c r="VFM43" s="173"/>
      <c r="VFN43" s="173"/>
      <c r="VFO43" s="173"/>
      <c r="VFP43" s="173"/>
      <c r="VFQ43" s="173"/>
      <c r="VFR43" s="173"/>
      <c r="VFS43" s="173"/>
      <c r="VFT43" s="173"/>
      <c r="VFU43" s="173"/>
      <c r="VFV43" s="173"/>
      <c r="VFW43" s="173"/>
      <c r="VFX43" s="173"/>
      <c r="VFY43" s="173"/>
      <c r="VFZ43" s="173"/>
      <c r="VGA43" s="173"/>
      <c r="VGB43" s="173"/>
      <c r="VGC43" s="173"/>
      <c r="VGD43" s="173"/>
      <c r="VGE43" s="173"/>
      <c r="VGF43" s="173"/>
      <c r="VGG43" s="173"/>
      <c r="VGH43" s="173"/>
      <c r="VGI43" s="173"/>
      <c r="VGJ43" s="173"/>
      <c r="VGK43" s="173"/>
      <c r="VGL43" s="173"/>
      <c r="VGM43" s="173"/>
      <c r="VGN43" s="173"/>
      <c r="VGO43" s="173"/>
      <c r="VGP43" s="173"/>
      <c r="VGQ43" s="173"/>
      <c r="VGR43" s="173"/>
      <c r="VGS43" s="173"/>
      <c r="VGT43" s="173"/>
      <c r="VGU43" s="173"/>
      <c r="VGV43" s="173"/>
      <c r="VGW43" s="173"/>
      <c r="VGX43" s="173"/>
      <c r="VGY43" s="173"/>
      <c r="VGZ43" s="173"/>
      <c r="VHA43" s="173"/>
      <c r="VHB43" s="173"/>
      <c r="VHC43" s="173"/>
      <c r="VHD43" s="173"/>
      <c r="VHE43" s="173"/>
      <c r="VHF43" s="173"/>
      <c r="VHG43" s="173"/>
      <c r="VHH43" s="173"/>
      <c r="VHI43" s="173"/>
      <c r="VHJ43" s="173"/>
      <c r="VHK43" s="173"/>
      <c r="VHL43" s="173"/>
      <c r="VHM43" s="173"/>
      <c r="VHN43" s="173"/>
      <c r="VHO43" s="173"/>
      <c r="VHP43" s="173"/>
      <c r="VHQ43" s="173"/>
      <c r="VHR43" s="173"/>
      <c r="VHS43" s="173"/>
      <c r="VHT43" s="173"/>
      <c r="VHU43" s="173"/>
      <c r="VHV43" s="173"/>
      <c r="VHW43" s="173"/>
      <c r="VHX43" s="173"/>
      <c r="VHY43" s="173"/>
      <c r="VHZ43" s="173"/>
      <c r="VIA43" s="173"/>
      <c r="VIB43" s="173"/>
      <c r="VIC43" s="173"/>
      <c r="VID43" s="173"/>
      <c r="VIE43" s="173"/>
      <c r="VIF43" s="173"/>
      <c r="VIG43" s="173"/>
      <c r="VIH43" s="173"/>
      <c r="VII43" s="173"/>
      <c r="VIJ43" s="173"/>
      <c r="VIK43" s="173"/>
      <c r="VIL43" s="173"/>
      <c r="VIM43" s="173"/>
      <c r="VIN43" s="173"/>
      <c r="VIO43" s="173"/>
      <c r="VIP43" s="173"/>
      <c r="VIQ43" s="173"/>
      <c r="VIR43" s="173"/>
      <c r="VIS43" s="173"/>
      <c r="VIT43" s="173"/>
      <c r="VIU43" s="173"/>
      <c r="VIV43" s="173"/>
      <c r="VIW43" s="173"/>
      <c r="VIX43" s="173"/>
      <c r="VIY43" s="173"/>
      <c r="VIZ43" s="173"/>
      <c r="VJA43" s="173"/>
      <c r="VJB43" s="173"/>
      <c r="VJC43" s="173"/>
      <c r="VJD43" s="173"/>
      <c r="VJE43" s="173"/>
      <c r="VJF43" s="173"/>
      <c r="VJG43" s="173"/>
      <c r="VJH43" s="173"/>
      <c r="VJI43" s="173"/>
      <c r="VJJ43" s="173"/>
      <c r="VJK43" s="173"/>
      <c r="VJL43" s="173"/>
      <c r="VJM43" s="173"/>
      <c r="VJN43" s="173"/>
      <c r="VJO43" s="173"/>
      <c r="VJP43" s="173"/>
      <c r="VJQ43" s="173"/>
      <c r="VJR43" s="173"/>
      <c r="VJS43" s="173"/>
      <c r="VJT43" s="173"/>
      <c r="VJU43" s="173"/>
      <c r="VJV43" s="173"/>
      <c r="VJW43" s="173"/>
      <c r="VJX43" s="173"/>
      <c r="VJY43" s="173"/>
      <c r="VJZ43" s="173"/>
      <c r="VKA43" s="173"/>
      <c r="VKB43" s="173"/>
      <c r="VKC43" s="173"/>
      <c r="VKD43" s="173"/>
      <c r="VKE43" s="173"/>
      <c r="VKF43" s="173"/>
      <c r="VKG43" s="173"/>
      <c r="VKH43" s="173"/>
      <c r="VKI43" s="173"/>
      <c r="VKJ43" s="173"/>
      <c r="VKK43" s="173"/>
      <c r="VKL43" s="173"/>
      <c r="VKM43" s="173"/>
      <c r="VKN43" s="173"/>
      <c r="VKO43" s="173"/>
      <c r="VKP43" s="173"/>
      <c r="VKQ43" s="173"/>
      <c r="VKR43" s="173"/>
      <c r="VKS43" s="173"/>
      <c r="VKT43" s="173"/>
      <c r="VKU43" s="173"/>
      <c r="VKV43" s="173"/>
      <c r="VKW43" s="173"/>
      <c r="VKX43" s="173"/>
      <c r="VKY43" s="173"/>
      <c r="VKZ43" s="173"/>
      <c r="VLA43" s="173"/>
      <c r="VLB43" s="173"/>
      <c r="VLC43" s="173"/>
      <c r="VLD43" s="173"/>
      <c r="VLE43" s="173"/>
      <c r="VLF43" s="173"/>
      <c r="VLG43" s="173"/>
      <c r="VLH43" s="173"/>
      <c r="VLI43" s="173"/>
      <c r="VLJ43" s="173"/>
      <c r="VLK43" s="173"/>
      <c r="VLL43" s="173"/>
      <c r="VLM43" s="173"/>
      <c r="VLN43" s="173"/>
      <c r="VLO43" s="173"/>
      <c r="VLP43" s="173"/>
      <c r="VLQ43" s="173"/>
      <c r="VLR43" s="173"/>
      <c r="VLS43" s="173"/>
      <c r="VLT43" s="173"/>
      <c r="VLU43" s="173"/>
      <c r="VLV43" s="173"/>
      <c r="VLW43" s="173"/>
      <c r="VLX43" s="173"/>
      <c r="VLY43" s="173"/>
      <c r="VLZ43" s="173"/>
      <c r="VMA43" s="173"/>
      <c r="VMB43" s="173"/>
      <c r="VMC43" s="173"/>
      <c r="VMD43" s="173"/>
      <c r="VME43" s="173"/>
      <c r="VMF43" s="173"/>
      <c r="VMG43" s="173"/>
      <c r="VMH43" s="173"/>
      <c r="VMI43" s="173"/>
      <c r="VMJ43" s="173"/>
      <c r="VMK43" s="173"/>
      <c r="VML43" s="173"/>
      <c r="VMM43" s="173"/>
      <c r="VMN43" s="173"/>
      <c r="VMO43" s="173"/>
      <c r="VMP43" s="173"/>
      <c r="VMQ43" s="173"/>
      <c r="VMR43" s="173"/>
      <c r="VMS43" s="173"/>
      <c r="VMT43" s="173"/>
      <c r="VMU43" s="173"/>
      <c r="VMV43" s="173"/>
      <c r="VMW43" s="173"/>
      <c r="VMX43" s="173"/>
      <c r="VMY43" s="173"/>
      <c r="VMZ43" s="173"/>
      <c r="VNA43" s="173"/>
      <c r="VNB43" s="173"/>
      <c r="VNC43" s="173"/>
      <c r="VND43" s="173"/>
      <c r="VNE43" s="173"/>
      <c r="VNF43" s="173"/>
      <c r="VNG43" s="173"/>
      <c r="VNH43" s="173"/>
      <c r="VNI43" s="173"/>
      <c r="VNJ43" s="173"/>
      <c r="VNK43" s="173"/>
      <c r="VNL43" s="173"/>
      <c r="VNM43" s="173"/>
      <c r="VNN43" s="173"/>
      <c r="VNO43" s="173"/>
      <c r="VNP43" s="173"/>
      <c r="VNQ43" s="173"/>
      <c r="VNR43" s="173"/>
      <c r="VNS43" s="173"/>
      <c r="VNT43" s="173"/>
      <c r="VNU43" s="173"/>
      <c r="VNV43" s="173"/>
      <c r="VNW43" s="173"/>
      <c r="VNX43" s="173"/>
      <c r="VNY43" s="173"/>
      <c r="VNZ43" s="173"/>
      <c r="VOA43" s="173"/>
      <c r="VOB43" s="173"/>
      <c r="VOC43" s="173"/>
      <c r="VOD43" s="173"/>
      <c r="VOE43" s="173"/>
      <c r="VOF43" s="173"/>
      <c r="VOG43" s="173"/>
      <c r="VOH43" s="173"/>
      <c r="VOI43" s="173"/>
      <c r="VOJ43" s="173"/>
      <c r="VOK43" s="173"/>
      <c r="VOL43" s="173"/>
      <c r="VOM43" s="173"/>
      <c r="VON43" s="173"/>
      <c r="VOO43" s="173"/>
      <c r="VOP43" s="173"/>
      <c r="VOQ43" s="173"/>
      <c r="VOR43" s="173"/>
      <c r="VOS43" s="173"/>
      <c r="VOT43" s="173"/>
      <c r="VOU43" s="173"/>
      <c r="VOV43" s="173"/>
      <c r="VOW43" s="173"/>
      <c r="VOX43" s="173"/>
      <c r="VOY43" s="173"/>
      <c r="VOZ43" s="173"/>
      <c r="VPA43" s="173"/>
      <c r="VPB43" s="173"/>
      <c r="VPC43" s="173"/>
      <c r="VPD43" s="173"/>
      <c r="VPE43" s="173"/>
      <c r="VPF43" s="173"/>
      <c r="VPG43" s="173"/>
      <c r="VPH43" s="173"/>
      <c r="VPI43" s="173"/>
      <c r="VPJ43" s="173"/>
      <c r="VPK43" s="173"/>
      <c r="VPL43" s="173"/>
      <c r="VPM43" s="173"/>
      <c r="VPN43" s="173"/>
      <c r="VPO43" s="173"/>
      <c r="VPP43" s="173"/>
      <c r="VPQ43" s="173"/>
      <c r="VPR43" s="173"/>
      <c r="VPS43" s="173"/>
      <c r="VPT43" s="173"/>
      <c r="VPU43" s="173"/>
      <c r="VPV43" s="173"/>
      <c r="VPW43" s="173"/>
      <c r="VPX43" s="173"/>
      <c r="VPY43" s="173"/>
      <c r="VPZ43" s="173"/>
      <c r="VQA43" s="173"/>
      <c r="VQB43" s="173"/>
      <c r="VQC43" s="173"/>
      <c r="VQD43" s="173"/>
      <c r="VQE43" s="173"/>
      <c r="VQF43" s="173"/>
      <c r="VQG43" s="173"/>
      <c r="VQH43" s="173"/>
      <c r="VQI43" s="173"/>
      <c r="VQJ43" s="173"/>
      <c r="VQK43" s="173"/>
      <c r="VQL43" s="173"/>
      <c r="VQM43" s="173"/>
      <c r="VQN43" s="173"/>
      <c r="VQO43" s="173"/>
      <c r="VQP43" s="173"/>
      <c r="VQQ43" s="173"/>
      <c r="VQR43" s="173"/>
      <c r="VQS43" s="173"/>
      <c r="VQT43" s="173"/>
      <c r="VQU43" s="173"/>
      <c r="VQV43" s="173"/>
      <c r="VQW43" s="173"/>
      <c r="VQX43" s="173"/>
      <c r="VQY43" s="173"/>
      <c r="VQZ43" s="173"/>
      <c r="VRA43" s="173"/>
      <c r="VRB43" s="173"/>
      <c r="VRC43" s="173"/>
      <c r="VRD43" s="173"/>
      <c r="VRE43" s="173"/>
      <c r="VRF43" s="173"/>
      <c r="VRG43" s="173"/>
      <c r="VRH43" s="173"/>
      <c r="VRI43" s="173"/>
      <c r="VRJ43" s="173"/>
      <c r="VRK43" s="173"/>
      <c r="VRL43" s="173"/>
      <c r="VRM43" s="173"/>
      <c r="VRN43" s="173"/>
      <c r="VRO43" s="173"/>
      <c r="VRP43" s="173"/>
      <c r="VRQ43" s="173"/>
      <c r="VRR43" s="173"/>
      <c r="VRS43" s="173"/>
      <c r="VRT43" s="173"/>
      <c r="VRU43" s="173"/>
      <c r="VRV43" s="173"/>
      <c r="VRW43" s="173"/>
      <c r="VRX43" s="173"/>
      <c r="VRY43" s="173"/>
      <c r="VRZ43" s="173"/>
      <c r="VSA43" s="173"/>
      <c r="VSB43" s="173"/>
      <c r="VSC43" s="173"/>
      <c r="VSD43" s="173"/>
      <c r="VSE43" s="173"/>
      <c r="VSF43" s="173"/>
      <c r="VSG43" s="173"/>
      <c r="VSH43" s="173"/>
      <c r="VSI43" s="173"/>
      <c r="VSJ43" s="173"/>
      <c r="VSK43" s="173"/>
      <c r="VSL43" s="173"/>
      <c r="VSM43" s="173"/>
      <c r="VSN43" s="173"/>
      <c r="VSO43" s="173"/>
      <c r="VSP43" s="173"/>
      <c r="VSQ43" s="173"/>
      <c r="VSR43" s="173"/>
      <c r="VSS43" s="173"/>
      <c r="VST43" s="173"/>
      <c r="VSU43" s="173"/>
      <c r="VSV43" s="173"/>
      <c r="VSW43" s="173"/>
      <c r="VSX43" s="173"/>
      <c r="VSY43" s="173"/>
      <c r="VSZ43" s="173"/>
      <c r="VTA43" s="173"/>
      <c r="VTB43" s="173"/>
      <c r="VTC43" s="173"/>
      <c r="VTD43" s="173"/>
      <c r="VTE43" s="173"/>
      <c r="VTF43" s="173"/>
      <c r="VTG43" s="173"/>
      <c r="VTH43" s="173"/>
      <c r="VTI43" s="173"/>
      <c r="VTJ43" s="173"/>
      <c r="VTK43" s="173"/>
      <c r="VTL43" s="173"/>
      <c r="VTM43" s="173"/>
      <c r="VTN43" s="173"/>
      <c r="VTO43" s="173"/>
      <c r="VTP43" s="173"/>
      <c r="VTQ43" s="173"/>
      <c r="VTR43" s="173"/>
      <c r="VTS43" s="173"/>
      <c r="VTT43" s="173"/>
      <c r="VTU43" s="173"/>
      <c r="VTV43" s="173"/>
      <c r="VTW43" s="173"/>
      <c r="VTX43" s="173"/>
      <c r="VTY43" s="173"/>
      <c r="VTZ43" s="173"/>
      <c r="VUA43" s="173"/>
      <c r="VUB43" s="173"/>
      <c r="VUC43" s="173"/>
      <c r="VUD43" s="173"/>
      <c r="VUE43" s="173"/>
      <c r="VUF43" s="173"/>
      <c r="VUG43" s="173"/>
      <c r="VUH43" s="173"/>
      <c r="VUI43" s="173"/>
      <c r="VUJ43" s="173"/>
      <c r="VUK43" s="173"/>
      <c r="VUL43" s="173"/>
      <c r="VUM43" s="173"/>
      <c r="VUN43" s="173"/>
      <c r="VUO43" s="173"/>
      <c r="VUP43" s="173"/>
      <c r="VUQ43" s="173"/>
      <c r="VUR43" s="173"/>
      <c r="VUS43" s="173"/>
      <c r="VUT43" s="173"/>
      <c r="VUU43" s="173"/>
      <c r="VUV43" s="173"/>
      <c r="VUW43" s="173"/>
      <c r="VUX43" s="173"/>
      <c r="VUY43" s="173"/>
      <c r="VUZ43" s="173"/>
      <c r="VVA43" s="173"/>
      <c r="VVB43" s="173"/>
      <c r="VVC43" s="173"/>
      <c r="VVD43" s="173"/>
      <c r="VVE43" s="173"/>
      <c r="VVF43" s="173"/>
      <c r="VVG43" s="173"/>
      <c r="VVH43" s="173"/>
      <c r="VVI43" s="173"/>
      <c r="VVJ43" s="173"/>
      <c r="VVK43" s="173"/>
      <c r="VVL43" s="173"/>
      <c r="VVM43" s="173"/>
      <c r="VVN43" s="173"/>
      <c r="VVO43" s="173"/>
      <c r="VVP43" s="173"/>
      <c r="VVQ43" s="173"/>
      <c r="VVR43" s="173"/>
      <c r="VVS43" s="173"/>
      <c r="VVT43" s="173"/>
      <c r="VVU43" s="173"/>
      <c r="VVV43" s="173"/>
      <c r="VVW43" s="173"/>
      <c r="VVX43" s="173"/>
      <c r="VVY43" s="173"/>
      <c r="VVZ43" s="173"/>
      <c r="VWA43" s="173"/>
      <c r="VWB43" s="173"/>
      <c r="VWC43" s="173"/>
      <c r="VWD43" s="173"/>
      <c r="VWE43" s="173"/>
      <c r="VWF43" s="173"/>
      <c r="VWG43" s="173"/>
      <c r="VWH43" s="173"/>
      <c r="VWI43" s="173"/>
      <c r="VWJ43" s="173"/>
      <c r="VWK43" s="173"/>
      <c r="VWL43" s="173"/>
      <c r="VWM43" s="173"/>
      <c r="VWN43" s="173"/>
      <c r="VWO43" s="173"/>
      <c r="VWP43" s="173"/>
      <c r="VWQ43" s="173"/>
      <c r="VWR43" s="173"/>
      <c r="VWS43" s="173"/>
      <c r="VWT43" s="173"/>
      <c r="VWU43" s="173"/>
      <c r="VWV43" s="173"/>
      <c r="VWW43" s="173"/>
      <c r="VWX43" s="173"/>
      <c r="VWY43" s="173"/>
      <c r="VWZ43" s="173"/>
      <c r="VXA43" s="173"/>
      <c r="VXB43" s="173"/>
      <c r="VXC43" s="173"/>
      <c r="VXD43" s="173"/>
      <c r="VXE43" s="173"/>
      <c r="VXF43" s="173"/>
      <c r="VXG43" s="173"/>
      <c r="VXH43" s="173"/>
      <c r="VXI43" s="173"/>
      <c r="VXJ43" s="173"/>
      <c r="VXK43" s="173"/>
      <c r="VXL43" s="173"/>
      <c r="VXM43" s="173"/>
      <c r="VXN43" s="173"/>
      <c r="VXO43" s="173"/>
      <c r="VXP43" s="173"/>
      <c r="VXQ43" s="173"/>
      <c r="VXR43" s="173"/>
      <c r="VXS43" s="173"/>
      <c r="VXT43" s="173"/>
      <c r="VXU43" s="173"/>
      <c r="VXV43" s="173"/>
      <c r="VXW43" s="173"/>
      <c r="VXX43" s="173"/>
      <c r="VXY43" s="173"/>
      <c r="VXZ43" s="173"/>
      <c r="VYA43" s="173"/>
      <c r="VYB43" s="173"/>
      <c r="VYC43" s="173"/>
      <c r="VYD43" s="173"/>
      <c r="VYE43" s="173"/>
      <c r="VYF43" s="173"/>
      <c r="VYG43" s="173"/>
      <c r="VYH43" s="173"/>
      <c r="VYI43" s="173"/>
      <c r="VYJ43" s="173"/>
      <c r="VYK43" s="173"/>
      <c r="VYL43" s="173"/>
      <c r="VYM43" s="173"/>
      <c r="VYN43" s="173"/>
      <c r="VYO43" s="173"/>
      <c r="VYP43" s="173"/>
      <c r="VYQ43" s="173"/>
      <c r="VYR43" s="173"/>
      <c r="VYS43" s="173"/>
      <c r="VYT43" s="173"/>
      <c r="VYU43" s="173"/>
      <c r="VYV43" s="173"/>
      <c r="VYW43" s="173"/>
      <c r="VYX43" s="173"/>
      <c r="VYY43" s="173"/>
      <c r="VYZ43" s="173"/>
      <c r="VZA43" s="173"/>
      <c r="VZB43" s="173"/>
      <c r="VZC43" s="173"/>
      <c r="VZD43" s="173"/>
      <c r="VZE43" s="173"/>
      <c r="VZF43" s="173"/>
      <c r="VZG43" s="173"/>
      <c r="VZH43" s="173"/>
      <c r="VZI43" s="173"/>
      <c r="VZJ43" s="173"/>
      <c r="VZK43" s="173"/>
      <c r="VZL43" s="173"/>
      <c r="VZM43" s="173"/>
      <c r="VZN43" s="173"/>
      <c r="VZO43" s="173"/>
      <c r="VZP43" s="173"/>
      <c r="VZQ43" s="173"/>
      <c r="VZR43" s="173"/>
      <c r="VZS43" s="173"/>
      <c r="VZT43" s="173"/>
      <c r="VZU43" s="173"/>
      <c r="VZV43" s="173"/>
      <c r="VZW43" s="173"/>
      <c r="VZX43" s="173"/>
      <c r="VZY43" s="173"/>
      <c r="VZZ43" s="173"/>
      <c r="WAA43" s="173"/>
      <c r="WAB43" s="173"/>
      <c r="WAC43" s="173"/>
      <c r="WAD43" s="173"/>
      <c r="WAE43" s="173"/>
      <c r="WAF43" s="173"/>
      <c r="WAG43" s="173"/>
      <c r="WAH43" s="173"/>
      <c r="WAI43" s="173"/>
      <c r="WAJ43" s="173"/>
      <c r="WAK43" s="173"/>
      <c r="WAL43" s="173"/>
      <c r="WAM43" s="173"/>
      <c r="WAN43" s="173"/>
      <c r="WAO43" s="173"/>
      <c r="WAP43" s="173"/>
      <c r="WAQ43" s="173"/>
      <c r="WAR43" s="173"/>
      <c r="WAS43" s="173"/>
      <c r="WAT43" s="173"/>
      <c r="WAU43" s="173"/>
      <c r="WAV43" s="173"/>
      <c r="WAW43" s="173"/>
      <c r="WAX43" s="173"/>
      <c r="WAY43" s="173"/>
      <c r="WAZ43" s="173"/>
      <c r="WBA43" s="173"/>
      <c r="WBB43" s="173"/>
      <c r="WBC43" s="173"/>
      <c r="WBD43" s="173"/>
      <c r="WBE43" s="173"/>
      <c r="WBF43" s="173"/>
      <c r="WBG43" s="173"/>
      <c r="WBH43" s="173"/>
      <c r="WBI43" s="173"/>
      <c r="WBJ43" s="173"/>
      <c r="WBK43" s="173"/>
      <c r="WBL43" s="173"/>
      <c r="WBM43" s="173"/>
      <c r="WBN43" s="173"/>
      <c r="WBO43" s="173"/>
      <c r="WBP43" s="173"/>
      <c r="WBQ43" s="173"/>
      <c r="WBR43" s="173"/>
      <c r="WBS43" s="173"/>
      <c r="WBT43" s="173"/>
      <c r="WBU43" s="173"/>
      <c r="WBV43" s="173"/>
      <c r="WBW43" s="173"/>
      <c r="WBX43" s="173"/>
      <c r="WBY43" s="173"/>
      <c r="WBZ43" s="173"/>
      <c r="WCA43" s="173"/>
      <c r="WCB43" s="173"/>
      <c r="WCC43" s="173"/>
      <c r="WCD43" s="173"/>
      <c r="WCE43" s="173"/>
      <c r="WCF43" s="173"/>
      <c r="WCG43" s="173"/>
      <c r="WCH43" s="173"/>
      <c r="WCI43" s="173"/>
      <c r="WCJ43" s="173"/>
      <c r="WCK43" s="173"/>
      <c r="WCL43" s="173"/>
      <c r="WCM43" s="173"/>
      <c r="WCN43" s="173"/>
      <c r="WCO43" s="173"/>
      <c r="WCP43" s="173"/>
      <c r="WCQ43" s="173"/>
      <c r="WCR43" s="173"/>
      <c r="WCS43" s="173"/>
      <c r="WCT43" s="173"/>
      <c r="WCU43" s="173"/>
      <c r="WCV43" s="173"/>
      <c r="WCW43" s="173"/>
      <c r="WCX43" s="173"/>
      <c r="WCY43" s="173"/>
      <c r="WCZ43" s="173"/>
      <c r="WDA43" s="173"/>
      <c r="WDB43" s="173"/>
      <c r="WDC43" s="173"/>
      <c r="WDD43" s="173"/>
      <c r="WDE43" s="173"/>
      <c r="WDF43" s="173"/>
      <c r="WDG43" s="173"/>
      <c r="WDH43" s="173"/>
      <c r="WDI43" s="173"/>
      <c r="WDJ43" s="173"/>
      <c r="WDK43" s="173"/>
      <c r="WDL43" s="173"/>
      <c r="WDM43" s="173"/>
      <c r="WDN43" s="173"/>
      <c r="WDO43" s="173"/>
      <c r="WDP43" s="173"/>
      <c r="WDQ43" s="173"/>
      <c r="WDR43" s="173"/>
      <c r="WDS43" s="173"/>
      <c r="WDT43" s="173"/>
      <c r="WDU43" s="173"/>
      <c r="WDV43" s="173"/>
      <c r="WDW43" s="173"/>
      <c r="WDX43" s="173"/>
      <c r="WDY43" s="173"/>
      <c r="WDZ43" s="173"/>
      <c r="WEA43" s="173"/>
      <c r="WEB43" s="173"/>
      <c r="WEC43" s="173"/>
      <c r="WED43" s="173"/>
      <c r="WEE43" s="173"/>
      <c r="WEF43" s="173"/>
      <c r="WEG43" s="173"/>
      <c r="WEH43" s="173"/>
      <c r="WEI43" s="173"/>
      <c r="WEJ43" s="173"/>
      <c r="WEK43" s="173"/>
      <c r="WEL43" s="173"/>
      <c r="WEM43" s="173"/>
      <c r="WEN43" s="173"/>
      <c r="WEO43" s="173"/>
      <c r="WEP43" s="173"/>
      <c r="WEQ43" s="173"/>
      <c r="WER43" s="173"/>
      <c r="WES43" s="173"/>
      <c r="WET43" s="173"/>
      <c r="WEU43" s="173"/>
      <c r="WEV43" s="173"/>
      <c r="WEW43" s="173"/>
      <c r="WEX43" s="173"/>
      <c r="WEY43" s="173"/>
      <c r="WEZ43" s="173"/>
      <c r="WFA43" s="173"/>
      <c r="WFB43" s="173"/>
      <c r="WFC43" s="173"/>
      <c r="WFD43" s="173"/>
      <c r="WFE43" s="173"/>
      <c r="WFF43" s="173"/>
      <c r="WFG43" s="173"/>
      <c r="WFH43" s="173"/>
      <c r="WFI43" s="173"/>
      <c r="WFJ43" s="173"/>
      <c r="WFK43" s="173"/>
      <c r="WFL43" s="173"/>
      <c r="WFM43" s="173"/>
      <c r="WFN43" s="173"/>
      <c r="WFO43" s="173"/>
      <c r="WFP43" s="173"/>
      <c r="WFQ43" s="173"/>
      <c r="WFR43" s="173"/>
      <c r="WFS43" s="173"/>
      <c r="WFT43" s="173"/>
      <c r="WFU43" s="173"/>
      <c r="WFV43" s="173"/>
      <c r="WFW43" s="173"/>
      <c r="WFX43" s="173"/>
      <c r="WFY43" s="173"/>
      <c r="WFZ43" s="173"/>
      <c r="WGA43" s="173"/>
      <c r="WGB43" s="173"/>
      <c r="WGC43" s="173"/>
      <c r="WGD43" s="173"/>
      <c r="WGE43" s="173"/>
      <c r="WGF43" s="173"/>
      <c r="WGG43" s="173"/>
      <c r="WGH43" s="173"/>
      <c r="WGI43" s="173"/>
      <c r="WGJ43" s="173"/>
      <c r="WGK43" s="173"/>
      <c r="WGL43" s="173"/>
      <c r="WGM43" s="173"/>
      <c r="WGN43" s="173"/>
      <c r="WGO43" s="173"/>
      <c r="WGP43" s="173"/>
      <c r="WGQ43" s="173"/>
      <c r="WGR43" s="173"/>
      <c r="WGS43" s="173"/>
      <c r="WGT43" s="173"/>
      <c r="WGU43" s="173"/>
      <c r="WGV43" s="173"/>
      <c r="WGW43" s="173"/>
      <c r="WGX43" s="173"/>
      <c r="WGY43" s="173"/>
      <c r="WGZ43" s="173"/>
      <c r="WHA43" s="173"/>
      <c r="WHB43" s="173"/>
      <c r="WHC43" s="173"/>
      <c r="WHD43" s="173"/>
      <c r="WHE43" s="173"/>
      <c r="WHF43" s="173"/>
      <c r="WHG43" s="173"/>
      <c r="WHH43" s="173"/>
      <c r="WHI43" s="173"/>
      <c r="WHJ43" s="173"/>
      <c r="WHK43" s="173"/>
      <c r="WHL43" s="173"/>
      <c r="WHM43" s="173"/>
      <c r="WHN43" s="173"/>
      <c r="WHO43" s="173"/>
      <c r="WHP43" s="173"/>
      <c r="WHQ43" s="173"/>
      <c r="WHR43" s="173"/>
      <c r="WHS43" s="173"/>
      <c r="WHT43" s="173"/>
      <c r="WHU43" s="173"/>
      <c r="WHV43" s="173"/>
      <c r="WHW43" s="173"/>
      <c r="WHX43" s="173"/>
      <c r="WHY43" s="173"/>
      <c r="WHZ43" s="173"/>
      <c r="WIA43" s="173"/>
      <c r="WIB43" s="173"/>
      <c r="WIC43" s="173"/>
      <c r="WID43" s="173"/>
      <c r="WIE43" s="173"/>
      <c r="WIF43" s="173"/>
      <c r="WIG43" s="173"/>
      <c r="WIH43" s="173"/>
      <c r="WII43" s="173"/>
      <c r="WIJ43" s="173"/>
      <c r="WIK43" s="173"/>
      <c r="WIL43" s="173"/>
      <c r="WIM43" s="173"/>
      <c r="WIN43" s="173"/>
      <c r="WIO43" s="173"/>
      <c r="WIP43" s="173"/>
      <c r="WIQ43" s="173"/>
      <c r="WIR43" s="173"/>
      <c r="WIS43" s="173"/>
      <c r="WIT43" s="173"/>
      <c r="WIU43" s="173"/>
      <c r="WIV43" s="173"/>
      <c r="WIW43" s="173"/>
      <c r="WIX43" s="173"/>
      <c r="WIY43" s="173"/>
      <c r="WIZ43" s="173"/>
      <c r="WJA43" s="173"/>
      <c r="WJB43" s="173"/>
      <c r="WJC43" s="173"/>
      <c r="WJD43" s="173"/>
      <c r="WJE43" s="173"/>
      <c r="WJF43" s="173"/>
      <c r="WJG43" s="173"/>
      <c r="WJH43" s="173"/>
      <c r="WJI43" s="173"/>
      <c r="WJJ43" s="173"/>
      <c r="WJK43" s="173"/>
      <c r="WJL43" s="173"/>
      <c r="WJM43" s="173"/>
      <c r="WJN43" s="173"/>
      <c r="WJO43" s="173"/>
      <c r="WJP43" s="173"/>
      <c r="WJQ43" s="173"/>
      <c r="WJR43" s="173"/>
      <c r="WJS43" s="173"/>
      <c r="WJT43" s="173"/>
      <c r="WJU43" s="173"/>
      <c r="WJV43" s="173"/>
      <c r="WJW43" s="173"/>
      <c r="WJX43" s="173"/>
      <c r="WJY43" s="173"/>
      <c r="WJZ43" s="173"/>
      <c r="WKA43" s="173"/>
      <c r="WKB43" s="173"/>
      <c r="WKC43" s="173"/>
      <c r="WKD43" s="173"/>
      <c r="WKE43" s="173"/>
      <c r="WKF43" s="173"/>
      <c r="WKG43" s="173"/>
      <c r="WKH43" s="173"/>
      <c r="WKI43" s="173"/>
      <c r="WKJ43" s="173"/>
      <c r="WKK43" s="173"/>
      <c r="WKL43" s="173"/>
      <c r="WKM43" s="173"/>
      <c r="WKN43" s="173"/>
      <c r="WKO43" s="173"/>
      <c r="WKP43" s="173"/>
      <c r="WKQ43" s="173"/>
      <c r="WKR43" s="173"/>
      <c r="WKS43" s="173"/>
      <c r="WKT43" s="173"/>
      <c r="WKU43" s="173"/>
      <c r="WKV43" s="173"/>
      <c r="WKW43" s="173"/>
      <c r="WKX43" s="173"/>
      <c r="WKY43" s="173"/>
      <c r="WKZ43" s="173"/>
      <c r="WLA43" s="173"/>
      <c r="WLB43" s="173"/>
      <c r="WLC43" s="173"/>
      <c r="WLD43" s="173"/>
      <c r="WLE43" s="173"/>
      <c r="WLF43" s="173"/>
      <c r="WLG43" s="173"/>
      <c r="WLH43" s="173"/>
      <c r="WLI43" s="173"/>
      <c r="WLJ43" s="173"/>
      <c r="WLK43" s="173"/>
      <c r="WLL43" s="173"/>
      <c r="WLM43" s="173"/>
      <c r="WLN43" s="173"/>
      <c r="WLO43" s="173"/>
      <c r="WLP43" s="173"/>
      <c r="WLQ43" s="173"/>
      <c r="WLR43" s="173"/>
      <c r="WLS43" s="173"/>
      <c r="WLT43" s="173"/>
      <c r="WLU43" s="173"/>
      <c r="WLV43" s="173"/>
      <c r="WLW43" s="173"/>
      <c r="WLX43" s="173"/>
      <c r="WLY43" s="173"/>
      <c r="WLZ43" s="173"/>
      <c r="WMA43" s="173"/>
      <c r="WMB43" s="173"/>
      <c r="WMC43" s="173"/>
      <c r="WMD43" s="173"/>
      <c r="WME43" s="173"/>
      <c r="WMF43" s="173"/>
      <c r="WMG43" s="173"/>
      <c r="WMH43" s="173"/>
      <c r="WMI43" s="173"/>
      <c r="WMJ43" s="173"/>
      <c r="WMK43" s="173"/>
      <c r="WML43" s="173"/>
      <c r="WMM43" s="173"/>
      <c r="WMN43" s="173"/>
      <c r="WMO43" s="173"/>
      <c r="WMP43" s="173"/>
      <c r="WMQ43" s="173"/>
      <c r="WMR43" s="173"/>
      <c r="WMS43" s="173"/>
      <c r="WMT43" s="173"/>
      <c r="WMU43" s="173"/>
      <c r="WMV43" s="173"/>
      <c r="WMW43" s="173"/>
      <c r="WMX43" s="173"/>
      <c r="WMY43" s="173"/>
      <c r="WMZ43" s="173"/>
      <c r="WNA43" s="173"/>
      <c r="WNB43" s="173"/>
      <c r="WNC43" s="173"/>
      <c r="WND43" s="173"/>
      <c r="WNE43" s="173"/>
      <c r="WNF43" s="173"/>
      <c r="WNG43" s="173"/>
      <c r="WNH43" s="173"/>
      <c r="WNI43" s="173"/>
      <c r="WNJ43" s="173"/>
      <c r="WNK43" s="173"/>
      <c r="WNL43" s="173"/>
      <c r="WNM43" s="173"/>
      <c r="WNN43" s="173"/>
      <c r="WNO43" s="173"/>
      <c r="WNP43" s="173"/>
      <c r="WNQ43" s="173"/>
      <c r="WNR43" s="173"/>
      <c r="WNS43" s="173"/>
      <c r="WNT43" s="173"/>
      <c r="WNU43" s="173"/>
      <c r="WNV43" s="173"/>
      <c r="WNW43" s="173"/>
      <c r="WNX43" s="173"/>
      <c r="WNY43" s="173"/>
      <c r="WNZ43" s="173"/>
      <c r="WOA43" s="173"/>
      <c r="WOB43" s="173"/>
      <c r="WOC43" s="173"/>
      <c r="WOD43" s="173"/>
      <c r="WOE43" s="173"/>
      <c r="WOF43" s="173"/>
      <c r="WOG43" s="173"/>
      <c r="WOH43" s="173"/>
      <c r="WOI43" s="173"/>
      <c r="WOJ43" s="173"/>
      <c r="WOK43" s="173"/>
      <c r="WOL43" s="173"/>
      <c r="WOM43" s="173"/>
      <c r="WON43" s="173"/>
      <c r="WOO43" s="173"/>
      <c r="WOP43" s="173"/>
      <c r="WOQ43" s="173"/>
      <c r="WOR43" s="173"/>
      <c r="WOS43" s="173"/>
      <c r="WOT43" s="173"/>
      <c r="WOU43" s="173"/>
      <c r="WOV43" s="173"/>
      <c r="WOW43" s="173"/>
      <c r="WOX43" s="173"/>
      <c r="WOY43" s="173"/>
      <c r="WOZ43" s="173"/>
      <c r="WPA43" s="173"/>
      <c r="WPB43" s="173"/>
      <c r="WPC43" s="173"/>
      <c r="WPD43" s="173"/>
      <c r="WPE43" s="173"/>
      <c r="WPF43" s="173"/>
      <c r="WPG43" s="173"/>
      <c r="WPH43" s="173"/>
      <c r="WPI43" s="173"/>
      <c r="WPJ43" s="173"/>
      <c r="WPK43" s="173"/>
      <c r="WPL43" s="173"/>
      <c r="WPM43" s="173"/>
      <c r="WPN43" s="173"/>
      <c r="WPO43" s="173"/>
      <c r="WPP43" s="173"/>
      <c r="WPQ43" s="173"/>
      <c r="WPR43" s="173"/>
      <c r="WPS43" s="173"/>
      <c r="WPT43" s="173"/>
      <c r="WPU43" s="173"/>
      <c r="WPV43" s="173"/>
      <c r="WPW43" s="173"/>
      <c r="WPX43" s="173"/>
      <c r="WPY43" s="173"/>
      <c r="WPZ43" s="173"/>
      <c r="WQA43" s="173"/>
      <c r="WQB43" s="173"/>
      <c r="WQC43" s="173"/>
      <c r="WQD43" s="173"/>
      <c r="WQE43" s="173"/>
      <c r="WQF43" s="173"/>
      <c r="WQG43" s="173"/>
      <c r="WQH43" s="173"/>
      <c r="WQI43" s="173"/>
      <c r="WQJ43" s="173"/>
      <c r="WQK43" s="173"/>
      <c r="WQL43" s="173"/>
      <c r="WQM43" s="173"/>
      <c r="WQN43" s="173"/>
      <c r="WQO43" s="173"/>
      <c r="WQP43" s="173"/>
      <c r="WQQ43" s="173"/>
      <c r="WQR43" s="173"/>
      <c r="WQS43" s="173"/>
      <c r="WQT43" s="173"/>
      <c r="WQU43" s="173"/>
      <c r="WQV43" s="173"/>
      <c r="WQW43" s="173"/>
      <c r="WQX43" s="173"/>
      <c r="WQY43" s="173"/>
      <c r="WQZ43" s="173"/>
      <c r="WRA43" s="173"/>
      <c r="WRB43" s="173"/>
      <c r="WRC43" s="173"/>
      <c r="WRD43" s="173"/>
      <c r="WRE43" s="173"/>
      <c r="WRF43" s="173"/>
      <c r="WRG43" s="173"/>
      <c r="WRH43" s="173"/>
      <c r="WRI43" s="173"/>
      <c r="WRJ43" s="173"/>
      <c r="WRK43" s="173"/>
      <c r="WRL43" s="173"/>
      <c r="WRM43" s="173"/>
      <c r="WRN43" s="173"/>
      <c r="WRO43" s="173"/>
      <c r="WRP43" s="173"/>
      <c r="WRQ43" s="173"/>
      <c r="WRR43" s="173"/>
      <c r="WRS43" s="173"/>
      <c r="WRT43" s="173"/>
      <c r="WRU43" s="173"/>
      <c r="WRV43" s="173"/>
      <c r="WRW43" s="173"/>
      <c r="WRX43" s="173"/>
      <c r="WRY43" s="173"/>
      <c r="WRZ43" s="173"/>
      <c r="WSA43" s="173"/>
      <c r="WSB43" s="173"/>
      <c r="WSC43" s="173"/>
      <c r="WSD43" s="173"/>
      <c r="WSE43" s="173"/>
      <c r="WSF43" s="173"/>
      <c r="WSG43" s="173"/>
      <c r="WSH43" s="173"/>
      <c r="WSI43" s="173"/>
      <c r="WSJ43" s="173"/>
      <c r="WSK43" s="173"/>
      <c r="WSL43" s="173"/>
      <c r="WSM43" s="173"/>
      <c r="WSN43" s="173"/>
      <c r="WSO43" s="173"/>
      <c r="WSP43" s="173"/>
      <c r="WSQ43" s="173"/>
      <c r="WSR43" s="173"/>
      <c r="WSS43" s="173"/>
      <c r="WST43" s="173"/>
      <c r="WSU43" s="173"/>
      <c r="WSV43" s="173"/>
      <c r="WSW43" s="173"/>
      <c r="WSX43" s="173"/>
      <c r="WSY43" s="173"/>
      <c r="WSZ43" s="173"/>
      <c r="WTA43" s="173"/>
      <c r="WTB43" s="173"/>
      <c r="WTC43" s="173"/>
      <c r="WTD43" s="173"/>
      <c r="WTE43" s="173"/>
      <c r="WTF43" s="173"/>
      <c r="WTG43" s="173"/>
      <c r="WTH43" s="173"/>
      <c r="WTI43" s="173"/>
      <c r="WTJ43" s="173"/>
      <c r="WTK43" s="173"/>
      <c r="WTL43" s="173"/>
      <c r="WTM43" s="173"/>
      <c r="WTN43" s="173"/>
      <c r="WTO43" s="173"/>
      <c r="WTP43" s="173"/>
      <c r="WTQ43" s="173"/>
      <c r="WTR43" s="173"/>
      <c r="WTS43" s="173"/>
      <c r="WTT43" s="173"/>
      <c r="WTU43" s="173"/>
      <c r="WTV43" s="173"/>
      <c r="WTW43" s="173"/>
      <c r="WTX43" s="173"/>
      <c r="WTY43" s="173"/>
      <c r="WTZ43" s="173"/>
      <c r="WUA43" s="173"/>
      <c r="WUB43" s="173"/>
      <c r="WUC43" s="173"/>
      <c r="WUD43" s="173"/>
      <c r="WUE43" s="173"/>
      <c r="WUF43" s="173"/>
      <c r="WUG43" s="173"/>
      <c r="WUH43" s="173"/>
      <c r="WUI43" s="173"/>
      <c r="WUJ43" s="173"/>
      <c r="WUK43" s="173"/>
      <c r="WUL43" s="173"/>
      <c r="WUM43" s="173"/>
      <c r="WUN43" s="173"/>
      <c r="WUO43" s="173"/>
      <c r="WUP43" s="173"/>
      <c r="WUQ43" s="173"/>
      <c r="WUR43" s="173"/>
      <c r="WUS43" s="173"/>
      <c r="WUT43" s="173"/>
      <c r="WUU43" s="173"/>
      <c r="WUV43" s="173"/>
      <c r="WUW43" s="173"/>
      <c r="WUX43" s="173"/>
      <c r="WUY43" s="173"/>
      <c r="WUZ43" s="173"/>
      <c r="WVA43" s="173"/>
      <c r="WVB43" s="173"/>
      <c r="WVC43" s="173"/>
      <c r="WVD43" s="173"/>
      <c r="WVE43" s="173"/>
      <c r="WVF43" s="173"/>
      <c r="WVG43" s="173"/>
      <c r="WVH43" s="173"/>
      <c r="WVI43" s="173"/>
      <c r="WVJ43" s="173"/>
      <c r="WVK43" s="173"/>
      <c r="WVL43" s="173"/>
      <c r="WVM43" s="173"/>
      <c r="WVN43" s="173"/>
      <c r="WVO43" s="173"/>
      <c r="WVP43" s="173"/>
      <c r="WVQ43" s="173"/>
      <c r="WVR43" s="173"/>
      <c r="WVS43" s="173"/>
      <c r="WVT43" s="173"/>
      <c r="WVU43" s="173"/>
      <c r="WVV43" s="173"/>
      <c r="WVW43" s="173"/>
      <c r="WVX43" s="173"/>
      <c r="WVY43" s="173"/>
      <c r="WVZ43" s="173"/>
      <c r="WWA43" s="173"/>
      <c r="WWB43" s="173"/>
      <c r="WWC43" s="173"/>
      <c r="WWD43" s="173"/>
      <c r="WWE43" s="173"/>
      <c r="WWF43" s="173"/>
      <c r="WWG43" s="173"/>
      <c r="WWH43" s="173"/>
      <c r="WWI43" s="173"/>
      <c r="WWJ43" s="173"/>
      <c r="WWK43" s="173"/>
      <c r="WWL43" s="173"/>
      <c r="WWM43" s="173"/>
      <c r="WWN43" s="173"/>
      <c r="WWO43" s="173"/>
      <c r="WWP43" s="173"/>
      <c r="WWQ43" s="173"/>
      <c r="WWR43" s="173"/>
      <c r="WWS43" s="173"/>
      <c r="WWT43" s="173"/>
      <c r="WWU43" s="173"/>
      <c r="WWV43" s="173"/>
      <c r="WWW43" s="173"/>
      <c r="WWX43" s="173"/>
      <c r="WWY43" s="173"/>
      <c r="WWZ43" s="173"/>
      <c r="WXA43" s="173"/>
      <c r="WXB43" s="173"/>
      <c r="WXC43" s="173"/>
      <c r="WXD43" s="173"/>
      <c r="WXE43" s="173"/>
      <c r="WXF43" s="173"/>
      <c r="WXG43" s="173"/>
      <c r="WXH43" s="173"/>
      <c r="WXI43" s="173"/>
      <c r="WXJ43" s="173"/>
      <c r="WXK43" s="173"/>
      <c r="WXL43" s="173"/>
      <c r="WXM43" s="173"/>
      <c r="WXN43" s="173"/>
      <c r="WXO43" s="173"/>
      <c r="WXP43" s="173"/>
      <c r="WXQ43" s="173"/>
      <c r="WXR43" s="173"/>
      <c r="WXS43" s="173"/>
      <c r="WXT43" s="173"/>
      <c r="WXU43" s="173"/>
      <c r="WXV43" s="173"/>
      <c r="WXW43" s="173"/>
      <c r="WXX43" s="173"/>
      <c r="WXY43" s="173"/>
      <c r="WXZ43" s="173"/>
      <c r="WYA43" s="173"/>
      <c r="WYB43" s="173"/>
      <c r="WYC43" s="173"/>
      <c r="WYD43" s="173"/>
      <c r="WYE43" s="173"/>
      <c r="WYF43" s="173"/>
      <c r="WYG43" s="173"/>
      <c r="WYH43" s="173"/>
      <c r="WYI43" s="173"/>
      <c r="WYJ43" s="173"/>
      <c r="WYK43" s="173"/>
      <c r="WYL43" s="173"/>
      <c r="WYM43" s="173"/>
      <c r="WYN43" s="173"/>
      <c r="WYO43" s="173"/>
      <c r="WYP43" s="173"/>
      <c r="WYQ43" s="173"/>
      <c r="WYR43" s="173"/>
      <c r="WYS43" s="173"/>
      <c r="WYT43" s="173"/>
      <c r="WYU43" s="173"/>
      <c r="WYV43" s="173"/>
      <c r="WYW43" s="173"/>
      <c r="WYX43" s="173"/>
      <c r="WYY43" s="173"/>
      <c r="WYZ43" s="173"/>
      <c r="WZA43" s="173"/>
      <c r="WZB43" s="173"/>
      <c r="WZC43" s="173"/>
      <c r="WZD43" s="173"/>
      <c r="WZE43" s="173"/>
      <c r="WZF43" s="173"/>
      <c r="WZG43" s="173"/>
      <c r="WZH43" s="173"/>
      <c r="WZI43" s="173"/>
      <c r="WZJ43" s="173"/>
      <c r="WZK43" s="173"/>
      <c r="WZL43" s="173"/>
      <c r="WZM43" s="173"/>
      <c r="WZN43" s="173"/>
      <c r="WZO43" s="173"/>
      <c r="WZP43" s="173"/>
      <c r="WZQ43" s="173"/>
      <c r="WZR43" s="173"/>
      <c r="WZS43" s="173"/>
      <c r="WZT43" s="173"/>
      <c r="WZU43" s="173"/>
      <c r="WZV43" s="173"/>
      <c r="WZW43" s="173"/>
      <c r="WZX43" s="173"/>
      <c r="WZY43" s="173"/>
      <c r="WZZ43" s="173"/>
      <c r="XAA43" s="173"/>
      <c r="XAB43" s="173"/>
      <c r="XAC43" s="173"/>
      <c r="XAD43" s="173"/>
      <c r="XAE43" s="173"/>
      <c r="XAF43" s="173"/>
      <c r="XAG43" s="173"/>
      <c r="XAH43" s="173"/>
      <c r="XAI43" s="173"/>
      <c r="XAJ43" s="173"/>
      <c r="XAK43" s="173"/>
      <c r="XAL43" s="173"/>
      <c r="XAM43" s="173"/>
      <c r="XAN43" s="173"/>
      <c r="XAO43" s="173"/>
      <c r="XAP43" s="173"/>
      <c r="XAQ43" s="173"/>
      <c r="XAR43" s="173"/>
      <c r="XAS43" s="173"/>
      <c r="XAT43" s="173"/>
      <c r="XAU43" s="173"/>
      <c r="XAV43" s="173"/>
      <c r="XAW43" s="173"/>
      <c r="XAX43" s="173"/>
      <c r="XAY43" s="173"/>
      <c r="XAZ43" s="173"/>
      <c r="XBA43" s="173"/>
      <c r="XBB43" s="173"/>
      <c r="XBC43" s="173"/>
      <c r="XBD43" s="173"/>
      <c r="XBE43" s="173"/>
      <c r="XBF43" s="173"/>
      <c r="XBG43" s="173"/>
      <c r="XBH43" s="173"/>
      <c r="XBI43" s="173"/>
      <c r="XBJ43" s="173"/>
      <c r="XBK43" s="173"/>
      <c r="XBL43" s="173"/>
      <c r="XBM43" s="173"/>
      <c r="XBN43" s="173"/>
      <c r="XBO43" s="173"/>
      <c r="XBP43" s="173"/>
      <c r="XBQ43" s="173"/>
      <c r="XBR43" s="173"/>
      <c r="XBS43" s="173"/>
      <c r="XBT43" s="173"/>
      <c r="XBU43" s="173"/>
      <c r="XBV43" s="173"/>
      <c r="XBW43" s="173"/>
      <c r="XBX43" s="173"/>
      <c r="XBY43" s="173"/>
      <c r="XBZ43" s="173"/>
      <c r="XCA43" s="173"/>
      <c r="XCB43" s="173"/>
      <c r="XCC43" s="173"/>
      <c r="XCD43" s="173"/>
      <c r="XCE43" s="173"/>
      <c r="XCF43" s="173"/>
      <c r="XCG43" s="173"/>
      <c r="XCH43" s="173"/>
      <c r="XCI43" s="173"/>
      <c r="XCJ43" s="173"/>
      <c r="XCK43" s="173"/>
      <c r="XCL43" s="173"/>
      <c r="XCM43" s="173"/>
      <c r="XCN43" s="173"/>
      <c r="XCO43" s="173"/>
      <c r="XCP43" s="173"/>
      <c r="XCQ43" s="173"/>
      <c r="XCR43" s="173"/>
      <c r="XCS43" s="173"/>
      <c r="XCT43" s="173"/>
      <c r="XCU43" s="173"/>
      <c r="XCV43" s="173"/>
      <c r="XCW43" s="173"/>
      <c r="XCX43" s="173"/>
      <c r="XCY43" s="173"/>
      <c r="XCZ43" s="173"/>
      <c r="XDA43" s="173"/>
      <c r="XDB43" s="173"/>
      <c r="XDC43" s="173"/>
      <c r="XDD43" s="173"/>
      <c r="XDE43" s="173"/>
      <c r="XDF43" s="173"/>
      <c r="XDG43" s="173"/>
      <c r="XDH43" s="173"/>
      <c r="XDI43" s="173"/>
      <c r="XDJ43" s="173"/>
      <c r="XDK43" s="173"/>
      <c r="XDL43" s="173"/>
      <c r="XDM43" s="173"/>
      <c r="XDN43" s="173"/>
      <c r="XDO43" s="173"/>
      <c r="XDP43" s="173"/>
      <c r="XDQ43" s="173"/>
      <c r="XDR43" s="173"/>
      <c r="XDS43" s="173"/>
      <c r="XDT43" s="173"/>
      <c r="XDU43" s="173"/>
      <c r="XDV43" s="173"/>
      <c r="XDW43" s="173"/>
      <c r="XDX43" s="173"/>
      <c r="XDY43" s="173"/>
      <c r="XDZ43" s="173"/>
      <c r="XEA43" s="173"/>
      <c r="XEB43" s="173"/>
      <c r="XEC43" s="173"/>
      <c r="XED43" s="173"/>
      <c r="XEE43" s="173"/>
      <c r="XEF43" s="173"/>
      <c r="XEG43" s="173"/>
      <c r="XEH43" s="173"/>
      <c r="XEI43" s="173"/>
      <c r="XEJ43" s="173"/>
      <c r="XEK43" s="173"/>
      <c r="XEL43" s="173"/>
      <c r="XEM43" s="173"/>
      <c r="XEN43" s="173"/>
      <c r="XEO43" s="173"/>
      <c r="XEP43" s="173"/>
      <c r="XEQ43" s="173"/>
      <c r="XER43" s="173"/>
      <c r="XES43" s="173"/>
      <c r="XET43" s="173"/>
      <c r="XEU43" s="173"/>
      <c r="XEV43" s="173"/>
      <c r="XEW43" s="173"/>
      <c r="XEX43" s="173"/>
      <c r="XEY43" s="173"/>
      <c r="XEZ43" s="173"/>
      <c r="XFA43" s="173"/>
      <c r="XFB43" s="173"/>
      <c r="XFC43" s="173"/>
      <c r="XFD43" s="173"/>
    </row>
    <row r="44" spans="1:16 9984:16384"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NSZ44" s="173"/>
      <c r="NTA44" s="173"/>
      <c r="NTB44" s="173"/>
      <c r="NTC44" s="173"/>
      <c r="NTD44" s="173"/>
      <c r="NTE44" s="173"/>
      <c r="NTF44" s="173"/>
      <c r="NTG44" s="173"/>
      <c r="NTH44" s="173"/>
      <c r="NTI44" s="173"/>
      <c r="NTJ44" s="173"/>
      <c r="NTK44" s="173"/>
      <c r="NTL44" s="173"/>
      <c r="NTM44" s="173"/>
      <c r="NTN44" s="173"/>
      <c r="NTO44" s="173"/>
      <c r="NTP44" s="173"/>
      <c r="NTQ44" s="173"/>
      <c r="NTR44" s="173"/>
      <c r="NTS44" s="173"/>
      <c r="NTT44" s="173"/>
      <c r="NTU44" s="173"/>
      <c r="NTV44" s="173"/>
      <c r="NTW44" s="173"/>
      <c r="NTX44" s="173"/>
      <c r="NTY44" s="173"/>
      <c r="NTZ44" s="173"/>
      <c r="NUA44" s="173"/>
      <c r="NUB44" s="173"/>
      <c r="NUC44" s="173"/>
      <c r="NUD44" s="173"/>
      <c r="NUE44" s="173"/>
      <c r="NUF44" s="173"/>
      <c r="NUG44" s="173"/>
      <c r="NUH44" s="173"/>
      <c r="NUI44" s="173"/>
      <c r="NUJ44" s="173"/>
      <c r="NUK44" s="173"/>
      <c r="NUL44" s="173"/>
      <c r="NUM44" s="173"/>
      <c r="NUN44" s="173"/>
      <c r="NUO44" s="173"/>
      <c r="NUP44" s="173"/>
      <c r="NUQ44" s="173"/>
      <c r="NUR44" s="173"/>
      <c r="NUS44" s="173"/>
      <c r="NUT44" s="173"/>
      <c r="NUU44" s="173"/>
      <c r="NUV44" s="173"/>
      <c r="NUW44" s="173"/>
      <c r="NUX44" s="173"/>
      <c r="NUY44" s="173"/>
      <c r="NUZ44" s="173"/>
      <c r="NVA44" s="173"/>
      <c r="NVB44" s="173"/>
      <c r="NVC44" s="173"/>
      <c r="NVD44" s="173"/>
      <c r="NVE44" s="173"/>
      <c r="NVF44" s="173"/>
      <c r="NVG44" s="173"/>
      <c r="NVH44" s="173"/>
      <c r="NVI44" s="173"/>
      <c r="NVJ44" s="173"/>
      <c r="NVK44" s="173"/>
      <c r="NVL44" s="173"/>
      <c r="NVM44" s="173"/>
      <c r="NVN44" s="173"/>
      <c r="NVO44" s="173"/>
      <c r="NVP44" s="173"/>
      <c r="NVQ44" s="173"/>
      <c r="NVR44" s="173"/>
      <c r="NVS44" s="173"/>
      <c r="NVT44" s="173"/>
      <c r="NVU44" s="173"/>
      <c r="NVV44" s="173"/>
      <c r="NVW44" s="173"/>
      <c r="NVX44" s="173"/>
      <c r="NVY44" s="173"/>
      <c r="NVZ44" s="173"/>
      <c r="NWA44" s="173"/>
      <c r="NWB44" s="173"/>
      <c r="NWC44" s="173"/>
      <c r="NWD44" s="173"/>
      <c r="NWE44" s="173"/>
      <c r="NWF44" s="173"/>
      <c r="NWG44" s="173"/>
      <c r="NWH44" s="173"/>
      <c r="NWI44" s="173"/>
      <c r="NWJ44" s="173"/>
      <c r="NWK44" s="173"/>
      <c r="NWL44" s="173"/>
      <c r="NWM44" s="173"/>
      <c r="NWN44" s="173"/>
      <c r="NWO44" s="173"/>
      <c r="NWP44" s="173"/>
      <c r="NWQ44" s="173"/>
      <c r="NWR44" s="173"/>
      <c r="NWS44" s="173"/>
      <c r="NWT44" s="173"/>
      <c r="NWU44" s="173"/>
      <c r="NWV44" s="173"/>
      <c r="NWW44" s="173"/>
      <c r="NWX44" s="173"/>
      <c r="NWY44" s="173"/>
      <c r="NWZ44" s="173"/>
      <c r="NXA44" s="173"/>
      <c r="NXB44" s="173"/>
      <c r="NXC44" s="173"/>
      <c r="NXD44" s="173"/>
      <c r="NXE44" s="173"/>
      <c r="NXF44" s="173"/>
      <c r="NXG44" s="173"/>
      <c r="NXH44" s="173"/>
      <c r="NXI44" s="173"/>
      <c r="NXJ44" s="173"/>
      <c r="NXK44" s="173"/>
      <c r="NXL44" s="173"/>
      <c r="NXM44" s="173"/>
      <c r="NXN44" s="173"/>
      <c r="NXO44" s="173"/>
      <c r="NXP44" s="173"/>
      <c r="NXQ44" s="173"/>
      <c r="NXR44" s="173"/>
      <c r="NXS44" s="173"/>
      <c r="NXT44" s="173"/>
      <c r="NXU44" s="173"/>
      <c r="NXV44" s="173"/>
      <c r="NXW44" s="173"/>
      <c r="NXX44" s="173"/>
      <c r="NXY44" s="173"/>
      <c r="NXZ44" s="173"/>
      <c r="NYA44" s="173"/>
      <c r="NYB44" s="173"/>
      <c r="NYC44" s="173"/>
      <c r="NYD44" s="173"/>
      <c r="NYE44" s="173"/>
      <c r="NYF44" s="173"/>
      <c r="NYG44" s="173"/>
      <c r="NYH44" s="173"/>
      <c r="NYI44" s="173"/>
      <c r="NYJ44" s="173"/>
      <c r="NYK44" s="173"/>
      <c r="NYL44" s="173"/>
      <c r="NYM44" s="173"/>
      <c r="NYN44" s="173"/>
      <c r="NYO44" s="173"/>
      <c r="NYP44" s="173"/>
      <c r="NYQ44" s="173"/>
      <c r="NYR44" s="173"/>
      <c r="NYS44" s="173"/>
      <c r="NYT44" s="173"/>
      <c r="NYU44" s="173"/>
      <c r="NYV44" s="173"/>
      <c r="NYW44" s="173"/>
      <c r="NYX44" s="173"/>
      <c r="NYY44" s="173"/>
      <c r="NYZ44" s="173"/>
      <c r="NZA44" s="173"/>
      <c r="NZB44" s="173"/>
      <c r="NZC44" s="173"/>
      <c r="NZD44" s="173"/>
      <c r="NZE44" s="173"/>
      <c r="NZF44" s="173"/>
      <c r="NZG44" s="173"/>
      <c r="NZH44" s="173"/>
      <c r="NZI44" s="173"/>
      <c r="NZJ44" s="173"/>
      <c r="NZK44" s="173"/>
      <c r="NZL44" s="173"/>
      <c r="NZM44" s="173"/>
      <c r="NZN44" s="173"/>
      <c r="NZO44" s="173"/>
      <c r="NZP44" s="173"/>
      <c r="NZQ44" s="173"/>
      <c r="NZR44" s="173"/>
      <c r="NZS44" s="173"/>
      <c r="NZT44" s="173"/>
      <c r="NZU44" s="173"/>
      <c r="NZV44" s="173"/>
      <c r="NZW44" s="173"/>
      <c r="NZX44" s="173"/>
      <c r="NZY44" s="173"/>
      <c r="NZZ44" s="173"/>
      <c r="OAA44" s="173"/>
      <c r="OAB44" s="173"/>
      <c r="OAC44" s="173"/>
      <c r="OAD44" s="173"/>
      <c r="OAE44" s="173"/>
      <c r="OAF44" s="173"/>
      <c r="OAG44" s="173"/>
      <c r="OAH44" s="173"/>
      <c r="OAI44" s="173"/>
      <c r="OAJ44" s="173"/>
      <c r="OAK44" s="173"/>
      <c r="OAL44" s="173"/>
      <c r="OAM44" s="173"/>
      <c r="OAN44" s="173"/>
      <c r="OAO44" s="173"/>
      <c r="OAP44" s="173"/>
      <c r="OAQ44" s="173"/>
      <c r="OAR44" s="173"/>
      <c r="OAS44" s="173"/>
      <c r="OAT44" s="173"/>
      <c r="OAU44" s="173"/>
      <c r="OAV44" s="173"/>
      <c r="OAW44" s="173"/>
      <c r="OAX44" s="173"/>
      <c r="OAY44" s="173"/>
      <c r="OAZ44" s="173"/>
      <c r="OBA44" s="173"/>
      <c r="OBB44" s="173"/>
      <c r="OBC44" s="173"/>
      <c r="OBD44" s="173"/>
      <c r="OBE44" s="173"/>
      <c r="OBF44" s="173"/>
      <c r="OBG44" s="173"/>
      <c r="OBH44" s="173"/>
      <c r="OBI44" s="173"/>
      <c r="OBJ44" s="173"/>
      <c r="OBK44" s="173"/>
      <c r="OBL44" s="173"/>
      <c r="OBM44" s="173"/>
      <c r="OBN44" s="173"/>
      <c r="OBO44" s="173"/>
      <c r="OBP44" s="173"/>
      <c r="OBQ44" s="173"/>
      <c r="OBR44" s="173"/>
      <c r="OBS44" s="173"/>
      <c r="OBT44" s="173"/>
      <c r="OBU44" s="173"/>
      <c r="OBV44" s="173"/>
      <c r="OBW44" s="173"/>
      <c r="OBX44" s="173"/>
      <c r="OBY44" s="173"/>
      <c r="OBZ44" s="173"/>
      <c r="OCA44" s="173"/>
      <c r="OCB44" s="173"/>
      <c r="OCC44" s="173"/>
      <c r="OCD44" s="173"/>
      <c r="OCE44" s="173"/>
      <c r="OCF44" s="173"/>
      <c r="OCG44" s="173"/>
      <c r="OCH44" s="173"/>
      <c r="OCI44" s="173"/>
      <c r="OCJ44" s="173"/>
      <c r="OCK44" s="173"/>
      <c r="OCL44" s="173"/>
      <c r="OCM44" s="173"/>
      <c r="OCN44" s="173"/>
      <c r="OCO44" s="173"/>
      <c r="OCP44" s="173"/>
      <c r="OCQ44" s="173"/>
      <c r="OCR44" s="173"/>
      <c r="OCS44" s="173"/>
      <c r="OCT44" s="173"/>
      <c r="OCU44" s="173"/>
      <c r="OCV44" s="173"/>
      <c r="OCW44" s="173"/>
      <c r="OCX44" s="173"/>
      <c r="OCY44" s="173"/>
      <c r="OCZ44" s="173"/>
      <c r="ODA44" s="173"/>
      <c r="ODB44" s="173"/>
      <c r="ODC44" s="173"/>
      <c r="ODD44" s="173"/>
      <c r="ODE44" s="173"/>
      <c r="ODF44" s="173"/>
      <c r="ODG44" s="173"/>
      <c r="ODH44" s="173"/>
      <c r="ODI44" s="173"/>
      <c r="ODJ44" s="173"/>
      <c r="ODK44" s="173"/>
      <c r="ODL44" s="173"/>
      <c r="ODM44" s="173"/>
      <c r="ODN44" s="173"/>
      <c r="ODO44" s="173"/>
      <c r="ODP44" s="173"/>
      <c r="ODQ44" s="173"/>
      <c r="ODR44" s="173"/>
      <c r="ODS44" s="173"/>
      <c r="ODT44" s="173"/>
      <c r="ODU44" s="173"/>
      <c r="ODV44" s="173"/>
      <c r="ODW44" s="173"/>
      <c r="ODX44" s="173"/>
      <c r="ODY44" s="173"/>
      <c r="ODZ44" s="173"/>
      <c r="OEA44" s="173"/>
      <c r="OEB44" s="173"/>
      <c r="OEC44" s="173"/>
      <c r="OED44" s="173"/>
      <c r="OEE44" s="173"/>
      <c r="OEF44" s="173"/>
      <c r="OEG44" s="173"/>
      <c r="OEH44" s="173"/>
      <c r="OEI44" s="173"/>
      <c r="OEJ44" s="173"/>
      <c r="OEK44" s="173"/>
      <c r="OEL44" s="173"/>
      <c r="OEM44" s="173"/>
      <c r="OEN44" s="173"/>
      <c r="OEO44" s="173"/>
      <c r="OEP44" s="173"/>
      <c r="OEQ44" s="173"/>
      <c r="OER44" s="173"/>
      <c r="OES44" s="173"/>
      <c r="OET44" s="173"/>
      <c r="OEU44" s="173"/>
      <c r="OEV44" s="173"/>
      <c r="OEW44" s="173"/>
      <c r="OEX44" s="173"/>
      <c r="OEY44" s="173"/>
      <c r="OEZ44" s="173"/>
      <c r="OFA44" s="173"/>
      <c r="OFB44" s="173"/>
      <c r="OFC44" s="173"/>
      <c r="OFD44" s="173"/>
      <c r="OFE44" s="173"/>
      <c r="OFF44" s="173"/>
      <c r="OFG44" s="173"/>
      <c r="OFH44" s="173"/>
      <c r="OFI44" s="173"/>
      <c r="OFJ44" s="173"/>
      <c r="OFK44" s="173"/>
      <c r="OFL44" s="173"/>
      <c r="OFM44" s="173"/>
      <c r="OFN44" s="173"/>
      <c r="OFO44" s="173"/>
      <c r="OFP44" s="173"/>
      <c r="OFQ44" s="173"/>
      <c r="OFR44" s="173"/>
      <c r="OFS44" s="173"/>
      <c r="OFT44" s="173"/>
      <c r="OFU44" s="173"/>
      <c r="OFV44" s="173"/>
      <c r="OFW44" s="173"/>
      <c r="OFX44" s="173"/>
      <c r="OFY44" s="173"/>
      <c r="OFZ44" s="173"/>
      <c r="OGA44" s="173"/>
      <c r="OGB44" s="173"/>
      <c r="OGC44" s="173"/>
      <c r="OGD44" s="173"/>
      <c r="OGE44" s="173"/>
      <c r="OGF44" s="173"/>
      <c r="OGG44" s="173"/>
      <c r="OGH44" s="173"/>
      <c r="OGI44" s="173"/>
      <c r="OGJ44" s="173"/>
      <c r="OGK44" s="173"/>
      <c r="OGL44" s="173"/>
      <c r="OGM44" s="173"/>
      <c r="OGN44" s="173"/>
      <c r="OGO44" s="173"/>
      <c r="OGP44" s="173"/>
      <c r="OGQ44" s="173"/>
      <c r="OGR44" s="173"/>
      <c r="OGS44" s="173"/>
      <c r="OGT44" s="173"/>
      <c r="OGU44" s="173"/>
      <c r="OGV44" s="173"/>
      <c r="OGW44" s="173"/>
      <c r="OGX44" s="173"/>
      <c r="OGY44" s="173"/>
      <c r="OGZ44" s="173"/>
      <c r="OHA44" s="173"/>
      <c r="OHB44" s="173"/>
      <c r="OHC44" s="173"/>
      <c r="OHD44" s="173"/>
      <c r="OHE44" s="173"/>
      <c r="OHF44" s="173"/>
      <c r="OHG44" s="173"/>
      <c r="OHH44" s="173"/>
      <c r="OHI44" s="173"/>
      <c r="OHJ44" s="173"/>
      <c r="OHK44" s="173"/>
      <c r="OHL44" s="173"/>
      <c r="OHM44" s="173"/>
      <c r="OHN44" s="173"/>
      <c r="OHO44" s="173"/>
      <c r="OHP44" s="173"/>
      <c r="OHQ44" s="173"/>
      <c r="OHR44" s="173"/>
      <c r="OHS44" s="173"/>
      <c r="OHT44" s="173"/>
      <c r="OHU44" s="173"/>
      <c r="OHV44" s="173"/>
      <c r="OHW44" s="173"/>
      <c r="OHX44" s="173"/>
      <c r="OHY44" s="173"/>
      <c r="OHZ44" s="173"/>
      <c r="OIA44" s="173"/>
      <c r="OIB44" s="173"/>
      <c r="OIC44" s="173"/>
      <c r="OID44" s="173"/>
      <c r="OIE44" s="173"/>
      <c r="OIF44" s="173"/>
      <c r="OIG44" s="173"/>
      <c r="OIH44" s="173"/>
      <c r="OII44" s="173"/>
      <c r="OIJ44" s="173"/>
      <c r="OIK44" s="173"/>
      <c r="OIL44" s="173"/>
      <c r="OIM44" s="173"/>
      <c r="OIN44" s="173"/>
      <c r="OIO44" s="173"/>
      <c r="OIP44" s="173"/>
      <c r="OIQ44" s="173"/>
      <c r="OIR44" s="173"/>
      <c r="OIS44" s="173"/>
      <c r="OIT44" s="173"/>
      <c r="OIU44" s="173"/>
      <c r="OIV44" s="173"/>
      <c r="OIW44" s="173"/>
      <c r="OIX44" s="173"/>
      <c r="OIY44" s="173"/>
      <c r="OIZ44" s="173"/>
      <c r="OJA44" s="173"/>
      <c r="OJB44" s="173"/>
      <c r="OJC44" s="173"/>
      <c r="OJD44" s="173"/>
      <c r="OJE44" s="173"/>
      <c r="OJF44" s="173"/>
      <c r="OJG44" s="173"/>
      <c r="OJH44" s="173"/>
      <c r="OJI44" s="173"/>
      <c r="OJJ44" s="173"/>
      <c r="OJK44" s="173"/>
      <c r="OJL44" s="173"/>
      <c r="OJM44" s="173"/>
      <c r="OJN44" s="173"/>
      <c r="OJO44" s="173"/>
      <c r="OJP44" s="173"/>
      <c r="OJQ44" s="173"/>
      <c r="OJR44" s="173"/>
      <c r="OJS44" s="173"/>
      <c r="OJT44" s="173"/>
      <c r="OJU44" s="173"/>
      <c r="OJV44" s="173"/>
      <c r="OJW44" s="173"/>
      <c r="OJX44" s="173"/>
      <c r="OJY44" s="173"/>
      <c r="OJZ44" s="173"/>
      <c r="OKA44" s="173"/>
      <c r="OKB44" s="173"/>
      <c r="OKC44" s="173"/>
      <c r="OKD44" s="173"/>
      <c r="OKE44" s="173"/>
      <c r="OKF44" s="173"/>
      <c r="OKG44" s="173"/>
      <c r="OKH44" s="173"/>
      <c r="OKI44" s="173"/>
      <c r="OKJ44" s="173"/>
      <c r="OKK44" s="173"/>
      <c r="OKL44" s="173"/>
      <c r="OKM44" s="173"/>
      <c r="OKN44" s="173"/>
      <c r="OKO44" s="173"/>
      <c r="OKP44" s="173"/>
      <c r="OKQ44" s="173"/>
      <c r="OKR44" s="173"/>
      <c r="OKS44" s="173"/>
      <c r="OKT44" s="173"/>
      <c r="OKU44" s="173"/>
      <c r="OKV44" s="173"/>
      <c r="OKW44" s="173"/>
      <c r="OKX44" s="173"/>
      <c r="OKY44" s="173"/>
      <c r="OKZ44" s="173"/>
      <c r="OLA44" s="173"/>
      <c r="OLB44" s="173"/>
      <c r="OLC44" s="173"/>
      <c r="OLD44" s="173"/>
      <c r="OLE44" s="173"/>
      <c r="OLF44" s="173"/>
      <c r="OLG44" s="173"/>
      <c r="OLH44" s="173"/>
      <c r="OLI44" s="173"/>
      <c r="OLJ44" s="173"/>
      <c r="OLK44" s="173"/>
      <c r="OLL44" s="173"/>
      <c r="OLM44" s="173"/>
      <c r="OLN44" s="173"/>
      <c r="OLO44" s="173"/>
      <c r="OLP44" s="173"/>
      <c r="OLQ44" s="173"/>
      <c r="OLR44" s="173"/>
      <c r="OLS44" s="173"/>
      <c r="OLT44" s="173"/>
      <c r="OLU44" s="173"/>
      <c r="OLV44" s="173"/>
      <c r="OLW44" s="173"/>
      <c r="OLX44" s="173"/>
      <c r="OLY44" s="173"/>
      <c r="OLZ44" s="173"/>
      <c r="OMA44" s="173"/>
      <c r="OMB44" s="173"/>
      <c r="OMC44" s="173"/>
      <c r="OMD44" s="173"/>
      <c r="OME44" s="173"/>
      <c r="OMF44" s="173"/>
      <c r="OMG44" s="173"/>
      <c r="OMH44" s="173"/>
      <c r="OMI44" s="173"/>
      <c r="OMJ44" s="173"/>
      <c r="OMK44" s="173"/>
      <c r="OML44" s="173"/>
      <c r="OMM44" s="173"/>
      <c r="OMN44" s="173"/>
      <c r="OMO44" s="173"/>
      <c r="OMP44" s="173"/>
      <c r="OMQ44" s="173"/>
      <c r="OMR44" s="173"/>
      <c r="OMS44" s="173"/>
      <c r="OMT44" s="173"/>
      <c r="OMU44" s="173"/>
      <c r="OMV44" s="173"/>
      <c r="OMW44" s="173"/>
      <c r="OMX44" s="173"/>
      <c r="OMY44" s="173"/>
      <c r="OMZ44" s="173"/>
      <c r="ONA44" s="173"/>
      <c r="ONB44" s="173"/>
      <c r="ONC44" s="173"/>
      <c r="OND44" s="173"/>
      <c r="ONE44" s="173"/>
      <c r="ONF44" s="173"/>
      <c r="ONG44" s="173"/>
      <c r="ONH44" s="173"/>
      <c r="ONI44" s="173"/>
      <c r="ONJ44" s="173"/>
      <c r="ONK44" s="173"/>
      <c r="ONL44" s="173"/>
      <c r="ONM44" s="173"/>
      <c r="ONN44" s="173"/>
      <c r="ONO44" s="173"/>
      <c r="ONP44" s="173"/>
      <c r="ONQ44" s="173"/>
      <c r="ONR44" s="173"/>
      <c r="ONS44" s="173"/>
      <c r="ONT44" s="173"/>
      <c r="ONU44" s="173"/>
      <c r="ONV44" s="173"/>
      <c r="ONW44" s="173"/>
      <c r="ONX44" s="173"/>
      <c r="ONY44" s="173"/>
      <c r="ONZ44" s="173"/>
      <c r="OOA44" s="173"/>
      <c r="OOB44" s="173"/>
      <c r="OOC44" s="173"/>
      <c r="OOD44" s="173"/>
      <c r="OOE44" s="173"/>
      <c r="OOF44" s="173"/>
      <c r="OOG44" s="173"/>
      <c r="OOH44" s="173"/>
      <c r="OOI44" s="173"/>
      <c r="OOJ44" s="173"/>
      <c r="OOK44" s="173"/>
      <c r="OOL44" s="173"/>
      <c r="OOM44" s="173"/>
      <c r="OON44" s="173"/>
      <c r="OOO44" s="173"/>
      <c r="OOP44" s="173"/>
      <c r="OOQ44" s="173"/>
      <c r="OOR44" s="173"/>
      <c r="OOS44" s="173"/>
      <c r="OOT44" s="173"/>
      <c r="OOU44" s="173"/>
      <c r="OOV44" s="173"/>
      <c r="OOW44" s="173"/>
      <c r="OOX44" s="173"/>
      <c r="OOY44" s="173"/>
      <c r="OOZ44" s="173"/>
      <c r="OPA44" s="173"/>
      <c r="OPB44" s="173"/>
      <c r="OPC44" s="173"/>
      <c r="OPD44" s="173"/>
      <c r="OPE44" s="173"/>
      <c r="OPF44" s="173"/>
      <c r="OPG44" s="173"/>
      <c r="OPH44" s="173"/>
      <c r="OPI44" s="173"/>
      <c r="OPJ44" s="173"/>
      <c r="OPK44" s="173"/>
      <c r="OPL44" s="173"/>
      <c r="OPM44" s="173"/>
      <c r="OPN44" s="173"/>
      <c r="OPO44" s="173"/>
      <c r="OPP44" s="173"/>
      <c r="OPQ44" s="173"/>
      <c r="OPR44" s="173"/>
      <c r="OPS44" s="173"/>
      <c r="OPT44" s="173"/>
      <c r="OPU44" s="173"/>
      <c r="OPV44" s="173"/>
      <c r="OPW44" s="173"/>
      <c r="OPX44" s="173"/>
      <c r="OPY44" s="173"/>
      <c r="OPZ44" s="173"/>
      <c r="OQA44" s="173"/>
      <c r="OQB44" s="173"/>
      <c r="OQC44" s="173"/>
      <c r="OQD44" s="173"/>
      <c r="OQE44" s="173"/>
      <c r="OQF44" s="173"/>
      <c r="OQG44" s="173"/>
      <c r="OQH44" s="173"/>
      <c r="OQI44" s="173"/>
      <c r="OQJ44" s="173"/>
      <c r="OQK44" s="173"/>
      <c r="OQL44" s="173"/>
      <c r="OQM44" s="173"/>
      <c r="OQN44" s="173"/>
      <c r="OQO44" s="173"/>
      <c r="OQP44" s="173"/>
      <c r="OQQ44" s="173"/>
      <c r="OQR44" s="173"/>
      <c r="OQS44" s="173"/>
      <c r="OQT44" s="173"/>
      <c r="OQU44" s="173"/>
      <c r="OQV44" s="173"/>
      <c r="OQW44" s="173"/>
      <c r="OQX44" s="173"/>
      <c r="OQY44" s="173"/>
      <c r="OQZ44" s="173"/>
      <c r="ORA44" s="173"/>
      <c r="ORB44" s="173"/>
      <c r="ORC44" s="173"/>
      <c r="ORD44" s="173"/>
      <c r="ORE44" s="173"/>
      <c r="ORF44" s="173"/>
      <c r="ORG44" s="173"/>
      <c r="ORH44" s="173"/>
      <c r="ORI44" s="173"/>
      <c r="ORJ44" s="173"/>
      <c r="ORK44" s="173"/>
      <c r="ORL44" s="173"/>
      <c r="ORM44" s="173"/>
      <c r="ORN44" s="173"/>
      <c r="ORO44" s="173"/>
      <c r="ORP44" s="173"/>
      <c r="ORQ44" s="173"/>
      <c r="ORR44" s="173"/>
      <c r="ORS44" s="173"/>
      <c r="ORT44" s="173"/>
      <c r="ORU44" s="173"/>
      <c r="ORV44" s="173"/>
      <c r="ORW44" s="173"/>
      <c r="ORX44" s="173"/>
      <c r="ORY44" s="173"/>
      <c r="ORZ44" s="173"/>
      <c r="OSA44" s="173"/>
      <c r="OSB44" s="173"/>
      <c r="OSC44" s="173"/>
      <c r="OSD44" s="173"/>
      <c r="OSE44" s="173"/>
      <c r="OSF44" s="173"/>
      <c r="OSG44" s="173"/>
      <c r="OSH44" s="173"/>
      <c r="OSI44" s="173"/>
      <c r="OSJ44" s="173"/>
      <c r="OSK44" s="173"/>
      <c r="OSL44" s="173"/>
      <c r="OSM44" s="173"/>
      <c r="OSN44" s="173"/>
      <c r="OSO44" s="173"/>
      <c r="OSP44" s="173"/>
      <c r="OSQ44" s="173"/>
      <c r="OSR44" s="173"/>
      <c r="OSS44" s="173"/>
      <c r="OST44" s="173"/>
      <c r="OSU44" s="173"/>
      <c r="OSV44" s="173"/>
      <c r="OSW44" s="173"/>
      <c r="OSX44" s="173"/>
      <c r="OSY44" s="173"/>
      <c r="OSZ44" s="173"/>
      <c r="OTA44" s="173"/>
      <c r="OTB44" s="173"/>
      <c r="OTC44" s="173"/>
      <c r="OTD44" s="173"/>
      <c r="OTE44" s="173"/>
      <c r="OTF44" s="173"/>
      <c r="OTG44" s="173"/>
      <c r="OTH44" s="173"/>
      <c r="OTI44" s="173"/>
      <c r="OTJ44" s="173"/>
      <c r="OTK44" s="173"/>
      <c r="OTL44" s="173"/>
      <c r="OTM44" s="173"/>
      <c r="OTN44" s="173"/>
      <c r="OTO44" s="173"/>
      <c r="OTP44" s="173"/>
      <c r="OTQ44" s="173"/>
      <c r="OTR44" s="173"/>
      <c r="OTS44" s="173"/>
      <c r="OTT44" s="173"/>
      <c r="OTU44" s="173"/>
      <c r="OTV44" s="173"/>
      <c r="OTW44" s="173"/>
      <c r="OTX44" s="173"/>
      <c r="OTY44" s="173"/>
      <c r="OTZ44" s="173"/>
      <c r="OUA44" s="173"/>
      <c r="OUB44" s="173"/>
      <c r="OUC44" s="173"/>
      <c r="OUD44" s="173"/>
      <c r="OUE44" s="173"/>
      <c r="OUF44" s="173"/>
      <c r="OUG44" s="173"/>
      <c r="OUH44" s="173"/>
      <c r="OUI44" s="173"/>
      <c r="OUJ44" s="173"/>
      <c r="OUK44" s="173"/>
      <c r="OUL44" s="173"/>
      <c r="OUM44" s="173"/>
      <c r="OUN44" s="173"/>
      <c r="OUO44" s="173"/>
      <c r="OUP44" s="173"/>
      <c r="OUQ44" s="173"/>
      <c r="OUR44" s="173"/>
      <c r="OUS44" s="173"/>
      <c r="OUT44" s="173"/>
      <c r="OUU44" s="173"/>
      <c r="OUV44" s="173"/>
      <c r="OUW44" s="173"/>
      <c r="OUX44" s="173"/>
      <c r="OUY44" s="173"/>
      <c r="OUZ44" s="173"/>
      <c r="OVA44" s="173"/>
      <c r="OVB44" s="173"/>
      <c r="OVC44" s="173"/>
      <c r="OVD44" s="173"/>
      <c r="OVE44" s="173"/>
      <c r="OVF44" s="173"/>
      <c r="OVG44" s="173"/>
      <c r="OVH44" s="173"/>
      <c r="OVI44" s="173"/>
      <c r="OVJ44" s="173"/>
      <c r="OVK44" s="173"/>
      <c r="OVL44" s="173"/>
      <c r="OVM44" s="173"/>
      <c r="OVN44" s="173"/>
      <c r="OVO44" s="173"/>
      <c r="OVP44" s="173"/>
      <c r="OVQ44" s="173"/>
      <c r="OVR44" s="173"/>
      <c r="OVS44" s="173"/>
      <c r="OVT44" s="173"/>
      <c r="OVU44" s="173"/>
      <c r="OVV44" s="173"/>
      <c r="OVW44" s="173"/>
      <c r="OVX44" s="173"/>
      <c r="OVY44" s="173"/>
      <c r="OVZ44" s="173"/>
      <c r="OWA44" s="173"/>
      <c r="OWB44" s="173"/>
      <c r="OWC44" s="173"/>
      <c r="OWD44" s="173"/>
      <c r="OWE44" s="173"/>
      <c r="OWF44" s="173"/>
      <c r="OWG44" s="173"/>
      <c r="OWH44" s="173"/>
      <c r="OWI44" s="173"/>
      <c r="OWJ44" s="173"/>
      <c r="OWK44" s="173"/>
      <c r="OWL44" s="173"/>
      <c r="OWM44" s="173"/>
      <c r="OWN44" s="173"/>
      <c r="OWO44" s="173"/>
      <c r="OWP44" s="173"/>
      <c r="OWQ44" s="173"/>
      <c r="OWR44" s="173"/>
      <c r="OWS44" s="173"/>
      <c r="OWT44" s="173"/>
      <c r="OWU44" s="173"/>
      <c r="OWV44" s="173"/>
      <c r="OWW44" s="173"/>
      <c r="OWX44" s="173"/>
      <c r="OWY44" s="173"/>
      <c r="OWZ44" s="173"/>
      <c r="OXA44" s="173"/>
      <c r="OXB44" s="173"/>
      <c r="OXC44" s="173"/>
      <c r="OXD44" s="173"/>
      <c r="OXE44" s="173"/>
      <c r="OXF44" s="173"/>
      <c r="OXG44" s="173"/>
      <c r="OXH44" s="173"/>
      <c r="OXI44" s="173"/>
      <c r="OXJ44" s="173"/>
      <c r="OXK44" s="173"/>
      <c r="OXL44" s="173"/>
      <c r="OXM44" s="173"/>
      <c r="OXN44" s="173"/>
      <c r="OXO44" s="173"/>
      <c r="OXP44" s="173"/>
      <c r="OXQ44" s="173"/>
      <c r="OXR44" s="173"/>
      <c r="OXS44" s="173"/>
      <c r="OXT44" s="173"/>
      <c r="OXU44" s="173"/>
      <c r="OXV44" s="173"/>
      <c r="OXW44" s="173"/>
      <c r="OXX44" s="173"/>
      <c r="OXY44" s="173"/>
      <c r="OXZ44" s="173"/>
      <c r="OYA44" s="173"/>
      <c r="OYB44" s="173"/>
      <c r="OYC44" s="173"/>
      <c r="OYD44" s="173"/>
      <c r="OYE44" s="173"/>
      <c r="OYF44" s="173"/>
      <c r="OYG44" s="173"/>
      <c r="OYH44" s="173"/>
      <c r="OYI44" s="173"/>
      <c r="OYJ44" s="173"/>
      <c r="OYK44" s="173"/>
      <c r="OYL44" s="173"/>
      <c r="OYM44" s="173"/>
      <c r="OYN44" s="173"/>
      <c r="OYO44" s="173"/>
      <c r="OYP44" s="173"/>
      <c r="OYQ44" s="173"/>
      <c r="OYR44" s="173"/>
      <c r="OYS44" s="173"/>
      <c r="OYT44" s="173"/>
      <c r="OYU44" s="173"/>
      <c r="OYV44" s="173"/>
      <c r="OYW44" s="173"/>
      <c r="OYX44" s="173"/>
      <c r="OYY44" s="173"/>
      <c r="OYZ44" s="173"/>
      <c r="OZA44" s="173"/>
      <c r="OZB44" s="173"/>
      <c r="OZC44" s="173"/>
      <c r="OZD44" s="173"/>
      <c r="OZE44" s="173"/>
      <c r="OZF44" s="173"/>
      <c r="OZG44" s="173"/>
      <c r="OZH44" s="173"/>
      <c r="OZI44" s="173"/>
      <c r="OZJ44" s="173"/>
      <c r="OZK44" s="173"/>
      <c r="OZL44" s="173"/>
      <c r="OZM44" s="173"/>
      <c r="OZN44" s="173"/>
      <c r="OZO44" s="173"/>
      <c r="OZP44" s="173"/>
      <c r="OZQ44" s="173"/>
      <c r="OZR44" s="173"/>
      <c r="OZS44" s="173"/>
      <c r="OZT44" s="173"/>
      <c r="OZU44" s="173"/>
      <c r="OZV44" s="173"/>
      <c r="OZW44" s="173"/>
      <c r="OZX44" s="173"/>
      <c r="OZY44" s="173"/>
      <c r="OZZ44" s="173"/>
      <c r="PAA44" s="173"/>
      <c r="PAB44" s="173"/>
      <c r="PAC44" s="173"/>
      <c r="PAD44" s="173"/>
      <c r="PAE44" s="173"/>
      <c r="PAF44" s="173"/>
      <c r="PAG44" s="173"/>
      <c r="PAH44" s="173"/>
      <c r="PAI44" s="173"/>
      <c r="PAJ44" s="173"/>
      <c r="PAK44" s="173"/>
      <c r="PAL44" s="173"/>
      <c r="PAM44" s="173"/>
      <c r="PAN44" s="173"/>
      <c r="PAO44" s="173"/>
      <c r="PAP44" s="173"/>
      <c r="PAQ44" s="173"/>
      <c r="PAR44" s="173"/>
      <c r="PAS44" s="173"/>
      <c r="PAT44" s="173"/>
      <c r="PAU44" s="173"/>
      <c r="PAV44" s="173"/>
      <c r="PAW44" s="173"/>
      <c r="PAX44" s="173"/>
      <c r="PAY44" s="173"/>
      <c r="PAZ44" s="173"/>
      <c r="PBA44" s="173"/>
      <c r="PBB44" s="173"/>
      <c r="PBC44" s="173"/>
      <c r="PBD44" s="173"/>
      <c r="PBE44" s="173"/>
      <c r="PBF44" s="173"/>
      <c r="PBG44" s="173"/>
      <c r="PBH44" s="173"/>
      <c r="PBI44" s="173"/>
      <c r="PBJ44" s="173"/>
      <c r="PBK44" s="173"/>
      <c r="PBL44" s="173"/>
      <c r="PBM44" s="173"/>
      <c r="PBN44" s="173"/>
      <c r="PBO44" s="173"/>
      <c r="PBP44" s="173"/>
      <c r="PBQ44" s="173"/>
      <c r="PBR44" s="173"/>
      <c r="PBS44" s="173"/>
      <c r="PBT44" s="173"/>
      <c r="PBU44" s="173"/>
      <c r="PBV44" s="173"/>
      <c r="PBW44" s="173"/>
      <c r="PBX44" s="173"/>
      <c r="PBY44" s="173"/>
      <c r="PBZ44" s="173"/>
      <c r="PCA44" s="173"/>
      <c r="PCB44" s="173"/>
      <c r="PCC44" s="173"/>
      <c r="PCD44" s="173"/>
      <c r="PCE44" s="173"/>
      <c r="PCF44" s="173"/>
      <c r="PCG44" s="173"/>
      <c r="PCH44" s="173"/>
      <c r="PCI44" s="173"/>
      <c r="PCJ44" s="173"/>
      <c r="PCK44" s="173"/>
      <c r="PCL44" s="173"/>
      <c r="PCM44" s="173"/>
      <c r="PCN44" s="173"/>
      <c r="PCO44" s="173"/>
      <c r="PCP44" s="173"/>
      <c r="PCQ44" s="173"/>
      <c r="PCR44" s="173"/>
      <c r="PCS44" s="173"/>
      <c r="PCT44" s="173"/>
      <c r="PCU44" s="173"/>
      <c r="PCV44" s="173"/>
      <c r="PCW44" s="173"/>
      <c r="PCX44" s="173"/>
      <c r="PCY44" s="173"/>
      <c r="PCZ44" s="173"/>
      <c r="PDA44" s="173"/>
      <c r="PDB44" s="173"/>
      <c r="PDC44" s="173"/>
      <c r="PDD44" s="173"/>
      <c r="PDE44" s="173"/>
      <c r="PDF44" s="173"/>
      <c r="PDG44" s="173"/>
      <c r="PDH44" s="173"/>
      <c r="PDI44" s="173"/>
      <c r="PDJ44" s="173"/>
      <c r="PDK44" s="173"/>
      <c r="PDL44" s="173"/>
      <c r="PDM44" s="173"/>
      <c r="PDN44" s="173"/>
      <c r="PDO44" s="173"/>
      <c r="PDP44" s="173"/>
      <c r="PDQ44" s="173"/>
      <c r="PDR44" s="173"/>
      <c r="PDS44" s="173"/>
      <c r="PDT44" s="173"/>
      <c r="PDU44" s="173"/>
      <c r="PDV44" s="173"/>
      <c r="PDW44" s="173"/>
      <c r="PDX44" s="173"/>
      <c r="PDY44" s="173"/>
      <c r="PDZ44" s="173"/>
      <c r="PEA44" s="173"/>
      <c r="PEB44" s="173"/>
      <c r="PEC44" s="173"/>
      <c r="PED44" s="173"/>
      <c r="PEE44" s="173"/>
      <c r="PEF44" s="173"/>
      <c r="PEG44" s="173"/>
      <c r="PEH44" s="173"/>
      <c r="PEI44" s="173"/>
      <c r="PEJ44" s="173"/>
      <c r="PEK44" s="173"/>
      <c r="PEL44" s="173"/>
      <c r="PEM44" s="173"/>
      <c r="PEN44" s="173"/>
      <c r="PEO44" s="173"/>
      <c r="PEP44" s="173"/>
      <c r="PEQ44" s="173"/>
      <c r="PER44" s="173"/>
      <c r="PES44" s="173"/>
      <c r="PET44" s="173"/>
      <c r="PEU44" s="173"/>
      <c r="PEV44" s="173"/>
      <c r="PEW44" s="173"/>
      <c r="PEX44" s="173"/>
      <c r="PEY44" s="173"/>
      <c r="PEZ44" s="173"/>
      <c r="PFA44" s="173"/>
      <c r="PFB44" s="173"/>
      <c r="PFC44" s="173"/>
      <c r="PFD44" s="173"/>
      <c r="PFE44" s="173"/>
      <c r="PFF44" s="173"/>
      <c r="PFG44" s="173"/>
      <c r="PFH44" s="173"/>
      <c r="PFI44" s="173"/>
      <c r="PFJ44" s="173"/>
      <c r="PFK44" s="173"/>
      <c r="PFL44" s="173"/>
      <c r="PFM44" s="173"/>
      <c r="PFN44" s="173"/>
      <c r="PFO44" s="173"/>
      <c r="PFP44" s="173"/>
      <c r="PFQ44" s="173"/>
      <c r="PFR44" s="173"/>
      <c r="PFS44" s="173"/>
      <c r="PFT44" s="173"/>
      <c r="PFU44" s="173"/>
      <c r="PFV44" s="173"/>
      <c r="PFW44" s="173"/>
      <c r="PFX44" s="173"/>
      <c r="PFY44" s="173"/>
      <c r="PFZ44" s="173"/>
      <c r="PGA44" s="173"/>
      <c r="PGB44" s="173"/>
      <c r="PGC44" s="173"/>
      <c r="PGD44" s="173"/>
      <c r="PGE44" s="173"/>
      <c r="PGF44" s="173"/>
      <c r="PGG44" s="173"/>
      <c r="PGH44" s="173"/>
      <c r="PGI44" s="173"/>
      <c r="PGJ44" s="173"/>
      <c r="PGK44" s="173"/>
      <c r="PGL44" s="173"/>
      <c r="PGM44" s="173"/>
      <c r="PGN44" s="173"/>
      <c r="PGO44" s="173"/>
      <c r="PGP44" s="173"/>
      <c r="PGQ44" s="173"/>
      <c r="PGR44" s="173"/>
      <c r="PGS44" s="173"/>
      <c r="PGT44" s="173"/>
      <c r="PGU44" s="173"/>
      <c r="PGV44" s="173"/>
      <c r="PGW44" s="173"/>
      <c r="PGX44" s="173"/>
      <c r="PGY44" s="173"/>
      <c r="PGZ44" s="173"/>
      <c r="PHA44" s="173"/>
      <c r="PHB44" s="173"/>
      <c r="PHC44" s="173"/>
      <c r="PHD44" s="173"/>
      <c r="PHE44" s="173"/>
      <c r="PHF44" s="173"/>
      <c r="PHG44" s="173"/>
      <c r="PHH44" s="173"/>
      <c r="PHI44" s="173"/>
      <c r="PHJ44" s="173"/>
      <c r="PHK44" s="173"/>
      <c r="PHL44" s="173"/>
      <c r="PHM44" s="173"/>
      <c r="PHN44" s="173"/>
      <c r="PHO44" s="173"/>
      <c r="PHP44" s="173"/>
      <c r="PHQ44" s="173"/>
      <c r="PHR44" s="173"/>
      <c r="PHS44" s="173"/>
      <c r="PHT44" s="173"/>
      <c r="PHU44" s="173"/>
      <c r="PHV44" s="173"/>
      <c r="PHW44" s="173"/>
      <c r="PHX44" s="173"/>
      <c r="PHY44" s="173"/>
      <c r="PHZ44" s="173"/>
      <c r="PIA44" s="173"/>
      <c r="PIB44" s="173"/>
      <c r="PIC44" s="173"/>
      <c r="PID44" s="173"/>
      <c r="PIE44" s="173"/>
      <c r="PIF44" s="173"/>
      <c r="PIG44" s="173"/>
      <c r="PIH44" s="173"/>
      <c r="PII44" s="173"/>
      <c r="PIJ44" s="173"/>
      <c r="PIK44" s="173"/>
      <c r="PIL44" s="173"/>
      <c r="PIM44" s="173"/>
      <c r="PIN44" s="173"/>
      <c r="PIO44" s="173"/>
      <c r="PIP44" s="173"/>
      <c r="PIQ44" s="173"/>
      <c r="PIR44" s="173"/>
      <c r="PIS44" s="173"/>
      <c r="PIT44" s="173"/>
      <c r="PIU44" s="173"/>
      <c r="PIV44" s="173"/>
      <c r="PIW44" s="173"/>
      <c r="PIX44" s="173"/>
      <c r="PIY44" s="173"/>
      <c r="PIZ44" s="173"/>
      <c r="PJA44" s="173"/>
      <c r="PJB44" s="173"/>
      <c r="PJC44" s="173"/>
      <c r="PJD44" s="173"/>
      <c r="PJE44" s="173"/>
      <c r="PJF44" s="173"/>
      <c r="PJG44" s="173"/>
      <c r="PJH44" s="173"/>
      <c r="PJI44" s="173"/>
      <c r="PJJ44" s="173"/>
      <c r="PJK44" s="173"/>
      <c r="PJL44" s="173"/>
      <c r="PJM44" s="173"/>
      <c r="PJN44" s="173"/>
      <c r="PJO44" s="173"/>
      <c r="PJP44" s="173"/>
      <c r="PJQ44" s="173"/>
      <c r="PJR44" s="173"/>
      <c r="PJS44" s="173"/>
      <c r="PJT44" s="173"/>
      <c r="PJU44" s="173"/>
      <c r="PJV44" s="173"/>
      <c r="PJW44" s="173"/>
      <c r="PJX44" s="173"/>
      <c r="PJY44" s="173"/>
      <c r="PJZ44" s="173"/>
      <c r="PKA44" s="173"/>
      <c r="PKB44" s="173"/>
      <c r="PKC44" s="173"/>
      <c r="PKD44" s="173"/>
      <c r="PKE44" s="173"/>
      <c r="PKF44" s="173"/>
      <c r="PKG44" s="173"/>
      <c r="PKH44" s="173"/>
      <c r="PKI44" s="173"/>
      <c r="PKJ44" s="173"/>
      <c r="PKK44" s="173"/>
      <c r="PKL44" s="173"/>
      <c r="PKM44" s="173"/>
      <c r="PKN44" s="173"/>
      <c r="PKO44" s="173"/>
      <c r="PKP44" s="173"/>
      <c r="PKQ44" s="173"/>
      <c r="PKR44" s="173"/>
      <c r="PKS44" s="173"/>
      <c r="PKT44" s="173"/>
      <c r="PKU44" s="173"/>
      <c r="PKV44" s="173"/>
      <c r="PKW44" s="173"/>
      <c r="PKX44" s="173"/>
      <c r="PKY44" s="173"/>
      <c r="PKZ44" s="173"/>
      <c r="PLA44" s="173"/>
      <c r="PLB44" s="173"/>
      <c r="PLC44" s="173"/>
      <c r="PLD44" s="173"/>
      <c r="PLE44" s="173"/>
      <c r="PLF44" s="173"/>
      <c r="PLG44" s="173"/>
      <c r="PLH44" s="173"/>
      <c r="PLI44" s="173"/>
      <c r="PLJ44" s="173"/>
      <c r="PLK44" s="173"/>
      <c r="PLL44" s="173"/>
      <c r="PLM44" s="173"/>
      <c r="PLN44" s="173"/>
      <c r="PLO44" s="173"/>
      <c r="PLP44" s="173"/>
      <c r="PLQ44" s="173"/>
      <c r="PLR44" s="173"/>
      <c r="PLS44" s="173"/>
      <c r="PLT44" s="173"/>
      <c r="PLU44" s="173"/>
      <c r="PLV44" s="173"/>
      <c r="PLW44" s="173"/>
      <c r="PLX44" s="173"/>
      <c r="PLY44" s="173"/>
      <c r="PLZ44" s="173"/>
      <c r="PMA44" s="173"/>
      <c r="PMB44" s="173"/>
      <c r="PMC44" s="173"/>
      <c r="PMD44" s="173"/>
      <c r="PME44" s="173"/>
      <c r="PMF44" s="173"/>
      <c r="PMG44" s="173"/>
      <c r="PMH44" s="173"/>
      <c r="PMI44" s="173"/>
      <c r="PMJ44" s="173"/>
      <c r="PMK44" s="173"/>
      <c r="PML44" s="173"/>
      <c r="PMM44" s="173"/>
      <c r="PMN44" s="173"/>
      <c r="PMO44" s="173"/>
      <c r="PMP44" s="173"/>
      <c r="PMQ44" s="173"/>
      <c r="PMR44" s="173"/>
      <c r="PMS44" s="173"/>
      <c r="PMT44" s="173"/>
      <c r="PMU44" s="173"/>
      <c r="PMV44" s="173"/>
      <c r="PMW44" s="173"/>
      <c r="PMX44" s="173"/>
      <c r="PMY44" s="173"/>
      <c r="PMZ44" s="173"/>
      <c r="PNA44" s="173"/>
      <c r="PNB44" s="173"/>
      <c r="PNC44" s="173"/>
      <c r="PND44" s="173"/>
      <c r="PNE44" s="173"/>
      <c r="PNF44" s="173"/>
      <c r="PNG44" s="173"/>
      <c r="PNH44" s="173"/>
      <c r="PNI44" s="173"/>
      <c r="PNJ44" s="173"/>
      <c r="PNK44" s="173"/>
      <c r="PNL44" s="173"/>
      <c r="PNM44" s="173"/>
      <c r="PNN44" s="173"/>
      <c r="PNO44" s="173"/>
      <c r="PNP44" s="173"/>
      <c r="PNQ44" s="173"/>
      <c r="PNR44" s="173"/>
      <c r="PNS44" s="173"/>
      <c r="PNT44" s="173"/>
      <c r="PNU44" s="173"/>
      <c r="PNV44" s="173"/>
      <c r="PNW44" s="173"/>
      <c r="PNX44" s="173"/>
      <c r="PNY44" s="173"/>
      <c r="PNZ44" s="173"/>
      <c r="POA44" s="173"/>
      <c r="POB44" s="173"/>
      <c r="POC44" s="173"/>
      <c r="POD44" s="173"/>
      <c r="POE44" s="173"/>
      <c r="POF44" s="173"/>
      <c r="POG44" s="173"/>
      <c r="POH44" s="173"/>
      <c r="POI44" s="173"/>
      <c r="POJ44" s="173"/>
      <c r="POK44" s="173"/>
      <c r="POL44" s="173"/>
      <c r="POM44" s="173"/>
      <c r="PON44" s="173"/>
      <c r="POO44" s="173"/>
      <c r="POP44" s="173"/>
      <c r="POQ44" s="173"/>
      <c r="POR44" s="173"/>
      <c r="POS44" s="173"/>
      <c r="POT44" s="173"/>
      <c r="POU44" s="173"/>
      <c r="POV44" s="173"/>
      <c r="POW44" s="173"/>
      <c r="POX44" s="173"/>
      <c r="POY44" s="173"/>
      <c r="POZ44" s="173"/>
      <c r="PPA44" s="173"/>
      <c r="PPB44" s="173"/>
      <c r="PPC44" s="173"/>
      <c r="PPD44" s="173"/>
      <c r="PPE44" s="173"/>
      <c r="PPF44" s="173"/>
      <c r="PPG44" s="173"/>
      <c r="PPH44" s="173"/>
      <c r="PPI44" s="173"/>
      <c r="PPJ44" s="173"/>
      <c r="PPK44" s="173"/>
      <c r="PPL44" s="173"/>
      <c r="PPM44" s="173"/>
      <c r="PPN44" s="173"/>
      <c r="PPO44" s="173"/>
      <c r="PPP44" s="173"/>
      <c r="PPQ44" s="173"/>
      <c r="PPR44" s="173"/>
      <c r="PPS44" s="173"/>
      <c r="PPT44" s="173"/>
      <c r="PPU44" s="173"/>
      <c r="PPV44" s="173"/>
      <c r="PPW44" s="173"/>
      <c r="PPX44" s="173"/>
      <c r="PPY44" s="173"/>
      <c r="PPZ44" s="173"/>
      <c r="PQA44" s="173"/>
      <c r="PQB44" s="173"/>
      <c r="PQC44" s="173"/>
      <c r="PQD44" s="173"/>
      <c r="PQE44" s="173"/>
      <c r="PQF44" s="173"/>
      <c r="PQG44" s="173"/>
      <c r="PQH44" s="173"/>
      <c r="PQI44" s="173"/>
      <c r="PQJ44" s="173"/>
      <c r="PQK44" s="173"/>
      <c r="PQL44" s="173"/>
      <c r="PQM44" s="173"/>
      <c r="PQN44" s="173"/>
      <c r="PQO44" s="173"/>
      <c r="PQP44" s="173"/>
      <c r="PQQ44" s="173"/>
      <c r="PQR44" s="173"/>
      <c r="PQS44" s="173"/>
      <c r="PQT44" s="173"/>
      <c r="PQU44" s="173"/>
      <c r="PQV44" s="173"/>
      <c r="PQW44" s="173"/>
      <c r="PQX44" s="173"/>
      <c r="PQY44" s="173"/>
      <c r="PQZ44" s="173"/>
      <c r="PRA44" s="173"/>
      <c r="PRB44" s="173"/>
      <c r="PRC44" s="173"/>
      <c r="PRD44" s="173"/>
      <c r="PRE44" s="173"/>
      <c r="PRF44" s="173"/>
      <c r="PRG44" s="173"/>
      <c r="PRH44" s="173"/>
      <c r="PRI44" s="173"/>
      <c r="PRJ44" s="173"/>
      <c r="PRK44" s="173"/>
      <c r="PRL44" s="173"/>
      <c r="PRM44" s="173"/>
      <c r="PRN44" s="173"/>
      <c r="PRO44" s="173"/>
      <c r="PRP44" s="173"/>
      <c r="PRQ44" s="173"/>
      <c r="PRR44" s="173"/>
      <c r="PRS44" s="173"/>
      <c r="PRT44" s="173"/>
      <c r="PRU44" s="173"/>
      <c r="PRV44" s="173"/>
      <c r="PRW44" s="173"/>
      <c r="PRX44" s="173"/>
      <c r="PRY44" s="173"/>
      <c r="PRZ44" s="173"/>
      <c r="PSA44" s="173"/>
      <c r="PSB44" s="173"/>
      <c r="PSC44" s="173"/>
      <c r="PSD44" s="173"/>
      <c r="PSE44" s="173"/>
      <c r="PSF44" s="173"/>
      <c r="PSG44" s="173"/>
      <c r="PSH44" s="173"/>
      <c r="PSI44" s="173"/>
      <c r="PSJ44" s="173"/>
      <c r="PSK44" s="173"/>
      <c r="PSL44" s="173"/>
      <c r="PSM44" s="173"/>
      <c r="PSN44" s="173"/>
      <c r="PSO44" s="173"/>
      <c r="PSP44" s="173"/>
      <c r="PSQ44" s="173"/>
      <c r="PSR44" s="173"/>
      <c r="PSS44" s="173"/>
      <c r="PST44" s="173"/>
      <c r="PSU44" s="173"/>
      <c r="PSV44" s="173"/>
      <c r="PSW44" s="173"/>
      <c r="PSX44" s="173"/>
      <c r="PSY44" s="173"/>
      <c r="PSZ44" s="173"/>
      <c r="PTA44" s="173"/>
      <c r="PTB44" s="173"/>
      <c r="PTC44" s="173"/>
      <c r="PTD44" s="173"/>
      <c r="PTE44" s="173"/>
      <c r="PTF44" s="173"/>
      <c r="PTG44" s="173"/>
      <c r="PTH44" s="173"/>
      <c r="PTI44" s="173"/>
      <c r="PTJ44" s="173"/>
      <c r="PTK44" s="173"/>
      <c r="PTL44" s="173"/>
      <c r="PTM44" s="173"/>
      <c r="PTN44" s="173"/>
      <c r="PTO44" s="173"/>
      <c r="PTP44" s="173"/>
      <c r="PTQ44" s="173"/>
      <c r="PTR44" s="173"/>
      <c r="PTS44" s="173"/>
      <c r="PTT44" s="173"/>
      <c r="PTU44" s="173"/>
      <c r="PTV44" s="173"/>
      <c r="PTW44" s="173"/>
      <c r="PTX44" s="173"/>
      <c r="PTY44" s="173"/>
      <c r="PTZ44" s="173"/>
      <c r="PUA44" s="173"/>
      <c r="PUB44" s="173"/>
      <c r="PUC44" s="173"/>
      <c r="PUD44" s="173"/>
      <c r="PUE44" s="173"/>
      <c r="PUF44" s="173"/>
      <c r="PUG44" s="173"/>
      <c r="PUH44" s="173"/>
      <c r="PUI44" s="173"/>
      <c r="PUJ44" s="173"/>
      <c r="PUK44" s="173"/>
      <c r="PUL44" s="173"/>
      <c r="PUM44" s="173"/>
      <c r="PUN44" s="173"/>
      <c r="PUO44" s="173"/>
      <c r="PUP44" s="173"/>
      <c r="PUQ44" s="173"/>
      <c r="PUR44" s="173"/>
      <c r="PUS44" s="173"/>
      <c r="PUT44" s="173"/>
      <c r="PUU44" s="173"/>
      <c r="PUV44" s="173"/>
      <c r="PUW44" s="173"/>
      <c r="PUX44" s="173"/>
      <c r="PUY44" s="173"/>
      <c r="PUZ44" s="173"/>
      <c r="PVA44" s="173"/>
      <c r="PVB44" s="173"/>
      <c r="PVC44" s="173"/>
      <c r="PVD44" s="173"/>
      <c r="PVE44" s="173"/>
      <c r="PVF44" s="173"/>
      <c r="PVG44" s="173"/>
      <c r="PVH44" s="173"/>
      <c r="PVI44" s="173"/>
      <c r="PVJ44" s="173"/>
      <c r="PVK44" s="173"/>
      <c r="PVL44" s="173"/>
      <c r="PVM44" s="173"/>
      <c r="PVN44" s="173"/>
      <c r="PVO44" s="173"/>
      <c r="PVP44" s="173"/>
      <c r="PVQ44" s="173"/>
      <c r="PVR44" s="173"/>
      <c r="PVS44" s="173"/>
      <c r="PVT44" s="173"/>
      <c r="PVU44" s="173"/>
      <c r="PVV44" s="173"/>
      <c r="PVW44" s="173"/>
      <c r="PVX44" s="173"/>
      <c r="PVY44" s="173"/>
      <c r="PVZ44" s="173"/>
      <c r="PWA44" s="173"/>
      <c r="PWB44" s="173"/>
      <c r="PWC44" s="173"/>
      <c r="PWD44" s="173"/>
      <c r="PWE44" s="173"/>
      <c r="PWF44" s="173"/>
      <c r="PWG44" s="173"/>
      <c r="PWH44" s="173"/>
      <c r="PWI44" s="173"/>
      <c r="PWJ44" s="173"/>
      <c r="PWK44" s="173"/>
      <c r="PWL44" s="173"/>
      <c r="PWM44" s="173"/>
      <c r="PWN44" s="173"/>
      <c r="PWO44" s="173"/>
      <c r="PWP44" s="173"/>
      <c r="PWQ44" s="173"/>
      <c r="PWR44" s="173"/>
      <c r="PWS44" s="173"/>
      <c r="PWT44" s="173"/>
      <c r="PWU44" s="173"/>
      <c r="PWV44" s="173"/>
      <c r="PWW44" s="173"/>
      <c r="PWX44" s="173"/>
      <c r="PWY44" s="173"/>
      <c r="PWZ44" s="173"/>
      <c r="PXA44" s="173"/>
      <c r="PXB44" s="173"/>
      <c r="PXC44" s="173"/>
      <c r="PXD44" s="173"/>
      <c r="PXE44" s="173"/>
      <c r="PXF44" s="173"/>
      <c r="PXG44" s="173"/>
      <c r="PXH44" s="173"/>
      <c r="PXI44" s="173"/>
      <c r="PXJ44" s="173"/>
      <c r="PXK44" s="173"/>
      <c r="PXL44" s="173"/>
      <c r="PXM44" s="173"/>
      <c r="PXN44" s="173"/>
      <c r="PXO44" s="173"/>
      <c r="PXP44" s="173"/>
      <c r="PXQ44" s="173"/>
      <c r="PXR44" s="173"/>
      <c r="PXS44" s="173"/>
      <c r="PXT44" s="173"/>
      <c r="PXU44" s="173"/>
      <c r="PXV44" s="173"/>
      <c r="PXW44" s="173"/>
      <c r="PXX44" s="173"/>
      <c r="PXY44" s="173"/>
      <c r="PXZ44" s="173"/>
      <c r="PYA44" s="173"/>
      <c r="PYB44" s="173"/>
      <c r="PYC44" s="173"/>
      <c r="PYD44" s="173"/>
      <c r="PYE44" s="173"/>
      <c r="PYF44" s="173"/>
      <c r="PYG44" s="173"/>
      <c r="PYH44" s="173"/>
      <c r="PYI44" s="173"/>
      <c r="PYJ44" s="173"/>
      <c r="PYK44" s="173"/>
      <c r="PYL44" s="173"/>
      <c r="PYM44" s="173"/>
      <c r="PYN44" s="173"/>
      <c r="PYO44" s="173"/>
      <c r="PYP44" s="173"/>
      <c r="PYQ44" s="173"/>
      <c r="PYR44" s="173"/>
      <c r="PYS44" s="173"/>
      <c r="PYT44" s="173"/>
      <c r="PYU44" s="173"/>
      <c r="PYV44" s="173"/>
      <c r="PYW44" s="173"/>
      <c r="PYX44" s="173"/>
      <c r="PYY44" s="173"/>
      <c r="PYZ44" s="173"/>
      <c r="PZA44" s="173"/>
      <c r="PZB44" s="173"/>
      <c r="PZC44" s="173"/>
      <c r="PZD44" s="173"/>
      <c r="PZE44" s="173"/>
      <c r="PZF44" s="173"/>
      <c r="PZG44" s="173"/>
      <c r="PZH44" s="173"/>
      <c r="PZI44" s="173"/>
      <c r="PZJ44" s="173"/>
      <c r="PZK44" s="173"/>
      <c r="PZL44" s="173"/>
      <c r="PZM44" s="173"/>
      <c r="PZN44" s="173"/>
      <c r="PZO44" s="173"/>
      <c r="PZP44" s="173"/>
      <c r="PZQ44" s="173"/>
      <c r="PZR44" s="173"/>
      <c r="PZS44" s="173"/>
      <c r="PZT44" s="173"/>
      <c r="PZU44" s="173"/>
      <c r="PZV44" s="173"/>
      <c r="PZW44" s="173"/>
      <c r="PZX44" s="173"/>
      <c r="PZY44" s="173"/>
      <c r="PZZ44" s="173"/>
      <c r="QAA44" s="173"/>
      <c r="QAB44" s="173"/>
      <c r="QAC44" s="173"/>
      <c r="QAD44" s="173"/>
      <c r="QAE44" s="173"/>
      <c r="QAF44" s="173"/>
      <c r="QAG44" s="173"/>
      <c r="QAH44" s="173"/>
      <c r="QAI44" s="173"/>
      <c r="QAJ44" s="173"/>
      <c r="QAK44" s="173"/>
      <c r="QAL44" s="173"/>
      <c r="QAM44" s="173"/>
      <c r="QAN44" s="173"/>
      <c r="QAO44" s="173"/>
      <c r="QAP44" s="173"/>
      <c r="QAQ44" s="173"/>
      <c r="QAR44" s="173"/>
      <c r="QAS44" s="173"/>
      <c r="QAT44" s="173"/>
      <c r="QAU44" s="173"/>
      <c r="QAV44" s="173"/>
      <c r="QAW44" s="173"/>
      <c r="QAX44" s="173"/>
      <c r="QAY44" s="173"/>
      <c r="QAZ44" s="173"/>
      <c r="QBA44" s="173"/>
      <c r="QBB44" s="173"/>
      <c r="QBC44" s="173"/>
      <c r="QBD44" s="173"/>
      <c r="QBE44" s="173"/>
      <c r="QBF44" s="173"/>
      <c r="QBG44" s="173"/>
      <c r="QBH44" s="173"/>
      <c r="QBI44" s="173"/>
      <c r="QBJ44" s="173"/>
      <c r="QBK44" s="173"/>
      <c r="QBL44" s="173"/>
      <c r="QBM44" s="173"/>
      <c r="QBN44" s="173"/>
      <c r="QBO44" s="173"/>
      <c r="QBP44" s="173"/>
      <c r="QBQ44" s="173"/>
      <c r="QBR44" s="173"/>
      <c r="QBS44" s="173"/>
      <c r="QBT44" s="173"/>
      <c r="QBU44" s="173"/>
      <c r="QBV44" s="173"/>
      <c r="QBW44" s="173"/>
      <c r="QBX44" s="173"/>
      <c r="QBY44" s="173"/>
      <c r="QBZ44" s="173"/>
      <c r="QCA44" s="173"/>
      <c r="QCB44" s="173"/>
      <c r="QCC44" s="173"/>
      <c r="QCD44" s="173"/>
      <c r="QCE44" s="173"/>
      <c r="QCF44" s="173"/>
      <c r="QCG44" s="173"/>
      <c r="QCH44" s="173"/>
      <c r="QCI44" s="173"/>
      <c r="QCJ44" s="173"/>
      <c r="QCK44" s="173"/>
      <c r="QCL44" s="173"/>
      <c r="QCM44" s="173"/>
      <c r="QCN44" s="173"/>
      <c r="QCO44" s="173"/>
      <c r="QCP44" s="173"/>
      <c r="QCQ44" s="173"/>
      <c r="QCR44" s="173"/>
      <c r="QCS44" s="173"/>
      <c r="QCT44" s="173"/>
      <c r="QCU44" s="173"/>
      <c r="QCV44" s="173"/>
      <c r="QCW44" s="173"/>
      <c r="QCX44" s="173"/>
      <c r="QCY44" s="173"/>
      <c r="QCZ44" s="173"/>
      <c r="QDA44" s="173"/>
      <c r="QDB44" s="173"/>
      <c r="QDC44" s="173"/>
      <c r="QDD44" s="173"/>
      <c r="QDE44" s="173"/>
      <c r="QDF44" s="173"/>
      <c r="QDG44" s="173"/>
      <c r="QDH44" s="173"/>
      <c r="QDI44" s="173"/>
      <c r="QDJ44" s="173"/>
      <c r="QDK44" s="173"/>
      <c r="QDL44" s="173"/>
      <c r="QDM44" s="173"/>
      <c r="QDN44" s="173"/>
      <c r="QDO44" s="173"/>
      <c r="QDP44" s="173"/>
      <c r="QDQ44" s="173"/>
      <c r="QDR44" s="173"/>
      <c r="QDS44" s="173"/>
      <c r="QDT44" s="173"/>
      <c r="QDU44" s="173"/>
      <c r="QDV44" s="173"/>
      <c r="QDW44" s="173"/>
      <c r="QDX44" s="173"/>
      <c r="QDY44" s="173"/>
      <c r="QDZ44" s="173"/>
      <c r="QEA44" s="173"/>
      <c r="QEB44" s="173"/>
      <c r="QEC44" s="173"/>
      <c r="QED44" s="173"/>
      <c r="QEE44" s="173"/>
      <c r="QEF44" s="173"/>
      <c r="QEG44" s="173"/>
      <c r="QEH44" s="173"/>
      <c r="QEI44" s="173"/>
      <c r="QEJ44" s="173"/>
      <c r="QEK44" s="173"/>
      <c r="QEL44" s="173"/>
      <c r="QEM44" s="173"/>
      <c r="QEN44" s="173"/>
      <c r="QEO44" s="173"/>
      <c r="QEP44" s="173"/>
      <c r="QEQ44" s="173"/>
      <c r="QER44" s="173"/>
      <c r="QES44" s="173"/>
      <c r="QET44" s="173"/>
      <c r="QEU44" s="173"/>
      <c r="QEV44" s="173"/>
      <c r="QEW44" s="173"/>
      <c r="QEX44" s="173"/>
      <c r="QEY44" s="173"/>
      <c r="QEZ44" s="173"/>
      <c r="QFA44" s="173"/>
      <c r="QFB44" s="173"/>
      <c r="QFC44" s="173"/>
      <c r="QFD44" s="173"/>
      <c r="QFE44" s="173"/>
      <c r="QFF44" s="173"/>
      <c r="QFG44" s="173"/>
      <c r="QFH44" s="173"/>
      <c r="QFI44" s="173"/>
      <c r="QFJ44" s="173"/>
      <c r="QFK44" s="173"/>
      <c r="QFL44" s="173"/>
      <c r="QFM44" s="173"/>
      <c r="QFN44" s="173"/>
      <c r="QFO44" s="173"/>
      <c r="QFP44" s="173"/>
      <c r="QFQ44" s="173"/>
      <c r="QFR44" s="173"/>
      <c r="QFS44" s="173"/>
      <c r="QFT44" s="173"/>
      <c r="QFU44" s="173"/>
      <c r="QFV44" s="173"/>
      <c r="QFW44" s="173"/>
      <c r="QFX44" s="173"/>
      <c r="QFY44" s="173"/>
      <c r="QFZ44" s="173"/>
      <c r="QGA44" s="173"/>
      <c r="QGB44" s="173"/>
      <c r="QGC44" s="173"/>
      <c r="QGD44" s="173"/>
      <c r="QGE44" s="173"/>
      <c r="QGF44" s="173"/>
      <c r="QGG44" s="173"/>
      <c r="QGH44" s="173"/>
      <c r="QGI44" s="173"/>
      <c r="QGJ44" s="173"/>
      <c r="QGK44" s="173"/>
      <c r="QGL44" s="173"/>
      <c r="QGM44" s="173"/>
      <c r="QGN44" s="173"/>
      <c r="QGO44" s="173"/>
      <c r="QGP44" s="173"/>
      <c r="QGQ44" s="173"/>
      <c r="QGR44" s="173"/>
      <c r="QGS44" s="173"/>
      <c r="QGT44" s="173"/>
      <c r="QGU44" s="173"/>
      <c r="QGV44" s="173"/>
      <c r="QGW44" s="173"/>
      <c r="QGX44" s="173"/>
      <c r="QGY44" s="173"/>
      <c r="QGZ44" s="173"/>
      <c r="QHA44" s="173"/>
      <c r="QHB44" s="173"/>
      <c r="QHC44" s="173"/>
      <c r="QHD44" s="173"/>
      <c r="QHE44" s="173"/>
      <c r="QHF44" s="173"/>
      <c r="QHG44" s="173"/>
      <c r="QHH44" s="173"/>
      <c r="QHI44" s="173"/>
      <c r="QHJ44" s="173"/>
      <c r="QHK44" s="173"/>
      <c r="QHL44" s="173"/>
      <c r="QHM44" s="173"/>
      <c r="QHN44" s="173"/>
      <c r="QHO44" s="173"/>
      <c r="QHP44" s="173"/>
      <c r="QHQ44" s="173"/>
      <c r="QHR44" s="173"/>
      <c r="QHS44" s="173"/>
      <c r="QHT44" s="173"/>
      <c r="QHU44" s="173"/>
      <c r="QHV44" s="173"/>
      <c r="QHW44" s="173"/>
      <c r="QHX44" s="173"/>
      <c r="QHY44" s="173"/>
      <c r="QHZ44" s="173"/>
      <c r="QIA44" s="173"/>
      <c r="QIB44" s="173"/>
      <c r="QIC44" s="173"/>
      <c r="QID44" s="173"/>
      <c r="QIE44" s="173"/>
      <c r="QIF44" s="173"/>
      <c r="QIG44" s="173"/>
      <c r="QIH44" s="173"/>
      <c r="QII44" s="173"/>
      <c r="QIJ44" s="173"/>
      <c r="QIK44" s="173"/>
      <c r="QIL44" s="173"/>
      <c r="QIM44" s="173"/>
      <c r="QIN44" s="173"/>
      <c r="QIO44" s="173"/>
      <c r="QIP44" s="173"/>
      <c r="QIQ44" s="173"/>
      <c r="QIR44" s="173"/>
      <c r="QIS44" s="173"/>
      <c r="QIT44" s="173"/>
      <c r="QIU44" s="173"/>
      <c r="QIV44" s="173"/>
      <c r="QIW44" s="173"/>
      <c r="QIX44" s="173"/>
      <c r="QIY44" s="173"/>
      <c r="QIZ44" s="173"/>
      <c r="QJA44" s="173"/>
      <c r="QJB44" s="173"/>
      <c r="QJC44" s="173"/>
      <c r="QJD44" s="173"/>
      <c r="QJE44" s="173"/>
      <c r="QJF44" s="173"/>
      <c r="QJG44" s="173"/>
      <c r="QJH44" s="173"/>
      <c r="QJI44" s="173"/>
      <c r="QJJ44" s="173"/>
      <c r="QJK44" s="173"/>
      <c r="QJL44" s="173"/>
      <c r="QJM44" s="173"/>
      <c r="QJN44" s="173"/>
      <c r="QJO44" s="173"/>
      <c r="QJP44" s="173"/>
      <c r="QJQ44" s="173"/>
      <c r="QJR44" s="173"/>
      <c r="QJS44" s="173"/>
      <c r="QJT44" s="173"/>
      <c r="QJU44" s="173"/>
      <c r="QJV44" s="173"/>
      <c r="QJW44" s="173"/>
      <c r="QJX44" s="173"/>
      <c r="QJY44" s="173"/>
      <c r="QJZ44" s="173"/>
      <c r="QKA44" s="173"/>
      <c r="QKB44" s="173"/>
      <c r="QKC44" s="173"/>
      <c r="QKD44" s="173"/>
      <c r="QKE44" s="173"/>
      <c r="QKF44" s="173"/>
      <c r="QKG44" s="173"/>
      <c r="QKH44" s="173"/>
      <c r="QKI44" s="173"/>
      <c r="QKJ44" s="173"/>
      <c r="QKK44" s="173"/>
      <c r="QKL44" s="173"/>
      <c r="QKM44" s="173"/>
      <c r="QKN44" s="173"/>
      <c r="QKO44" s="173"/>
      <c r="QKP44" s="173"/>
      <c r="QKQ44" s="173"/>
      <c r="QKR44" s="173"/>
      <c r="QKS44" s="173"/>
      <c r="QKT44" s="173"/>
      <c r="QKU44" s="173"/>
      <c r="QKV44" s="173"/>
      <c r="QKW44" s="173"/>
      <c r="QKX44" s="173"/>
      <c r="QKY44" s="173"/>
      <c r="QKZ44" s="173"/>
      <c r="QLA44" s="173"/>
      <c r="QLB44" s="173"/>
      <c r="QLC44" s="173"/>
      <c r="QLD44" s="173"/>
      <c r="QLE44" s="173"/>
      <c r="QLF44" s="173"/>
      <c r="QLG44" s="173"/>
      <c r="QLH44" s="173"/>
      <c r="QLI44" s="173"/>
      <c r="QLJ44" s="173"/>
      <c r="QLK44" s="173"/>
      <c r="QLL44" s="173"/>
      <c r="QLM44" s="173"/>
      <c r="QLN44" s="173"/>
      <c r="QLO44" s="173"/>
      <c r="QLP44" s="173"/>
      <c r="QLQ44" s="173"/>
      <c r="QLR44" s="173"/>
      <c r="QLS44" s="173"/>
      <c r="QLT44" s="173"/>
      <c r="QLU44" s="173"/>
      <c r="QLV44" s="173"/>
      <c r="QLW44" s="173"/>
      <c r="QLX44" s="173"/>
      <c r="QLY44" s="173"/>
      <c r="QLZ44" s="173"/>
      <c r="QMA44" s="173"/>
      <c r="QMB44" s="173"/>
      <c r="QMC44" s="173"/>
      <c r="QMD44" s="173"/>
      <c r="QME44" s="173"/>
      <c r="QMF44" s="173"/>
      <c r="QMG44" s="173"/>
      <c r="QMH44" s="173"/>
      <c r="QMI44" s="173"/>
      <c r="QMJ44" s="173"/>
      <c r="QMK44" s="173"/>
      <c r="QML44" s="173"/>
      <c r="QMM44" s="173"/>
      <c r="QMN44" s="173"/>
      <c r="QMO44" s="173"/>
      <c r="QMP44" s="173"/>
      <c r="QMQ44" s="173"/>
      <c r="QMR44" s="173"/>
      <c r="QMS44" s="173"/>
      <c r="QMT44" s="173"/>
      <c r="QMU44" s="173"/>
      <c r="QMV44" s="173"/>
      <c r="QMW44" s="173"/>
      <c r="QMX44" s="173"/>
      <c r="QMY44" s="173"/>
      <c r="QMZ44" s="173"/>
      <c r="QNA44" s="173"/>
      <c r="QNB44" s="173"/>
      <c r="QNC44" s="173"/>
      <c r="QND44" s="173"/>
      <c r="QNE44" s="173"/>
      <c r="QNF44" s="173"/>
      <c r="QNG44" s="173"/>
      <c r="QNH44" s="173"/>
      <c r="QNI44" s="173"/>
      <c r="QNJ44" s="173"/>
      <c r="QNK44" s="173"/>
      <c r="QNL44" s="173"/>
      <c r="QNM44" s="173"/>
      <c r="QNN44" s="173"/>
      <c r="QNO44" s="173"/>
      <c r="QNP44" s="173"/>
      <c r="QNQ44" s="173"/>
      <c r="QNR44" s="173"/>
      <c r="QNS44" s="173"/>
      <c r="QNT44" s="173"/>
      <c r="QNU44" s="173"/>
      <c r="QNV44" s="173"/>
      <c r="QNW44" s="173"/>
      <c r="QNX44" s="173"/>
      <c r="QNY44" s="173"/>
      <c r="QNZ44" s="173"/>
      <c r="QOA44" s="173"/>
      <c r="QOB44" s="173"/>
      <c r="QOC44" s="173"/>
      <c r="QOD44" s="173"/>
      <c r="QOE44" s="173"/>
      <c r="QOF44" s="173"/>
      <c r="QOG44" s="173"/>
      <c r="QOH44" s="173"/>
      <c r="QOI44" s="173"/>
      <c r="QOJ44" s="173"/>
      <c r="QOK44" s="173"/>
      <c r="QOL44" s="173"/>
      <c r="QOM44" s="173"/>
      <c r="QON44" s="173"/>
      <c r="QOO44" s="173"/>
      <c r="QOP44" s="173"/>
      <c r="QOQ44" s="173"/>
      <c r="QOR44" s="173"/>
      <c r="QOS44" s="173"/>
      <c r="QOT44" s="173"/>
      <c r="QOU44" s="173"/>
      <c r="QOV44" s="173"/>
      <c r="QOW44" s="173"/>
      <c r="QOX44" s="173"/>
      <c r="QOY44" s="173"/>
      <c r="QOZ44" s="173"/>
      <c r="QPA44" s="173"/>
      <c r="QPB44" s="173"/>
      <c r="QPC44" s="173"/>
      <c r="QPD44" s="173"/>
      <c r="QPE44" s="173"/>
      <c r="QPF44" s="173"/>
      <c r="QPG44" s="173"/>
      <c r="QPH44" s="173"/>
      <c r="QPI44" s="173"/>
      <c r="QPJ44" s="173"/>
      <c r="QPK44" s="173"/>
      <c r="QPL44" s="173"/>
      <c r="QPM44" s="173"/>
      <c r="QPN44" s="173"/>
      <c r="QPO44" s="173"/>
      <c r="QPP44" s="173"/>
      <c r="QPQ44" s="173"/>
      <c r="QPR44" s="173"/>
      <c r="QPS44" s="173"/>
      <c r="QPT44" s="173"/>
      <c r="QPU44" s="173"/>
      <c r="QPV44" s="173"/>
      <c r="QPW44" s="173"/>
      <c r="QPX44" s="173"/>
      <c r="QPY44" s="173"/>
      <c r="QPZ44" s="173"/>
      <c r="QQA44" s="173"/>
      <c r="QQB44" s="173"/>
      <c r="QQC44" s="173"/>
      <c r="QQD44" s="173"/>
      <c r="QQE44" s="173"/>
      <c r="QQF44" s="173"/>
      <c r="QQG44" s="173"/>
      <c r="QQH44" s="173"/>
      <c r="QQI44" s="173"/>
      <c r="QQJ44" s="173"/>
      <c r="QQK44" s="173"/>
      <c r="QQL44" s="173"/>
      <c r="QQM44" s="173"/>
      <c r="QQN44" s="173"/>
      <c r="QQO44" s="173"/>
      <c r="QQP44" s="173"/>
      <c r="QQQ44" s="173"/>
      <c r="QQR44" s="173"/>
      <c r="QQS44" s="173"/>
      <c r="QQT44" s="173"/>
      <c r="QQU44" s="173"/>
      <c r="QQV44" s="173"/>
      <c r="QQW44" s="173"/>
      <c r="QQX44" s="173"/>
      <c r="QQY44" s="173"/>
      <c r="QQZ44" s="173"/>
      <c r="QRA44" s="173"/>
      <c r="QRB44" s="173"/>
      <c r="QRC44" s="173"/>
      <c r="QRD44" s="173"/>
      <c r="QRE44" s="173"/>
      <c r="QRF44" s="173"/>
      <c r="QRG44" s="173"/>
      <c r="QRH44" s="173"/>
      <c r="QRI44" s="173"/>
      <c r="QRJ44" s="173"/>
      <c r="QRK44" s="173"/>
      <c r="QRL44" s="173"/>
      <c r="QRM44" s="173"/>
      <c r="QRN44" s="173"/>
      <c r="QRO44" s="173"/>
      <c r="QRP44" s="173"/>
      <c r="QRQ44" s="173"/>
      <c r="QRR44" s="173"/>
      <c r="QRS44" s="173"/>
      <c r="QRT44" s="173"/>
      <c r="QRU44" s="173"/>
      <c r="QRV44" s="173"/>
      <c r="QRW44" s="173"/>
      <c r="QRX44" s="173"/>
      <c r="QRY44" s="173"/>
      <c r="QRZ44" s="173"/>
      <c r="QSA44" s="173"/>
      <c r="QSB44" s="173"/>
      <c r="QSC44" s="173"/>
      <c r="QSD44" s="173"/>
      <c r="QSE44" s="173"/>
      <c r="QSF44" s="173"/>
      <c r="QSG44" s="173"/>
      <c r="QSH44" s="173"/>
      <c r="QSI44" s="173"/>
      <c r="QSJ44" s="173"/>
      <c r="QSK44" s="173"/>
      <c r="QSL44" s="173"/>
      <c r="QSM44" s="173"/>
      <c r="QSN44" s="173"/>
      <c r="QSO44" s="173"/>
      <c r="QSP44" s="173"/>
      <c r="QSQ44" s="173"/>
      <c r="QSR44" s="173"/>
      <c r="QSS44" s="173"/>
      <c r="QST44" s="173"/>
      <c r="QSU44" s="173"/>
      <c r="QSV44" s="173"/>
      <c r="QSW44" s="173"/>
      <c r="QSX44" s="173"/>
      <c r="QSY44" s="173"/>
      <c r="QSZ44" s="173"/>
      <c r="QTA44" s="173"/>
      <c r="QTB44" s="173"/>
      <c r="QTC44" s="173"/>
      <c r="QTD44" s="173"/>
      <c r="QTE44" s="173"/>
      <c r="QTF44" s="173"/>
      <c r="QTG44" s="173"/>
      <c r="QTH44" s="173"/>
      <c r="QTI44" s="173"/>
      <c r="QTJ44" s="173"/>
      <c r="QTK44" s="173"/>
      <c r="QTL44" s="173"/>
      <c r="QTM44" s="173"/>
      <c r="QTN44" s="173"/>
      <c r="QTO44" s="173"/>
      <c r="QTP44" s="173"/>
      <c r="QTQ44" s="173"/>
      <c r="QTR44" s="173"/>
      <c r="QTS44" s="173"/>
      <c r="QTT44" s="173"/>
      <c r="QTU44" s="173"/>
      <c r="QTV44" s="173"/>
      <c r="QTW44" s="173"/>
      <c r="QTX44" s="173"/>
      <c r="QTY44" s="173"/>
      <c r="QTZ44" s="173"/>
      <c r="QUA44" s="173"/>
      <c r="QUB44" s="173"/>
      <c r="QUC44" s="173"/>
      <c r="QUD44" s="173"/>
      <c r="QUE44" s="173"/>
      <c r="QUF44" s="173"/>
      <c r="QUG44" s="173"/>
      <c r="QUH44" s="173"/>
      <c r="QUI44" s="173"/>
      <c r="QUJ44" s="173"/>
      <c r="QUK44" s="173"/>
      <c r="QUL44" s="173"/>
      <c r="QUM44" s="173"/>
      <c r="QUN44" s="173"/>
      <c r="QUO44" s="173"/>
      <c r="QUP44" s="173"/>
      <c r="QUQ44" s="173"/>
      <c r="QUR44" s="173"/>
      <c r="QUS44" s="173"/>
      <c r="QUT44" s="173"/>
      <c r="QUU44" s="173"/>
      <c r="QUV44" s="173"/>
      <c r="QUW44" s="173"/>
      <c r="QUX44" s="173"/>
      <c r="QUY44" s="173"/>
      <c r="QUZ44" s="173"/>
      <c r="QVA44" s="173"/>
      <c r="QVB44" s="173"/>
      <c r="QVC44" s="173"/>
      <c r="QVD44" s="173"/>
      <c r="QVE44" s="173"/>
      <c r="QVF44" s="173"/>
      <c r="QVG44" s="173"/>
      <c r="QVH44" s="173"/>
      <c r="QVI44" s="173"/>
      <c r="QVJ44" s="173"/>
      <c r="QVK44" s="173"/>
      <c r="QVL44" s="173"/>
      <c r="QVM44" s="173"/>
      <c r="QVN44" s="173"/>
      <c r="QVO44" s="173"/>
      <c r="QVP44" s="173"/>
      <c r="QVQ44" s="173"/>
      <c r="QVR44" s="173"/>
      <c r="QVS44" s="173"/>
      <c r="QVT44" s="173"/>
      <c r="QVU44" s="173"/>
      <c r="QVV44" s="173"/>
      <c r="QVW44" s="173"/>
      <c r="QVX44" s="173"/>
      <c r="QVY44" s="173"/>
      <c r="QVZ44" s="173"/>
      <c r="QWA44" s="173"/>
      <c r="QWB44" s="173"/>
      <c r="QWC44" s="173"/>
      <c r="QWD44" s="173"/>
      <c r="QWE44" s="173"/>
      <c r="QWF44" s="173"/>
      <c r="QWG44" s="173"/>
      <c r="QWH44" s="173"/>
      <c r="QWI44" s="173"/>
      <c r="QWJ44" s="173"/>
      <c r="QWK44" s="173"/>
      <c r="QWL44" s="173"/>
      <c r="QWM44" s="173"/>
      <c r="QWN44" s="173"/>
      <c r="QWO44" s="173"/>
      <c r="QWP44" s="173"/>
      <c r="QWQ44" s="173"/>
      <c r="QWR44" s="173"/>
      <c r="QWS44" s="173"/>
      <c r="QWT44" s="173"/>
      <c r="QWU44" s="173"/>
      <c r="QWV44" s="173"/>
      <c r="QWW44" s="173"/>
      <c r="QWX44" s="173"/>
      <c r="QWY44" s="173"/>
      <c r="QWZ44" s="173"/>
      <c r="QXA44" s="173"/>
      <c r="QXB44" s="173"/>
      <c r="QXC44" s="173"/>
      <c r="QXD44" s="173"/>
      <c r="QXE44" s="173"/>
      <c r="QXF44" s="173"/>
      <c r="QXG44" s="173"/>
      <c r="QXH44" s="173"/>
      <c r="QXI44" s="173"/>
      <c r="QXJ44" s="173"/>
      <c r="QXK44" s="173"/>
      <c r="QXL44" s="173"/>
      <c r="QXM44" s="173"/>
      <c r="QXN44" s="173"/>
      <c r="QXO44" s="173"/>
      <c r="QXP44" s="173"/>
      <c r="QXQ44" s="173"/>
      <c r="QXR44" s="173"/>
      <c r="QXS44" s="173"/>
      <c r="QXT44" s="173"/>
      <c r="QXU44" s="173"/>
      <c r="QXV44" s="173"/>
      <c r="QXW44" s="173"/>
      <c r="QXX44" s="173"/>
      <c r="QXY44" s="173"/>
      <c r="QXZ44" s="173"/>
      <c r="QYA44" s="173"/>
      <c r="QYB44" s="173"/>
      <c r="QYC44" s="173"/>
      <c r="QYD44" s="173"/>
      <c r="QYE44" s="173"/>
      <c r="QYF44" s="173"/>
      <c r="QYG44" s="173"/>
      <c r="QYH44" s="173"/>
      <c r="QYI44" s="173"/>
      <c r="QYJ44" s="173"/>
      <c r="QYK44" s="173"/>
      <c r="QYL44" s="173"/>
      <c r="QYM44" s="173"/>
      <c r="QYN44" s="173"/>
      <c r="QYO44" s="173"/>
      <c r="QYP44" s="173"/>
      <c r="QYQ44" s="173"/>
      <c r="QYR44" s="173"/>
      <c r="QYS44" s="173"/>
      <c r="QYT44" s="173"/>
      <c r="QYU44" s="173"/>
      <c r="QYV44" s="173"/>
      <c r="QYW44" s="173"/>
      <c r="QYX44" s="173"/>
      <c r="QYY44" s="173"/>
      <c r="QYZ44" s="173"/>
      <c r="QZA44" s="173"/>
      <c r="QZB44" s="173"/>
      <c r="QZC44" s="173"/>
      <c r="QZD44" s="173"/>
      <c r="QZE44" s="173"/>
      <c r="QZF44" s="173"/>
      <c r="QZG44" s="173"/>
      <c r="QZH44" s="173"/>
      <c r="QZI44" s="173"/>
      <c r="QZJ44" s="173"/>
      <c r="QZK44" s="173"/>
      <c r="QZL44" s="173"/>
      <c r="QZM44" s="173"/>
      <c r="QZN44" s="173"/>
      <c r="QZO44" s="173"/>
      <c r="QZP44" s="173"/>
      <c r="QZQ44" s="173"/>
      <c r="QZR44" s="173"/>
      <c r="QZS44" s="173"/>
      <c r="QZT44" s="173"/>
      <c r="QZU44" s="173"/>
      <c r="QZV44" s="173"/>
      <c r="QZW44" s="173"/>
      <c r="QZX44" s="173"/>
      <c r="QZY44" s="173"/>
      <c r="QZZ44" s="173"/>
      <c r="RAA44" s="173"/>
      <c r="RAB44" s="173"/>
      <c r="RAC44" s="173"/>
      <c r="RAD44" s="173"/>
      <c r="RAE44" s="173"/>
      <c r="RAF44" s="173"/>
      <c r="RAG44" s="173"/>
      <c r="RAH44" s="173"/>
      <c r="RAI44" s="173"/>
      <c r="RAJ44" s="173"/>
      <c r="RAK44" s="173"/>
      <c r="RAL44" s="173"/>
      <c r="RAM44" s="173"/>
      <c r="RAN44" s="173"/>
      <c r="RAO44" s="173"/>
      <c r="RAP44" s="173"/>
      <c r="RAQ44" s="173"/>
      <c r="RAR44" s="173"/>
      <c r="RAS44" s="173"/>
      <c r="RAT44" s="173"/>
      <c r="RAU44" s="173"/>
      <c r="RAV44" s="173"/>
      <c r="RAW44" s="173"/>
      <c r="RAX44" s="173"/>
      <c r="RAY44" s="173"/>
      <c r="RAZ44" s="173"/>
      <c r="RBA44" s="173"/>
      <c r="RBB44" s="173"/>
      <c r="RBC44" s="173"/>
      <c r="RBD44" s="173"/>
      <c r="RBE44" s="173"/>
      <c r="RBF44" s="173"/>
      <c r="RBG44" s="173"/>
      <c r="RBH44" s="173"/>
      <c r="RBI44" s="173"/>
      <c r="RBJ44" s="173"/>
      <c r="RBK44" s="173"/>
      <c r="RBL44" s="173"/>
      <c r="RBM44" s="173"/>
      <c r="RBN44" s="173"/>
      <c r="RBO44" s="173"/>
      <c r="RBP44" s="173"/>
      <c r="RBQ44" s="173"/>
      <c r="RBR44" s="173"/>
      <c r="RBS44" s="173"/>
      <c r="RBT44" s="173"/>
      <c r="RBU44" s="173"/>
      <c r="RBV44" s="173"/>
      <c r="RBW44" s="173"/>
      <c r="RBX44" s="173"/>
      <c r="RBY44" s="173"/>
      <c r="RBZ44" s="173"/>
      <c r="RCA44" s="173"/>
      <c r="RCB44" s="173"/>
      <c r="RCC44" s="173"/>
      <c r="RCD44" s="173"/>
      <c r="RCE44" s="173"/>
      <c r="RCF44" s="173"/>
      <c r="RCG44" s="173"/>
      <c r="RCH44" s="173"/>
      <c r="RCI44" s="173"/>
      <c r="RCJ44" s="173"/>
      <c r="RCK44" s="173"/>
      <c r="RCL44" s="173"/>
      <c r="RCM44" s="173"/>
      <c r="RCN44" s="173"/>
      <c r="RCO44" s="173"/>
      <c r="RCP44" s="173"/>
      <c r="RCQ44" s="173"/>
      <c r="RCR44" s="173"/>
      <c r="RCS44" s="173"/>
      <c r="RCT44" s="173"/>
      <c r="RCU44" s="173"/>
      <c r="RCV44" s="173"/>
      <c r="RCW44" s="173"/>
      <c r="RCX44" s="173"/>
      <c r="RCY44" s="173"/>
      <c r="RCZ44" s="173"/>
      <c r="RDA44" s="173"/>
      <c r="RDB44" s="173"/>
      <c r="RDC44" s="173"/>
      <c r="RDD44" s="173"/>
      <c r="RDE44" s="173"/>
      <c r="RDF44" s="173"/>
      <c r="RDG44" s="173"/>
      <c r="RDH44" s="173"/>
      <c r="RDI44" s="173"/>
      <c r="RDJ44" s="173"/>
      <c r="RDK44" s="173"/>
      <c r="RDL44" s="173"/>
      <c r="RDM44" s="173"/>
      <c r="RDN44" s="173"/>
      <c r="RDO44" s="173"/>
      <c r="RDP44" s="173"/>
      <c r="RDQ44" s="173"/>
      <c r="RDR44" s="173"/>
      <c r="RDS44" s="173"/>
      <c r="RDT44" s="173"/>
      <c r="RDU44" s="173"/>
      <c r="RDV44" s="173"/>
      <c r="RDW44" s="173"/>
      <c r="RDX44" s="173"/>
      <c r="RDY44" s="173"/>
      <c r="RDZ44" s="173"/>
      <c r="REA44" s="173"/>
      <c r="REB44" s="173"/>
      <c r="REC44" s="173"/>
      <c r="RED44" s="173"/>
      <c r="REE44" s="173"/>
      <c r="REF44" s="173"/>
      <c r="REG44" s="173"/>
      <c r="REH44" s="173"/>
      <c r="REI44" s="173"/>
      <c r="REJ44" s="173"/>
      <c r="REK44" s="173"/>
      <c r="REL44" s="173"/>
      <c r="REM44" s="173"/>
      <c r="REN44" s="173"/>
      <c r="REO44" s="173"/>
      <c r="REP44" s="173"/>
      <c r="REQ44" s="173"/>
      <c r="RER44" s="173"/>
      <c r="RES44" s="173"/>
      <c r="RET44" s="173"/>
      <c r="REU44" s="173"/>
      <c r="REV44" s="173"/>
      <c r="REW44" s="173"/>
      <c r="REX44" s="173"/>
      <c r="REY44" s="173"/>
      <c r="REZ44" s="173"/>
      <c r="RFA44" s="173"/>
      <c r="RFB44" s="173"/>
      <c r="RFC44" s="173"/>
      <c r="RFD44" s="173"/>
      <c r="RFE44" s="173"/>
      <c r="RFF44" s="173"/>
      <c r="RFG44" s="173"/>
      <c r="RFH44" s="173"/>
      <c r="RFI44" s="173"/>
      <c r="RFJ44" s="173"/>
      <c r="RFK44" s="173"/>
      <c r="RFL44" s="173"/>
      <c r="RFM44" s="173"/>
      <c r="RFN44" s="173"/>
      <c r="RFO44" s="173"/>
      <c r="RFP44" s="173"/>
      <c r="RFQ44" s="173"/>
      <c r="RFR44" s="173"/>
      <c r="RFS44" s="173"/>
      <c r="RFT44" s="173"/>
      <c r="RFU44" s="173"/>
      <c r="RFV44" s="173"/>
      <c r="RFW44" s="173"/>
      <c r="RFX44" s="173"/>
      <c r="RFY44" s="173"/>
      <c r="RFZ44" s="173"/>
      <c r="RGA44" s="173"/>
      <c r="RGB44" s="173"/>
      <c r="RGC44" s="173"/>
      <c r="RGD44" s="173"/>
      <c r="RGE44" s="173"/>
      <c r="RGF44" s="173"/>
      <c r="RGG44" s="173"/>
      <c r="RGH44" s="173"/>
      <c r="RGI44" s="173"/>
      <c r="RGJ44" s="173"/>
      <c r="RGK44" s="173"/>
      <c r="RGL44" s="173"/>
      <c r="RGM44" s="173"/>
      <c r="RGN44" s="173"/>
      <c r="RGO44" s="173"/>
      <c r="RGP44" s="173"/>
      <c r="RGQ44" s="173"/>
      <c r="RGR44" s="173"/>
      <c r="RGS44" s="173"/>
      <c r="RGT44" s="173"/>
      <c r="RGU44" s="173"/>
      <c r="RGV44" s="173"/>
      <c r="RGW44" s="173"/>
      <c r="RGX44" s="173"/>
      <c r="RGY44" s="173"/>
      <c r="RGZ44" s="173"/>
      <c r="RHA44" s="173"/>
      <c r="RHB44" s="173"/>
      <c r="RHC44" s="173"/>
      <c r="RHD44" s="173"/>
      <c r="RHE44" s="173"/>
      <c r="RHF44" s="173"/>
      <c r="RHG44" s="173"/>
      <c r="RHH44" s="173"/>
      <c r="RHI44" s="173"/>
      <c r="RHJ44" s="173"/>
      <c r="RHK44" s="173"/>
      <c r="RHL44" s="173"/>
      <c r="RHM44" s="173"/>
      <c r="RHN44" s="173"/>
      <c r="RHO44" s="173"/>
      <c r="RHP44" s="173"/>
      <c r="RHQ44" s="173"/>
      <c r="RHR44" s="173"/>
      <c r="RHS44" s="173"/>
      <c r="RHT44" s="173"/>
      <c r="RHU44" s="173"/>
      <c r="RHV44" s="173"/>
      <c r="RHW44" s="173"/>
      <c r="RHX44" s="173"/>
      <c r="RHY44" s="173"/>
      <c r="RHZ44" s="173"/>
      <c r="RIA44" s="173"/>
      <c r="RIB44" s="173"/>
      <c r="RIC44" s="173"/>
      <c r="RID44" s="173"/>
      <c r="RIE44" s="173"/>
      <c r="RIF44" s="173"/>
      <c r="RIG44" s="173"/>
      <c r="RIH44" s="173"/>
      <c r="RII44" s="173"/>
      <c r="RIJ44" s="173"/>
      <c r="RIK44" s="173"/>
      <c r="RIL44" s="173"/>
      <c r="RIM44" s="173"/>
      <c r="RIN44" s="173"/>
      <c r="RIO44" s="173"/>
      <c r="RIP44" s="173"/>
      <c r="RIQ44" s="173"/>
      <c r="RIR44" s="173"/>
      <c r="RIS44" s="173"/>
      <c r="RIT44" s="173"/>
      <c r="RIU44" s="173"/>
      <c r="RIV44" s="173"/>
      <c r="RIW44" s="173"/>
      <c r="RIX44" s="173"/>
      <c r="RIY44" s="173"/>
      <c r="RIZ44" s="173"/>
      <c r="RJA44" s="173"/>
      <c r="RJB44" s="173"/>
      <c r="RJC44" s="173"/>
      <c r="RJD44" s="173"/>
      <c r="RJE44" s="173"/>
      <c r="RJF44" s="173"/>
      <c r="RJG44" s="173"/>
      <c r="RJH44" s="173"/>
      <c r="RJI44" s="173"/>
      <c r="RJJ44" s="173"/>
      <c r="RJK44" s="173"/>
      <c r="RJL44" s="173"/>
      <c r="RJM44" s="173"/>
      <c r="RJN44" s="173"/>
      <c r="RJO44" s="173"/>
      <c r="RJP44" s="173"/>
      <c r="RJQ44" s="173"/>
      <c r="RJR44" s="173"/>
      <c r="RJS44" s="173"/>
      <c r="RJT44" s="173"/>
      <c r="RJU44" s="173"/>
      <c r="RJV44" s="173"/>
      <c r="RJW44" s="173"/>
      <c r="RJX44" s="173"/>
      <c r="RJY44" s="173"/>
      <c r="RJZ44" s="173"/>
      <c r="RKA44" s="173"/>
      <c r="RKB44" s="173"/>
      <c r="RKC44" s="173"/>
      <c r="RKD44" s="173"/>
      <c r="RKE44" s="173"/>
      <c r="RKF44" s="173"/>
      <c r="RKG44" s="173"/>
      <c r="RKH44" s="173"/>
      <c r="RKI44" s="173"/>
      <c r="RKJ44" s="173"/>
      <c r="RKK44" s="173"/>
      <c r="RKL44" s="173"/>
      <c r="RKM44" s="173"/>
      <c r="RKN44" s="173"/>
      <c r="RKO44" s="173"/>
      <c r="RKP44" s="173"/>
      <c r="RKQ44" s="173"/>
      <c r="RKR44" s="173"/>
      <c r="RKS44" s="173"/>
      <c r="RKT44" s="173"/>
      <c r="RKU44" s="173"/>
      <c r="RKV44" s="173"/>
      <c r="RKW44" s="173"/>
      <c r="RKX44" s="173"/>
      <c r="RKY44" s="173"/>
      <c r="RKZ44" s="173"/>
      <c r="RLA44" s="173"/>
      <c r="RLB44" s="173"/>
      <c r="RLC44" s="173"/>
      <c r="RLD44" s="173"/>
      <c r="RLE44" s="173"/>
      <c r="RLF44" s="173"/>
      <c r="RLG44" s="173"/>
      <c r="RLH44" s="173"/>
      <c r="RLI44" s="173"/>
      <c r="RLJ44" s="173"/>
      <c r="RLK44" s="173"/>
      <c r="RLL44" s="173"/>
      <c r="RLM44" s="173"/>
      <c r="RLN44" s="173"/>
      <c r="RLO44" s="173"/>
      <c r="RLP44" s="173"/>
      <c r="RLQ44" s="173"/>
      <c r="RLR44" s="173"/>
      <c r="RLS44" s="173"/>
      <c r="RLT44" s="173"/>
      <c r="RLU44" s="173"/>
      <c r="RLV44" s="173"/>
      <c r="RLW44" s="173"/>
      <c r="RLX44" s="173"/>
      <c r="RLY44" s="173"/>
      <c r="RLZ44" s="173"/>
      <c r="RMA44" s="173"/>
      <c r="RMB44" s="173"/>
      <c r="RMC44" s="173"/>
      <c r="RMD44" s="173"/>
      <c r="RME44" s="173"/>
      <c r="RMF44" s="173"/>
      <c r="RMG44" s="173"/>
      <c r="RMH44" s="173"/>
      <c r="RMI44" s="173"/>
      <c r="RMJ44" s="173"/>
      <c r="RMK44" s="173"/>
      <c r="RML44" s="173"/>
      <c r="RMM44" s="173"/>
      <c r="RMN44" s="173"/>
      <c r="RMO44" s="173"/>
      <c r="RMP44" s="173"/>
      <c r="RMQ44" s="173"/>
      <c r="RMR44" s="173"/>
      <c r="RMS44" s="173"/>
      <c r="RMT44" s="173"/>
      <c r="RMU44" s="173"/>
      <c r="RMV44" s="173"/>
      <c r="RMW44" s="173"/>
      <c r="RMX44" s="173"/>
      <c r="RMY44" s="173"/>
      <c r="RMZ44" s="173"/>
      <c r="RNA44" s="173"/>
      <c r="RNB44" s="173"/>
      <c r="RNC44" s="173"/>
      <c r="RND44" s="173"/>
      <c r="RNE44" s="173"/>
      <c r="RNF44" s="173"/>
      <c r="RNG44" s="173"/>
      <c r="RNH44" s="173"/>
      <c r="RNI44" s="173"/>
      <c r="RNJ44" s="173"/>
      <c r="RNK44" s="173"/>
      <c r="RNL44" s="173"/>
      <c r="RNM44" s="173"/>
      <c r="RNN44" s="173"/>
      <c r="RNO44" s="173"/>
      <c r="RNP44" s="173"/>
      <c r="RNQ44" s="173"/>
      <c r="RNR44" s="173"/>
      <c r="RNS44" s="173"/>
      <c r="RNT44" s="173"/>
      <c r="RNU44" s="173"/>
      <c r="RNV44" s="173"/>
      <c r="RNW44" s="173"/>
      <c r="RNX44" s="173"/>
      <c r="RNY44" s="173"/>
      <c r="RNZ44" s="173"/>
      <c r="ROA44" s="173"/>
      <c r="ROB44" s="173"/>
      <c r="ROC44" s="173"/>
      <c r="ROD44" s="173"/>
      <c r="ROE44" s="173"/>
      <c r="ROF44" s="173"/>
      <c r="ROG44" s="173"/>
      <c r="ROH44" s="173"/>
      <c r="ROI44" s="173"/>
      <c r="ROJ44" s="173"/>
      <c r="ROK44" s="173"/>
      <c r="ROL44" s="173"/>
      <c r="ROM44" s="173"/>
      <c r="RON44" s="173"/>
      <c r="ROO44" s="173"/>
      <c r="ROP44" s="173"/>
      <c r="ROQ44" s="173"/>
      <c r="ROR44" s="173"/>
      <c r="ROS44" s="173"/>
      <c r="ROT44" s="173"/>
      <c r="ROU44" s="173"/>
      <c r="ROV44" s="173"/>
      <c r="ROW44" s="173"/>
      <c r="ROX44" s="173"/>
      <c r="ROY44" s="173"/>
      <c r="ROZ44" s="173"/>
      <c r="RPA44" s="173"/>
      <c r="RPB44" s="173"/>
      <c r="RPC44" s="173"/>
      <c r="RPD44" s="173"/>
      <c r="RPE44" s="173"/>
      <c r="RPF44" s="173"/>
      <c r="RPG44" s="173"/>
      <c r="RPH44" s="173"/>
      <c r="RPI44" s="173"/>
      <c r="RPJ44" s="173"/>
      <c r="RPK44" s="173"/>
      <c r="RPL44" s="173"/>
      <c r="RPM44" s="173"/>
      <c r="RPN44" s="173"/>
      <c r="RPO44" s="173"/>
      <c r="RPP44" s="173"/>
      <c r="RPQ44" s="173"/>
      <c r="RPR44" s="173"/>
      <c r="RPS44" s="173"/>
      <c r="RPT44" s="173"/>
      <c r="RPU44" s="173"/>
      <c r="RPV44" s="173"/>
      <c r="RPW44" s="173"/>
      <c r="RPX44" s="173"/>
      <c r="RPY44" s="173"/>
      <c r="RPZ44" s="173"/>
      <c r="RQA44" s="173"/>
      <c r="RQB44" s="173"/>
      <c r="RQC44" s="173"/>
      <c r="RQD44" s="173"/>
      <c r="RQE44" s="173"/>
      <c r="RQF44" s="173"/>
      <c r="RQG44" s="173"/>
      <c r="RQH44" s="173"/>
      <c r="RQI44" s="173"/>
      <c r="RQJ44" s="173"/>
      <c r="RQK44" s="173"/>
      <c r="RQL44" s="173"/>
      <c r="RQM44" s="173"/>
      <c r="RQN44" s="173"/>
      <c r="RQO44" s="173"/>
      <c r="RQP44" s="173"/>
      <c r="RQQ44" s="173"/>
      <c r="RQR44" s="173"/>
      <c r="RQS44" s="173"/>
      <c r="RQT44" s="173"/>
      <c r="RQU44" s="173"/>
      <c r="RQV44" s="173"/>
      <c r="RQW44" s="173"/>
      <c r="RQX44" s="173"/>
      <c r="RQY44" s="173"/>
      <c r="RQZ44" s="173"/>
      <c r="RRA44" s="173"/>
      <c r="RRB44" s="173"/>
      <c r="RRC44" s="173"/>
      <c r="RRD44" s="173"/>
      <c r="RRE44" s="173"/>
      <c r="RRF44" s="173"/>
      <c r="RRG44" s="173"/>
      <c r="RRH44" s="173"/>
      <c r="RRI44" s="173"/>
      <c r="RRJ44" s="173"/>
      <c r="RRK44" s="173"/>
      <c r="RRL44" s="173"/>
      <c r="RRM44" s="173"/>
      <c r="RRN44" s="173"/>
      <c r="RRO44" s="173"/>
      <c r="RRP44" s="173"/>
      <c r="RRQ44" s="173"/>
      <c r="RRR44" s="173"/>
      <c r="RRS44" s="173"/>
      <c r="RRT44" s="173"/>
      <c r="RRU44" s="173"/>
      <c r="RRV44" s="173"/>
      <c r="RRW44" s="173"/>
      <c r="RRX44" s="173"/>
      <c r="RRY44" s="173"/>
      <c r="RRZ44" s="173"/>
      <c r="RSA44" s="173"/>
      <c r="RSB44" s="173"/>
      <c r="RSC44" s="173"/>
      <c r="RSD44" s="173"/>
      <c r="RSE44" s="173"/>
      <c r="RSF44" s="173"/>
      <c r="RSG44" s="173"/>
      <c r="RSH44" s="173"/>
      <c r="RSI44" s="173"/>
      <c r="RSJ44" s="173"/>
      <c r="RSK44" s="173"/>
      <c r="RSL44" s="173"/>
      <c r="RSM44" s="173"/>
      <c r="RSN44" s="173"/>
      <c r="RSO44" s="173"/>
      <c r="RSP44" s="173"/>
      <c r="RSQ44" s="173"/>
      <c r="RSR44" s="173"/>
      <c r="RSS44" s="173"/>
      <c r="RST44" s="173"/>
      <c r="RSU44" s="173"/>
      <c r="RSV44" s="173"/>
      <c r="RSW44" s="173"/>
      <c r="RSX44" s="173"/>
      <c r="RSY44" s="173"/>
      <c r="RSZ44" s="173"/>
      <c r="RTA44" s="173"/>
      <c r="RTB44" s="173"/>
      <c r="RTC44" s="173"/>
      <c r="RTD44" s="173"/>
      <c r="RTE44" s="173"/>
      <c r="RTF44" s="173"/>
      <c r="RTG44" s="173"/>
      <c r="RTH44" s="173"/>
      <c r="RTI44" s="173"/>
      <c r="RTJ44" s="173"/>
      <c r="RTK44" s="173"/>
      <c r="RTL44" s="173"/>
      <c r="RTM44" s="173"/>
      <c r="RTN44" s="173"/>
      <c r="RTO44" s="173"/>
      <c r="RTP44" s="173"/>
      <c r="RTQ44" s="173"/>
      <c r="RTR44" s="173"/>
      <c r="RTS44" s="173"/>
      <c r="RTT44" s="173"/>
      <c r="RTU44" s="173"/>
      <c r="RTV44" s="173"/>
      <c r="RTW44" s="173"/>
      <c r="RTX44" s="173"/>
      <c r="RTY44" s="173"/>
      <c r="RTZ44" s="173"/>
      <c r="RUA44" s="173"/>
      <c r="RUB44" s="173"/>
      <c r="RUC44" s="173"/>
      <c r="RUD44" s="173"/>
      <c r="RUE44" s="173"/>
      <c r="RUF44" s="173"/>
      <c r="RUG44" s="173"/>
      <c r="RUH44" s="173"/>
      <c r="RUI44" s="173"/>
      <c r="RUJ44" s="173"/>
      <c r="RUK44" s="173"/>
      <c r="RUL44" s="173"/>
      <c r="RUM44" s="173"/>
      <c r="RUN44" s="173"/>
      <c r="RUO44" s="173"/>
      <c r="RUP44" s="173"/>
      <c r="RUQ44" s="173"/>
      <c r="RUR44" s="173"/>
      <c r="RUS44" s="173"/>
      <c r="RUT44" s="173"/>
      <c r="RUU44" s="173"/>
      <c r="RUV44" s="173"/>
      <c r="RUW44" s="173"/>
      <c r="RUX44" s="173"/>
      <c r="RUY44" s="173"/>
      <c r="RUZ44" s="173"/>
      <c r="RVA44" s="173"/>
      <c r="RVB44" s="173"/>
      <c r="RVC44" s="173"/>
      <c r="RVD44" s="173"/>
      <c r="RVE44" s="173"/>
      <c r="RVF44" s="173"/>
      <c r="RVG44" s="173"/>
      <c r="RVH44" s="173"/>
      <c r="RVI44" s="173"/>
      <c r="RVJ44" s="173"/>
      <c r="RVK44" s="173"/>
      <c r="RVL44" s="173"/>
      <c r="RVM44" s="173"/>
      <c r="RVN44" s="173"/>
      <c r="RVO44" s="173"/>
      <c r="RVP44" s="173"/>
      <c r="RVQ44" s="173"/>
      <c r="RVR44" s="173"/>
      <c r="RVS44" s="173"/>
      <c r="RVT44" s="173"/>
      <c r="RVU44" s="173"/>
      <c r="RVV44" s="173"/>
      <c r="RVW44" s="173"/>
      <c r="RVX44" s="173"/>
      <c r="RVY44" s="173"/>
      <c r="RVZ44" s="173"/>
      <c r="RWA44" s="173"/>
      <c r="RWB44" s="173"/>
      <c r="RWC44" s="173"/>
      <c r="RWD44" s="173"/>
      <c r="RWE44" s="173"/>
      <c r="RWF44" s="173"/>
      <c r="RWG44" s="173"/>
      <c r="RWH44" s="173"/>
      <c r="RWI44" s="173"/>
      <c r="RWJ44" s="173"/>
      <c r="RWK44" s="173"/>
      <c r="RWL44" s="173"/>
      <c r="RWM44" s="173"/>
      <c r="RWN44" s="173"/>
      <c r="RWO44" s="173"/>
      <c r="RWP44" s="173"/>
      <c r="RWQ44" s="173"/>
      <c r="RWR44" s="173"/>
      <c r="RWS44" s="173"/>
      <c r="RWT44" s="173"/>
      <c r="RWU44" s="173"/>
      <c r="RWV44" s="173"/>
      <c r="RWW44" s="173"/>
      <c r="RWX44" s="173"/>
      <c r="RWY44" s="173"/>
      <c r="RWZ44" s="173"/>
      <c r="RXA44" s="173"/>
      <c r="RXB44" s="173"/>
      <c r="RXC44" s="173"/>
      <c r="RXD44" s="173"/>
      <c r="RXE44" s="173"/>
      <c r="RXF44" s="173"/>
      <c r="RXG44" s="173"/>
      <c r="RXH44" s="173"/>
      <c r="RXI44" s="173"/>
      <c r="RXJ44" s="173"/>
      <c r="RXK44" s="173"/>
      <c r="RXL44" s="173"/>
      <c r="RXM44" s="173"/>
      <c r="RXN44" s="173"/>
      <c r="RXO44" s="173"/>
      <c r="RXP44" s="173"/>
      <c r="RXQ44" s="173"/>
      <c r="RXR44" s="173"/>
      <c r="RXS44" s="173"/>
      <c r="RXT44" s="173"/>
      <c r="RXU44" s="173"/>
      <c r="RXV44" s="173"/>
      <c r="RXW44" s="173"/>
      <c r="RXX44" s="173"/>
      <c r="RXY44" s="173"/>
      <c r="RXZ44" s="173"/>
      <c r="RYA44" s="173"/>
      <c r="RYB44" s="173"/>
      <c r="RYC44" s="173"/>
      <c r="RYD44" s="173"/>
      <c r="RYE44" s="173"/>
      <c r="RYF44" s="173"/>
      <c r="RYG44" s="173"/>
      <c r="RYH44" s="173"/>
      <c r="RYI44" s="173"/>
      <c r="RYJ44" s="173"/>
      <c r="RYK44" s="173"/>
      <c r="RYL44" s="173"/>
      <c r="RYM44" s="173"/>
      <c r="RYN44" s="173"/>
      <c r="RYO44" s="173"/>
      <c r="RYP44" s="173"/>
      <c r="RYQ44" s="173"/>
      <c r="RYR44" s="173"/>
      <c r="RYS44" s="173"/>
      <c r="RYT44" s="173"/>
      <c r="RYU44" s="173"/>
      <c r="RYV44" s="173"/>
      <c r="RYW44" s="173"/>
      <c r="RYX44" s="173"/>
      <c r="RYY44" s="173"/>
      <c r="RYZ44" s="173"/>
      <c r="RZA44" s="173"/>
      <c r="RZB44" s="173"/>
      <c r="RZC44" s="173"/>
      <c r="RZD44" s="173"/>
      <c r="RZE44" s="173"/>
      <c r="RZF44" s="173"/>
      <c r="RZG44" s="173"/>
      <c r="RZH44" s="173"/>
      <c r="RZI44" s="173"/>
      <c r="RZJ44" s="173"/>
      <c r="RZK44" s="173"/>
      <c r="RZL44" s="173"/>
      <c r="RZM44" s="173"/>
      <c r="RZN44" s="173"/>
      <c r="RZO44" s="173"/>
      <c r="RZP44" s="173"/>
      <c r="RZQ44" s="173"/>
      <c r="RZR44" s="173"/>
      <c r="RZS44" s="173"/>
      <c r="RZT44" s="173"/>
      <c r="RZU44" s="173"/>
      <c r="RZV44" s="173"/>
      <c r="RZW44" s="173"/>
      <c r="RZX44" s="173"/>
      <c r="RZY44" s="173"/>
      <c r="RZZ44" s="173"/>
      <c r="SAA44" s="173"/>
      <c r="SAB44" s="173"/>
      <c r="SAC44" s="173"/>
      <c r="SAD44" s="173"/>
      <c r="SAE44" s="173"/>
      <c r="SAF44" s="173"/>
      <c r="SAG44" s="173"/>
      <c r="SAH44" s="173"/>
      <c r="SAI44" s="173"/>
      <c r="SAJ44" s="173"/>
      <c r="SAK44" s="173"/>
      <c r="SAL44" s="173"/>
      <c r="SAM44" s="173"/>
      <c r="SAN44" s="173"/>
      <c r="SAO44" s="173"/>
      <c r="SAP44" s="173"/>
      <c r="SAQ44" s="173"/>
      <c r="SAR44" s="173"/>
      <c r="SAS44" s="173"/>
      <c r="SAT44" s="173"/>
      <c r="SAU44" s="173"/>
      <c r="SAV44" s="173"/>
      <c r="SAW44" s="173"/>
      <c r="SAX44" s="173"/>
      <c r="SAY44" s="173"/>
      <c r="SAZ44" s="173"/>
      <c r="SBA44" s="173"/>
      <c r="SBB44" s="173"/>
      <c r="SBC44" s="173"/>
      <c r="SBD44" s="173"/>
      <c r="SBE44" s="173"/>
      <c r="SBF44" s="173"/>
      <c r="SBG44" s="173"/>
      <c r="SBH44" s="173"/>
      <c r="SBI44" s="173"/>
      <c r="SBJ44" s="173"/>
      <c r="SBK44" s="173"/>
      <c r="SBL44" s="173"/>
      <c r="SBM44" s="173"/>
      <c r="SBN44" s="173"/>
      <c r="SBO44" s="173"/>
      <c r="SBP44" s="173"/>
      <c r="SBQ44" s="173"/>
      <c r="SBR44" s="173"/>
      <c r="SBS44" s="173"/>
      <c r="SBT44" s="173"/>
      <c r="SBU44" s="173"/>
      <c r="SBV44" s="173"/>
      <c r="SBW44" s="173"/>
      <c r="SBX44" s="173"/>
      <c r="SBY44" s="173"/>
      <c r="SBZ44" s="173"/>
      <c r="SCA44" s="173"/>
      <c r="SCB44" s="173"/>
      <c r="SCC44" s="173"/>
      <c r="SCD44" s="173"/>
      <c r="SCE44" s="173"/>
      <c r="SCF44" s="173"/>
      <c r="SCG44" s="173"/>
      <c r="SCH44" s="173"/>
      <c r="SCI44" s="173"/>
      <c r="SCJ44" s="173"/>
      <c r="SCK44" s="173"/>
      <c r="SCL44" s="173"/>
      <c r="SCM44" s="173"/>
      <c r="SCN44" s="173"/>
      <c r="SCO44" s="173"/>
      <c r="SCP44" s="173"/>
      <c r="SCQ44" s="173"/>
      <c r="SCR44" s="173"/>
      <c r="SCS44" s="173"/>
      <c r="SCT44" s="173"/>
      <c r="SCU44" s="173"/>
      <c r="SCV44" s="173"/>
      <c r="SCW44" s="173"/>
      <c r="SCX44" s="173"/>
      <c r="SCY44" s="173"/>
      <c r="SCZ44" s="173"/>
      <c r="SDA44" s="173"/>
      <c r="SDB44" s="173"/>
      <c r="SDC44" s="173"/>
      <c r="SDD44" s="173"/>
      <c r="SDE44" s="173"/>
      <c r="SDF44" s="173"/>
      <c r="SDG44" s="173"/>
      <c r="SDH44" s="173"/>
      <c r="SDI44" s="173"/>
      <c r="SDJ44" s="173"/>
      <c r="SDK44" s="173"/>
      <c r="SDL44" s="173"/>
      <c r="SDM44" s="173"/>
      <c r="SDN44" s="173"/>
      <c r="SDO44" s="173"/>
      <c r="SDP44" s="173"/>
      <c r="SDQ44" s="173"/>
      <c r="SDR44" s="173"/>
      <c r="SDS44" s="173"/>
      <c r="SDT44" s="173"/>
      <c r="SDU44" s="173"/>
      <c r="SDV44" s="173"/>
      <c r="SDW44" s="173"/>
      <c r="SDX44" s="173"/>
      <c r="SDY44" s="173"/>
      <c r="SDZ44" s="173"/>
      <c r="SEA44" s="173"/>
      <c r="SEB44" s="173"/>
      <c r="SEC44" s="173"/>
      <c r="SED44" s="173"/>
      <c r="SEE44" s="173"/>
      <c r="SEF44" s="173"/>
      <c r="SEG44" s="173"/>
      <c r="SEH44" s="173"/>
      <c r="SEI44" s="173"/>
      <c r="SEJ44" s="173"/>
      <c r="SEK44" s="173"/>
      <c r="SEL44" s="173"/>
      <c r="SEM44" s="173"/>
      <c r="SEN44" s="173"/>
      <c r="SEO44" s="173"/>
      <c r="SEP44" s="173"/>
      <c r="SEQ44" s="173"/>
      <c r="SER44" s="173"/>
      <c r="SES44" s="173"/>
      <c r="SET44" s="173"/>
      <c r="SEU44" s="173"/>
      <c r="SEV44" s="173"/>
      <c r="SEW44" s="173"/>
      <c r="SEX44" s="173"/>
      <c r="SEY44" s="173"/>
      <c r="SEZ44" s="173"/>
      <c r="SFA44" s="173"/>
      <c r="SFB44" s="173"/>
      <c r="SFC44" s="173"/>
      <c r="SFD44" s="173"/>
      <c r="SFE44" s="173"/>
      <c r="SFF44" s="173"/>
      <c r="SFG44" s="173"/>
      <c r="SFH44" s="173"/>
      <c r="SFI44" s="173"/>
      <c r="SFJ44" s="173"/>
      <c r="SFK44" s="173"/>
      <c r="SFL44" s="173"/>
      <c r="SFM44" s="173"/>
      <c r="SFN44" s="173"/>
      <c r="SFO44" s="173"/>
      <c r="SFP44" s="173"/>
      <c r="SFQ44" s="173"/>
      <c r="SFR44" s="173"/>
      <c r="SFS44" s="173"/>
      <c r="SFT44" s="173"/>
      <c r="SFU44" s="173"/>
      <c r="SFV44" s="173"/>
      <c r="SFW44" s="173"/>
      <c r="SFX44" s="173"/>
      <c r="SFY44" s="173"/>
      <c r="SFZ44" s="173"/>
      <c r="SGA44" s="173"/>
      <c r="SGB44" s="173"/>
      <c r="SGC44" s="173"/>
      <c r="SGD44" s="173"/>
      <c r="SGE44" s="173"/>
      <c r="SGF44" s="173"/>
      <c r="SGG44" s="173"/>
      <c r="SGH44" s="173"/>
      <c r="SGI44" s="173"/>
      <c r="SGJ44" s="173"/>
      <c r="SGK44" s="173"/>
      <c r="SGL44" s="173"/>
      <c r="SGM44" s="173"/>
      <c r="SGN44" s="173"/>
      <c r="SGO44" s="173"/>
      <c r="SGP44" s="173"/>
      <c r="SGQ44" s="173"/>
      <c r="SGR44" s="173"/>
      <c r="SGS44" s="173"/>
      <c r="SGT44" s="173"/>
      <c r="SGU44" s="173"/>
      <c r="SGV44" s="173"/>
      <c r="SGW44" s="173"/>
      <c r="SGX44" s="173"/>
      <c r="SGY44" s="173"/>
      <c r="SGZ44" s="173"/>
      <c r="SHA44" s="173"/>
      <c r="SHB44" s="173"/>
      <c r="SHC44" s="173"/>
      <c r="SHD44" s="173"/>
      <c r="SHE44" s="173"/>
      <c r="SHF44" s="173"/>
      <c r="SHG44" s="173"/>
      <c r="SHH44" s="173"/>
      <c r="SHI44" s="173"/>
      <c r="SHJ44" s="173"/>
      <c r="SHK44" s="173"/>
      <c r="SHL44" s="173"/>
      <c r="SHM44" s="173"/>
      <c r="SHN44" s="173"/>
      <c r="SHO44" s="173"/>
      <c r="SHP44" s="173"/>
      <c r="SHQ44" s="173"/>
      <c r="SHR44" s="173"/>
      <c r="SHS44" s="173"/>
      <c r="SHT44" s="173"/>
      <c r="SHU44" s="173"/>
      <c r="SHV44" s="173"/>
      <c r="SHW44" s="173"/>
      <c r="SHX44" s="173"/>
      <c r="SHY44" s="173"/>
      <c r="SHZ44" s="173"/>
      <c r="SIA44" s="173"/>
      <c r="SIB44" s="173"/>
      <c r="SIC44" s="173"/>
      <c r="SID44" s="173"/>
      <c r="SIE44" s="173"/>
      <c r="SIF44" s="173"/>
      <c r="SIG44" s="173"/>
      <c r="SIH44" s="173"/>
      <c r="SII44" s="173"/>
      <c r="SIJ44" s="173"/>
      <c r="SIK44" s="173"/>
      <c r="SIL44" s="173"/>
      <c r="SIM44" s="173"/>
      <c r="SIN44" s="173"/>
      <c r="SIO44" s="173"/>
      <c r="SIP44" s="173"/>
      <c r="SIQ44" s="173"/>
      <c r="SIR44" s="173"/>
      <c r="SIS44" s="173"/>
      <c r="SIT44" s="173"/>
      <c r="SIU44" s="173"/>
      <c r="SIV44" s="173"/>
      <c r="SIW44" s="173"/>
      <c r="SIX44" s="173"/>
      <c r="SIY44" s="173"/>
      <c r="SIZ44" s="173"/>
      <c r="SJA44" s="173"/>
      <c r="SJB44" s="173"/>
      <c r="SJC44" s="173"/>
      <c r="SJD44" s="173"/>
      <c r="SJE44" s="173"/>
      <c r="SJF44" s="173"/>
      <c r="SJG44" s="173"/>
      <c r="SJH44" s="173"/>
      <c r="SJI44" s="173"/>
      <c r="SJJ44" s="173"/>
      <c r="SJK44" s="173"/>
      <c r="SJL44" s="173"/>
      <c r="SJM44" s="173"/>
      <c r="SJN44" s="173"/>
      <c r="SJO44" s="173"/>
      <c r="SJP44" s="173"/>
      <c r="SJQ44" s="173"/>
      <c r="SJR44" s="173"/>
      <c r="SJS44" s="173"/>
      <c r="SJT44" s="173"/>
      <c r="SJU44" s="173"/>
      <c r="SJV44" s="173"/>
      <c r="SJW44" s="173"/>
      <c r="SJX44" s="173"/>
      <c r="SJY44" s="173"/>
      <c r="SJZ44" s="173"/>
      <c r="SKA44" s="173"/>
      <c r="SKB44" s="173"/>
      <c r="SKC44" s="173"/>
      <c r="SKD44" s="173"/>
      <c r="SKE44" s="173"/>
      <c r="SKF44" s="173"/>
      <c r="SKG44" s="173"/>
      <c r="SKH44" s="173"/>
      <c r="SKI44" s="173"/>
      <c r="SKJ44" s="173"/>
      <c r="SKK44" s="173"/>
      <c r="SKL44" s="173"/>
      <c r="SKM44" s="173"/>
      <c r="SKN44" s="173"/>
      <c r="SKO44" s="173"/>
      <c r="SKP44" s="173"/>
      <c r="SKQ44" s="173"/>
      <c r="SKR44" s="173"/>
      <c r="SKS44" s="173"/>
      <c r="SKT44" s="173"/>
      <c r="SKU44" s="173"/>
      <c r="SKV44" s="173"/>
      <c r="SKW44" s="173"/>
      <c r="SKX44" s="173"/>
      <c r="SKY44" s="173"/>
      <c r="SKZ44" s="173"/>
      <c r="SLA44" s="173"/>
      <c r="SLB44" s="173"/>
      <c r="SLC44" s="173"/>
      <c r="SLD44" s="173"/>
      <c r="SLE44" s="173"/>
      <c r="SLF44" s="173"/>
      <c r="SLG44" s="173"/>
      <c r="SLH44" s="173"/>
      <c r="SLI44" s="173"/>
      <c r="SLJ44" s="173"/>
      <c r="SLK44" s="173"/>
      <c r="SLL44" s="173"/>
      <c r="SLM44" s="173"/>
      <c r="SLN44" s="173"/>
      <c r="SLO44" s="173"/>
      <c r="SLP44" s="173"/>
      <c r="SLQ44" s="173"/>
      <c r="SLR44" s="173"/>
      <c r="SLS44" s="173"/>
      <c r="SLT44" s="173"/>
      <c r="SLU44" s="173"/>
      <c r="SLV44" s="173"/>
      <c r="SLW44" s="173"/>
      <c r="SLX44" s="173"/>
      <c r="SLY44" s="173"/>
      <c r="SLZ44" s="173"/>
      <c r="SMA44" s="173"/>
      <c r="SMB44" s="173"/>
      <c r="SMC44" s="173"/>
      <c r="SMD44" s="173"/>
      <c r="SME44" s="173"/>
      <c r="SMF44" s="173"/>
      <c r="SMG44" s="173"/>
      <c r="SMH44" s="173"/>
      <c r="SMI44" s="173"/>
      <c r="SMJ44" s="173"/>
      <c r="SMK44" s="173"/>
      <c r="SML44" s="173"/>
      <c r="SMM44" s="173"/>
      <c r="SMN44" s="173"/>
      <c r="SMO44" s="173"/>
      <c r="SMP44" s="173"/>
      <c r="SMQ44" s="173"/>
      <c r="SMR44" s="173"/>
      <c r="SMS44" s="173"/>
      <c r="SMT44" s="173"/>
      <c r="SMU44" s="173"/>
      <c r="SMV44" s="173"/>
      <c r="SMW44" s="173"/>
      <c r="SMX44" s="173"/>
      <c r="SMY44" s="173"/>
      <c r="SMZ44" s="173"/>
      <c r="SNA44" s="173"/>
      <c r="SNB44" s="173"/>
      <c r="SNC44" s="173"/>
      <c r="SND44" s="173"/>
      <c r="SNE44" s="173"/>
      <c r="SNF44" s="173"/>
      <c r="SNG44" s="173"/>
      <c r="SNH44" s="173"/>
      <c r="SNI44" s="173"/>
      <c r="SNJ44" s="173"/>
      <c r="SNK44" s="173"/>
      <c r="SNL44" s="173"/>
      <c r="SNM44" s="173"/>
      <c r="SNN44" s="173"/>
      <c r="SNO44" s="173"/>
      <c r="SNP44" s="173"/>
      <c r="SNQ44" s="173"/>
      <c r="SNR44" s="173"/>
      <c r="SNS44" s="173"/>
      <c r="SNT44" s="173"/>
      <c r="SNU44" s="173"/>
      <c r="SNV44" s="173"/>
      <c r="SNW44" s="173"/>
      <c r="SNX44" s="173"/>
      <c r="SNY44" s="173"/>
      <c r="SNZ44" s="173"/>
      <c r="SOA44" s="173"/>
      <c r="SOB44" s="173"/>
      <c r="SOC44" s="173"/>
      <c r="SOD44" s="173"/>
      <c r="SOE44" s="173"/>
      <c r="SOF44" s="173"/>
      <c r="SOG44" s="173"/>
      <c r="SOH44" s="173"/>
      <c r="SOI44" s="173"/>
      <c r="SOJ44" s="173"/>
      <c r="SOK44" s="173"/>
      <c r="SOL44" s="173"/>
      <c r="SOM44" s="173"/>
      <c r="SON44" s="173"/>
      <c r="SOO44" s="173"/>
      <c r="SOP44" s="173"/>
      <c r="SOQ44" s="173"/>
      <c r="SOR44" s="173"/>
      <c r="SOS44" s="173"/>
      <c r="SOT44" s="173"/>
      <c r="SOU44" s="173"/>
      <c r="SOV44" s="173"/>
      <c r="SOW44" s="173"/>
      <c r="SOX44" s="173"/>
      <c r="SOY44" s="173"/>
      <c r="SOZ44" s="173"/>
      <c r="SPA44" s="173"/>
      <c r="SPB44" s="173"/>
      <c r="SPC44" s="173"/>
      <c r="SPD44" s="173"/>
      <c r="SPE44" s="173"/>
      <c r="SPF44" s="173"/>
      <c r="SPG44" s="173"/>
      <c r="SPH44" s="173"/>
      <c r="SPI44" s="173"/>
      <c r="SPJ44" s="173"/>
      <c r="SPK44" s="173"/>
      <c r="SPL44" s="173"/>
      <c r="SPM44" s="173"/>
      <c r="SPN44" s="173"/>
      <c r="SPO44" s="173"/>
      <c r="SPP44" s="173"/>
      <c r="SPQ44" s="173"/>
      <c r="SPR44" s="173"/>
      <c r="SPS44" s="173"/>
      <c r="SPT44" s="173"/>
      <c r="SPU44" s="173"/>
      <c r="SPV44" s="173"/>
      <c r="SPW44" s="173"/>
      <c r="SPX44" s="173"/>
      <c r="SPY44" s="173"/>
      <c r="SPZ44" s="173"/>
      <c r="SQA44" s="173"/>
      <c r="SQB44" s="173"/>
      <c r="SQC44" s="173"/>
      <c r="SQD44" s="173"/>
      <c r="SQE44" s="173"/>
      <c r="SQF44" s="173"/>
      <c r="SQG44" s="173"/>
      <c r="SQH44" s="173"/>
      <c r="SQI44" s="173"/>
      <c r="SQJ44" s="173"/>
      <c r="SQK44" s="173"/>
      <c r="SQL44" s="173"/>
      <c r="SQM44" s="173"/>
      <c r="SQN44" s="173"/>
      <c r="SQO44" s="173"/>
      <c r="SQP44" s="173"/>
      <c r="SQQ44" s="173"/>
      <c r="SQR44" s="173"/>
      <c r="SQS44" s="173"/>
      <c r="SQT44" s="173"/>
      <c r="SQU44" s="173"/>
      <c r="SQV44" s="173"/>
      <c r="SQW44" s="173"/>
      <c r="SQX44" s="173"/>
      <c r="SQY44" s="173"/>
      <c r="SQZ44" s="173"/>
      <c r="SRA44" s="173"/>
      <c r="SRB44" s="173"/>
      <c r="SRC44" s="173"/>
      <c r="SRD44" s="173"/>
      <c r="SRE44" s="173"/>
      <c r="SRF44" s="173"/>
      <c r="SRG44" s="173"/>
      <c r="SRH44" s="173"/>
      <c r="SRI44" s="173"/>
      <c r="SRJ44" s="173"/>
      <c r="SRK44" s="173"/>
      <c r="SRL44" s="173"/>
      <c r="SRM44" s="173"/>
      <c r="SRN44" s="173"/>
      <c r="SRO44" s="173"/>
      <c r="SRP44" s="173"/>
      <c r="SRQ44" s="173"/>
      <c r="SRR44" s="173"/>
      <c r="SRS44" s="173"/>
      <c r="SRT44" s="173"/>
      <c r="SRU44" s="173"/>
      <c r="SRV44" s="173"/>
      <c r="SRW44" s="173"/>
      <c r="SRX44" s="173"/>
      <c r="SRY44" s="173"/>
      <c r="SRZ44" s="173"/>
      <c r="SSA44" s="173"/>
      <c r="SSB44" s="173"/>
      <c r="SSC44" s="173"/>
      <c r="SSD44" s="173"/>
      <c r="SSE44" s="173"/>
      <c r="SSF44" s="173"/>
      <c r="SSG44" s="173"/>
      <c r="SSH44" s="173"/>
      <c r="SSI44" s="173"/>
      <c r="SSJ44" s="173"/>
      <c r="SSK44" s="173"/>
      <c r="SSL44" s="173"/>
      <c r="SSM44" s="173"/>
      <c r="SSN44" s="173"/>
      <c r="SSO44" s="173"/>
      <c r="SSP44" s="173"/>
      <c r="SSQ44" s="173"/>
      <c r="SSR44" s="173"/>
      <c r="SSS44" s="173"/>
      <c r="SST44" s="173"/>
      <c r="SSU44" s="173"/>
      <c r="SSV44" s="173"/>
      <c r="SSW44" s="173"/>
      <c r="SSX44" s="173"/>
      <c r="SSY44" s="173"/>
      <c r="SSZ44" s="173"/>
      <c r="STA44" s="173"/>
      <c r="STB44" s="173"/>
      <c r="STC44" s="173"/>
      <c r="STD44" s="173"/>
      <c r="STE44" s="173"/>
      <c r="STF44" s="173"/>
      <c r="STG44" s="173"/>
      <c r="STH44" s="173"/>
      <c r="STI44" s="173"/>
      <c r="STJ44" s="173"/>
      <c r="STK44" s="173"/>
      <c r="STL44" s="173"/>
      <c r="STM44" s="173"/>
      <c r="STN44" s="173"/>
      <c r="STO44" s="173"/>
      <c r="STP44" s="173"/>
      <c r="STQ44" s="173"/>
      <c r="STR44" s="173"/>
      <c r="STS44" s="173"/>
      <c r="STT44" s="173"/>
      <c r="STU44" s="173"/>
      <c r="STV44" s="173"/>
      <c r="STW44" s="173"/>
      <c r="STX44" s="173"/>
      <c r="STY44" s="173"/>
      <c r="STZ44" s="173"/>
      <c r="SUA44" s="173"/>
      <c r="SUB44" s="173"/>
      <c r="SUC44" s="173"/>
      <c r="SUD44" s="173"/>
      <c r="SUE44" s="173"/>
      <c r="SUF44" s="173"/>
      <c r="SUG44" s="173"/>
      <c r="SUH44" s="173"/>
      <c r="SUI44" s="173"/>
      <c r="SUJ44" s="173"/>
      <c r="SUK44" s="173"/>
      <c r="SUL44" s="173"/>
      <c r="SUM44" s="173"/>
      <c r="SUN44" s="173"/>
      <c r="SUO44" s="173"/>
      <c r="SUP44" s="173"/>
      <c r="SUQ44" s="173"/>
      <c r="SUR44" s="173"/>
      <c r="SUS44" s="173"/>
      <c r="SUT44" s="173"/>
      <c r="SUU44" s="173"/>
      <c r="SUV44" s="173"/>
      <c r="SUW44" s="173"/>
      <c r="SUX44" s="173"/>
      <c r="SUY44" s="173"/>
      <c r="SUZ44" s="173"/>
      <c r="SVA44" s="173"/>
      <c r="SVB44" s="173"/>
      <c r="SVC44" s="173"/>
      <c r="SVD44" s="173"/>
      <c r="SVE44" s="173"/>
      <c r="SVF44" s="173"/>
      <c r="SVG44" s="173"/>
      <c r="SVH44" s="173"/>
      <c r="SVI44" s="173"/>
      <c r="SVJ44" s="173"/>
      <c r="SVK44" s="173"/>
      <c r="SVL44" s="173"/>
      <c r="SVM44" s="173"/>
      <c r="SVN44" s="173"/>
      <c r="SVO44" s="173"/>
      <c r="SVP44" s="173"/>
      <c r="SVQ44" s="173"/>
      <c r="SVR44" s="173"/>
      <c r="SVS44" s="173"/>
      <c r="SVT44" s="173"/>
      <c r="SVU44" s="173"/>
      <c r="SVV44" s="173"/>
      <c r="SVW44" s="173"/>
      <c r="SVX44" s="173"/>
      <c r="SVY44" s="173"/>
      <c r="SVZ44" s="173"/>
      <c r="SWA44" s="173"/>
      <c r="SWB44" s="173"/>
      <c r="SWC44" s="173"/>
      <c r="SWD44" s="173"/>
      <c r="SWE44" s="173"/>
      <c r="SWF44" s="173"/>
      <c r="SWG44" s="173"/>
      <c r="SWH44" s="173"/>
      <c r="SWI44" s="173"/>
      <c r="SWJ44" s="173"/>
      <c r="SWK44" s="173"/>
      <c r="SWL44" s="173"/>
      <c r="SWM44" s="173"/>
      <c r="SWN44" s="173"/>
      <c r="SWO44" s="173"/>
      <c r="SWP44" s="173"/>
      <c r="SWQ44" s="173"/>
      <c r="SWR44" s="173"/>
      <c r="SWS44" s="173"/>
      <c r="SWT44" s="173"/>
      <c r="SWU44" s="173"/>
      <c r="SWV44" s="173"/>
      <c r="SWW44" s="173"/>
      <c r="SWX44" s="173"/>
      <c r="SWY44" s="173"/>
      <c r="SWZ44" s="173"/>
      <c r="SXA44" s="173"/>
      <c r="SXB44" s="173"/>
      <c r="SXC44" s="173"/>
      <c r="SXD44" s="173"/>
      <c r="SXE44" s="173"/>
      <c r="SXF44" s="173"/>
      <c r="SXG44" s="173"/>
      <c r="SXH44" s="173"/>
      <c r="SXI44" s="173"/>
      <c r="SXJ44" s="173"/>
      <c r="SXK44" s="173"/>
      <c r="SXL44" s="173"/>
      <c r="SXM44" s="173"/>
      <c r="SXN44" s="173"/>
      <c r="SXO44" s="173"/>
      <c r="SXP44" s="173"/>
      <c r="SXQ44" s="173"/>
      <c r="SXR44" s="173"/>
      <c r="SXS44" s="173"/>
      <c r="SXT44" s="173"/>
      <c r="SXU44" s="173"/>
      <c r="SXV44" s="173"/>
      <c r="SXW44" s="173"/>
      <c r="SXX44" s="173"/>
      <c r="SXY44" s="173"/>
      <c r="SXZ44" s="173"/>
      <c r="SYA44" s="173"/>
      <c r="SYB44" s="173"/>
      <c r="SYC44" s="173"/>
      <c r="SYD44" s="173"/>
      <c r="SYE44" s="173"/>
      <c r="SYF44" s="173"/>
      <c r="SYG44" s="173"/>
      <c r="SYH44" s="173"/>
      <c r="SYI44" s="173"/>
      <c r="SYJ44" s="173"/>
      <c r="SYK44" s="173"/>
      <c r="SYL44" s="173"/>
      <c r="SYM44" s="173"/>
      <c r="SYN44" s="173"/>
      <c r="SYO44" s="173"/>
      <c r="SYP44" s="173"/>
      <c r="SYQ44" s="173"/>
      <c r="SYR44" s="173"/>
      <c r="SYS44" s="173"/>
      <c r="SYT44" s="173"/>
      <c r="SYU44" s="173"/>
      <c r="SYV44" s="173"/>
      <c r="SYW44" s="173"/>
      <c r="SYX44" s="173"/>
      <c r="SYY44" s="173"/>
      <c r="SYZ44" s="173"/>
      <c r="SZA44" s="173"/>
      <c r="SZB44" s="173"/>
      <c r="SZC44" s="173"/>
      <c r="SZD44" s="173"/>
      <c r="SZE44" s="173"/>
      <c r="SZF44" s="173"/>
      <c r="SZG44" s="173"/>
      <c r="SZH44" s="173"/>
      <c r="SZI44" s="173"/>
      <c r="SZJ44" s="173"/>
      <c r="SZK44" s="173"/>
      <c r="SZL44" s="173"/>
      <c r="SZM44" s="173"/>
      <c r="SZN44" s="173"/>
      <c r="SZO44" s="173"/>
      <c r="SZP44" s="173"/>
      <c r="SZQ44" s="173"/>
      <c r="SZR44" s="173"/>
      <c r="SZS44" s="173"/>
      <c r="SZT44" s="173"/>
      <c r="SZU44" s="173"/>
      <c r="SZV44" s="173"/>
      <c r="SZW44" s="173"/>
      <c r="SZX44" s="173"/>
      <c r="SZY44" s="173"/>
      <c r="SZZ44" s="173"/>
      <c r="TAA44" s="173"/>
      <c r="TAB44" s="173"/>
      <c r="TAC44" s="173"/>
      <c r="TAD44" s="173"/>
      <c r="TAE44" s="173"/>
      <c r="TAF44" s="173"/>
      <c r="TAG44" s="173"/>
      <c r="TAH44" s="173"/>
      <c r="TAI44" s="173"/>
      <c r="TAJ44" s="173"/>
      <c r="TAK44" s="173"/>
      <c r="TAL44" s="173"/>
      <c r="TAM44" s="173"/>
      <c r="TAN44" s="173"/>
      <c r="TAO44" s="173"/>
      <c r="TAP44" s="173"/>
      <c r="TAQ44" s="173"/>
      <c r="TAR44" s="173"/>
      <c r="TAS44" s="173"/>
      <c r="TAT44" s="173"/>
      <c r="TAU44" s="173"/>
      <c r="TAV44" s="173"/>
      <c r="TAW44" s="173"/>
      <c r="TAX44" s="173"/>
      <c r="TAY44" s="173"/>
      <c r="TAZ44" s="173"/>
      <c r="TBA44" s="173"/>
      <c r="TBB44" s="173"/>
      <c r="TBC44" s="173"/>
      <c r="TBD44" s="173"/>
      <c r="TBE44" s="173"/>
      <c r="TBF44" s="173"/>
      <c r="TBG44" s="173"/>
      <c r="TBH44" s="173"/>
      <c r="TBI44" s="173"/>
      <c r="TBJ44" s="173"/>
      <c r="TBK44" s="173"/>
      <c r="TBL44" s="173"/>
      <c r="TBM44" s="173"/>
      <c r="TBN44" s="173"/>
      <c r="TBO44" s="173"/>
      <c r="TBP44" s="173"/>
      <c r="TBQ44" s="173"/>
      <c r="TBR44" s="173"/>
      <c r="TBS44" s="173"/>
      <c r="TBT44" s="173"/>
      <c r="TBU44" s="173"/>
      <c r="TBV44" s="173"/>
      <c r="TBW44" s="173"/>
      <c r="TBX44" s="173"/>
      <c r="TBY44" s="173"/>
      <c r="TBZ44" s="173"/>
      <c r="TCA44" s="173"/>
      <c r="TCB44" s="173"/>
      <c r="TCC44" s="173"/>
      <c r="TCD44" s="173"/>
      <c r="TCE44" s="173"/>
      <c r="TCF44" s="173"/>
      <c r="TCG44" s="173"/>
      <c r="TCH44" s="173"/>
      <c r="TCI44" s="173"/>
      <c r="TCJ44" s="173"/>
      <c r="TCK44" s="173"/>
      <c r="TCL44" s="173"/>
      <c r="TCM44" s="173"/>
      <c r="TCN44" s="173"/>
      <c r="TCO44" s="173"/>
      <c r="TCP44" s="173"/>
      <c r="TCQ44" s="173"/>
      <c r="TCR44" s="173"/>
      <c r="TCS44" s="173"/>
      <c r="TCT44" s="173"/>
      <c r="TCU44" s="173"/>
      <c r="TCV44" s="173"/>
      <c r="TCW44" s="173"/>
      <c r="TCX44" s="173"/>
      <c r="TCY44" s="173"/>
      <c r="TCZ44" s="173"/>
      <c r="TDA44" s="173"/>
      <c r="TDB44" s="173"/>
      <c r="TDC44" s="173"/>
      <c r="TDD44" s="173"/>
      <c r="TDE44" s="173"/>
      <c r="TDF44" s="173"/>
      <c r="TDG44" s="173"/>
      <c r="TDH44" s="173"/>
      <c r="TDI44" s="173"/>
      <c r="TDJ44" s="173"/>
      <c r="TDK44" s="173"/>
      <c r="TDL44" s="173"/>
      <c r="TDM44" s="173"/>
      <c r="TDN44" s="173"/>
      <c r="TDO44" s="173"/>
      <c r="TDP44" s="173"/>
      <c r="TDQ44" s="173"/>
      <c r="TDR44" s="173"/>
      <c r="TDS44" s="173"/>
      <c r="TDT44" s="173"/>
      <c r="TDU44" s="173"/>
      <c r="TDV44" s="173"/>
      <c r="TDW44" s="173"/>
      <c r="TDX44" s="173"/>
      <c r="TDY44" s="173"/>
      <c r="TDZ44" s="173"/>
      <c r="TEA44" s="173"/>
      <c r="TEB44" s="173"/>
      <c r="TEC44" s="173"/>
      <c r="TED44" s="173"/>
      <c r="TEE44" s="173"/>
      <c r="TEF44" s="173"/>
      <c r="TEG44" s="173"/>
      <c r="TEH44" s="173"/>
      <c r="TEI44" s="173"/>
      <c r="TEJ44" s="173"/>
      <c r="TEK44" s="173"/>
      <c r="TEL44" s="173"/>
      <c r="TEM44" s="173"/>
      <c r="TEN44" s="173"/>
      <c r="TEO44" s="173"/>
      <c r="TEP44" s="173"/>
      <c r="TEQ44" s="173"/>
      <c r="TER44" s="173"/>
      <c r="TES44" s="173"/>
      <c r="TET44" s="173"/>
      <c r="TEU44" s="173"/>
      <c r="TEV44" s="173"/>
      <c r="TEW44" s="173"/>
      <c r="TEX44" s="173"/>
      <c r="TEY44" s="173"/>
      <c r="TEZ44" s="173"/>
      <c r="TFA44" s="173"/>
      <c r="TFB44" s="173"/>
      <c r="TFC44" s="173"/>
      <c r="TFD44" s="173"/>
      <c r="TFE44" s="173"/>
      <c r="TFF44" s="173"/>
      <c r="TFG44" s="173"/>
      <c r="TFH44" s="173"/>
      <c r="TFI44" s="173"/>
      <c r="TFJ44" s="173"/>
      <c r="TFK44" s="173"/>
      <c r="TFL44" s="173"/>
      <c r="TFM44" s="173"/>
      <c r="TFN44" s="173"/>
      <c r="TFO44" s="173"/>
      <c r="TFP44" s="173"/>
      <c r="TFQ44" s="173"/>
      <c r="TFR44" s="173"/>
      <c r="TFS44" s="173"/>
      <c r="TFT44" s="173"/>
      <c r="TFU44" s="173"/>
      <c r="TFV44" s="173"/>
      <c r="TFW44" s="173"/>
      <c r="TFX44" s="173"/>
      <c r="TFY44" s="173"/>
      <c r="TFZ44" s="173"/>
      <c r="TGA44" s="173"/>
      <c r="TGB44" s="173"/>
      <c r="TGC44" s="173"/>
      <c r="TGD44" s="173"/>
      <c r="TGE44" s="173"/>
      <c r="TGF44" s="173"/>
      <c r="TGG44" s="173"/>
      <c r="TGH44" s="173"/>
      <c r="TGI44" s="173"/>
      <c r="TGJ44" s="173"/>
      <c r="TGK44" s="173"/>
      <c r="TGL44" s="173"/>
      <c r="TGM44" s="173"/>
      <c r="TGN44" s="173"/>
      <c r="TGO44" s="173"/>
      <c r="TGP44" s="173"/>
      <c r="TGQ44" s="173"/>
      <c r="TGR44" s="173"/>
      <c r="TGS44" s="173"/>
      <c r="TGT44" s="173"/>
      <c r="TGU44" s="173"/>
      <c r="TGV44" s="173"/>
      <c r="TGW44" s="173"/>
      <c r="TGX44" s="173"/>
      <c r="TGY44" s="173"/>
      <c r="TGZ44" s="173"/>
      <c r="THA44" s="173"/>
      <c r="THB44" s="173"/>
      <c r="THC44" s="173"/>
      <c r="THD44" s="173"/>
      <c r="THE44" s="173"/>
      <c r="THF44" s="173"/>
      <c r="THG44" s="173"/>
      <c r="THH44" s="173"/>
      <c r="THI44" s="173"/>
      <c r="THJ44" s="173"/>
      <c r="THK44" s="173"/>
      <c r="THL44" s="173"/>
      <c r="THM44" s="173"/>
      <c r="THN44" s="173"/>
      <c r="THO44" s="173"/>
      <c r="THP44" s="173"/>
      <c r="THQ44" s="173"/>
      <c r="THR44" s="173"/>
      <c r="THS44" s="173"/>
      <c r="THT44" s="173"/>
      <c r="THU44" s="173"/>
      <c r="THV44" s="173"/>
      <c r="THW44" s="173"/>
      <c r="THX44" s="173"/>
      <c r="THY44" s="173"/>
      <c r="THZ44" s="173"/>
      <c r="TIA44" s="173"/>
      <c r="TIB44" s="173"/>
      <c r="TIC44" s="173"/>
      <c r="TID44" s="173"/>
      <c r="TIE44" s="173"/>
      <c r="TIF44" s="173"/>
      <c r="TIG44" s="173"/>
      <c r="TIH44" s="173"/>
      <c r="TII44" s="173"/>
      <c r="TIJ44" s="173"/>
      <c r="TIK44" s="173"/>
      <c r="TIL44" s="173"/>
      <c r="TIM44" s="173"/>
      <c r="TIN44" s="173"/>
      <c r="TIO44" s="173"/>
      <c r="TIP44" s="173"/>
      <c r="TIQ44" s="173"/>
      <c r="TIR44" s="173"/>
      <c r="TIS44" s="173"/>
      <c r="TIT44" s="173"/>
      <c r="TIU44" s="173"/>
      <c r="TIV44" s="173"/>
      <c r="TIW44" s="173"/>
      <c r="TIX44" s="173"/>
      <c r="TIY44" s="173"/>
      <c r="TIZ44" s="173"/>
      <c r="TJA44" s="173"/>
      <c r="TJB44" s="173"/>
      <c r="TJC44" s="173"/>
      <c r="TJD44" s="173"/>
      <c r="TJE44" s="173"/>
      <c r="TJF44" s="173"/>
      <c r="TJG44" s="173"/>
      <c r="TJH44" s="173"/>
      <c r="TJI44" s="173"/>
      <c r="TJJ44" s="173"/>
      <c r="TJK44" s="173"/>
      <c r="TJL44" s="173"/>
      <c r="TJM44" s="173"/>
      <c r="TJN44" s="173"/>
      <c r="TJO44" s="173"/>
      <c r="TJP44" s="173"/>
      <c r="TJQ44" s="173"/>
      <c r="TJR44" s="173"/>
      <c r="TJS44" s="173"/>
      <c r="TJT44" s="173"/>
      <c r="TJU44" s="173"/>
      <c r="TJV44" s="173"/>
      <c r="TJW44" s="173"/>
      <c r="TJX44" s="173"/>
      <c r="TJY44" s="173"/>
      <c r="TJZ44" s="173"/>
      <c r="TKA44" s="173"/>
      <c r="TKB44" s="173"/>
      <c r="TKC44" s="173"/>
      <c r="TKD44" s="173"/>
      <c r="TKE44" s="173"/>
      <c r="TKF44" s="173"/>
      <c r="TKG44" s="173"/>
      <c r="TKH44" s="173"/>
      <c r="TKI44" s="173"/>
      <c r="TKJ44" s="173"/>
      <c r="TKK44" s="173"/>
      <c r="TKL44" s="173"/>
      <c r="TKM44" s="173"/>
      <c r="TKN44" s="173"/>
      <c r="TKO44" s="173"/>
      <c r="TKP44" s="173"/>
      <c r="TKQ44" s="173"/>
      <c r="TKR44" s="173"/>
      <c r="TKS44" s="173"/>
      <c r="TKT44" s="173"/>
      <c r="TKU44" s="173"/>
      <c r="TKV44" s="173"/>
      <c r="TKW44" s="173"/>
      <c r="TKX44" s="173"/>
      <c r="TKY44" s="173"/>
      <c r="TKZ44" s="173"/>
      <c r="TLA44" s="173"/>
      <c r="TLB44" s="173"/>
      <c r="TLC44" s="173"/>
      <c r="TLD44" s="173"/>
      <c r="TLE44" s="173"/>
      <c r="TLF44" s="173"/>
      <c r="TLG44" s="173"/>
      <c r="TLH44" s="173"/>
      <c r="TLI44" s="173"/>
      <c r="TLJ44" s="173"/>
      <c r="TLK44" s="173"/>
      <c r="TLL44" s="173"/>
      <c r="TLM44" s="173"/>
      <c r="TLN44" s="173"/>
      <c r="TLO44" s="173"/>
      <c r="TLP44" s="173"/>
      <c r="TLQ44" s="173"/>
      <c r="TLR44" s="173"/>
      <c r="TLS44" s="173"/>
      <c r="TLT44" s="173"/>
      <c r="TLU44" s="173"/>
      <c r="TLV44" s="173"/>
      <c r="TLW44" s="173"/>
      <c r="TLX44" s="173"/>
      <c r="TLY44" s="173"/>
      <c r="TLZ44" s="173"/>
      <c r="TMA44" s="173"/>
      <c r="TMB44" s="173"/>
      <c r="TMC44" s="173"/>
      <c r="TMD44" s="173"/>
      <c r="TME44" s="173"/>
      <c r="TMF44" s="173"/>
      <c r="TMG44" s="173"/>
      <c r="TMH44" s="173"/>
      <c r="TMI44" s="173"/>
      <c r="TMJ44" s="173"/>
      <c r="TMK44" s="173"/>
      <c r="TML44" s="173"/>
      <c r="TMM44" s="173"/>
      <c r="TMN44" s="173"/>
      <c r="TMO44" s="173"/>
      <c r="TMP44" s="173"/>
      <c r="TMQ44" s="173"/>
      <c r="TMR44" s="173"/>
      <c r="TMS44" s="173"/>
      <c r="TMT44" s="173"/>
      <c r="TMU44" s="173"/>
      <c r="TMV44" s="173"/>
      <c r="TMW44" s="173"/>
      <c r="TMX44" s="173"/>
      <c r="TMY44" s="173"/>
      <c r="TMZ44" s="173"/>
      <c r="TNA44" s="173"/>
      <c r="TNB44" s="173"/>
      <c r="TNC44" s="173"/>
      <c r="TND44" s="173"/>
      <c r="TNE44" s="173"/>
      <c r="TNF44" s="173"/>
      <c r="TNG44" s="173"/>
      <c r="TNH44" s="173"/>
      <c r="TNI44" s="173"/>
      <c r="TNJ44" s="173"/>
      <c r="TNK44" s="173"/>
      <c r="TNL44" s="173"/>
      <c r="TNM44" s="173"/>
      <c r="TNN44" s="173"/>
      <c r="TNO44" s="173"/>
      <c r="TNP44" s="173"/>
      <c r="TNQ44" s="173"/>
      <c r="TNR44" s="173"/>
      <c r="TNS44" s="173"/>
      <c r="TNT44" s="173"/>
      <c r="TNU44" s="173"/>
      <c r="TNV44" s="173"/>
      <c r="TNW44" s="173"/>
      <c r="TNX44" s="173"/>
      <c r="TNY44" s="173"/>
      <c r="TNZ44" s="173"/>
      <c r="TOA44" s="173"/>
      <c r="TOB44" s="173"/>
      <c r="TOC44" s="173"/>
      <c r="TOD44" s="173"/>
      <c r="TOE44" s="173"/>
      <c r="TOF44" s="173"/>
      <c r="TOG44" s="173"/>
      <c r="TOH44" s="173"/>
      <c r="TOI44" s="173"/>
      <c r="TOJ44" s="173"/>
      <c r="TOK44" s="173"/>
      <c r="TOL44" s="173"/>
      <c r="TOM44" s="173"/>
      <c r="TON44" s="173"/>
      <c r="TOO44" s="173"/>
      <c r="TOP44" s="173"/>
      <c r="TOQ44" s="173"/>
      <c r="TOR44" s="173"/>
      <c r="TOS44" s="173"/>
      <c r="TOT44" s="173"/>
      <c r="TOU44" s="173"/>
      <c r="TOV44" s="173"/>
      <c r="TOW44" s="173"/>
      <c r="TOX44" s="173"/>
      <c r="TOY44" s="173"/>
      <c r="TOZ44" s="173"/>
      <c r="TPA44" s="173"/>
      <c r="TPB44" s="173"/>
      <c r="TPC44" s="173"/>
      <c r="TPD44" s="173"/>
      <c r="TPE44" s="173"/>
      <c r="TPF44" s="173"/>
      <c r="TPG44" s="173"/>
      <c r="TPH44" s="173"/>
      <c r="TPI44" s="173"/>
      <c r="TPJ44" s="173"/>
      <c r="TPK44" s="173"/>
      <c r="TPL44" s="173"/>
      <c r="TPM44" s="173"/>
      <c r="TPN44" s="173"/>
      <c r="TPO44" s="173"/>
      <c r="TPP44" s="173"/>
      <c r="TPQ44" s="173"/>
      <c r="TPR44" s="173"/>
      <c r="TPS44" s="173"/>
      <c r="TPT44" s="173"/>
      <c r="TPU44" s="173"/>
      <c r="TPV44" s="173"/>
      <c r="TPW44" s="173"/>
      <c r="TPX44" s="173"/>
      <c r="TPY44" s="173"/>
      <c r="TPZ44" s="173"/>
      <c r="TQA44" s="173"/>
      <c r="TQB44" s="173"/>
      <c r="TQC44" s="173"/>
      <c r="TQD44" s="173"/>
      <c r="TQE44" s="173"/>
      <c r="TQF44" s="173"/>
      <c r="TQG44" s="173"/>
      <c r="TQH44" s="173"/>
      <c r="TQI44" s="173"/>
      <c r="TQJ44" s="173"/>
      <c r="TQK44" s="173"/>
      <c r="TQL44" s="173"/>
      <c r="TQM44" s="173"/>
      <c r="TQN44" s="173"/>
      <c r="TQO44" s="173"/>
      <c r="TQP44" s="173"/>
      <c r="TQQ44" s="173"/>
      <c r="TQR44" s="173"/>
      <c r="TQS44" s="173"/>
      <c r="TQT44" s="173"/>
      <c r="TQU44" s="173"/>
      <c r="TQV44" s="173"/>
      <c r="TQW44" s="173"/>
      <c r="TQX44" s="173"/>
      <c r="TQY44" s="173"/>
      <c r="TQZ44" s="173"/>
      <c r="TRA44" s="173"/>
      <c r="TRB44" s="173"/>
      <c r="TRC44" s="173"/>
      <c r="TRD44" s="173"/>
      <c r="TRE44" s="173"/>
      <c r="TRF44" s="173"/>
      <c r="TRG44" s="173"/>
      <c r="TRH44" s="173"/>
      <c r="TRI44" s="173"/>
      <c r="TRJ44" s="173"/>
      <c r="TRK44" s="173"/>
      <c r="TRL44" s="173"/>
      <c r="TRM44" s="173"/>
      <c r="TRN44" s="173"/>
      <c r="TRO44" s="173"/>
      <c r="TRP44" s="173"/>
      <c r="TRQ44" s="173"/>
      <c r="TRR44" s="173"/>
      <c r="TRS44" s="173"/>
      <c r="TRT44" s="173"/>
      <c r="TRU44" s="173"/>
      <c r="TRV44" s="173"/>
      <c r="TRW44" s="173"/>
      <c r="TRX44" s="173"/>
      <c r="TRY44" s="173"/>
      <c r="TRZ44" s="173"/>
      <c r="TSA44" s="173"/>
      <c r="TSB44" s="173"/>
      <c r="TSC44" s="173"/>
      <c r="TSD44" s="173"/>
      <c r="TSE44" s="173"/>
      <c r="TSF44" s="173"/>
      <c r="TSG44" s="173"/>
      <c r="TSH44" s="173"/>
      <c r="TSI44" s="173"/>
      <c r="TSJ44" s="173"/>
      <c r="TSK44" s="173"/>
      <c r="TSL44" s="173"/>
      <c r="TSM44" s="173"/>
      <c r="TSN44" s="173"/>
      <c r="TSO44" s="173"/>
      <c r="TSP44" s="173"/>
      <c r="TSQ44" s="173"/>
      <c r="TSR44" s="173"/>
      <c r="TSS44" s="173"/>
      <c r="TST44" s="173"/>
      <c r="TSU44" s="173"/>
      <c r="TSV44" s="173"/>
      <c r="TSW44" s="173"/>
      <c r="TSX44" s="173"/>
      <c r="TSY44" s="173"/>
      <c r="TSZ44" s="173"/>
      <c r="TTA44" s="173"/>
      <c r="TTB44" s="173"/>
      <c r="TTC44" s="173"/>
      <c r="TTD44" s="173"/>
      <c r="TTE44" s="173"/>
      <c r="TTF44" s="173"/>
      <c r="TTG44" s="173"/>
      <c r="TTH44" s="173"/>
      <c r="TTI44" s="173"/>
      <c r="TTJ44" s="173"/>
      <c r="TTK44" s="173"/>
      <c r="TTL44" s="173"/>
      <c r="TTM44" s="173"/>
      <c r="TTN44" s="173"/>
      <c r="TTO44" s="173"/>
      <c r="TTP44" s="173"/>
      <c r="TTQ44" s="173"/>
      <c r="TTR44" s="173"/>
      <c r="TTS44" s="173"/>
      <c r="TTT44" s="173"/>
      <c r="TTU44" s="173"/>
      <c r="TTV44" s="173"/>
      <c r="TTW44" s="173"/>
      <c r="TTX44" s="173"/>
      <c r="TTY44" s="173"/>
      <c r="TTZ44" s="173"/>
      <c r="TUA44" s="173"/>
      <c r="TUB44" s="173"/>
      <c r="TUC44" s="173"/>
      <c r="TUD44" s="173"/>
      <c r="TUE44" s="173"/>
      <c r="TUF44" s="173"/>
      <c r="TUG44" s="173"/>
      <c r="TUH44" s="173"/>
      <c r="TUI44" s="173"/>
      <c r="TUJ44" s="173"/>
      <c r="TUK44" s="173"/>
      <c r="TUL44" s="173"/>
      <c r="TUM44" s="173"/>
      <c r="TUN44" s="173"/>
      <c r="TUO44" s="173"/>
      <c r="TUP44" s="173"/>
      <c r="TUQ44" s="173"/>
      <c r="TUR44" s="173"/>
      <c r="TUS44" s="173"/>
      <c r="TUT44" s="173"/>
      <c r="TUU44" s="173"/>
      <c r="TUV44" s="173"/>
      <c r="TUW44" s="173"/>
      <c r="TUX44" s="173"/>
      <c r="TUY44" s="173"/>
      <c r="TUZ44" s="173"/>
      <c r="TVA44" s="173"/>
      <c r="TVB44" s="173"/>
      <c r="TVC44" s="173"/>
      <c r="TVD44" s="173"/>
      <c r="TVE44" s="173"/>
      <c r="TVF44" s="173"/>
      <c r="TVG44" s="173"/>
      <c r="TVH44" s="173"/>
      <c r="TVI44" s="173"/>
      <c r="TVJ44" s="173"/>
      <c r="TVK44" s="173"/>
      <c r="TVL44" s="173"/>
      <c r="TVM44" s="173"/>
      <c r="TVN44" s="173"/>
      <c r="TVO44" s="173"/>
      <c r="TVP44" s="173"/>
      <c r="TVQ44" s="173"/>
      <c r="TVR44" s="173"/>
      <c r="TVS44" s="173"/>
      <c r="TVT44" s="173"/>
      <c r="TVU44" s="173"/>
      <c r="TVV44" s="173"/>
      <c r="TVW44" s="173"/>
      <c r="TVX44" s="173"/>
      <c r="TVY44" s="173"/>
      <c r="TVZ44" s="173"/>
      <c r="TWA44" s="173"/>
      <c r="TWB44" s="173"/>
      <c r="TWC44" s="173"/>
      <c r="TWD44" s="173"/>
      <c r="TWE44" s="173"/>
      <c r="TWF44" s="173"/>
      <c r="TWG44" s="173"/>
      <c r="TWH44" s="173"/>
      <c r="TWI44" s="173"/>
      <c r="TWJ44" s="173"/>
      <c r="TWK44" s="173"/>
      <c r="TWL44" s="173"/>
      <c r="TWM44" s="173"/>
      <c r="TWN44" s="173"/>
      <c r="TWO44" s="173"/>
      <c r="TWP44" s="173"/>
      <c r="TWQ44" s="173"/>
      <c r="TWR44" s="173"/>
      <c r="TWS44" s="173"/>
      <c r="TWT44" s="173"/>
      <c r="TWU44" s="173"/>
      <c r="TWV44" s="173"/>
      <c r="TWW44" s="173"/>
      <c r="TWX44" s="173"/>
      <c r="TWY44" s="173"/>
      <c r="TWZ44" s="173"/>
      <c r="TXA44" s="173"/>
      <c r="TXB44" s="173"/>
      <c r="TXC44" s="173"/>
      <c r="TXD44" s="173"/>
      <c r="TXE44" s="173"/>
      <c r="TXF44" s="173"/>
      <c r="TXG44" s="173"/>
      <c r="TXH44" s="173"/>
      <c r="TXI44" s="173"/>
      <c r="TXJ44" s="173"/>
      <c r="TXK44" s="173"/>
      <c r="TXL44" s="173"/>
      <c r="TXM44" s="173"/>
      <c r="TXN44" s="173"/>
      <c r="TXO44" s="173"/>
      <c r="TXP44" s="173"/>
      <c r="TXQ44" s="173"/>
      <c r="TXR44" s="173"/>
      <c r="TXS44" s="173"/>
      <c r="TXT44" s="173"/>
      <c r="TXU44" s="173"/>
      <c r="TXV44" s="173"/>
      <c r="TXW44" s="173"/>
      <c r="TXX44" s="173"/>
      <c r="TXY44" s="173"/>
      <c r="TXZ44" s="173"/>
      <c r="TYA44" s="173"/>
      <c r="TYB44" s="173"/>
      <c r="TYC44" s="173"/>
      <c r="TYD44" s="173"/>
      <c r="TYE44" s="173"/>
      <c r="TYF44" s="173"/>
      <c r="TYG44" s="173"/>
      <c r="TYH44" s="173"/>
      <c r="TYI44" s="173"/>
      <c r="TYJ44" s="173"/>
      <c r="TYK44" s="173"/>
      <c r="TYL44" s="173"/>
      <c r="TYM44" s="173"/>
      <c r="TYN44" s="173"/>
      <c r="TYO44" s="173"/>
      <c r="TYP44" s="173"/>
      <c r="TYQ44" s="173"/>
      <c r="TYR44" s="173"/>
      <c r="TYS44" s="173"/>
      <c r="TYT44" s="173"/>
      <c r="TYU44" s="173"/>
      <c r="TYV44" s="173"/>
      <c r="TYW44" s="173"/>
      <c r="TYX44" s="173"/>
      <c r="TYY44" s="173"/>
      <c r="TYZ44" s="173"/>
      <c r="TZA44" s="173"/>
      <c r="TZB44" s="173"/>
      <c r="TZC44" s="173"/>
      <c r="TZD44" s="173"/>
      <c r="TZE44" s="173"/>
      <c r="TZF44" s="173"/>
      <c r="TZG44" s="173"/>
      <c r="TZH44" s="173"/>
      <c r="TZI44" s="173"/>
      <c r="TZJ44" s="173"/>
      <c r="TZK44" s="173"/>
      <c r="TZL44" s="173"/>
      <c r="TZM44" s="173"/>
      <c r="TZN44" s="173"/>
      <c r="TZO44" s="173"/>
      <c r="TZP44" s="173"/>
      <c r="TZQ44" s="173"/>
      <c r="TZR44" s="173"/>
      <c r="TZS44" s="173"/>
      <c r="TZT44" s="173"/>
      <c r="TZU44" s="173"/>
      <c r="TZV44" s="173"/>
      <c r="TZW44" s="173"/>
      <c r="TZX44" s="173"/>
      <c r="TZY44" s="173"/>
      <c r="TZZ44" s="173"/>
      <c r="UAA44" s="173"/>
      <c r="UAB44" s="173"/>
      <c r="UAC44" s="173"/>
      <c r="UAD44" s="173"/>
      <c r="UAE44" s="173"/>
      <c r="UAF44" s="173"/>
      <c r="UAG44" s="173"/>
      <c r="UAH44" s="173"/>
      <c r="UAI44" s="173"/>
      <c r="UAJ44" s="173"/>
      <c r="UAK44" s="173"/>
      <c r="UAL44" s="173"/>
      <c r="UAM44" s="173"/>
      <c r="UAN44" s="173"/>
      <c r="UAO44" s="173"/>
      <c r="UAP44" s="173"/>
      <c r="UAQ44" s="173"/>
      <c r="UAR44" s="173"/>
      <c r="UAS44" s="173"/>
      <c r="UAT44" s="173"/>
      <c r="UAU44" s="173"/>
      <c r="UAV44" s="173"/>
      <c r="UAW44" s="173"/>
      <c r="UAX44" s="173"/>
      <c r="UAY44" s="173"/>
      <c r="UAZ44" s="173"/>
      <c r="UBA44" s="173"/>
      <c r="UBB44" s="173"/>
      <c r="UBC44" s="173"/>
      <c r="UBD44" s="173"/>
      <c r="UBE44" s="173"/>
      <c r="UBF44" s="173"/>
      <c r="UBG44" s="173"/>
      <c r="UBH44" s="173"/>
      <c r="UBI44" s="173"/>
      <c r="UBJ44" s="173"/>
      <c r="UBK44" s="173"/>
      <c r="UBL44" s="173"/>
      <c r="UBM44" s="173"/>
      <c r="UBN44" s="173"/>
      <c r="UBO44" s="173"/>
      <c r="UBP44" s="173"/>
      <c r="UBQ44" s="173"/>
      <c r="UBR44" s="173"/>
      <c r="UBS44" s="173"/>
      <c r="UBT44" s="173"/>
      <c r="UBU44" s="173"/>
      <c r="UBV44" s="173"/>
      <c r="UBW44" s="173"/>
      <c r="UBX44" s="173"/>
      <c r="UBY44" s="173"/>
      <c r="UBZ44" s="173"/>
      <c r="UCA44" s="173"/>
      <c r="UCB44" s="173"/>
      <c r="UCC44" s="173"/>
      <c r="UCD44" s="173"/>
      <c r="UCE44" s="173"/>
      <c r="UCF44" s="173"/>
      <c r="UCG44" s="173"/>
      <c r="UCH44" s="173"/>
      <c r="UCI44" s="173"/>
      <c r="UCJ44" s="173"/>
      <c r="UCK44" s="173"/>
      <c r="UCL44" s="173"/>
      <c r="UCM44" s="173"/>
      <c r="UCN44" s="173"/>
      <c r="UCO44" s="173"/>
      <c r="UCP44" s="173"/>
      <c r="UCQ44" s="173"/>
      <c r="UCR44" s="173"/>
      <c r="UCS44" s="173"/>
      <c r="UCT44" s="173"/>
      <c r="UCU44" s="173"/>
      <c r="UCV44" s="173"/>
      <c r="UCW44" s="173"/>
      <c r="UCX44" s="173"/>
      <c r="UCY44" s="173"/>
      <c r="UCZ44" s="173"/>
      <c r="UDA44" s="173"/>
      <c r="UDB44" s="173"/>
      <c r="UDC44" s="173"/>
      <c r="UDD44" s="173"/>
      <c r="UDE44" s="173"/>
      <c r="UDF44" s="173"/>
      <c r="UDG44" s="173"/>
      <c r="UDH44" s="173"/>
      <c r="UDI44" s="173"/>
      <c r="UDJ44" s="173"/>
      <c r="UDK44" s="173"/>
      <c r="UDL44" s="173"/>
      <c r="UDM44" s="173"/>
      <c r="UDN44" s="173"/>
      <c r="UDO44" s="173"/>
      <c r="UDP44" s="173"/>
      <c r="UDQ44" s="173"/>
      <c r="UDR44" s="173"/>
      <c r="UDS44" s="173"/>
      <c r="UDT44" s="173"/>
      <c r="UDU44" s="173"/>
      <c r="UDV44" s="173"/>
      <c r="UDW44" s="173"/>
      <c r="UDX44" s="173"/>
      <c r="UDY44" s="173"/>
      <c r="UDZ44" s="173"/>
      <c r="UEA44" s="173"/>
      <c r="UEB44" s="173"/>
      <c r="UEC44" s="173"/>
      <c r="UED44" s="173"/>
      <c r="UEE44" s="173"/>
      <c r="UEF44" s="173"/>
      <c r="UEG44" s="173"/>
      <c r="UEH44" s="173"/>
      <c r="UEI44" s="173"/>
      <c r="UEJ44" s="173"/>
      <c r="UEK44" s="173"/>
      <c r="UEL44" s="173"/>
      <c r="UEM44" s="173"/>
      <c r="UEN44" s="173"/>
      <c r="UEO44" s="173"/>
      <c r="UEP44" s="173"/>
      <c r="UEQ44" s="173"/>
      <c r="UER44" s="173"/>
      <c r="UES44" s="173"/>
      <c r="UET44" s="173"/>
      <c r="UEU44" s="173"/>
      <c r="UEV44" s="173"/>
      <c r="UEW44" s="173"/>
      <c r="UEX44" s="173"/>
      <c r="UEY44" s="173"/>
      <c r="UEZ44" s="173"/>
      <c r="UFA44" s="173"/>
      <c r="UFB44" s="173"/>
      <c r="UFC44" s="173"/>
      <c r="UFD44" s="173"/>
      <c r="UFE44" s="173"/>
      <c r="UFF44" s="173"/>
      <c r="UFG44" s="173"/>
      <c r="UFH44" s="173"/>
      <c r="UFI44" s="173"/>
      <c r="UFJ44" s="173"/>
      <c r="UFK44" s="173"/>
      <c r="UFL44" s="173"/>
      <c r="UFM44" s="173"/>
      <c r="UFN44" s="173"/>
      <c r="UFO44" s="173"/>
      <c r="UFP44" s="173"/>
      <c r="UFQ44" s="173"/>
      <c r="UFR44" s="173"/>
      <c r="UFS44" s="173"/>
      <c r="UFT44" s="173"/>
      <c r="UFU44" s="173"/>
      <c r="UFV44" s="173"/>
      <c r="UFW44" s="173"/>
      <c r="UFX44" s="173"/>
      <c r="UFY44" s="173"/>
      <c r="UFZ44" s="173"/>
      <c r="UGA44" s="173"/>
      <c r="UGB44" s="173"/>
      <c r="UGC44" s="173"/>
      <c r="UGD44" s="173"/>
      <c r="UGE44" s="173"/>
      <c r="UGF44" s="173"/>
      <c r="UGG44" s="173"/>
      <c r="UGH44" s="173"/>
      <c r="UGI44" s="173"/>
      <c r="UGJ44" s="173"/>
      <c r="UGK44" s="173"/>
      <c r="UGL44" s="173"/>
      <c r="UGM44" s="173"/>
      <c r="UGN44" s="173"/>
      <c r="UGO44" s="173"/>
      <c r="UGP44" s="173"/>
      <c r="UGQ44" s="173"/>
      <c r="UGR44" s="173"/>
      <c r="UGS44" s="173"/>
      <c r="UGT44" s="173"/>
      <c r="UGU44" s="173"/>
      <c r="UGV44" s="173"/>
      <c r="UGW44" s="173"/>
      <c r="UGX44" s="173"/>
      <c r="UGY44" s="173"/>
      <c r="UGZ44" s="173"/>
      <c r="UHA44" s="173"/>
      <c r="UHB44" s="173"/>
      <c r="UHC44" s="173"/>
      <c r="UHD44" s="173"/>
      <c r="UHE44" s="173"/>
      <c r="UHF44" s="173"/>
      <c r="UHG44" s="173"/>
      <c r="UHH44" s="173"/>
      <c r="UHI44" s="173"/>
      <c r="UHJ44" s="173"/>
      <c r="UHK44" s="173"/>
      <c r="UHL44" s="173"/>
      <c r="UHM44" s="173"/>
      <c r="UHN44" s="173"/>
      <c r="UHO44" s="173"/>
      <c r="UHP44" s="173"/>
      <c r="UHQ44" s="173"/>
      <c r="UHR44" s="173"/>
      <c r="UHS44" s="173"/>
      <c r="UHT44" s="173"/>
      <c r="UHU44" s="173"/>
      <c r="UHV44" s="173"/>
      <c r="UHW44" s="173"/>
      <c r="UHX44" s="173"/>
      <c r="UHY44" s="173"/>
      <c r="UHZ44" s="173"/>
      <c r="UIA44" s="173"/>
      <c r="UIB44" s="173"/>
      <c r="UIC44" s="173"/>
      <c r="UID44" s="173"/>
      <c r="UIE44" s="173"/>
      <c r="UIF44" s="173"/>
      <c r="UIG44" s="173"/>
      <c r="UIH44" s="173"/>
      <c r="UII44" s="173"/>
      <c r="UIJ44" s="173"/>
      <c r="UIK44" s="173"/>
      <c r="UIL44" s="173"/>
      <c r="UIM44" s="173"/>
      <c r="UIN44" s="173"/>
      <c r="UIO44" s="173"/>
      <c r="UIP44" s="173"/>
      <c r="UIQ44" s="173"/>
      <c r="UIR44" s="173"/>
      <c r="UIS44" s="173"/>
      <c r="UIT44" s="173"/>
      <c r="UIU44" s="173"/>
      <c r="UIV44" s="173"/>
      <c r="UIW44" s="173"/>
      <c r="UIX44" s="173"/>
      <c r="UIY44" s="173"/>
      <c r="UIZ44" s="173"/>
      <c r="UJA44" s="173"/>
      <c r="UJB44" s="173"/>
      <c r="UJC44" s="173"/>
      <c r="UJD44" s="173"/>
      <c r="UJE44" s="173"/>
      <c r="UJF44" s="173"/>
      <c r="UJG44" s="173"/>
      <c r="UJH44" s="173"/>
      <c r="UJI44" s="173"/>
      <c r="UJJ44" s="173"/>
      <c r="UJK44" s="173"/>
      <c r="UJL44" s="173"/>
      <c r="UJM44" s="173"/>
      <c r="UJN44" s="173"/>
      <c r="UJO44" s="173"/>
      <c r="UJP44" s="173"/>
      <c r="UJQ44" s="173"/>
      <c r="UJR44" s="173"/>
      <c r="UJS44" s="173"/>
      <c r="UJT44" s="173"/>
      <c r="UJU44" s="173"/>
      <c r="UJV44" s="173"/>
      <c r="UJW44" s="173"/>
      <c r="UJX44" s="173"/>
      <c r="UJY44" s="173"/>
      <c r="UJZ44" s="173"/>
      <c r="UKA44" s="173"/>
      <c r="UKB44" s="173"/>
      <c r="UKC44" s="173"/>
      <c r="UKD44" s="173"/>
      <c r="UKE44" s="173"/>
      <c r="UKF44" s="173"/>
      <c r="UKG44" s="173"/>
      <c r="UKH44" s="173"/>
      <c r="UKI44" s="173"/>
      <c r="UKJ44" s="173"/>
      <c r="UKK44" s="173"/>
      <c r="UKL44" s="173"/>
      <c r="UKM44" s="173"/>
      <c r="UKN44" s="173"/>
      <c r="UKO44" s="173"/>
      <c r="UKP44" s="173"/>
      <c r="UKQ44" s="173"/>
      <c r="UKR44" s="173"/>
      <c r="UKS44" s="173"/>
      <c r="UKT44" s="173"/>
      <c r="UKU44" s="173"/>
      <c r="UKV44" s="173"/>
      <c r="UKW44" s="173"/>
      <c r="UKX44" s="173"/>
      <c r="UKY44" s="173"/>
      <c r="UKZ44" s="173"/>
      <c r="ULA44" s="173"/>
      <c r="ULB44" s="173"/>
      <c r="ULC44" s="173"/>
      <c r="ULD44" s="173"/>
      <c r="ULE44" s="173"/>
      <c r="ULF44" s="173"/>
      <c r="ULG44" s="173"/>
      <c r="ULH44" s="173"/>
      <c r="ULI44" s="173"/>
      <c r="ULJ44" s="173"/>
      <c r="ULK44" s="173"/>
      <c r="ULL44" s="173"/>
      <c r="ULM44" s="173"/>
      <c r="ULN44" s="173"/>
      <c r="ULO44" s="173"/>
      <c r="ULP44" s="173"/>
      <c r="ULQ44" s="173"/>
      <c r="ULR44" s="173"/>
      <c r="ULS44" s="173"/>
      <c r="ULT44" s="173"/>
      <c r="ULU44" s="173"/>
      <c r="ULV44" s="173"/>
      <c r="ULW44" s="173"/>
      <c r="ULX44" s="173"/>
      <c r="ULY44" s="173"/>
      <c r="ULZ44" s="173"/>
      <c r="UMA44" s="173"/>
      <c r="UMB44" s="173"/>
      <c r="UMC44" s="173"/>
      <c r="UMD44" s="173"/>
      <c r="UME44" s="173"/>
      <c r="UMF44" s="173"/>
      <c r="UMG44" s="173"/>
      <c r="UMH44" s="173"/>
      <c r="UMI44" s="173"/>
      <c r="UMJ44" s="173"/>
      <c r="UMK44" s="173"/>
      <c r="UML44" s="173"/>
      <c r="UMM44" s="173"/>
      <c r="UMN44" s="173"/>
      <c r="UMO44" s="173"/>
      <c r="UMP44" s="173"/>
      <c r="UMQ44" s="173"/>
      <c r="UMR44" s="173"/>
      <c r="UMS44" s="173"/>
      <c r="UMT44" s="173"/>
      <c r="UMU44" s="173"/>
      <c r="UMV44" s="173"/>
      <c r="UMW44" s="173"/>
      <c r="UMX44" s="173"/>
      <c r="UMY44" s="173"/>
      <c r="UMZ44" s="173"/>
      <c r="UNA44" s="173"/>
      <c r="UNB44" s="173"/>
      <c r="UNC44" s="173"/>
      <c r="UND44" s="173"/>
      <c r="UNE44" s="173"/>
      <c r="UNF44" s="173"/>
      <c r="UNG44" s="173"/>
      <c r="UNH44" s="173"/>
      <c r="UNI44" s="173"/>
      <c r="UNJ44" s="173"/>
      <c r="UNK44" s="173"/>
      <c r="UNL44" s="173"/>
      <c r="UNM44" s="173"/>
      <c r="UNN44" s="173"/>
      <c r="UNO44" s="173"/>
      <c r="UNP44" s="173"/>
      <c r="UNQ44" s="173"/>
      <c r="UNR44" s="173"/>
      <c r="UNS44" s="173"/>
      <c r="UNT44" s="173"/>
      <c r="UNU44" s="173"/>
      <c r="UNV44" s="173"/>
      <c r="UNW44" s="173"/>
      <c r="UNX44" s="173"/>
      <c r="UNY44" s="173"/>
      <c r="UNZ44" s="173"/>
      <c r="UOA44" s="173"/>
      <c r="UOB44" s="173"/>
      <c r="UOC44" s="173"/>
      <c r="UOD44" s="173"/>
      <c r="UOE44" s="173"/>
      <c r="UOF44" s="173"/>
      <c r="UOG44" s="173"/>
      <c r="UOH44" s="173"/>
      <c r="UOI44" s="173"/>
      <c r="UOJ44" s="173"/>
      <c r="UOK44" s="173"/>
      <c r="UOL44" s="173"/>
      <c r="UOM44" s="173"/>
      <c r="UON44" s="173"/>
      <c r="UOO44" s="173"/>
      <c r="UOP44" s="173"/>
      <c r="UOQ44" s="173"/>
      <c r="UOR44" s="173"/>
      <c r="UOS44" s="173"/>
      <c r="UOT44" s="173"/>
      <c r="UOU44" s="173"/>
      <c r="UOV44" s="173"/>
      <c r="UOW44" s="173"/>
      <c r="UOX44" s="173"/>
      <c r="UOY44" s="173"/>
      <c r="UOZ44" s="173"/>
      <c r="UPA44" s="173"/>
      <c r="UPB44" s="173"/>
      <c r="UPC44" s="173"/>
      <c r="UPD44" s="173"/>
      <c r="UPE44" s="173"/>
      <c r="UPF44" s="173"/>
      <c r="UPG44" s="173"/>
      <c r="UPH44" s="173"/>
      <c r="UPI44" s="173"/>
      <c r="UPJ44" s="173"/>
      <c r="UPK44" s="173"/>
      <c r="UPL44" s="173"/>
      <c r="UPM44" s="173"/>
      <c r="UPN44" s="173"/>
      <c r="UPO44" s="173"/>
      <c r="UPP44" s="173"/>
      <c r="UPQ44" s="173"/>
      <c r="UPR44" s="173"/>
      <c r="UPS44" s="173"/>
      <c r="UPT44" s="173"/>
      <c r="UPU44" s="173"/>
      <c r="UPV44" s="173"/>
      <c r="UPW44" s="173"/>
      <c r="UPX44" s="173"/>
      <c r="UPY44" s="173"/>
      <c r="UPZ44" s="173"/>
      <c r="UQA44" s="173"/>
      <c r="UQB44" s="173"/>
      <c r="UQC44" s="173"/>
      <c r="UQD44" s="173"/>
      <c r="UQE44" s="173"/>
      <c r="UQF44" s="173"/>
      <c r="UQG44" s="173"/>
      <c r="UQH44" s="173"/>
      <c r="UQI44" s="173"/>
      <c r="UQJ44" s="173"/>
      <c r="UQK44" s="173"/>
      <c r="UQL44" s="173"/>
      <c r="UQM44" s="173"/>
      <c r="UQN44" s="173"/>
      <c r="UQO44" s="173"/>
      <c r="UQP44" s="173"/>
      <c r="UQQ44" s="173"/>
      <c r="UQR44" s="173"/>
      <c r="UQS44" s="173"/>
      <c r="UQT44" s="173"/>
      <c r="UQU44" s="173"/>
      <c r="UQV44" s="173"/>
      <c r="UQW44" s="173"/>
      <c r="UQX44" s="173"/>
      <c r="UQY44" s="173"/>
      <c r="UQZ44" s="173"/>
      <c r="URA44" s="173"/>
      <c r="URB44" s="173"/>
      <c r="URC44" s="173"/>
      <c r="URD44" s="173"/>
      <c r="URE44" s="173"/>
      <c r="URF44" s="173"/>
      <c r="URG44" s="173"/>
      <c r="URH44" s="173"/>
      <c r="URI44" s="173"/>
      <c r="URJ44" s="173"/>
      <c r="URK44" s="173"/>
      <c r="URL44" s="173"/>
      <c r="URM44" s="173"/>
      <c r="URN44" s="173"/>
      <c r="URO44" s="173"/>
      <c r="URP44" s="173"/>
      <c r="URQ44" s="173"/>
      <c r="URR44" s="173"/>
      <c r="URS44" s="173"/>
      <c r="URT44" s="173"/>
      <c r="URU44" s="173"/>
      <c r="URV44" s="173"/>
      <c r="URW44" s="173"/>
      <c r="URX44" s="173"/>
      <c r="URY44" s="173"/>
      <c r="URZ44" s="173"/>
      <c r="USA44" s="173"/>
      <c r="USB44" s="173"/>
      <c r="USC44" s="173"/>
      <c r="USD44" s="173"/>
      <c r="USE44" s="173"/>
      <c r="USF44" s="173"/>
      <c r="USG44" s="173"/>
      <c r="USH44" s="173"/>
      <c r="USI44" s="173"/>
      <c r="USJ44" s="173"/>
      <c r="USK44" s="173"/>
      <c r="USL44" s="173"/>
      <c r="USM44" s="173"/>
      <c r="USN44" s="173"/>
      <c r="USO44" s="173"/>
      <c r="USP44" s="173"/>
      <c r="USQ44" s="173"/>
      <c r="USR44" s="173"/>
      <c r="USS44" s="173"/>
      <c r="UST44" s="173"/>
      <c r="USU44" s="173"/>
      <c r="USV44" s="173"/>
      <c r="USW44" s="173"/>
      <c r="USX44" s="173"/>
      <c r="USY44" s="173"/>
      <c r="USZ44" s="173"/>
      <c r="UTA44" s="173"/>
      <c r="UTB44" s="173"/>
      <c r="UTC44" s="173"/>
      <c r="UTD44" s="173"/>
      <c r="UTE44" s="173"/>
      <c r="UTF44" s="173"/>
      <c r="UTG44" s="173"/>
      <c r="UTH44" s="173"/>
      <c r="UTI44" s="173"/>
      <c r="UTJ44" s="173"/>
      <c r="UTK44" s="173"/>
      <c r="UTL44" s="173"/>
      <c r="UTM44" s="173"/>
      <c r="UTN44" s="173"/>
      <c r="UTO44" s="173"/>
      <c r="UTP44" s="173"/>
      <c r="UTQ44" s="173"/>
      <c r="UTR44" s="173"/>
      <c r="UTS44" s="173"/>
      <c r="UTT44" s="173"/>
      <c r="UTU44" s="173"/>
      <c r="UTV44" s="173"/>
      <c r="UTW44" s="173"/>
      <c r="UTX44" s="173"/>
      <c r="UTY44" s="173"/>
      <c r="UTZ44" s="173"/>
      <c r="UUA44" s="173"/>
      <c r="UUB44" s="173"/>
      <c r="UUC44" s="173"/>
      <c r="UUD44" s="173"/>
      <c r="UUE44" s="173"/>
      <c r="UUF44" s="173"/>
      <c r="UUG44" s="173"/>
      <c r="UUH44" s="173"/>
      <c r="UUI44" s="173"/>
      <c r="UUJ44" s="173"/>
      <c r="UUK44" s="173"/>
      <c r="UUL44" s="173"/>
      <c r="UUM44" s="173"/>
      <c r="UUN44" s="173"/>
      <c r="UUO44" s="173"/>
      <c r="UUP44" s="173"/>
      <c r="UUQ44" s="173"/>
      <c r="UUR44" s="173"/>
      <c r="UUS44" s="173"/>
      <c r="UUT44" s="173"/>
      <c r="UUU44" s="173"/>
      <c r="UUV44" s="173"/>
      <c r="UUW44" s="173"/>
      <c r="UUX44" s="173"/>
      <c r="UUY44" s="173"/>
      <c r="UUZ44" s="173"/>
      <c r="UVA44" s="173"/>
      <c r="UVB44" s="173"/>
      <c r="UVC44" s="173"/>
      <c r="UVD44" s="173"/>
      <c r="UVE44" s="173"/>
      <c r="UVF44" s="173"/>
      <c r="UVG44" s="173"/>
      <c r="UVH44" s="173"/>
      <c r="UVI44" s="173"/>
      <c r="UVJ44" s="173"/>
      <c r="UVK44" s="173"/>
      <c r="UVL44" s="173"/>
      <c r="UVM44" s="173"/>
      <c r="UVN44" s="173"/>
      <c r="UVO44" s="173"/>
      <c r="UVP44" s="173"/>
      <c r="UVQ44" s="173"/>
      <c r="UVR44" s="173"/>
      <c r="UVS44" s="173"/>
      <c r="UVT44" s="173"/>
      <c r="UVU44" s="173"/>
      <c r="UVV44" s="173"/>
      <c r="UVW44" s="173"/>
      <c r="UVX44" s="173"/>
      <c r="UVY44" s="173"/>
      <c r="UVZ44" s="173"/>
      <c r="UWA44" s="173"/>
      <c r="UWB44" s="173"/>
      <c r="UWC44" s="173"/>
      <c r="UWD44" s="173"/>
      <c r="UWE44" s="173"/>
      <c r="UWF44" s="173"/>
      <c r="UWG44" s="173"/>
      <c r="UWH44" s="173"/>
      <c r="UWI44" s="173"/>
      <c r="UWJ44" s="173"/>
      <c r="UWK44" s="173"/>
      <c r="UWL44" s="173"/>
      <c r="UWM44" s="173"/>
      <c r="UWN44" s="173"/>
      <c r="UWO44" s="173"/>
      <c r="UWP44" s="173"/>
      <c r="UWQ44" s="173"/>
      <c r="UWR44" s="173"/>
      <c r="UWS44" s="173"/>
      <c r="UWT44" s="173"/>
      <c r="UWU44" s="173"/>
      <c r="UWV44" s="173"/>
      <c r="UWW44" s="173"/>
      <c r="UWX44" s="173"/>
      <c r="UWY44" s="173"/>
      <c r="UWZ44" s="173"/>
      <c r="UXA44" s="173"/>
      <c r="UXB44" s="173"/>
      <c r="UXC44" s="173"/>
      <c r="UXD44" s="173"/>
      <c r="UXE44" s="173"/>
      <c r="UXF44" s="173"/>
      <c r="UXG44" s="173"/>
      <c r="UXH44" s="173"/>
      <c r="UXI44" s="173"/>
      <c r="UXJ44" s="173"/>
      <c r="UXK44" s="173"/>
      <c r="UXL44" s="173"/>
      <c r="UXM44" s="173"/>
      <c r="UXN44" s="173"/>
      <c r="UXO44" s="173"/>
      <c r="UXP44" s="173"/>
      <c r="UXQ44" s="173"/>
      <c r="UXR44" s="173"/>
      <c r="UXS44" s="173"/>
      <c r="UXT44" s="173"/>
      <c r="UXU44" s="173"/>
      <c r="UXV44" s="173"/>
      <c r="UXW44" s="173"/>
      <c r="UXX44" s="173"/>
      <c r="UXY44" s="173"/>
      <c r="UXZ44" s="173"/>
      <c r="UYA44" s="173"/>
      <c r="UYB44" s="173"/>
      <c r="UYC44" s="173"/>
      <c r="UYD44" s="173"/>
      <c r="UYE44" s="173"/>
      <c r="UYF44" s="173"/>
      <c r="UYG44" s="173"/>
      <c r="UYH44" s="173"/>
      <c r="UYI44" s="173"/>
      <c r="UYJ44" s="173"/>
      <c r="UYK44" s="173"/>
      <c r="UYL44" s="173"/>
      <c r="UYM44" s="173"/>
      <c r="UYN44" s="173"/>
      <c r="UYO44" s="173"/>
      <c r="UYP44" s="173"/>
      <c r="UYQ44" s="173"/>
      <c r="UYR44" s="173"/>
      <c r="UYS44" s="173"/>
      <c r="UYT44" s="173"/>
      <c r="UYU44" s="173"/>
      <c r="UYV44" s="173"/>
      <c r="UYW44" s="173"/>
      <c r="UYX44" s="173"/>
      <c r="UYY44" s="173"/>
      <c r="UYZ44" s="173"/>
      <c r="UZA44" s="173"/>
      <c r="UZB44" s="173"/>
      <c r="UZC44" s="173"/>
      <c r="UZD44" s="173"/>
      <c r="UZE44" s="173"/>
      <c r="UZF44" s="173"/>
      <c r="UZG44" s="173"/>
      <c r="UZH44" s="173"/>
      <c r="UZI44" s="173"/>
      <c r="UZJ44" s="173"/>
      <c r="UZK44" s="173"/>
      <c r="UZL44" s="173"/>
      <c r="UZM44" s="173"/>
      <c r="UZN44" s="173"/>
      <c r="UZO44" s="173"/>
      <c r="UZP44" s="173"/>
      <c r="UZQ44" s="173"/>
      <c r="UZR44" s="173"/>
      <c r="UZS44" s="173"/>
      <c r="UZT44" s="173"/>
      <c r="UZU44" s="173"/>
      <c r="UZV44" s="173"/>
      <c r="UZW44" s="173"/>
      <c r="UZX44" s="173"/>
      <c r="UZY44" s="173"/>
      <c r="UZZ44" s="173"/>
      <c r="VAA44" s="173"/>
      <c r="VAB44" s="173"/>
      <c r="VAC44" s="173"/>
      <c r="VAD44" s="173"/>
      <c r="VAE44" s="173"/>
      <c r="VAF44" s="173"/>
      <c r="VAG44" s="173"/>
      <c r="VAH44" s="173"/>
      <c r="VAI44" s="173"/>
      <c r="VAJ44" s="173"/>
      <c r="VAK44" s="173"/>
      <c r="VAL44" s="173"/>
      <c r="VAM44" s="173"/>
      <c r="VAN44" s="173"/>
      <c r="VAO44" s="173"/>
      <c r="VAP44" s="173"/>
      <c r="VAQ44" s="173"/>
      <c r="VAR44" s="173"/>
      <c r="VAS44" s="173"/>
      <c r="VAT44" s="173"/>
      <c r="VAU44" s="173"/>
      <c r="VAV44" s="173"/>
      <c r="VAW44" s="173"/>
      <c r="VAX44" s="173"/>
      <c r="VAY44" s="173"/>
      <c r="VAZ44" s="173"/>
      <c r="VBA44" s="173"/>
      <c r="VBB44" s="173"/>
      <c r="VBC44" s="173"/>
      <c r="VBD44" s="173"/>
      <c r="VBE44" s="173"/>
      <c r="VBF44" s="173"/>
      <c r="VBG44" s="173"/>
      <c r="VBH44" s="173"/>
      <c r="VBI44" s="173"/>
      <c r="VBJ44" s="173"/>
      <c r="VBK44" s="173"/>
      <c r="VBL44" s="173"/>
      <c r="VBM44" s="173"/>
      <c r="VBN44" s="173"/>
      <c r="VBO44" s="173"/>
      <c r="VBP44" s="173"/>
      <c r="VBQ44" s="173"/>
      <c r="VBR44" s="173"/>
      <c r="VBS44" s="173"/>
      <c r="VBT44" s="173"/>
      <c r="VBU44" s="173"/>
      <c r="VBV44" s="173"/>
      <c r="VBW44" s="173"/>
      <c r="VBX44" s="173"/>
      <c r="VBY44" s="173"/>
      <c r="VBZ44" s="173"/>
      <c r="VCA44" s="173"/>
      <c r="VCB44" s="173"/>
      <c r="VCC44" s="173"/>
      <c r="VCD44" s="173"/>
      <c r="VCE44" s="173"/>
      <c r="VCF44" s="173"/>
      <c r="VCG44" s="173"/>
      <c r="VCH44" s="173"/>
      <c r="VCI44" s="173"/>
      <c r="VCJ44" s="173"/>
      <c r="VCK44" s="173"/>
      <c r="VCL44" s="173"/>
      <c r="VCM44" s="173"/>
      <c r="VCN44" s="173"/>
      <c r="VCO44" s="173"/>
      <c r="VCP44" s="173"/>
      <c r="VCQ44" s="173"/>
      <c r="VCR44" s="173"/>
      <c r="VCS44" s="173"/>
      <c r="VCT44" s="173"/>
      <c r="VCU44" s="173"/>
      <c r="VCV44" s="173"/>
      <c r="VCW44" s="173"/>
      <c r="VCX44" s="173"/>
      <c r="VCY44" s="173"/>
      <c r="VCZ44" s="173"/>
      <c r="VDA44" s="173"/>
      <c r="VDB44" s="173"/>
      <c r="VDC44" s="173"/>
      <c r="VDD44" s="173"/>
      <c r="VDE44" s="173"/>
      <c r="VDF44" s="173"/>
      <c r="VDG44" s="173"/>
      <c r="VDH44" s="173"/>
      <c r="VDI44" s="173"/>
      <c r="VDJ44" s="173"/>
      <c r="VDK44" s="173"/>
      <c r="VDL44" s="173"/>
      <c r="VDM44" s="173"/>
      <c r="VDN44" s="173"/>
      <c r="VDO44" s="173"/>
      <c r="VDP44" s="173"/>
      <c r="VDQ44" s="173"/>
      <c r="VDR44" s="173"/>
      <c r="VDS44" s="173"/>
      <c r="VDT44" s="173"/>
      <c r="VDU44" s="173"/>
      <c r="VDV44" s="173"/>
      <c r="VDW44" s="173"/>
      <c r="VDX44" s="173"/>
      <c r="VDY44" s="173"/>
      <c r="VDZ44" s="173"/>
      <c r="VEA44" s="173"/>
      <c r="VEB44" s="173"/>
      <c r="VEC44" s="173"/>
      <c r="VED44" s="173"/>
      <c r="VEE44" s="173"/>
      <c r="VEF44" s="173"/>
      <c r="VEG44" s="173"/>
      <c r="VEH44" s="173"/>
      <c r="VEI44" s="173"/>
      <c r="VEJ44" s="173"/>
      <c r="VEK44" s="173"/>
      <c r="VEL44" s="173"/>
      <c r="VEM44" s="173"/>
      <c r="VEN44" s="173"/>
      <c r="VEO44" s="173"/>
      <c r="VEP44" s="173"/>
      <c r="VEQ44" s="173"/>
      <c r="VER44" s="173"/>
      <c r="VES44" s="173"/>
      <c r="VET44" s="173"/>
      <c r="VEU44" s="173"/>
      <c r="VEV44" s="173"/>
      <c r="VEW44" s="173"/>
      <c r="VEX44" s="173"/>
      <c r="VEY44" s="173"/>
      <c r="VEZ44" s="173"/>
      <c r="VFA44" s="173"/>
      <c r="VFB44" s="173"/>
      <c r="VFC44" s="173"/>
      <c r="VFD44" s="173"/>
      <c r="VFE44" s="173"/>
      <c r="VFF44" s="173"/>
      <c r="VFG44" s="173"/>
      <c r="VFH44" s="173"/>
      <c r="VFI44" s="173"/>
      <c r="VFJ44" s="173"/>
      <c r="VFK44" s="173"/>
      <c r="VFL44" s="173"/>
      <c r="VFM44" s="173"/>
      <c r="VFN44" s="173"/>
      <c r="VFO44" s="173"/>
      <c r="VFP44" s="173"/>
      <c r="VFQ44" s="173"/>
      <c r="VFR44" s="173"/>
      <c r="VFS44" s="173"/>
      <c r="VFT44" s="173"/>
      <c r="VFU44" s="173"/>
      <c r="VFV44" s="173"/>
      <c r="VFW44" s="173"/>
      <c r="VFX44" s="173"/>
      <c r="VFY44" s="173"/>
      <c r="VFZ44" s="173"/>
      <c r="VGA44" s="173"/>
      <c r="VGB44" s="173"/>
      <c r="VGC44" s="173"/>
      <c r="VGD44" s="173"/>
      <c r="VGE44" s="173"/>
      <c r="VGF44" s="173"/>
      <c r="VGG44" s="173"/>
      <c r="VGH44" s="173"/>
      <c r="VGI44" s="173"/>
      <c r="VGJ44" s="173"/>
      <c r="VGK44" s="173"/>
      <c r="VGL44" s="173"/>
      <c r="VGM44" s="173"/>
      <c r="VGN44" s="173"/>
      <c r="VGO44" s="173"/>
      <c r="VGP44" s="173"/>
      <c r="VGQ44" s="173"/>
      <c r="VGR44" s="173"/>
      <c r="VGS44" s="173"/>
      <c r="VGT44" s="173"/>
      <c r="VGU44" s="173"/>
      <c r="VGV44" s="173"/>
      <c r="VGW44" s="173"/>
      <c r="VGX44" s="173"/>
      <c r="VGY44" s="173"/>
      <c r="VGZ44" s="173"/>
      <c r="VHA44" s="173"/>
      <c r="VHB44" s="173"/>
      <c r="VHC44" s="173"/>
      <c r="VHD44" s="173"/>
      <c r="VHE44" s="173"/>
      <c r="VHF44" s="173"/>
      <c r="VHG44" s="173"/>
      <c r="VHH44" s="173"/>
      <c r="VHI44" s="173"/>
      <c r="VHJ44" s="173"/>
      <c r="VHK44" s="173"/>
      <c r="VHL44" s="173"/>
      <c r="VHM44" s="173"/>
      <c r="VHN44" s="173"/>
      <c r="VHO44" s="173"/>
      <c r="VHP44" s="173"/>
      <c r="VHQ44" s="173"/>
      <c r="VHR44" s="173"/>
      <c r="VHS44" s="173"/>
      <c r="VHT44" s="173"/>
      <c r="VHU44" s="173"/>
      <c r="VHV44" s="173"/>
      <c r="VHW44" s="173"/>
      <c r="VHX44" s="173"/>
      <c r="VHY44" s="173"/>
      <c r="VHZ44" s="173"/>
      <c r="VIA44" s="173"/>
      <c r="VIB44" s="173"/>
      <c r="VIC44" s="173"/>
      <c r="VID44" s="173"/>
      <c r="VIE44" s="173"/>
      <c r="VIF44" s="173"/>
      <c r="VIG44" s="173"/>
      <c r="VIH44" s="173"/>
      <c r="VII44" s="173"/>
      <c r="VIJ44" s="173"/>
      <c r="VIK44" s="173"/>
      <c r="VIL44" s="173"/>
      <c r="VIM44" s="173"/>
      <c r="VIN44" s="173"/>
      <c r="VIO44" s="173"/>
      <c r="VIP44" s="173"/>
      <c r="VIQ44" s="173"/>
      <c r="VIR44" s="173"/>
      <c r="VIS44" s="173"/>
      <c r="VIT44" s="173"/>
      <c r="VIU44" s="173"/>
      <c r="VIV44" s="173"/>
      <c r="VIW44" s="173"/>
      <c r="VIX44" s="173"/>
      <c r="VIY44" s="173"/>
      <c r="VIZ44" s="173"/>
      <c r="VJA44" s="173"/>
      <c r="VJB44" s="173"/>
      <c r="VJC44" s="173"/>
      <c r="VJD44" s="173"/>
      <c r="VJE44" s="173"/>
      <c r="VJF44" s="173"/>
      <c r="VJG44" s="173"/>
      <c r="VJH44" s="173"/>
      <c r="VJI44" s="173"/>
      <c r="VJJ44" s="173"/>
      <c r="VJK44" s="173"/>
      <c r="VJL44" s="173"/>
      <c r="VJM44" s="173"/>
      <c r="VJN44" s="173"/>
      <c r="VJO44" s="173"/>
      <c r="VJP44" s="173"/>
      <c r="VJQ44" s="173"/>
      <c r="VJR44" s="173"/>
      <c r="VJS44" s="173"/>
      <c r="VJT44" s="173"/>
      <c r="VJU44" s="173"/>
      <c r="VJV44" s="173"/>
      <c r="VJW44" s="173"/>
      <c r="VJX44" s="173"/>
      <c r="VJY44" s="173"/>
      <c r="VJZ44" s="173"/>
      <c r="VKA44" s="173"/>
      <c r="VKB44" s="173"/>
      <c r="VKC44" s="173"/>
      <c r="VKD44" s="173"/>
      <c r="VKE44" s="173"/>
      <c r="VKF44" s="173"/>
      <c r="VKG44" s="173"/>
      <c r="VKH44" s="173"/>
      <c r="VKI44" s="173"/>
      <c r="VKJ44" s="173"/>
      <c r="VKK44" s="173"/>
      <c r="VKL44" s="173"/>
      <c r="VKM44" s="173"/>
      <c r="VKN44" s="173"/>
      <c r="VKO44" s="173"/>
      <c r="VKP44" s="173"/>
      <c r="VKQ44" s="173"/>
      <c r="VKR44" s="173"/>
      <c r="VKS44" s="173"/>
      <c r="VKT44" s="173"/>
      <c r="VKU44" s="173"/>
      <c r="VKV44" s="173"/>
      <c r="VKW44" s="173"/>
      <c r="VKX44" s="173"/>
      <c r="VKY44" s="173"/>
      <c r="VKZ44" s="173"/>
      <c r="VLA44" s="173"/>
      <c r="VLB44" s="173"/>
      <c r="VLC44" s="173"/>
      <c r="VLD44" s="173"/>
      <c r="VLE44" s="173"/>
      <c r="VLF44" s="173"/>
      <c r="VLG44" s="173"/>
      <c r="VLH44" s="173"/>
      <c r="VLI44" s="173"/>
      <c r="VLJ44" s="173"/>
      <c r="VLK44" s="173"/>
      <c r="VLL44" s="173"/>
      <c r="VLM44" s="173"/>
      <c r="VLN44" s="173"/>
      <c r="VLO44" s="173"/>
      <c r="VLP44" s="173"/>
      <c r="VLQ44" s="173"/>
      <c r="VLR44" s="173"/>
      <c r="VLS44" s="173"/>
      <c r="VLT44" s="173"/>
      <c r="VLU44" s="173"/>
      <c r="VLV44" s="173"/>
      <c r="VLW44" s="173"/>
      <c r="VLX44" s="173"/>
      <c r="VLY44" s="173"/>
      <c r="VLZ44" s="173"/>
      <c r="VMA44" s="173"/>
      <c r="VMB44" s="173"/>
      <c r="VMC44" s="173"/>
      <c r="VMD44" s="173"/>
      <c r="VME44" s="173"/>
      <c r="VMF44" s="173"/>
      <c r="VMG44" s="173"/>
      <c r="VMH44" s="173"/>
      <c r="VMI44" s="173"/>
      <c r="VMJ44" s="173"/>
      <c r="VMK44" s="173"/>
      <c r="VML44" s="173"/>
      <c r="VMM44" s="173"/>
      <c r="VMN44" s="173"/>
      <c r="VMO44" s="173"/>
      <c r="VMP44" s="173"/>
      <c r="VMQ44" s="173"/>
      <c r="VMR44" s="173"/>
      <c r="VMS44" s="173"/>
      <c r="VMT44" s="173"/>
      <c r="VMU44" s="173"/>
      <c r="VMV44" s="173"/>
      <c r="VMW44" s="173"/>
      <c r="VMX44" s="173"/>
      <c r="VMY44" s="173"/>
      <c r="VMZ44" s="173"/>
      <c r="VNA44" s="173"/>
      <c r="VNB44" s="173"/>
      <c r="VNC44" s="173"/>
      <c r="VND44" s="173"/>
      <c r="VNE44" s="173"/>
      <c r="VNF44" s="173"/>
      <c r="VNG44" s="173"/>
      <c r="VNH44" s="173"/>
      <c r="VNI44" s="173"/>
      <c r="VNJ44" s="173"/>
      <c r="VNK44" s="173"/>
      <c r="VNL44" s="173"/>
      <c r="VNM44" s="173"/>
      <c r="VNN44" s="173"/>
      <c r="VNO44" s="173"/>
      <c r="VNP44" s="173"/>
      <c r="VNQ44" s="173"/>
      <c r="VNR44" s="173"/>
      <c r="VNS44" s="173"/>
      <c r="VNT44" s="173"/>
      <c r="VNU44" s="173"/>
      <c r="VNV44" s="173"/>
      <c r="VNW44" s="173"/>
      <c r="VNX44" s="173"/>
      <c r="VNY44" s="173"/>
      <c r="VNZ44" s="173"/>
      <c r="VOA44" s="173"/>
      <c r="VOB44" s="173"/>
      <c r="VOC44" s="173"/>
      <c r="VOD44" s="173"/>
      <c r="VOE44" s="173"/>
      <c r="VOF44" s="173"/>
      <c r="VOG44" s="173"/>
      <c r="VOH44" s="173"/>
      <c r="VOI44" s="173"/>
      <c r="VOJ44" s="173"/>
      <c r="VOK44" s="173"/>
      <c r="VOL44" s="173"/>
      <c r="VOM44" s="173"/>
      <c r="VON44" s="173"/>
      <c r="VOO44" s="173"/>
      <c r="VOP44" s="173"/>
      <c r="VOQ44" s="173"/>
      <c r="VOR44" s="173"/>
      <c r="VOS44" s="173"/>
      <c r="VOT44" s="173"/>
      <c r="VOU44" s="173"/>
      <c r="VOV44" s="173"/>
      <c r="VOW44" s="173"/>
      <c r="VOX44" s="173"/>
      <c r="VOY44" s="173"/>
      <c r="VOZ44" s="173"/>
      <c r="VPA44" s="173"/>
      <c r="VPB44" s="173"/>
      <c r="VPC44" s="173"/>
      <c r="VPD44" s="173"/>
      <c r="VPE44" s="173"/>
      <c r="VPF44" s="173"/>
      <c r="VPG44" s="173"/>
      <c r="VPH44" s="173"/>
      <c r="VPI44" s="173"/>
      <c r="VPJ44" s="173"/>
      <c r="VPK44" s="173"/>
      <c r="VPL44" s="173"/>
      <c r="VPM44" s="173"/>
      <c r="VPN44" s="173"/>
      <c r="VPO44" s="173"/>
      <c r="VPP44" s="173"/>
      <c r="VPQ44" s="173"/>
      <c r="VPR44" s="173"/>
      <c r="VPS44" s="173"/>
      <c r="VPT44" s="173"/>
      <c r="VPU44" s="173"/>
      <c r="VPV44" s="173"/>
      <c r="VPW44" s="173"/>
      <c r="VPX44" s="173"/>
      <c r="VPY44" s="173"/>
      <c r="VPZ44" s="173"/>
      <c r="VQA44" s="173"/>
      <c r="VQB44" s="173"/>
      <c r="VQC44" s="173"/>
      <c r="VQD44" s="173"/>
      <c r="VQE44" s="173"/>
      <c r="VQF44" s="173"/>
      <c r="VQG44" s="173"/>
      <c r="VQH44" s="173"/>
      <c r="VQI44" s="173"/>
      <c r="VQJ44" s="173"/>
      <c r="VQK44" s="173"/>
      <c r="VQL44" s="173"/>
      <c r="VQM44" s="173"/>
      <c r="VQN44" s="173"/>
      <c r="VQO44" s="173"/>
      <c r="VQP44" s="173"/>
      <c r="VQQ44" s="173"/>
      <c r="VQR44" s="173"/>
      <c r="VQS44" s="173"/>
      <c r="VQT44" s="173"/>
      <c r="VQU44" s="173"/>
      <c r="VQV44" s="173"/>
      <c r="VQW44" s="173"/>
      <c r="VQX44" s="173"/>
      <c r="VQY44" s="173"/>
      <c r="VQZ44" s="173"/>
      <c r="VRA44" s="173"/>
      <c r="VRB44" s="173"/>
      <c r="VRC44" s="173"/>
      <c r="VRD44" s="173"/>
      <c r="VRE44" s="173"/>
      <c r="VRF44" s="173"/>
      <c r="VRG44" s="173"/>
      <c r="VRH44" s="173"/>
      <c r="VRI44" s="173"/>
      <c r="VRJ44" s="173"/>
      <c r="VRK44" s="173"/>
      <c r="VRL44" s="173"/>
      <c r="VRM44" s="173"/>
      <c r="VRN44" s="173"/>
      <c r="VRO44" s="173"/>
      <c r="VRP44" s="173"/>
      <c r="VRQ44" s="173"/>
      <c r="VRR44" s="173"/>
      <c r="VRS44" s="173"/>
      <c r="VRT44" s="173"/>
      <c r="VRU44" s="173"/>
      <c r="VRV44" s="173"/>
      <c r="VRW44" s="173"/>
      <c r="VRX44" s="173"/>
      <c r="VRY44" s="173"/>
      <c r="VRZ44" s="173"/>
      <c r="VSA44" s="173"/>
      <c r="VSB44" s="173"/>
      <c r="VSC44" s="173"/>
      <c r="VSD44" s="173"/>
      <c r="VSE44" s="173"/>
      <c r="VSF44" s="173"/>
      <c r="VSG44" s="173"/>
      <c r="VSH44" s="173"/>
      <c r="VSI44" s="173"/>
      <c r="VSJ44" s="173"/>
      <c r="VSK44" s="173"/>
      <c r="VSL44" s="173"/>
      <c r="VSM44" s="173"/>
      <c r="VSN44" s="173"/>
      <c r="VSO44" s="173"/>
      <c r="VSP44" s="173"/>
      <c r="VSQ44" s="173"/>
      <c r="VSR44" s="173"/>
      <c r="VSS44" s="173"/>
      <c r="VST44" s="173"/>
      <c r="VSU44" s="173"/>
      <c r="VSV44" s="173"/>
      <c r="VSW44" s="173"/>
      <c r="VSX44" s="173"/>
      <c r="VSY44" s="173"/>
      <c r="VSZ44" s="173"/>
      <c r="VTA44" s="173"/>
      <c r="VTB44" s="173"/>
      <c r="VTC44" s="173"/>
      <c r="VTD44" s="173"/>
      <c r="VTE44" s="173"/>
      <c r="VTF44" s="173"/>
      <c r="VTG44" s="173"/>
      <c r="VTH44" s="173"/>
      <c r="VTI44" s="173"/>
      <c r="VTJ44" s="173"/>
      <c r="VTK44" s="173"/>
      <c r="VTL44" s="173"/>
      <c r="VTM44" s="173"/>
      <c r="VTN44" s="173"/>
      <c r="VTO44" s="173"/>
      <c r="VTP44" s="173"/>
      <c r="VTQ44" s="173"/>
      <c r="VTR44" s="173"/>
      <c r="VTS44" s="173"/>
      <c r="VTT44" s="173"/>
      <c r="VTU44" s="173"/>
      <c r="VTV44" s="173"/>
      <c r="VTW44" s="173"/>
      <c r="VTX44" s="173"/>
      <c r="VTY44" s="173"/>
      <c r="VTZ44" s="173"/>
      <c r="VUA44" s="173"/>
      <c r="VUB44" s="173"/>
      <c r="VUC44" s="173"/>
      <c r="VUD44" s="173"/>
      <c r="VUE44" s="173"/>
      <c r="VUF44" s="173"/>
      <c r="VUG44" s="173"/>
      <c r="VUH44" s="173"/>
      <c r="VUI44" s="173"/>
      <c r="VUJ44" s="173"/>
      <c r="VUK44" s="173"/>
      <c r="VUL44" s="173"/>
      <c r="VUM44" s="173"/>
      <c r="VUN44" s="173"/>
      <c r="VUO44" s="173"/>
      <c r="VUP44" s="173"/>
      <c r="VUQ44" s="173"/>
      <c r="VUR44" s="173"/>
      <c r="VUS44" s="173"/>
      <c r="VUT44" s="173"/>
      <c r="VUU44" s="173"/>
      <c r="VUV44" s="173"/>
      <c r="VUW44" s="173"/>
      <c r="VUX44" s="173"/>
      <c r="VUY44" s="173"/>
      <c r="VUZ44" s="173"/>
      <c r="VVA44" s="173"/>
      <c r="VVB44" s="173"/>
      <c r="VVC44" s="173"/>
      <c r="VVD44" s="173"/>
      <c r="VVE44" s="173"/>
      <c r="VVF44" s="173"/>
      <c r="VVG44" s="173"/>
      <c r="VVH44" s="173"/>
      <c r="VVI44" s="173"/>
      <c r="VVJ44" s="173"/>
      <c r="VVK44" s="173"/>
      <c r="VVL44" s="173"/>
      <c r="VVM44" s="173"/>
      <c r="VVN44" s="173"/>
      <c r="VVO44" s="173"/>
      <c r="VVP44" s="173"/>
      <c r="VVQ44" s="173"/>
      <c r="VVR44" s="173"/>
      <c r="VVS44" s="173"/>
      <c r="VVT44" s="173"/>
      <c r="VVU44" s="173"/>
      <c r="VVV44" s="173"/>
      <c r="VVW44" s="173"/>
      <c r="VVX44" s="173"/>
      <c r="VVY44" s="173"/>
      <c r="VVZ44" s="173"/>
      <c r="VWA44" s="173"/>
      <c r="VWB44" s="173"/>
      <c r="VWC44" s="173"/>
      <c r="VWD44" s="173"/>
      <c r="VWE44" s="173"/>
      <c r="VWF44" s="173"/>
      <c r="VWG44" s="173"/>
      <c r="VWH44" s="173"/>
      <c r="VWI44" s="173"/>
      <c r="VWJ44" s="173"/>
      <c r="VWK44" s="173"/>
      <c r="VWL44" s="173"/>
      <c r="VWM44" s="173"/>
      <c r="VWN44" s="173"/>
      <c r="VWO44" s="173"/>
      <c r="VWP44" s="173"/>
      <c r="VWQ44" s="173"/>
      <c r="VWR44" s="173"/>
      <c r="VWS44" s="173"/>
      <c r="VWT44" s="173"/>
      <c r="VWU44" s="173"/>
      <c r="VWV44" s="173"/>
      <c r="VWW44" s="173"/>
      <c r="VWX44" s="173"/>
      <c r="VWY44" s="173"/>
      <c r="VWZ44" s="173"/>
      <c r="VXA44" s="173"/>
      <c r="VXB44" s="173"/>
      <c r="VXC44" s="173"/>
      <c r="VXD44" s="173"/>
      <c r="VXE44" s="173"/>
      <c r="VXF44" s="173"/>
      <c r="VXG44" s="173"/>
      <c r="VXH44" s="173"/>
      <c r="VXI44" s="173"/>
      <c r="VXJ44" s="173"/>
      <c r="VXK44" s="173"/>
      <c r="VXL44" s="173"/>
      <c r="VXM44" s="173"/>
      <c r="VXN44" s="173"/>
      <c r="VXO44" s="173"/>
      <c r="VXP44" s="173"/>
      <c r="VXQ44" s="173"/>
      <c r="VXR44" s="173"/>
      <c r="VXS44" s="173"/>
      <c r="VXT44" s="173"/>
      <c r="VXU44" s="173"/>
      <c r="VXV44" s="173"/>
      <c r="VXW44" s="173"/>
      <c r="VXX44" s="173"/>
      <c r="VXY44" s="173"/>
      <c r="VXZ44" s="173"/>
      <c r="VYA44" s="173"/>
      <c r="VYB44" s="173"/>
      <c r="VYC44" s="173"/>
      <c r="VYD44" s="173"/>
      <c r="VYE44" s="173"/>
      <c r="VYF44" s="173"/>
      <c r="VYG44" s="173"/>
      <c r="VYH44" s="173"/>
      <c r="VYI44" s="173"/>
      <c r="VYJ44" s="173"/>
      <c r="VYK44" s="173"/>
      <c r="VYL44" s="173"/>
      <c r="VYM44" s="173"/>
      <c r="VYN44" s="173"/>
      <c r="VYO44" s="173"/>
      <c r="VYP44" s="173"/>
      <c r="VYQ44" s="173"/>
      <c r="VYR44" s="173"/>
      <c r="VYS44" s="173"/>
      <c r="VYT44" s="173"/>
      <c r="VYU44" s="173"/>
      <c r="VYV44" s="173"/>
      <c r="VYW44" s="173"/>
      <c r="VYX44" s="173"/>
      <c r="VYY44" s="173"/>
      <c r="VYZ44" s="173"/>
      <c r="VZA44" s="173"/>
      <c r="VZB44" s="173"/>
      <c r="VZC44" s="173"/>
      <c r="VZD44" s="173"/>
      <c r="VZE44" s="173"/>
      <c r="VZF44" s="173"/>
      <c r="VZG44" s="173"/>
      <c r="VZH44" s="173"/>
      <c r="VZI44" s="173"/>
      <c r="VZJ44" s="173"/>
      <c r="VZK44" s="173"/>
      <c r="VZL44" s="173"/>
      <c r="VZM44" s="173"/>
      <c r="VZN44" s="173"/>
      <c r="VZO44" s="173"/>
      <c r="VZP44" s="173"/>
      <c r="VZQ44" s="173"/>
      <c r="VZR44" s="173"/>
      <c r="VZS44" s="173"/>
      <c r="VZT44" s="173"/>
      <c r="VZU44" s="173"/>
      <c r="VZV44" s="173"/>
      <c r="VZW44" s="173"/>
      <c r="VZX44" s="173"/>
      <c r="VZY44" s="173"/>
      <c r="VZZ44" s="173"/>
      <c r="WAA44" s="173"/>
      <c r="WAB44" s="173"/>
      <c r="WAC44" s="173"/>
      <c r="WAD44" s="173"/>
      <c r="WAE44" s="173"/>
      <c r="WAF44" s="173"/>
      <c r="WAG44" s="173"/>
      <c r="WAH44" s="173"/>
      <c r="WAI44" s="173"/>
      <c r="WAJ44" s="173"/>
      <c r="WAK44" s="173"/>
      <c r="WAL44" s="173"/>
      <c r="WAM44" s="173"/>
      <c r="WAN44" s="173"/>
      <c r="WAO44" s="173"/>
      <c r="WAP44" s="173"/>
      <c r="WAQ44" s="173"/>
      <c r="WAR44" s="173"/>
      <c r="WAS44" s="173"/>
      <c r="WAT44" s="173"/>
      <c r="WAU44" s="173"/>
      <c r="WAV44" s="173"/>
      <c r="WAW44" s="173"/>
      <c r="WAX44" s="173"/>
      <c r="WAY44" s="173"/>
      <c r="WAZ44" s="173"/>
      <c r="WBA44" s="173"/>
      <c r="WBB44" s="173"/>
      <c r="WBC44" s="173"/>
      <c r="WBD44" s="173"/>
      <c r="WBE44" s="173"/>
      <c r="WBF44" s="173"/>
      <c r="WBG44" s="173"/>
      <c r="WBH44" s="173"/>
      <c r="WBI44" s="173"/>
      <c r="WBJ44" s="173"/>
      <c r="WBK44" s="173"/>
      <c r="WBL44" s="173"/>
      <c r="WBM44" s="173"/>
      <c r="WBN44" s="173"/>
      <c r="WBO44" s="173"/>
      <c r="WBP44" s="173"/>
      <c r="WBQ44" s="173"/>
      <c r="WBR44" s="173"/>
      <c r="WBS44" s="173"/>
      <c r="WBT44" s="173"/>
      <c r="WBU44" s="173"/>
      <c r="WBV44" s="173"/>
      <c r="WBW44" s="173"/>
      <c r="WBX44" s="173"/>
      <c r="WBY44" s="173"/>
      <c r="WBZ44" s="173"/>
      <c r="WCA44" s="173"/>
      <c r="WCB44" s="173"/>
      <c r="WCC44" s="173"/>
      <c r="WCD44" s="173"/>
      <c r="WCE44" s="173"/>
      <c r="WCF44" s="173"/>
      <c r="WCG44" s="173"/>
      <c r="WCH44" s="173"/>
      <c r="WCI44" s="173"/>
      <c r="WCJ44" s="173"/>
      <c r="WCK44" s="173"/>
      <c r="WCL44" s="173"/>
      <c r="WCM44" s="173"/>
      <c r="WCN44" s="173"/>
      <c r="WCO44" s="173"/>
      <c r="WCP44" s="173"/>
      <c r="WCQ44" s="173"/>
      <c r="WCR44" s="173"/>
      <c r="WCS44" s="173"/>
      <c r="WCT44" s="173"/>
      <c r="WCU44" s="173"/>
      <c r="WCV44" s="173"/>
      <c r="WCW44" s="173"/>
      <c r="WCX44" s="173"/>
      <c r="WCY44" s="173"/>
      <c r="WCZ44" s="173"/>
      <c r="WDA44" s="173"/>
      <c r="WDB44" s="173"/>
      <c r="WDC44" s="173"/>
      <c r="WDD44" s="173"/>
      <c r="WDE44" s="173"/>
      <c r="WDF44" s="173"/>
      <c r="WDG44" s="173"/>
      <c r="WDH44" s="173"/>
      <c r="WDI44" s="173"/>
      <c r="WDJ44" s="173"/>
      <c r="WDK44" s="173"/>
      <c r="WDL44" s="173"/>
      <c r="WDM44" s="173"/>
      <c r="WDN44" s="173"/>
      <c r="WDO44" s="173"/>
      <c r="WDP44" s="173"/>
      <c r="WDQ44" s="173"/>
      <c r="WDR44" s="173"/>
      <c r="WDS44" s="173"/>
      <c r="WDT44" s="173"/>
      <c r="WDU44" s="173"/>
      <c r="WDV44" s="173"/>
      <c r="WDW44" s="173"/>
      <c r="WDX44" s="173"/>
      <c r="WDY44" s="173"/>
      <c r="WDZ44" s="173"/>
      <c r="WEA44" s="173"/>
      <c r="WEB44" s="173"/>
      <c r="WEC44" s="173"/>
      <c r="WED44" s="173"/>
      <c r="WEE44" s="173"/>
      <c r="WEF44" s="173"/>
      <c r="WEG44" s="173"/>
      <c r="WEH44" s="173"/>
      <c r="WEI44" s="173"/>
      <c r="WEJ44" s="173"/>
      <c r="WEK44" s="173"/>
      <c r="WEL44" s="173"/>
      <c r="WEM44" s="173"/>
      <c r="WEN44" s="173"/>
      <c r="WEO44" s="173"/>
      <c r="WEP44" s="173"/>
      <c r="WEQ44" s="173"/>
      <c r="WER44" s="173"/>
      <c r="WES44" s="173"/>
      <c r="WET44" s="173"/>
      <c r="WEU44" s="173"/>
      <c r="WEV44" s="173"/>
      <c r="WEW44" s="173"/>
      <c r="WEX44" s="173"/>
      <c r="WEY44" s="173"/>
      <c r="WEZ44" s="173"/>
      <c r="WFA44" s="173"/>
      <c r="WFB44" s="173"/>
      <c r="WFC44" s="173"/>
      <c r="WFD44" s="173"/>
      <c r="WFE44" s="173"/>
      <c r="WFF44" s="173"/>
      <c r="WFG44" s="173"/>
      <c r="WFH44" s="173"/>
      <c r="WFI44" s="173"/>
      <c r="WFJ44" s="173"/>
      <c r="WFK44" s="173"/>
      <c r="WFL44" s="173"/>
      <c r="WFM44" s="173"/>
      <c r="WFN44" s="173"/>
      <c r="WFO44" s="173"/>
      <c r="WFP44" s="173"/>
      <c r="WFQ44" s="173"/>
      <c r="WFR44" s="173"/>
      <c r="WFS44" s="173"/>
      <c r="WFT44" s="173"/>
      <c r="WFU44" s="173"/>
      <c r="WFV44" s="173"/>
      <c r="WFW44" s="173"/>
      <c r="WFX44" s="173"/>
      <c r="WFY44" s="173"/>
      <c r="WFZ44" s="173"/>
      <c r="WGA44" s="173"/>
      <c r="WGB44" s="173"/>
      <c r="WGC44" s="173"/>
      <c r="WGD44" s="173"/>
      <c r="WGE44" s="173"/>
      <c r="WGF44" s="173"/>
      <c r="WGG44" s="173"/>
      <c r="WGH44" s="173"/>
      <c r="WGI44" s="173"/>
      <c r="WGJ44" s="173"/>
      <c r="WGK44" s="173"/>
      <c r="WGL44" s="173"/>
      <c r="WGM44" s="173"/>
      <c r="WGN44" s="173"/>
      <c r="WGO44" s="173"/>
      <c r="WGP44" s="173"/>
      <c r="WGQ44" s="173"/>
      <c r="WGR44" s="173"/>
      <c r="WGS44" s="173"/>
      <c r="WGT44" s="173"/>
      <c r="WGU44" s="173"/>
      <c r="WGV44" s="173"/>
      <c r="WGW44" s="173"/>
      <c r="WGX44" s="173"/>
      <c r="WGY44" s="173"/>
      <c r="WGZ44" s="173"/>
      <c r="WHA44" s="173"/>
      <c r="WHB44" s="173"/>
      <c r="WHC44" s="173"/>
      <c r="WHD44" s="173"/>
      <c r="WHE44" s="173"/>
      <c r="WHF44" s="173"/>
      <c r="WHG44" s="173"/>
      <c r="WHH44" s="173"/>
      <c r="WHI44" s="173"/>
      <c r="WHJ44" s="173"/>
      <c r="WHK44" s="173"/>
      <c r="WHL44" s="173"/>
      <c r="WHM44" s="173"/>
      <c r="WHN44" s="173"/>
      <c r="WHO44" s="173"/>
      <c r="WHP44" s="173"/>
      <c r="WHQ44" s="173"/>
      <c r="WHR44" s="173"/>
      <c r="WHS44" s="173"/>
      <c r="WHT44" s="173"/>
      <c r="WHU44" s="173"/>
      <c r="WHV44" s="173"/>
      <c r="WHW44" s="173"/>
      <c r="WHX44" s="173"/>
      <c r="WHY44" s="173"/>
      <c r="WHZ44" s="173"/>
      <c r="WIA44" s="173"/>
      <c r="WIB44" s="173"/>
      <c r="WIC44" s="173"/>
      <c r="WID44" s="173"/>
      <c r="WIE44" s="173"/>
      <c r="WIF44" s="173"/>
      <c r="WIG44" s="173"/>
      <c r="WIH44" s="173"/>
      <c r="WII44" s="173"/>
      <c r="WIJ44" s="173"/>
      <c r="WIK44" s="173"/>
      <c r="WIL44" s="173"/>
      <c r="WIM44" s="173"/>
      <c r="WIN44" s="173"/>
      <c r="WIO44" s="173"/>
      <c r="WIP44" s="173"/>
      <c r="WIQ44" s="173"/>
      <c r="WIR44" s="173"/>
      <c r="WIS44" s="173"/>
      <c r="WIT44" s="173"/>
      <c r="WIU44" s="173"/>
      <c r="WIV44" s="173"/>
      <c r="WIW44" s="173"/>
      <c r="WIX44" s="173"/>
      <c r="WIY44" s="173"/>
      <c r="WIZ44" s="173"/>
      <c r="WJA44" s="173"/>
      <c r="WJB44" s="173"/>
      <c r="WJC44" s="173"/>
      <c r="WJD44" s="173"/>
      <c r="WJE44" s="173"/>
      <c r="WJF44" s="173"/>
      <c r="WJG44" s="173"/>
      <c r="WJH44" s="173"/>
      <c r="WJI44" s="173"/>
      <c r="WJJ44" s="173"/>
      <c r="WJK44" s="173"/>
      <c r="WJL44" s="173"/>
      <c r="WJM44" s="173"/>
      <c r="WJN44" s="173"/>
      <c r="WJO44" s="173"/>
      <c r="WJP44" s="173"/>
      <c r="WJQ44" s="173"/>
      <c r="WJR44" s="173"/>
      <c r="WJS44" s="173"/>
      <c r="WJT44" s="173"/>
      <c r="WJU44" s="173"/>
      <c r="WJV44" s="173"/>
      <c r="WJW44" s="173"/>
      <c r="WJX44" s="173"/>
      <c r="WJY44" s="173"/>
      <c r="WJZ44" s="173"/>
      <c r="WKA44" s="173"/>
      <c r="WKB44" s="173"/>
      <c r="WKC44" s="173"/>
      <c r="WKD44" s="173"/>
      <c r="WKE44" s="173"/>
      <c r="WKF44" s="173"/>
      <c r="WKG44" s="173"/>
      <c r="WKH44" s="173"/>
      <c r="WKI44" s="173"/>
      <c r="WKJ44" s="173"/>
      <c r="WKK44" s="173"/>
      <c r="WKL44" s="173"/>
      <c r="WKM44" s="173"/>
      <c r="WKN44" s="173"/>
      <c r="WKO44" s="173"/>
      <c r="WKP44" s="173"/>
      <c r="WKQ44" s="173"/>
      <c r="WKR44" s="173"/>
      <c r="WKS44" s="173"/>
      <c r="WKT44" s="173"/>
      <c r="WKU44" s="173"/>
      <c r="WKV44" s="173"/>
      <c r="WKW44" s="173"/>
      <c r="WKX44" s="173"/>
      <c r="WKY44" s="173"/>
      <c r="WKZ44" s="173"/>
      <c r="WLA44" s="173"/>
      <c r="WLB44" s="173"/>
      <c r="WLC44" s="173"/>
      <c r="WLD44" s="173"/>
      <c r="WLE44" s="173"/>
      <c r="WLF44" s="173"/>
      <c r="WLG44" s="173"/>
      <c r="WLH44" s="173"/>
      <c r="WLI44" s="173"/>
      <c r="WLJ44" s="173"/>
      <c r="WLK44" s="173"/>
      <c r="WLL44" s="173"/>
      <c r="WLM44" s="173"/>
      <c r="WLN44" s="173"/>
      <c r="WLO44" s="173"/>
      <c r="WLP44" s="173"/>
      <c r="WLQ44" s="173"/>
      <c r="WLR44" s="173"/>
      <c r="WLS44" s="173"/>
      <c r="WLT44" s="173"/>
      <c r="WLU44" s="173"/>
      <c r="WLV44" s="173"/>
      <c r="WLW44" s="173"/>
      <c r="WLX44" s="173"/>
      <c r="WLY44" s="173"/>
      <c r="WLZ44" s="173"/>
      <c r="WMA44" s="173"/>
      <c r="WMB44" s="173"/>
      <c r="WMC44" s="173"/>
      <c r="WMD44" s="173"/>
      <c r="WME44" s="173"/>
      <c r="WMF44" s="173"/>
      <c r="WMG44" s="173"/>
      <c r="WMH44" s="173"/>
      <c r="WMI44" s="173"/>
      <c r="WMJ44" s="173"/>
      <c r="WMK44" s="173"/>
      <c r="WML44" s="173"/>
      <c r="WMM44" s="173"/>
      <c r="WMN44" s="173"/>
      <c r="WMO44" s="173"/>
      <c r="WMP44" s="173"/>
      <c r="WMQ44" s="173"/>
      <c r="WMR44" s="173"/>
      <c r="WMS44" s="173"/>
      <c r="WMT44" s="173"/>
      <c r="WMU44" s="173"/>
      <c r="WMV44" s="173"/>
      <c r="WMW44" s="173"/>
      <c r="WMX44" s="173"/>
      <c r="WMY44" s="173"/>
      <c r="WMZ44" s="173"/>
      <c r="WNA44" s="173"/>
      <c r="WNB44" s="173"/>
      <c r="WNC44" s="173"/>
      <c r="WND44" s="173"/>
      <c r="WNE44" s="173"/>
      <c r="WNF44" s="173"/>
      <c r="WNG44" s="173"/>
      <c r="WNH44" s="173"/>
      <c r="WNI44" s="173"/>
      <c r="WNJ44" s="173"/>
      <c r="WNK44" s="173"/>
      <c r="WNL44" s="173"/>
      <c r="WNM44" s="173"/>
      <c r="WNN44" s="173"/>
      <c r="WNO44" s="173"/>
      <c r="WNP44" s="173"/>
      <c r="WNQ44" s="173"/>
      <c r="WNR44" s="173"/>
      <c r="WNS44" s="173"/>
      <c r="WNT44" s="173"/>
      <c r="WNU44" s="173"/>
      <c r="WNV44" s="173"/>
      <c r="WNW44" s="173"/>
      <c r="WNX44" s="173"/>
      <c r="WNY44" s="173"/>
      <c r="WNZ44" s="173"/>
      <c r="WOA44" s="173"/>
      <c r="WOB44" s="173"/>
      <c r="WOC44" s="173"/>
      <c r="WOD44" s="173"/>
      <c r="WOE44" s="173"/>
      <c r="WOF44" s="173"/>
      <c r="WOG44" s="173"/>
      <c r="WOH44" s="173"/>
      <c r="WOI44" s="173"/>
      <c r="WOJ44" s="173"/>
      <c r="WOK44" s="173"/>
      <c r="WOL44" s="173"/>
      <c r="WOM44" s="173"/>
      <c r="WON44" s="173"/>
      <c r="WOO44" s="173"/>
      <c r="WOP44" s="173"/>
      <c r="WOQ44" s="173"/>
      <c r="WOR44" s="173"/>
      <c r="WOS44" s="173"/>
      <c r="WOT44" s="173"/>
      <c r="WOU44" s="173"/>
      <c r="WOV44" s="173"/>
      <c r="WOW44" s="173"/>
      <c r="WOX44" s="173"/>
      <c r="WOY44" s="173"/>
      <c r="WOZ44" s="173"/>
      <c r="WPA44" s="173"/>
      <c r="WPB44" s="173"/>
      <c r="WPC44" s="173"/>
      <c r="WPD44" s="173"/>
      <c r="WPE44" s="173"/>
      <c r="WPF44" s="173"/>
      <c r="WPG44" s="173"/>
      <c r="WPH44" s="173"/>
      <c r="WPI44" s="173"/>
      <c r="WPJ44" s="173"/>
      <c r="WPK44" s="173"/>
      <c r="WPL44" s="173"/>
      <c r="WPM44" s="173"/>
      <c r="WPN44" s="173"/>
      <c r="WPO44" s="173"/>
      <c r="WPP44" s="173"/>
      <c r="WPQ44" s="173"/>
      <c r="WPR44" s="173"/>
      <c r="WPS44" s="173"/>
      <c r="WPT44" s="173"/>
      <c r="WPU44" s="173"/>
      <c r="WPV44" s="173"/>
      <c r="WPW44" s="173"/>
      <c r="WPX44" s="173"/>
      <c r="WPY44" s="173"/>
      <c r="WPZ44" s="173"/>
      <c r="WQA44" s="173"/>
      <c r="WQB44" s="173"/>
      <c r="WQC44" s="173"/>
      <c r="WQD44" s="173"/>
      <c r="WQE44" s="173"/>
      <c r="WQF44" s="173"/>
      <c r="WQG44" s="173"/>
      <c r="WQH44" s="173"/>
      <c r="WQI44" s="173"/>
      <c r="WQJ44" s="173"/>
      <c r="WQK44" s="173"/>
      <c r="WQL44" s="173"/>
      <c r="WQM44" s="173"/>
      <c r="WQN44" s="173"/>
      <c r="WQO44" s="173"/>
      <c r="WQP44" s="173"/>
      <c r="WQQ44" s="173"/>
      <c r="WQR44" s="173"/>
      <c r="WQS44" s="173"/>
      <c r="WQT44" s="173"/>
      <c r="WQU44" s="173"/>
      <c r="WQV44" s="173"/>
      <c r="WQW44" s="173"/>
      <c r="WQX44" s="173"/>
      <c r="WQY44" s="173"/>
      <c r="WQZ44" s="173"/>
      <c r="WRA44" s="173"/>
      <c r="WRB44" s="173"/>
      <c r="WRC44" s="173"/>
      <c r="WRD44" s="173"/>
      <c r="WRE44" s="173"/>
      <c r="WRF44" s="173"/>
      <c r="WRG44" s="173"/>
      <c r="WRH44" s="173"/>
      <c r="WRI44" s="173"/>
      <c r="WRJ44" s="173"/>
      <c r="WRK44" s="173"/>
      <c r="WRL44" s="173"/>
      <c r="WRM44" s="173"/>
      <c r="WRN44" s="173"/>
      <c r="WRO44" s="173"/>
      <c r="WRP44" s="173"/>
      <c r="WRQ44" s="173"/>
      <c r="WRR44" s="173"/>
      <c r="WRS44" s="173"/>
      <c r="WRT44" s="173"/>
      <c r="WRU44" s="173"/>
      <c r="WRV44" s="173"/>
      <c r="WRW44" s="173"/>
      <c r="WRX44" s="173"/>
      <c r="WRY44" s="173"/>
      <c r="WRZ44" s="173"/>
      <c r="WSA44" s="173"/>
      <c r="WSB44" s="173"/>
      <c r="WSC44" s="173"/>
      <c r="WSD44" s="173"/>
      <c r="WSE44" s="173"/>
      <c r="WSF44" s="173"/>
      <c r="WSG44" s="173"/>
      <c r="WSH44" s="173"/>
      <c r="WSI44" s="173"/>
      <c r="WSJ44" s="173"/>
      <c r="WSK44" s="173"/>
      <c r="WSL44" s="173"/>
      <c r="WSM44" s="173"/>
      <c r="WSN44" s="173"/>
      <c r="WSO44" s="173"/>
      <c r="WSP44" s="173"/>
      <c r="WSQ44" s="173"/>
      <c r="WSR44" s="173"/>
      <c r="WSS44" s="173"/>
      <c r="WST44" s="173"/>
      <c r="WSU44" s="173"/>
      <c r="WSV44" s="173"/>
      <c r="WSW44" s="173"/>
      <c r="WSX44" s="173"/>
      <c r="WSY44" s="173"/>
      <c r="WSZ44" s="173"/>
      <c r="WTA44" s="173"/>
      <c r="WTB44" s="173"/>
      <c r="WTC44" s="173"/>
      <c r="WTD44" s="173"/>
      <c r="WTE44" s="173"/>
      <c r="WTF44" s="173"/>
      <c r="WTG44" s="173"/>
      <c r="WTH44" s="173"/>
      <c r="WTI44" s="173"/>
      <c r="WTJ44" s="173"/>
      <c r="WTK44" s="173"/>
      <c r="WTL44" s="173"/>
      <c r="WTM44" s="173"/>
      <c r="WTN44" s="173"/>
      <c r="WTO44" s="173"/>
      <c r="WTP44" s="173"/>
      <c r="WTQ44" s="173"/>
      <c r="WTR44" s="173"/>
      <c r="WTS44" s="173"/>
      <c r="WTT44" s="173"/>
      <c r="WTU44" s="173"/>
      <c r="WTV44" s="173"/>
      <c r="WTW44" s="173"/>
      <c r="WTX44" s="173"/>
      <c r="WTY44" s="173"/>
      <c r="WTZ44" s="173"/>
      <c r="WUA44" s="173"/>
      <c r="WUB44" s="173"/>
      <c r="WUC44" s="173"/>
      <c r="WUD44" s="173"/>
      <c r="WUE44" s="173"/>
      <c r="WUF44" s="173"/>
      <c r="WUG44" s="173"/>
      <c r="WUH44" s="173"/>
      <c r="WUI44" s="173"/>
      <c r="WUJ44" s="173"/>
      <c r="WUK44" s="173"/>
      <c r="WUL44" s="173"/>
      <c r="WUM44" s="173"/>
      <c r="WUN44" s="173"/>
      <c r="WUO44" s="173"/>
      <c r="WUP44" s="173"/>
      <c r="WUQ44" s="173"/>
      <c r="WUR44" s="173"/>
      <c r="WUS44" s="173"/>
      <c r="WUT44" s="173"/>
      <c r="WUU44" s="173"/>
      <c r="WUV44" s="173"/>
      <c r="WUW44" s="173"/>
      <c r="WUX44" s="173"/>
      <c r="WUY44" s="173"/>
      <c r="WUZ44" s="173"/>
      <c r="WVA44" s="173"/>
      <c r="WVB44" s="173"/>
      <c r="WVC44" s="173"/>
      <c r="WVD44" s="173"/>
      <c r="WVE44" s="173"/>
      <c r="WVF44" s="173"/>
      <c r="WVG44" s="173"/>
      <c r="WVH44" s="173"/>
      <c r="WVI44" s="173"/>
      <c r="WVJ44" s="173"/>
      <c r="WVK44" s="173"/>
      <c r="WVL44" s="173"/>
      <c r="WVM44" s="173"/>
      <c r="WVN44" s="173"/>
      <c r="WVO44" s="173"/>
      <c r="WVP44" s="173"/>
      <c r="WVQ44" s="173"/>
      <c r="WVR44" s="173"/>
      <c r="WVS44" s="173"/>
      <c r="WVT44" s="173"/>
      <c r="WVU44" s="173"/>
      <c r="WVV44" s="173"/>
      <c r="WVW44" s="173"/>
      <c r="WVX44" s="173"/>
      <c r="WVY44" s="173"/>
      <c r="WVZ44" s="173"/>
      <c r="WWA44" s="173"/>
      <c r="WWB44" s="173"/>
      <c r="WWC44" s="173"/>
      <c r="WWD44" s="173"/>
      <c r="WWE44" s="173"/>
      <c r="WWF44" s="173"/>
      <c r="WWG44" s="173"/>
      <c r="WWH44" s="173"/>
      <c r="WWI44" s="173"/>
      <c r="WWJ44" s="173"/>
      <c r="WWK44" s="173"/>
      <c r="WWL44" s="173"/>
      <c r="WWM44" s="173"/>
      <c r="WWN44" s="173"/>
      <c r="WWO44" s="173"/>
      <c r="WWP44" s="173"/>
      <c r="WWQ44" s="173"/>
      <c r="WWR44" s="173"/>
      <c r="WWS44" s="173"/>
      <c r="WWT44" s="173"/>
      <c r="WWU44" s="173"/>
      <c r="WWV44" s="173"/>
      <c r="WWW44" s="173"/>
      <c r="WWX44" s="173"/>
      <c r="WWY44" s="173"/>
      <c r="WWZ44" s="173"/>
      <c r="WXA44" s="173"/>
      <c r="WXB44" s="173"/>
      <c r="WXC44" s="173"/>
      <c r="WXD44" s="173"/>
      <c r="WXE44" s="173"/>
      <c r="WXF44" s="173"/>
      <c r="WXG44" s="173"/>
      <c r="WXH44" s="173"/>
      <c r="WXI44" s="173"/>
      <c r="WXJ44" s="173"/>
      <c r="WXK44" s="173"/>
      <c r="WXL44" s="173"/>
      <c r="WXM44" s="173"/>
      <c r="WXN44" s="173"/>
      <c r="WXO44" s="173"/>
      <c r="WXP44" s="173"/>
      <c r="WXQ44" s="173"/>
      <c r="WXR44" s="173"/>
      <c r="WXS44" s="173"/>
      <c r="WXT44" s="173"/>
      <c r="WXU44" s="173"/>
      <c r="WXV44" s="173"/>
      <c r="WXW44" s="173"/>
      <c r="WXX44" s="173"/>
      <c r="WXY44" s="173"/>
      <c r="WXZ44" s="173"/>
      <c r="WYA44" s="173"/>
      <c r="WYB44" s="173"/>
      <c r="WYC44" s="173"/>
      <c r="WYD44" s="173"/>
      <c r="WYE44" s="173"/>
      <c r="WYF44" s="173"/>
      <c r="WYG44" s="173"/>
      <c r="WYH44" s="173"/>
      <c r="WYI44" s="173"/>
      <c r="WYJ44" s="173"/>
      <c r="WYK44" s="173"/>
      <c r="WYL44" s="173"/>
      <c r="WYM44" s="173"/>
      <c r="WYN44" s="173"/>
      <c r="WYO44" s="173"/>
      <c r="WYP44" s="173"/>
      <c r="WYQ44" s="173"/>
      <c r="WYR44" s="173"/>
      <c r="WYS44" s="173"/>
      <c r="WYT44" s="173"/>
      <c r="WYU44" s="173"/>
      <c r="WYV44" s="173"/>
      <c r="WYW44" s="173"/>
      <c r="WYX44" s="173"/>
      <c r="WYY44" s="173"/>
      <c r="WYZ44" s="173"/>
      <c r="WZA44" s="173"/>
      <c r="WZB44" s="173"/>
      <c r="WZC44" s="173"/>
      <c r="WZD44" s="173"/>
      <c r="WZE44" s="173"/>
      <c r="WZF44" s="173"/>
      <c r="WZG44" s="173"/>
      <c r="WZH44" s="173"/>
      <c r="WZI44" s="173"/>
      <c r="WZJ44" s="173"/>
      <c r="WZK44" s="173"/>
      <c r="WZL44" s="173"/>
      <c r="WZM44" s="173"/>
      <c r="WZN44" s="173"/>
      <c r="WZO44" s="173"/>
      <c r="WZP44" s="173"/>
      <c r="WZQ44" s="173"/>
      <c r="WZR44" s="173"/>
      <c r="WZS44" s="173"/>
      <c r="WZT44" s="173"/>
      <c r="WZU44" s="173"/>
      <c r="WZV44" s="173"/>
      <c r="WZW44" s="173"/>
      <c r="WZX44" s="173"/>
      <c r="WZY44" s="173"/>
      <c r="WZZ44" s="173"/>
      <c r="XAA44" s="173"/>
      <c r="XAB44" s="173"/>
      <c r="XAC44" s="173"/>
      <c r="XAD44" s="173"/>
      <c r="XAE44" s="173"/>
      <c r="XAF44" s="173"/>
      <c r="XAG44" s="173"/>
      <c r="XAH44" s="173"/>
      <c r="XAI44" s="173"/>
      <c r="XAJ44" s="173"/>
      <c r="XAK44" s="173"/>
      <c r="XAL44" s="173"/>
      <c r="XAM44" s="173"/>
      <c r="XAN44" s="173"/>
      <c r="XAO44" s="173"/>
      <c r="XAP44" s="173"/>
      <c r="XAQ44" s="173"/>
      <c r="XAR44" s="173"/>
      <c r="XAS44" s="173"/>
      <c r="XAT44" s="173"/>
      <c r="XAU44" s="173"/>
      <c r="XAV44" s="173"/>
      <c r="XAW44" s="173"/>
      <c r="XAX44" s="173"/>
      <c r="XAY44" s="173"/>
      <c r="XAZ44" s="173"/>
      <c r="XBA44" s="173"/>
      <c r="XBB44" s="173"/>
      <c r="XBC44" s="173"/>
      <c r="XBD44" s="173"/>
      <c r="XBE44" s="173"/>
      <c r="XBF44" s="173"/>
      <c r="XBG44" s="173"/>
      <c r="XBH44" s="173"/>
      <c r="XBI44" s="173"/>
      <c r="XBJ44" s="173"/>
      <c r="XBK44" s="173"/>
      <c r="XBL44" s="173"/>
      <c r="XBM44" s="173"/>
      <c r="XBN44" s="173"/>
      <c r="XBO44" s="173"/>
      <c r="XBP44" s="173"/>
      <c r="XBQ44" s="173"/>
      <c r="XBR44" s="173"/>
      <c r="XBS44" s="173"/>
      <c r="XBT44" s="173"/>
      <c r="XBU44" s="173"/>
      <c r="XBV44" s="173"/>
      <c r="XBW44" s="173"/>
      <c r="XBX44" s="173"/>
      <c r="XBY44" s="173"/>
      <c r="XBZ44" s="173"/>
      <c r="XCA44" s="173"/>
      <c r="XCB44" s="173"/>
      <c r="XCC44" s="173"/>
      <c r="XCD44" s="173"/>
      <c r="XCE44" s="173"/>
      <c r="XCF44" s="173"/>
      <c r="XCG44" s="173"/>
      <c r="XCH44" s="173"/>
      <c r="XCI44" s="173"/>
      <c r="XCJ44" s="173"/>
      <c r="XCK44" s="173"/>
      <c r="XCL44" s="173"/>
      <c r="XCM44" s="173"/>
      <c r="XCN44" s="173"/>
      <c r="XCO44" s="173"/>
      <c r="XCP44" s="173"/>
      <c r="XCQ44" s="173"/>
      <c r="XCR44" s="173"/>
      <c r="XCS44" s="173"/>
      <c r="XCT44" s="173"/>
      <c r="XCU44" s="173"/>
      <c r="XCV44" s="173"/>
      <c r="XCW44" s="173"/>
      <c r="XCX44" s="173"/>
      <c r="XCY44" s="173"/>
      <c r="XCZ44" s="173"/>
      <c r="XDA44" s="173"/>
      <c r="XDB44" s="173"/>
      <c r="XDC44" s="173"/>
      <c r="XDD44" s="173"/>
      <c r="XDE44" s="173"/>
      <c r="XDF44" s="173"/>
      <c r="XDG44" s="173"/>
      <c r="XDH44" s="173"/>
      <c r="XDI44" s="173"/>
      <c r="XDJ44" s="173"/>
      <c r="XDK44" s="173"/>
      <c r="XDL44" s="173"/>
      <c r="XDM44" s="173"/>
      <c r="XDN44" s="173"/>
      <c r="XDO44" s="173"/>
      <c r="XDP44" s="173"/>
      <c r="XDQ44" s="173"/>
      <c r="XDR44" s="173"/>
      <c r="XDS44" s="173"/>
      <c r="XDT44" s="173"/>
      <c r="XDU44" s="173"/>
      <c r="XDV44" s="173"/>
      <c r="XDW44" s="173"/>
      <c r="XDX44" s="173"/>
      <c r="XDY44" s="173"/>
      <c r="XDZ44" s="173"/>
      <c r="XEA44" s="173"/>
      <c r="XEB44" s="173"/>
      <c r="XEC44" s="173"/>
      <c r="XED44" s="173"/>
      <c r="XEE44" s="173"/>
      <c r="XEF44" s="173"/>
      <c r="XEG44" s="173"/>
      <c r="XEH44" s="173"/>
      <c r="XEI44" s="173"/>
      <c r="XEJ44" s="173"/>
      <c r="XEK44" s="173"/>
      <c r="XEL44" s="173"/>
      <c r="XEM44" s="173"/>
      <c r="XEN44" s="173"/>
      <c r="XEO44" s="173"/>
      <c r="XEP44" s="173"/>
      <c r="XEQ44" s="173"/>
      <c r="XER44" s="173"/>
      <c r="XES44" s="173"/>
      <c r="XET44" s="173"/>
      <c r="XEU44" s="173"/>
      <c r="XEV44" s="173"/>
      <c r="XEW44" s="173"/>
      <c r="XEX44" s="173"/>
      <c r="XEY44" s="173"/>
      <c r="XEZ44" s="173"/>
      <c r="XFA44" s="173"/>
      <c r="XFB44" s="173"/>
      <c r="XFC44" s="173"/>
      <c r="XFD44" s="173"/>
    </row>
    <row r="45" spans="1:16 9984:16384">
      <c r="C45" s="192" t="s">
        <v>218</v>
      </c>
      <c r="E45" s="265">
        <v>8.9999999999999993E-3</v>
      </c>
      <c r="F45" s="266">
        <v>0</v>
      </c>
      <c r="G45" s="266">
        <v>8.0000000000000002E-3</v>
      </c>
      <c r="H45" s="266">
        <v>7.0000000000000001E-3</v>
      </c>
      <c r="I45" s="266">
        <v>0.01</v>
      </c>
      <c r="J45" s="266">
        <v>0.01</v>
      </c>
      <c r="K45" s="202">
        <v>8.9999999999999993E-3</v>
      </c>
      <c r="L45" s="202">
        <v>8.9999999999999993E-3</v>
      </c>
      <c r="M45" s="202">
        <v>8.9999999999999993E-3</v>
      </c>
      <c r="N45" s="202">
        <v>8.9999999999999993E-3</v>
      </c>
      <c r="O45" s="202">
        <v>8.9999999999999993E-3</v>
      </c>
      <c r="NSZ45" s="173"/>
      <c r="NTA45" s="173"/>
      <c r="NTB45" s="173"/>
      <c r="NTC45" s="173"/>
      <c r="NTD45" s="173"/>
      <c r="NTE45" s="173"/>
      <c r="NTF45" s="173"/>
      <c r="NTG45" s="173"/>
      <c r="NTH45" s="173"/>
      <c r="NTI45" s="173"/>
      <c r="NTJ45" s="173"/>
      <c r="NTK45" s="173"/>
      <c r="NTL45" s="173"/>
      <c r="NTM45" s="173"/>
      <c r="NTN45" s="173"/>
      <c r="NTO45" s="173"/>
      <c r="NTP45" s="173"/>
      <c r="NTQ45" s="173"/>
      <c r="NTR45" s="173"/>
      <c r="NTS45" s="173"/>
      <c r="NTT45" s="173"/>
      <c r="NTU45" s="173"/>
      <c r="NTV45" s="173"/>
      <c r="NTW45" s="173"/>
      <c r="NTX45" s="173"/>
      <c r="NTY45" s="173"/>
      <c r="NTZ45" s="173"/>
      <c r="NUA45" s="173"/>
      <c r="NUB45" s="173"/>
      <c r="NUC45" s="173"/>
      <c r="NUD45" s="173"/>
      <c r="NUE45" s="173"/>
      <c r="NUF45" s="173"/>
      <c r="NUG45" s="173"/>
      <c r="NUH45" s="173"/>
      <c r="NUI45" s="173"/>
      <c r="NUJ45" s="173"/>
      <c r="NUK45" s="173"/>
      <c r="NUL45" s="173"/>
      <c r="NUM45" s="173"/>
      <c r="NUN45" s="173"/>
      <c r="NUO45" s="173"/>
      <c r="NUP45" s="173"/>
      <c r="NUQ45" s="173"/>
      <c r="NUR45" s="173"/>
      <c r="NUS45" s="173"/>
      <c r="NUT45" s="173"/>
      <c r="NUU45" s="173"/>
      <c r="NUV45" s="173"/>
      <c r="NUW45" s="173"/>
      <c r="NUX45" s="173"/>
      <c r="NUY45" s="173"/>
      <c r="NUZ45" s="173"/>
      <c r="NVA45" s="173"/>
      <c r="NVB45" s="173"/>
      <c r="NVC45" s="173"/>
      <c r="NVD45" s="173"/>
      <c r="NVE45" s="173"/>
      <c r="NVF45" s="173"/>
      <c r="NVG45" s="173"/>
      <c r="NVH45" s="173"/>
      <c r="NVI45" s="173"/>
      <c r="NVJ45" s="173"/>
      <c r="NVK45" s="173"/>
      <c r="NVL45" s="173"/>
      <c r="NVM45" s="173"/>
      <c r="NVN45" s="173"/>
      <c r="NVO45" s="173"/>
      <c r="NVP45" s="173"/>
      <c r="NVQ45" s="173"/>
      <c r="NVR45" s="173"/>
      <c r="NVS45" s="173"/>
      <c r="NVT45" s="173"/>
      <c r="NVU45" s="173"/>
      <c r="NVV45" s="173"/>
      <c r="NVW45" s="173"/>
      <c r="NVX45" s="173"/>
      <c r="NVY45" s="173"/>
      <c r="NVZ45" s="173"/>
      <c r="NWA45" s="173"/>
      <c r="NWB45" s="173"/>
      <c r="NWC45" s="173"/>
      <c r="NWD45" s="173"/>
      <c r="NWE45" s="173"/>
      <c r="NWF45" s="173"/>
      <c r="NWG45" s="173"/>
      <c r="NWH45" s="173"/>
      <c r="NWI45" s="173"/>
      <c r="NWJ45" s="173"/>
      <c r="NWK45" s="173"/>
      <c r="NWL45" s="173"/>
      <c r="NWM45" s="173"/>
      <c r="NWN45" s="173"/>
      <c r="NWO45" s="173"/>
      <c r="NWP45" s="173"/>
      <c r="NWQ45" s="173"/>
      <c r="NWR45" s="173"/>
      <c r="NWS45" s="173"/>
      <c r="NWT45" s="173"/>
      <c r="NWU45" s="173"/>
      <c r="NWV45" s="173"/>
      <c r="NWW45" s="173"/>
      <c r="NWX45" s="173"/>
      <c r="NWY45" s="173"/>
      <c r="NWZ45" s="173"/>
      <c r="NXA45" s="173"/>
      <c r="NXB45" s="173"/>
      <c r="NXC45" s="173"/>
      <c r="NXD45" s="173"/>
      <c r="NXE45" s="173"/>
      <c r="NXF45" s="173"/>
      <c r="NXG45" s="173"/>
      <c r="NXH45" s="173"/>
      <c r="NXI45" s="173"/>
      <c r="NXJ45" s="173"/>
      <c r="NXK45" s="173"/>
      <c r="NXL45" s="173"/>
      <c r="NXM45" s="173"/>
      <c r="NXN45" s="173"/>
      <c r="NXO45" s="173"/>
      <c r="NXP45" s="173"/>
      <c r="NXQ45" s="173"/>
      <c r="NXR45" s="173"/>
      <c r="NXS45" s="173"/>
      <c r="NXT45" s="173"/>
      <c r="NXU45" s="173"/>
      <c r="NXV45" s="173"/>
      <c r="NXW45" s="173"/>
      <c r="NXX45" s="173"/>
      <c r="NXY45" s="173"/>
      <c r="NXZ45" s="173"/>
      <c r="NYA45" s="173"/>
      <c r="NYB45" s="173"/>
      <c r="NYC45" s="173"/>
      <c r="NYD45" s="173"/>
      <c r="NYE45" s="173"/>
      <c r="NYF45" s="173"/>
      <c r="NYG45" s="173"/>
      <c r="NYH45" s="173"/>
      <c r="NYI45" s="173"/>
      <c r="NYJ45" s="173"/>
      <c r="NYK45" s="173"/>
      <c r="NYL45" s="173"/>
      <c r="NYM45" s="173"/>
      <c r="NYN45" s="173"/>
      <c r="NYO45" s="173"/>
      <c r="NYP45" s="173"/>
      <c r="NYQ45" s="173"/>
      <c r="NYR45" s="173"/>
      <c r="NYS45" s="173"/>
      <c r="NYT45" s="173"/>
      <c r="NYU45" s="173"/>
      <c r="NYV45" s="173"/>
      <c r="NYW45" s="173"/>
      <c r="NYX45" s="173"/>
      <c r="NYY45" s="173"/>
      <c r="NYZ45" s="173"/>
      <c r="NZA45" s="173"/>
      <c r="NZB45" s="173"/>
      <c r="NZC45" s="173"/>
      <c r="NZD45" s="173"/>
      <c r="NZE45" s="173"/>
      <c r="NZF45" s="173"/>
      <c r="NZG45" s="173"/>
      <c r="NZH45" s="173"/>
      <c r="NZI45" s="173"/>
      <c r="NZJ45" s="173"/>
      <c r="NZK45" s="173"/>
      <c r="NZL45" s="173"/>
      <c r="NZM45" s="173"/>
      <c r="NZN45" s="173"/>
      <c r="NZO45" s="173"/>
      <c r="NZP45" s="173"/>
      <c r="NZQ45" s="173"/>
      <c r="NZR45" s="173"/>
      <c r="NZS45" s="173"/>
      <c r="NZT45" s="173"/>
      <c r="NZU45" s="173"/>
      <c r="NZV45" s="173"/>
      <c r="NZW45" s="173"/>
      <c r="NZX45" s="173"/>
      <c r="NZY45" s="173"/>
      <c r="NZZ45" s="173"/>
      <c r="OAA45" s="173"/>
      <c r="OAB45" s="173"/>
      <c r="OAC45" s="173"/>
      <c r="OAD45" s="173"/>
      <c r="OAE45" s="173"/>
      <c r="OAF45" s="173"/>
      <c r="OAG45" s="173"/>
      <c r="OAH45" s="173"/>
      <c r="OAI45" s="173"/>
      <c r="OAJ45" s="173"/>
      <c r="OAK45" s="173"/>
      <c r="OAL45" s="173"/>
      <c r="OAM45" s="173"/>
      <c r="OAN45" s="173"/>
      <c r="OAO45" s="173"/>
      <c r="OAP45" s="173"/>
      <c r="OAQ45" s="173"/>
      <c r="OAR45" s="173"/>
      <c r="OAS45" s="173"/>
      <c r="OAT45" s="173"/>
      <c r="OAU45" s="173"/>
      <c r="OAV45" s="173"/>
      <c r="OAW45" s="173"/>
      <c r="OAX45" s="173"/>
      <c r="OAY45" s="173"/>
      <c r="OAZ45" s="173"/>
      <c r="OBA45" s="173"/>
      <c r="OBB45" s="173"/>
      <c r="OBC45" s="173"/>
      <c r="OBD45" s="173"/>
      <c r="OBE45" s="173"/>
      <c r="OBF45" s="173"/>
      <c r="OBG45" s="173"/>
      <c r="OBH45" s="173"/>
      <c r="OBI45" s="173"/>
      <c r="OBJ45" s="173"/>
      <c r="OBK45" s="173"/>
      <c r="OBL45" s="173"/>
      <c r="OBM45" s="173"/>
      <c r="OBN45" s="173"/>
      <c r="OBO45" s="173"/>
      <c r="OBP45" s="173"/>
      <c r="OBQ45" s="173"/>
      <c r="OBR45" s="173"/>
      <c r="OBS45" s="173"/>
      <c r="OBT45" s="173"/>
      <c r="OBU45" s="173"/>
      <c r="OBV45" s="173"/>
      <c r="OBW45" s="173"/>
      <c r="OBX45" s="173"/>
      <c r="OBY45" s="173"/>
      <c r="OBZ45" s="173"/>
      <c r="OCA45" s="173"/>
      <c r="OCB45" s="173"/>
      <c r="OCC45" s="173"/>
      <c r="OCD45" s="173"/>
      <c r="OCE45" s="173"/>
      <c r="OCF45" s="173"/>
      <c r="OCG45" s="173"/>
      <c r="OCH45" s="173"/>
      <c r="OCI45" s="173"/>
      <c r="OCJ45" s="173"/>
      <c r="OCK45" s="173"/>
      <c r="OCL45" s="173"/>
      <c r="OCM45" s="173"/>
      <c r="OCN45" s="173"/>
      <c r="OCO45" s="173"/>
      <c r="OCP45" s="173"/>
      <c r="OCQ45" s="173"/>
      <c r="OCR45" s="173"/>
      <c r="OCS45" s="173"/>
      <c r="OCT45" s="173"/>
      <c r="OCU45" s="173"/>
      <c r="OCV45" s="173"/>
      <c r="OCW45" s="173"/>
      <c r="OCX45" s="173"/>
      <c r="OCY45" s="173"/>
      <c r="OCZ45" s="173"/>
      <c r="ODA45" s="173"/>
      <c r="ODB45" s="173"/>
      <c r="ODC45" s="173"/>
      <c r="ODD45" s="173"/>
      <c r="ODE45" s="173"/>
      <c r="ODF45" s="173"/>
      <c r="ODG45" s="173"/>
      <c r="ODH45" s="173"/>
      <c r="ODI45" s="173"/>
      <c r="ODJ45" s="173"/>
      <c r="ODK45" s="173"/>
      <c r="ODL45" s="173"/>
      <c r="ODM45" s="173"/>
      <c r="ODN45" s="173"/>
      <c r="ODO45" s="173"/>
      <c r="ODP45" s="173"/>
      <c r="ODQ45" s="173"/>
      <c r="ODR45" s="173"/>
      <c r="ODS45" s="173"/>
      <c r="ODT45" s="173"/>
      <c r="ODU45" s="173"/>
      <c r="ODV45" s="173"/>
      <c r="ODW45" s="173"/>
      <c r="ODX45" s="173"/>
      <c r="ODY45" s="173"/>
      <c r="ODZ45" s="173"/>
      <c r="OEA45" s="173"/>
      <c r="OEB45" s="173"/>
      <c r="OEC45" s="173"/>
      <c r="OED45" s="173"/>
      <c r="OEE45" s="173"/>
      <c r="OEF45" s="173"/>
      <c r="OEG45" s="173"/>
      <c r="OEH45" s="173"/>
      <c r="OEI45" s="173"/>
      <c r="OEJ45" s="173"/>
      <c r="OEK45" s="173"/>
      <c r="OEL45" s="173"/>
      <c r="OEM45" s="173"/>
      <c r="OEN45" s="173"/>
      <c r="OEO45" s="173"/>
      <c r="OEP45" s="173"/>
      <c r="OEQ45" s="173"/>
      <c r="OER45" s="173"/>
      <c r="OES45" s="173"/>
      <c r="OET45" s="173"/>
      <c r="OEU45" s="173"/>
      <c r="OEV45" s="173"/>
      <c r="OEW45" s="173"/>
      <c r="OEX45" s="173"/>
      <c r="OEY45" s="173"/>
      <c r="OEZ45" s="173"/>
      <c r="OFA45" s="173"/>
      <c r="OFB45" s="173"/>
      <c r="OFC45" s="173"/>
      <c r="OFD45" s="173"/>
      <c r="OFE45" s="173"/>
      <c r="OFF45" s="173"/>
      <c r="OFG45" s="173"/>
      <c r="OFH45" s="173"/>
      <c r="OFI45" s="173"/>
      <c r="OFJ45" s="173"/>
      <c r="OFK45" s="173"/>
      <c r="OFL45" s="173"/>
      <c r="OFM45" s="173"/>
      <c r="OFN45" s="173"/>
      <c r="OFO45" s="173"/>
      <c r="OFP45" s="173"/>
      <c r="OFQ45" s="173"/>
      <c r="OFR45" s="173"/>
      <c r="OFS45" s="173"/>
      <c r="OFT45" s="173"/>
      <c r="OFU45" s="173"/>
      <c r="OFV45" s="173"/>
      <c r="OFW45" s="173"/>
      <c r="OFX45" s="173"/>
      <c r="OFY45" s="173"/>
      <c r="OFZ45" s="173"/>
      <c r="OGA45" s="173"/>
      <c r="OGB45" s="173"/>
      <c r="OGC45" s="173"/>
      <c r="OGD45" s="173"/>
      <c r="OGE45" s="173"/>
      <c r="OGF45" s="173"/>
      <c r="OGG45" s="173"/>
      <c r="OGH45" s="173"/>
      <c r="OGI45" s="173"/>
      <c r="OGJ45" s="173"/>
      <c r="OGK45" s="173"/>
      <c r="OGL45" s="173"/>
      <c r="OGM45" s="173"/>
      <c r="OGN45" s="173"/>
      <c r="OGO45" s="173"/>
      <c r="OGP45" s="173"/>
      <c r="OGQ45" s="173"/>
      <c r="OGR45" s="173"/>
      <c r="OGS45" s="173"/>
      <c r="OGT45" s="173"/>
      <c r="OGU45" s="173"/>
      <c r="OGV45" s="173"/>
      <c r="OGW45" s="173"/>
      <c r="OGX45" s="173"/>
      <c r="OGY45" s="173"/>
      <c r="OGZ45" s="173"/>
      <c r="OHA45" s="173"/>
      <c r="OHB45" s="173"/>
      <c r="OHC45" s="173"/>
      <c r="OHD45" s="173"/>
      <c r="OHE45" s="173"/>
      <c r="OHF45" s="173"/>
      <c r="OHG45" s="173"/>
      <c r="OHH45" s="173"/>
      <c r="OHI45" s="173"/>
      <c r="OHJ45" s="173"/>
      <c r="OHK45" s="173"/>
      <c r="OHL45" s="173"/>
      <c r="OHM45" s="173"/>
      <c r="OHN45" s="173"/>
      <c r="OHO45" s="173"/>
      <c r="OHP45" s="173"/>
      <c r="OHQ45" s="173"/>
      <c r="OHR45" s="173"/>
      <c r="OHS45" s="173"/>
      <c r="OHT45" s="173"/>
      <c r="OHU45" s="173"/>
      <c r="OHV45" s="173"/>
      <c r="OHW45" s="173"/>
      <c r="OHX45" s="173"/>
      <c r="OHY45" s="173"/>
      <c r="OHZ45" s="173"/>
      <c r="OIA45" s="173"/>
      <c r="OIB45" s="173"/>
      <c r="OIC45" s="173"/>
      <c r="OID45" s="173"/>
      <c r="OIE45" s="173"/>
      <c r="OIF45" s="173"/>
      <c r="OIG45" s="173"/>
      <c r="OIH45" s="173"/>
      <c r="OII45" s="173"/>
      <c r="OIJ45" s="173"/>
      <c r="OIK45" s="173"/>
      <c r="OIL45" s="173"/>
      <c r="OIM45" s="173"/>
      <c r="OIN45" s="173"/>
      <c r="OIO45" s="173"/>
      <c r="OIP45" s="173"/>
      <c r="OIQ45" s="173"/>
      <c r="OIR45" s="173"/>
      <c r="OIS45" s="173"/>
      <c r="OIT45" s="173"/>
      <c r="OIU45" s="173"/>
      <c r="OIV45" s="173"/>
      <c r="OIW45" s="173"/>
      <c r="OIX45" s="173"/>
      <c r="OIY45" s="173"/>
      <c r="OIZ45" s="173"/>
      <c r="OJA45" s="173"/>
      <c r="OJB45" s="173"/>
      <c r="OJC45" s="173"/>
      <c r="OJD45" s="173"/>
      <c r="OJE45" s="173"/>
      <c r="OJF45" s="173"/>
      <c r="OJG45" s="173"/>
      <c r="OJH45" s="173"/>
      <c r="OJI45" s="173"/>
      <c r="OJJ45" s="173"/>
      <c r="OJK45" s="173"/>
      <c r="OJL45" s="173"/>
      <c r="OJM45" s="173"/>
      <c r="OJN45" s="173"/>
      <c r="OJO45" s="173"/>
      <c r="OJP45" s="173"/>
      <c r="OJQ45" s="173"/>
      <c r="OJR45" s="173"/>
      <c r="OJS45" s="173"/>
      <c r="OJT45" s="173"/>
      <c r="OJU45" s="173"/>
      <c r="OJV45" s="173"/>
      <c r="OJW45" s="173"/>
      <c r="OJX45" s="173"/>
      <c r="OJY45" s="173"/>
      <c r="OJZ45" s="173"/>
      <c r="OKA45" s="173"/>
      <c r="OKB45" s="173"/>
      <c r="OKC45" s="173"/>
      <c r="OKD45" s="173"/>
      <c r="OKE45" s="173"/>
      <c r="OKF45" s="173"/>
      <c r="OKG45" s="173"/>
      <c r="OKH45" s="173"/>
      <c r="OKI45" s="173"/>
      <c r="OKJ45" s="173"/>
      <c r="OKK45" s="173"/>
      <c r="OKL45" s="173"/>
      <c r="OKM45" s="173"/>
      <c r="OKN45" s="173"/>
      <c r="OKO45" s="173"/>
      <c r="OKP45" s="173"/>
      <c r="OKQ45" s="173"/>
      <c r="OKR45" s="173"/>
      <c r="OKS45" s="173"/>
      <c r="OKT45" s="173"/>
      <c r="OKU45" s="173"/>
      <c r="OKV45" s="173"/>
      <c r="OKW45" s="173"/>
      <c r="OKX45" s="173"/>
      <c r="OKY45" s="173"/>
      <c r="OKZ45" s="173"/>
      <c r="OLA45" s="173"/>
      <c r="OLB45" s="173"/>
      <c r="OLC45" s="173"/>
      <c r="OLD45" s="173"/>
      <c r="OLE45" s="173"/>
      <c r="OLF45" s="173"/>
      <c r="OLG45" s="173"/>
      <c r="OLH45" s="173"/>
      <c r="OLI45" s="173"/>
      <c r="OLJ45" s="173"/>
      <c r="OLK45" s="173"/>
      <c r="OLL45" s="173"/>
      <c r="OLM45" s="173"/>
      <c r="OLN45" s="173"/>
      <c r="OLO45" s="173"/>
      <c r="OLP45" s="173"/>
      <c r="OLQ45" s="173"/>
      <c r="OLR45" s="173"/>
      <c r="OLS45" s="173"/>
      <c r="OLT45" s="173"/>
      <c r="OLU45" s="173"/>
      <c r="OLV45" s="173"/>
      <c r="OLW45" s="173"/>
      <c r="OLX45" s="173"/>
      <c r="OLY45" s="173"/>
      <c r="OLZ45" s="173"/>
      <c r="OMA45" s="173"/>
      <c r="OMB45" s="173"/>
      <c r="OMC45" s="173"/>
      <c r="OMD45" s="173"/>
      <c r="OME45" s="173"/>
      <c r="OMF45" s="173"/>
      <c r="OMG45" s="173"/>
      <c r="OMH45" s="173"/>
      <c r="OMI45" s="173"/>
      <c r="OMJ45" s="173"/>
      <c r="OMK45" s="173"/>
      <c r="OML45" s="173"/>
      <c r="OMM45" s="173"/>
      <c r="OMN45" s="173"/>
      <c r="OMO45" s="173"/>
      <c r="OMP45" s="173"/>
      <c r="OMQ45" s="173"/>
      <c r="OMR45" s="173"/>
      <c r="OMS45" s="173"/>
      <c r="OMT45" s="173"/>
      <c r="OMU45" s="173"/>
      <c r="OMV45" s="173"/>
      <c r="OMW45" s="173"/>
      <c r="OMX45" s="173"/>
      <c r="OMY45" s="173"/>
      <c r="OMZ45" s="173"/>
      <c r="ONA45" s="173"/>
      <c r="ONB45" s="173"/>
      <c r="ONC45" s="173"/>
      <c r="OND45" s="173"/>
      <c r="ONE45" s="173"/>
      <c r="ONF45" s="173"/>
      <c r="ONG45" s="173"/>
      <c r="ONH45" s="173"/>
      <c r="ONI45" s="173"/>
      <c r="ONJ45" s="173"/>
      <c r="ONK45" s="173"/>
      <c r="ONL45" s="173"/>
      <c r="ONM45" s="173"/>
      <c r="ONN45" s="173"/>
      <c r="ONO45" s="173"/>
      <c r="ONP45" s="173"/>
      <c r="ONQ45" s="173"/>
      <c r="ONR45" s="173"/>
      <c r="ONS45" s="173"/>
      <c r="ONT45" s="173"/>
      <c r="ONU45" s="173"/>
      <c r="ONV45" s="173"/>
      <c r="ONW45" s="173"/>
      <c r="ONX45" s="173"/>
      <c r="ONY45" s="173"/>
      <c r="ONZ45" s="173"/>
      <c r="OOA45" s="173"/>
      <c r="OOB45" s="173"/>
      <c r="OOC45" s="173"/>
      <c r="OOD45" s="173"/>
      <c r="OOE45" s="173"/>
      <c r="OOF45" s="173"/>
      <c r="OOG45" s="173"/>
      <c r="OOH45" s="173"/>
      <c r="OOI45" s="173"/>
      <c r="OOJ45" s="173"/>
      <c r="OOK45" s="173"/>
      <c r="OOL45" s="173"/>
      <c r="OOM45" s="173"/>
      <c r="OON45" s="173"/>
      <c r="OOO45" s="173"/>
      <c r="OOP45" s="173"/>
      <c r="OOQ45" s="173"/>
      <c r="OOR45" s="173"/>
      <c r="OOS45" s="173"/>
      <c r="OOT45" s="173"/>
      <c r="OOU45" s="173"/>
      <c r="OOV45" s="173"/>
      <c r="OOW45" s="173"/>
      <c r="OOX45" s="173"/>
      <c r="OOY45" s="173"/>
      <c r="OOZ45" s="173"/>
      <c r="OPA45" s="173"/>
      <c r="OPB45" s="173"/>
      <c r="OPC45" s="173"/>
      <c r="OPD45" s="173"/>
      <c r="OPE45" s="173"/>
      <c r="OPF45" s="173"/>
      <c r="OPG45" s="173"/>
      <c r="OPH45" s="173"/>
      <c r="OPI45" s="173"/>
      <c r="OPJ45" s="173"/>
      <c r="OPK45" s="173"/>
      <c r="OPL45" s="173"/>
      <c r="OPM45" s="173"/>
      <c r="OPN45" s="173"/>
      <c r="OPO45" s="173"/>
      <c r="OPP45" s="173"/>
      <c r="OPQ45" s="173"/>
      <c r="OPR45" s="173"/>
      <c r="OPS45" s="173"/>
      <c r="OPT45" s="173"/>
      <c r="OPU45" s="173"/>
      <c r="OPV45" s="173"/>
      <c r="OPW45" s="173"/>
      <c r="OPX45" s="173"/>
      <c r="OPY45" s="173"/>
      <c r="OPZ45" s="173"/>
      <c r="OQA45" s="173"/>
      <c r="OQB45" s="173"/>
      <c r="OQC45" s="173"/>
      <c r="OQD45" s="173"/>
      <c r="OQE45" s="173"/>
      <c r="OQF45" s="173"/>
      <c r="OQG45" s="173"/>
      <c r="OQH45" s="173"/>
      <c r="OQI45" s="173"/>
      <c r="OQJ45" s="173"/>
      <c r="OQK45" s="173"/>
      <c r="OQL45" s="173"/>
      <c r="OQM45" s="173"/>
      <c r="OQN45" s="173"/>
      <c r="OQO45" s="173"/>
      <c r="OQP45" s="173"/>
      <c r="OQQ45" s="173"/>
      <c r="OQR45" s="173"/>
      <c r="OQS45" s="173"/>
      <c r="OQT45" s="173"/>
      <c r="OQU45" s="173"/>
      <c r="OQV45" s="173"/>
      <c r="OQW45" s="173"/>
      <c r="OQX45" s="173"/>
      <c r="OQY45" s="173"/>
      <c r="OQZ45" s="173"/>
      <c r="ORA45" s="173"/>
      <c r="ORB45" s="173"/>
      <c r="ORC45" s="173"/>
      <c r="ORD45" s="173"/>
      <c r="ORE45" s="173"/>
      <c r="ORF45" s="173"/>
      <c r="ORG45" s="173"/>
      <c r="ORH45" s="173"/>
      <c r="ORI45" s="173"/>
      <c r="ORJ45" s="173"/>
      <c r="ORK45" s="173"/>
      <c r="ORL45" s="173"/>
      <c r="ORM45" s="173"/>
      <c r="ORN45" s="173"/>
      <c r="ORO45" s="173"/>
      <c r="ORP45" s="173"/>
      <c r="ORQ45" s="173"/>
      <c r="ORR45" s="173"/>
      <c r="ORS45" s="173"/>
      <c r="ORT45" s="173"/>
      <c r="ORU45" s="173"/>
      <c r="ORV45" s="173"/>
      <c r="ORW45" s="173"/>
      <c r="ORX45" s="173"/>
      <c r="ORY45" s="173"/>
      <c r="ORZ45" s="173"/>
      <c r="OSA45" s="173"/>
      <c r="OSB45" s="173"/>
      <c r="OSC45" s="173"/>
      <c r="OSD45" s="173"/>
      <c r="OSE45" s="173"/>
      <c r="OSF45" s="173"/>
      <c r="OSG45" s="173"/>
      <c r="OSH45" s="173"/>
      <c r="OSI45" s="173"/>
      <c r="OSJ45" s="173"/>
      <c r="OSK45" s="173"/>
      <c r="OSL45" s="173"/>
      <c r="OSM45" s="173"/>
      <c r="OSN45" s="173"/>
      <c r="OSO45" s="173"/>
      <c r="OSP45" s="173"/>
      <c r="OSQ45" s="173"/>
      <c r="OSR45" s="173"/>
      <c r="OSS45" s="173"/>
      <c r="OST45" s="173"/>
      <c r="OSU45" s="173"/>
      <c r="OSV45" s="173"/>
      <c r="OSW45" s="173"/>
      <c r="OSX45" s="173"/>
      <c r="OSY45" s="173"/>
      <c r="OSZ45" s="173"/>
      <c r="OTA45" s="173"/>
      <c r="OTB45" s="173"/>
      <c r="OTC45" s="173"/>
      <c r="OTD45" s="173"/>
      <c r="OTE45" s="173"/>
      <c r="OTF45" s="173"/>
      <c r="OTG45" s="173"/>
      <c r="OTH45" s="173"/>
      <c r="OTI45" s="173"/>
      <c r="OTJ45" s="173"/>
      <c r="OTK45" s="173"/>
      <c r="OTL45" s="173"/>
      <c r="OTM45" s="173"/>
      <c r="OTN45" s="173"/>
      <c r="OTO45" s="173"/>
      <c r="OTP45" s="173"/>
      <c r="OTQ45" s="173"/>
      <c r="OTR45" s="173"/>
      <c r="OTS45" s="173"/>
      <c r="OTT45" s="173"/>
      <c r="OTU45" s="173"/>
      <c r="OTV45" s="173"/>
      <c r="OTW45" s="173"/>
      <c r="OTX45" s="173"/>
      <c r="OTY45" s="173"/>
      <c r="OTZ45" s="173"/>
      <c r="OUA45" s="173"/>
      <c r="OUB45" s="173"/>
      <c r="OUC45" s="173"/>
      <c r="OUD45" s="173"/>
      <c r="OUE45" s="173"/>
      <c r="OUF45" s="173"/>
      <c r="OUG45" s="173"/>
      <c r="OUH45" s="173"/>
      <c r="OUI45" s="173"/>
      <c r="OUJ45" s="173"/>
      <c r="OUK45" s="173"/>
      <c r="OUL45" s="173"/>
      <c r="OUM45" s="173"/>
      <c r="OUN45" s="173"/>
      <c r="OUO45" s="173"/>
      <c r="OUP45" s="173"/>
      <c r="OUQ45" s="173"/>
      <c r="OUR45" s="173"/>
      <c r="OUS45" s="173"/>
      <c r="OUT45" s="173"/>
      <c r="OUU45" s="173"/>
      <c r="OUV45" s="173"/>
      <c r="OUW45" s="173"/>
      <c r="OUX45" s="173"/>
      <c r="OUY45" s="173"/>
      <c r="OUZ45" s="173"/>
      <c r="OVA45" s="173"/>
      <c r="OVB45" s="173"/>
      <c r="OVC45" s="173"/>
      <c r="OVD45" s="173"/>
      <c r="OVE45" s="173"/>
      <c r="OVF45" s="173"/>
      <c r="OVG45" s="173"/>
      <c r="OVH45" s="173"/>
      <c r="OVI45" s="173"/>
      <c r="OVJ45" s="173"/>
      <c r="OVK45" s="173"/>
      <c r="OVL45" s="173"/>
      <c r="OVM45" s="173"/>
      <c r="OVN45" s="173"/>
      <c r="OVO45" s="173"/>
      <c r="OVP45" s="173"/>
      <c r="OVQ45" s="173"/>
      <c r="OVR45" s="173"/>
      <c r="OVS45" s="173"/>
      <c r="OVT45" s="173"/>
      <c r="OVU45" s="173"/>
      <c r="OVV45" s="173"/>
      <c r="OVW45" s="173"/>
      <c r="OVX45" s="173"/>
      <c r="OVY45" s="173"/>
      <c r="OVZ45" s="173"/>
      <c r="OWA45" s="173"/>
      <c r="OWB45" s="173"/>
      <c r="OWC45" s="173"/>
      <c r="OWD45" s="173"/>
      <c r="OWE45" s="173"/>
      <c r="OWF45" s="173"/>
      <c r="OWG45" s="173"/>
      <c r="OWH45" s="173"/>
      <c r="OWI45" s="173"/>
      <c r="OWJ45" s="173"/>
      <c r="OWK45" s="173"/>
      <c r="OWL45" s="173"/>
      <c r="OWM45" s="173"/>
      <c r="OWN45" s="173"/>
      <c r="OWO45" s="173"/>
      <c r="OWP45" s="173"/>
      <c r="OWQ45" s="173"/>
      <c r="OWR45" s="173"/>
      <c r="OWS45" s="173"/>
      <c r="OWT45" s="173"/>
      <c r="OWU45" s="173"/>
      <c r="OWV45" s="173"/>
      <c r="OWW45" s="173"/>
      <c r="OWX45" s="173"/>
      <c r="OWY45" s="173"/>
      <c r="OWZ45" s="173"/>
      <c r="OXA45" s="173"/>
      <c r="OXB45" s="173"/>
      <c r="OXC45" s="173"/>
      <c r="OXD45" s="173"/>
      <c r="OXE45" s="173"/>
      <c r="OXF45" s="173"/>
      <c r="OXG45" s="173"/>
      <c r="OXH45" s="173"/>
      <c r="OXI45" s="173"/>
      <c r="OXJ45" s="173"/>
      <c r="OXK45" s="173"/>
      <c r="OXL45" s="173"/>
      <c r="OXM45" s="173"/>
      <c r="OXN45" s="173"/>
      <c r="OXO45" s="173"/>
      <c r="OXP45" s="173"/>
      <c r="OXQ45" s="173"/>
      <c r="OXR45" s="173"/>
      <c r="OXS45" s="173"/>
      <c r="OXT45" s="173"/>
      <c r="OXU45" s="173"/>
      <c r="OXV45" s="173"/>
      <c r="OXW45" s="173"/>
      <c r="OXX45" s="173"/>
      <c r="OXY45" s="173"/>
      <c r="OXZ45" s="173"/>
      <c r="OYA45" s="173"/>
      <c r="OYB45" s="173"/>
      <c r="OYC45" s="173"/>
      <c r="OYD45" s="173"/>
      <c r="OYE45" s="173"/>
      <c r="OYF45" s="173"/>
      <c r="OYG45" s="173"/>
      <c r="OYH45" s="173"/>
      <c r="OYI45" s="173"/>
      <c r="OYJ45" s="173"/>
      <c r="OYK45" s="173"/>
      <c r="OYL45" s="173"/>
      <c r="OYM45" s="173"/>
      <c r="OYN45" s="173"/>
      <c r="OYO45" s="173"/>
      <c r="OYP45" s="173"/>
      <c r="OYQ45" s="173"/>
      <c r="OYR45" s="173"/>
      <c r="OYS45" s="173"/>
      <c r="OYT45" s="173"/>
      <c r="OYU45" s="173"/>
      <c r="OYV45" s="173"/>
      <c r="OYW45" s="173"/>
      <c r="OYX45" s="173"/>
      <c r="OYY45" s="173"/>
      <c r="OYZ45" s="173"/>
      <c r="OZA45" s="173"/>
      <c r="OZB45" s="173"/>
      <c r="OZC45" s="173"/>
      <c r="OZD45" s="173"/>
      <c r="OZE45" s="173"/>
      <c r="OZF45" s="173"/>
      <c r="OZG45" s="173"/>
      <c r="OZH45" s="173"/>
      <c r="OZI45" s="173"/>
      <c r="OZJ45" s="173"/>
      <c r="OZK45" s="173"/>
      <c r="OZL45" s="173"/>
      <c r="OZM45" s="173"/>
      <c r="OZN45" s="173"/>
      <c r="OZO45" s="173"/>
      <c r="OZP45" s="173"/>
      <c r="OZQ45" s="173"/>
      <c r="OZR45" s="173"/>
      <c r="OZS45" s="173"/>
      <c r="OZT45" s="173"/>
      <c r="OZU45" s="173"/>
      <c r="OZV45" s="173"/>
      <c r="OZW45" s="173"/>
      <c r="OZX45" s="173"/>
      <c r="OZY45" s="173"/>
      <c r="OZZ45" s="173"/>
      <c r="PAA45" s="173"/>
      <c r="PAB45" s="173"/>
      <c r="PAC45" s="173"/>
      <c r="PAD45" s="173"/>
      <c r="PAE45" s="173"/>
      <c r="PAF45" s="173"/>
      <c r="PAG45" s="173"/>
      <c r="PAH45" s="173"/>
      <c r="PAI45" s="173"/>
      <c r="PAJ45" s="173"/>
      <c r="PAK45" s="173"/>
      <c r="PAL45" s="173"/>
      <c r="PAM45" s="173"/>
      <c r="PAN45" s="173"/>
      <c r="PAO45" s="173"/>
      <c r="PAP45" s="173"/>
      <c r="PAQ45" s="173"/>
      <c r="PAR45" s="173"/>
      <c r="PAS45" s="173"/>
      <c r="PAT45" s="173"/>
      <c r="PAU45" s="173"/>
      <c r="PAV45" s="173"/>
      <c r="PAW45" s="173"/>
      <c r="PAX45" s="173"/>
      <c r="PAY45" s="173"/>
      <c r="PAZ45" s="173"/>
      <c r="PBA45" s="173"/>
      <c r="PBB45" s="173"/>
      <c r="PBC45" s="173"/>
      <c r="PBD45" s="173"/>
      <c r="PBE45" s="173"/>
      <c r="PBF45" s="173"/>
      <c r="PBG45" s="173"/>
      <c r="PBH45" s="173"/>
      <c r="PBI45" s="173"/>
      <c r="PBJ45" s="173"/>
      <c r="PBK45" s="173"/>
      <c r="PBL45" s="173"/>
      <c r="PBM45" s="173"/>
      <c r="PBN45" s="173"/>
      <c r="PBO45" s="173"/>
      <c r="PBP45" s="173"/>
      <c r="PBQ45" s="173"/>
      <c r="PBR45" s="173"/>
      <c r="PBS45" s="173"/>
      <c r="PBT45" s="173"/>
      <c r="PBU45" s="173"/>
      <c r="PBV45" s="173"/>
      <c r="PBW45" s="173"/>
      <c r="PBX45" s="173"/>
      <c r="PBY45" s="173"/>
      <c r="PBZ45" s="173"/>
      <c r="PCA45" s="173"/>
      <c r="PCB45" s="173"/>
      <c r="PCC45" s="173"/>
      <c r="PCD45" s="173"/>
      <c r="PCE45" s="173"/>
      <c r="PCF45" s="173"/>
      <c r="PCG45" s="173"/>
      <c r="PCH45" s="173"/>
      <c r="PCI45" s="173"/>
      <c r="PCJ45" s="173"/>
      <c r="PCK45" s="173"/>
      <c r="PCL45" s="173"/>
      <c r="PCM45" s="173"/>
      <c r="PCN45" s="173"/>
      <c r="PCO45" s="173"/>
      <c r="PCP45" s="173"/>
      <c r="PCQ45" s="173"/>
      <c r="PCR45" s="173"/>
      <c r="PCS45" s="173"/>
      <c r="PCT45" s="173"/>
      <c r="PCU45" s="173"/>
      <c r="PCV45" s="173"/>
      <c r="PCW45" s="173"/>
      <c r="PCX45" s="173"/>
      <c r="PCY45" s="173"/>
      <c r="PCZ45" s="173"/>
      <c r="PDA45" s="173"/>
      <c r="PDB45" s="173"/>
      <c r="PDC45" s="173"/>
      <c r="PDD45" s="173"/>
      <c r="PDE45" s="173"/>
      <c r="PDF45" s="173"/>
      <c r="PDG45" s="173"/>
      <c r="PDH45" s="173"/>
      <c r="PDI45" s="173"/>
      <c r="PDJ45" s="173"/>
      <c r="PDK45" s="173"/>
      <c r="PDL45" s="173"/>
      <c r="PDM45" s="173"/>
      <c r="PDN45" s="173"/>
      <c r="PDO45" s="173"/>
      <c r="PDP45" s="173"/>
      <c r="PDQ45" s="173"/>
      <c r="PDR45" s="173"/>
      <c r="PDS45" s="173"/>
      <c r="PDT45" s="173"/>
      <c r="PDU45" s="173"/>
      <c r="PDV45" s="173"/>
      <c r="PDW45" s="173"/>
      <c r="PDX45" s="173"/>
      <c r="PDY45" s="173"/>
      <c r="PDZ45" s="173"/>
      <c r="PEA45" s="173"/>
      <c r="PEB45" s="173"/>
      <c r="PEC45" s="173"/>
      <c r="PED45" s="173"/>
      <c r="PEE45" s="173"/>
      <c r="PEF45" s="173"/>
      <c r="PEG45" s="173"/>
      <c r="PEH45" s="173"/>
      <c r="PEI45" s="173"/>
      <c r="PEJ45" s="173"/>
      <c r="PEK45" s="173"/>
      <c r="PEL45" s="173"/>
      <c r="PEM45" s="173"/>
      <c r="PEN45" s="173"/>
      <c r="PEO45" s="173"/>
      <c r="PEP45" s="173"/>
      <c r="PEQ45" s="173"/>
      <c r="PER45" s="173"/>
      <c r="PES45" s="173"/>
      <c r="PET45" s="173"/>
      <c r="PEU45" s="173"/>
      <c r="PEV45" s="173"/>
      <c r="PEW45" s="173"/>
      <c r="PEX45" s="173"/>
      <c r="PEY45" s="173"/>
      <c r="PEZ45" s="173"/>
      <c r="PFA45" s="173"/>
      <c r="PFB45" s="173"/>
      <c r="PFC45" s="173"/>
      <c r="PFD45" s="173"/>
      <c r="PFE45" s="173"/>
      <c r="PFF45" s="173"/>
      <c r="PFG45" s="173"/>
      <c r="PFH45" s="173"/>
      <c r="PFI45" s="173"/>
      <c r="PFJ45" s="173"/>
      <c r="PFK45" s="173"/>
      <c r="PFL45" s="173"/>
      <c r="PFM45" s="173"/>
      <c r="PFN45" s="173"/>
      <c r="PFO45" s="173"/>
      <c r="PFP45" s="173"/>
      <c r="PFQ45" s="173"/>
      <c r="PFR45" s="173"/>
      <c r="PFS45" s="173"/>
      <c r="PFT45" s="173"/>
      <c r="PFU45" s="173"/>
      <c r="PFV45" s="173"/>
      <c r="PFW45" s="173"/>
      <c r="PFX45" s="173"/>
      <c r="PFY45" s="173"/>
      <c r="PFZ45" s="173"/>
      <c r="PGA45" s="173"/>
      <c r="PGB45" s="173"/>
      <c r="PGC45" s="173"/>
      <c r="PGD45" s="173"/>
      <c r="PGE45" s="173"/>
      <c r="PGF45" s="173"/>
      <c r="PGG45" s="173"/>
      <c r="PGH45" s="173"/>
      <c r="PGI45" s="173"/>
      <c r="PGJ45" s="173"/>
      <c r="PGK45" s="173"/>
      <c r="PGL45" s="173"/>
      <c r="PGM45" s="173"/>
      <c r="PGN45" s="173"/>
      <c r="PGO45" s="173"/>
      <c r="PGP45" s="173"/>
      <c r="PGQ45" s="173"/>
      <c r="PGR45" s="173"/>
      <c r="PGS45" s="173"/>
      <c r="PGT45" s="173"/>
      <c r="PGU45" s="173"/>
      <c r="PGV45" s="173"/>
      <c r="PGW45" s="173"/>
      <c r="PGX45" s="173"/>
      <c r="PGY45" s="173"/>
      <c r="PGZ45" s="173"/>
      <c r="PHA45" s="173"/>
      <c r="PHB45" s="173"/>
      <c r="PHC45" s="173"/>
      <c r="PHD45" s="173"/>
      <c r="PHE45" s="173"/>
      <c r="PHF45" s="173"/>
      <c r="PHG45" s="173"/>
      <c r="PHH45" s="173"/>
      <c r="PHI45" s="173"/>
      <c r="PHJ45" s="173"/>
      <c r="PHK45" s="173"/>
      <c r="PHL45" s="173"/>
      <c r="PHM45" s="173"/>
      <c r="PHN45" s="173"/>
      <c r="PHO45" s="173"/>
      <c r="PHP45" s="173"/>
      <c r="PHQ45" s="173"/>
      <c r="PHR45" s="173"/>
      <c r="PHS45" s="173"/>
      <c r="PHT45" s="173"/>
      <c r="PHU45" s="173"/>
      <c r="PHV45" s="173"/>
      <c r="PHW45" s="173"/>
      <c r="PHX45" s="173"/>
      <c r="PHY45" s="173"/>
      <c r="PHZ45" s="173"/>
      <c r="PIA45" s="173"/>
      <c r="PIB45" s="173"/>
      <c r="PIC45" s="173"/>
      <c r="PID45" s="173"/>
      <c r="PIE45" s="173"/>
      <c r="PIF45" s="173"/>
      <c r="PIG45" s="173"/>
      <c r="PIH45" s="173"/>
      <c r="PII45" s="173"/>
      <c r="PIJ45" s="173"/>
      <c r="PIK45" s="173"/>
      <c r="PIL45" s="173"/>
      <c r="PIM45" s="173"/>
      <c r="PIN45" s="173"/>
      <c r="PIO45" s="173"/>
      <c r="PIP45" s="173"/>
      <c r="PIQ45" s="173"/>
      <c r="PIR45" s="173"/>
      <c r="PIS45" s="173"/>
      <c r="PIT45" s="173"/>
      <c r="PIU45" s="173"/>
      <c r="PIV45" s="173"/>
      <c r="PIW45" s="173"/>
      <c r="PIX45" s="173"/>
      <c r="PIY45" s="173"/>
      <c r="PIZ45" s="173"/>
      <c r="PJA45" s="173"/>
      <c r="PJB45" s="173"/>
      <c r="PJC45" s="173"/>
      <c r="PJD45" s="173"/>
      <c r="PJE45" s="173"/>
      <c r="PJF45" s="173"/>
      <c r="PJG45" s="173"/>
      <c r="PJH45" s="173"/>
      <c r="PJI45" s="173"/>
      <c r="PJJ45" s="173"/>
      <c r="PJK45" s="173"/>
      <c r="PJL45" s="173"/>
      <c r="PJM45" s="173"/>
      <c r="PJN45" s="173"/>
      <c r="PJO45" s="173"/>
      <c r="PJP45" s="173"/>
      <c r="PJQ45" s="173"/>
      <c r="PJR45" s="173"/>
      <c r="PJS45" s="173"/>
      <c r="PJT45" s="173"/>
      <c r="PJU45" s="173"/>
      <c r="PJV45" s="173"/>
      <c r="PJW45" s="173"/>
      <c r="PJX45" s="173"/>
      <c r="PJY45" s="173"/>
      <c r="PJZ45" s="173"/>
      <c r="PKA45" s="173"/>
      <c r="PKB45" s="173"/>
      <c r="PKC45" s="173"/>
      <c r="PKD45" s="173"/>
      <c r="PKE45" s="173"/>
      <c r="PKF45" s="173"/>
      <c r="PKG45" s="173"/>
      <c r="PKH45" s="173"/>
      <c r="PKI45" s="173"/>
      <c r="PKJ45" s="173"/>
      <c r="PKK45" s="173"/>
      <c r="PKL45" s="173"/>
      <c r="PKM45" s="173"/>
      <c r="PKN45" s="173"/>
      <c r="PKO45" s="173"/>
      <c r="PKP45" s="173"/>
      <c r="PKQ45" s="173"/>
      <c r="PKR45" s="173"/>
      <c r="PKS45" s="173"/>
      <c r="PKT45" s="173"/>
      <c r="PKU45" s="173"/>
      <c r="PKV45" s="173"/>
      <c r="PKW45" s="173"/>
      <c r="PKX45" s="173"/>
      <c r="PKY45" s="173"/>
      <c r="PKZ45" s="173"/>
      <c r="PLA45" s="173"/>
      <c r="PLB45" s="173"/>
      <c r="PLC45" s="173"/>
      <c r="PLD45" s="173"/>
      <c r="PLE45" s="173"/>
      <c r="PLF45" s="173"/>
      <c r="PLG45" s="173"/>
      <c r="PLH45" s="173"/>
      <c r="PLI45" s="173"/>
      <c r="PLJ45" s="173"/>
      <c r="PLK45" s="173"/>
      <c r="PLL45" s="173"/>
      <c r="PLM45" s="173"/>
      <c r="PLN45" s="173"/>
      <c r="PLO45" s="173"/>
      <c r="PLP45" s="173"/>
      <c r="PLQ45" s="173"/>
      <c r="PLR45" s="173"/>
      <c r="PLS45" s="173"/>
      <c r="PLT45" s="173"/>
      <c r="PLU45" s="173"/>
      <c r="PLV45" s="173"/>
      <c r="PLW45" s="173"/>
      <c r="PLX45" s="173"/>
      <c r="PLY45" s="173"/>
      <c r="PLZ45" s="173"/>
      <c r="PMA45" s="173"/>
      <c r="PMB45" s="173"/>
      <c r="PMC45" s="173"/>
      <c r="PMD45" s="173"/>
      <c r="PME45" s="173"/>
      <c r="PMF45" s="173"/>
      <c r="PMG45" s="173"/>
      <c r="PMH45" s="173"/>
      <c r="PMI45" s="173"/>
      <c r="PMJ45" s="173"/>
      <c r="PMK45" s="173"/>
      <c r="PML45" s="173"/>
      <c r="PMM45" s="173"/>
      <c r="PMN45" s="173"/>
      <c r="PMO45" s="173"/>
      <c r="PMP45" s="173"/>
      <c r="PMQ45" s="173"/>
      <c r="PMR45" s="173"/>
      <c r="PMS45" s="173"/>
      <c r="PMT45" s="173"/>
      <c r="PMU45" s="173"/>
      <c r="PMV45" s="173"/>
      <c r="PMW45" s="173"/>
      <c r="PMX45" s="173"/>
      <c r="PMY45" s="173"/>
      <c r="PMZ45" s="173"/>
      <c r="PNA45" s="173"/>
      <c r="PNB45" s="173"/>
      <c r="PNC45" s="173"/>
      <c r="PND45" s="173"/>
      <c r="PNE45" s="173"/>
      <c r="PNF45" s="173"/>
      <c r="PNG45" s="173"/>
      <c r="PNH45" s="173"/>
      <c r="PNI45" s="173"/>
      <c r="PNJ45" s="173"/>
      <c r="PNK45" s="173"/>
      <c r="PNL45" s="173"/>
      <c r="PNM45" s="173"/>
      <c r="PNN45" s="173"/>
      <c r="PNO45" s="173"/>
      <c r="PNP45" s="173"/>
      <c r="PNQ45" s="173"/>
      <c r="PNR45" s="173"/>
      <c r="PNS45" s="173"/>
      <c r="PNT45" s="173"/>
      <c r="PNU45" s="173"/>
      <c r="PNV45" s="173"/>
      <c r="PNW45" s="173"/>
      <c r="PNX45" s="173"/>
      <c r="PNY45" s="173"/>
      <c r="PNZ45" s="173"/>
      <c r="POA45" s="173"/>
      <c r="POB45" s="173"/>
      <c r="POC45" s="173"/>
      <c r="POD45" s="173"/>
      <c r="POE45" s="173"/>
      <c r="POF45" s="173"/>
      <c r="POG45" s="173"/>
      <c r="POH45" s="173"/>
      <c r="POI45" s="173"/>
      <c r="POJ45" s="173"/>
      <c r="POK45" s="173"/>
      <c r="POL45" s="173"/>
      <c r="POM45" s="173"/>
      <c r="PON45" s="173"/>
      <c r="POO45" s="173"/>
      <c r="POP45" s="173"/>
      <c r="POQ45" s="173"/>
      <c r="POR45" s="173"/>
      <c r="POS45" s="173"/>
      <c r="POT45" s="173"/>
      <c r="POU45" s="173"/>
      <c r="POV45" s="173"/>
      <c r="POW45" s="173"/>
      <c r="POX45" s="173"/>
      <c r="POY45" s="173"/>
      <c r="POZ45" s="173"/>
      <c r="PPA45" s="173"/>
      <c r="PPB45" s="173"/>
      <c r="PPC45" s="173"/>
      <c r="PPD45" s="173"/>
      <c r="PPE45" s="173"/>
      <c r="PPF45" s="173"/>
      <c r="PPG45" s="173"/>
      <c r="PPH45" s="173"/>
      <c r="PPI45" s="173"/>
      <c r="PPJ45" s="173"/>
      <c r="PPK45" s="173"/>
      <c r="PPL45" s="173"/>
      <c r="PPM45" s="173"/>
      <c r="PPN45" s="173"/>
      <c r="PPO45" s="173"/>
      <c r="PPP45" s="173"/>
      <c r="PPQ45" s="173"/>
      <c r="PPR45" s="173"/>
      <c r="PPS45" s="173"/>
      <c r="PPT45" s="173"/>
      <c r="PPU45" s="173"/>
      <c r="PPV45" s="173"/>
      <c r="PPW45" s="173"/>
      <c r="PPX45" s="173"/>
      <c r="PPY45" s="173"/>
      <c r="PPZ45" s="173"/>
      <c r="PQA45" s="173"/>
      <c r="PQB45" s="173"/>
      <c r="PQC45" s="173"/>
      <c r="PQD45" s="173"/>
      <c r="PQE45" s="173"/>
      <c r="PQF45" s="173"/>
      <c r="PQG45" s="173"/>
      <c r="PQH45" s="173"/>
      <c r="PQI45" s="173"/>
      <c r="PQJ45" s="173"/>
      <c r="PQK45" s="173"/>
      <c r="PQL45" s="173"/>
      <c r="PQM45" s="173"/>
      <c r="PQN45" s="173"/>
      <c r="PQO45" s="173"/>
      <c r="PQP45" s="173"/>
      <c r="PQQ45" s="173"/>
      <c r="PQR45" s="173"/>
      <c r="PQS45" s="173"/>
      <c r="PQT45" s="173"/>
      <c r="PQU45" s="173"/>
      <c r="PQV45" s="173"/>
      <c r="PQW45" s="173"/>
      <c r="PQX45" s="173"/>
      <c r="PQY45" s="173"/>
      <c r="PQZ45" s="173"/>
      <c r="PRA45" s="173"/>
      <c r="PRB45" s="173"/>
      <c r="PRC45" s="173"/>
      <c r="PRD45" s="173"/>
      <c r="PRE45" s="173"/>
      <c r="PRF45" s="173"/>
      <c r="PRG45" s="173"/>
      <c r="PRH45" s="173"/>
      <c r="PRI45" s="173"/>
      <c r="PRJ45" s="173"/>
      <c r="PRK45" s="173"/>
      <c r="PRL45" s="173"/>
      <c r="PRM45" s="173"/>
      <c r="PRN45" s="173"/>
      <c r="PRO45" s="173"/>
      <c r="PRP45" s="173"/>
      <c r="PRQ45" s="173"/>
      <c r="PRR45" s="173"/>
      <c r="PRS45" s="173"/>
      <c r="PRT45" s="173"/>
      <c r="PRU45" s="173"/>
      <c r="PRV45" s="173"/>
      <c r="PRW45" s="173"/>
      <c r="PRX45" s="173"/>
      <c r="PRY45" s="173"/>
      <c r="PRZ45" s="173"/>
      <c r="PSA45" s="173"/>
      <c r="PSB45" s="173"/>
      <c r="PSC45" s="173"/>
      <c r="PSD45" s="173"/>
      <c r="PSE45" s="173"/>
      <c r="PSF45" s="173"/>
      <c r="PSG45" s="173"/>
      <c r="PSH45" s="173"/>
      <c r="PSI45" s="173"/>
      <c r="PSJ45" s="173"/>
      <c r="PSK45" s="173"/>
      <c r="PSL45" s="173"/>
      <c r="PSM45" s="173"/>
      <c r="PSN45" s="173"/>
      <c r="PSO45" s="173"/>
      <c r="PSP45" s="173"/>
      <c r="PSQ45" s="173"/>
      <c r="PSR45" s="173"/>
      <c r="PSS45" s="173"/>
      <c r="PST45" s="173"/>
      <c r="PSU45" s="173"/>
      <c r="PSV45" s="173"/>
      <c r="PSW45" s="173"/>
      <c r="PSX45" s="173"/>
      <c r="PSY45" s="173"/>
      <c r="PSZ45" s="173"/>
      <c r="PTA45" s="173"/>
      <c r="PTB45" s="173"/>
      <c r="PTC45" s="173"/>
      <c r="PTD45" s="173"/>
      <c r="PTE45" s="173"/>
      <c r="PTF45" s="173"/>
      <c r="PTG45" s="173"/>
      <c r="PTH45" s="173"/>
      <c r="PTI45" s="173"/>
      <c r="PTJ45" s="173"/>
      <c r="PTK45" s="173"/>
      <c r="PTL45" s="173"/>
      <c r="PTM45" s="173"/>
      <c r="PTN45" s="173"/>
      <c r="PTO45" s="173"/>
      <c r="PTP45" s="173"/>
      <c r="PTQ45" s="173"/>
      <c r="PTR45" s="173"/>
      <c r="PTS45" s="173"/>
      <c r="PTT45" s="173"/>
      <c r="PTU45" s="173"/>
      <c r="PTV45" s="173"/>
      <c r="PTW45" s="173"/>
      <c r="PTX45" s="173"/>
      <c r="PTY45" s="173"/>
      <c r="PTZ45" s="173"/>
      <c r="PUA45" s="173"/>
      <c r="PUB45" s="173"/>
      <c r="PUC45" s="173"/>
      <c r="PUD45" s="173"/>
      <c r="PUE45" s="173"/>
      <c r="PUF45" s="173"/>
      <c r="PUG45" s="173"/>
      <c r="PUH45" s="173"/>
      <c r="PUI45" s="173"/>
      <c r="PUJ45" s="173"/>
      <c r="PUK45" s="173"/>
      <c r="PUL45" s="173"/>
      <c r="PUM45" s="173"/>
      <c r="PUN45" s="173"/>
      <c r="PUO45" s="173"/>
      <c r="PUP45" s="173"/>
      <c r="PUQ45" s="173"/>
      <c r="PUR45" s="173"/>
      <c r="PUS45" s="173"/>
      <c r="PUT45" s="173"/>
      <c r="PUU45" s="173"/>
      <c r="PUV45" s="173"/>
      <c r="PUW45" s="173"/>
      <c r="PUX45" s="173"/>
      <c r="PUY45" s="173"/>
      <c r="PUZ45" s="173"/>
      <c r="PVA45" s="173"/>
      <c r="PVB45" s="173"/>
      <c r="PVC45" s="173"/>
      <c r="PVD45" s="173"/>
      <c r="PVE45" s="173"/>
      <c r="PVF45" s="173"/>
      <c r="PVG45" s="173"/>
      <c r="PVH45" s="173"/>
      <c r="PVI45" s="173"/>
      <c r="PVJ45" s="173"/>
      <c r="PVK45" s="173"/>
      <c r="PVL45" s="173"/>
      <c r="PVM45" s="173"/>
      <c r="PVN45" s="173"/>
      <c r="PVO45" s="173"/>
      <c r="PVP45" s="173"/>
      <c r="PVQ45" s="173"/>
      <c r="PVR45" s="173"/>
      <c r="PVS45" s="173"/>
      <c r="PVT45" s="173"/>
      <c r="PVU45" s="173"/>
      <c r="PVV45" s="173"/>
      <c r="PVW45" s="173"/>
      <c r="PVX45" s="173"/>
      <c r="PVY45" s="173"/>
      <c r="PVZ45" s="173"/>
      <c r="PWA45" s="173"/>
      <c r="PWB45" s="173"/>
      <c r="PWC45" s="173"/>
      <c r="PWD45" s="173"/>
      <c r="PWE45" s="173"/>
      <c r="PWF45" s="173"/>
      <c r="PWG45" s="173"/>
      <c r="PWH45" s="173"/>
      <c r="PWI45" s="173"/>
      <c r="PWJ45" s="173"/>
      <c r="PWK45" s="173"/>
      <c r="PWL45" s="173"/>
      <c r="PWM45" s="173"/>
      <c r="PWN45" s="173"/>
      <c r="PWO45" s="173"/>
      <c r="PWP45" s="173"/>
      <c r="PWQ45" s="173"/>
      <c r="PWR45" s="173"/>
      <c r="PWS45" s="173"/>
      <c r="PWT45" s="173"/>
      <c r="PWU45" s="173"/>
      <c r="PWV45" s="173"/>
      <c r="PWW45" s="173"/>
      <c r="PWX45" s="173"/>
      <c r="PWY45" s="173"/>
      <c r="PWZ45" s="173"/>
      <c r="PXA45" s="173"/>
      <c r="PXB45" s="173"/>
      <c r="PXC45" s="173"/>
      <c r="PXD45" s="173"/>
      <c r="PXE45" s="173"/>
      <c r="PXF45" s="173"/>
      <c r="PXG45" s="173"/>
      <c r="PXH45" s="173"/>
      <c r="PXI45" s="173"/>
      <c r="PXJ45" s="173"/>
      <c r="PXK45" s="173"/>
      <c r="PXL45" s="173"/>
      <c r="PXM45" s="173"/>
      <c r="PXN45" s="173"/>
      <c r="PXO45" s="173"/>
      <c r="PXP45" s="173"/>
      <c r="PXQ45" s="173"/>
      <c r="PXR45" s="173"/>
      <c r="PXS45" s="173"/>
      <c r="PXT45" s="173"/>
      <c r="PXU45" s="173"/>
      <c r="PXV45" s="173"/>
      <c r="PXW45" s="173"/>
      <c r="PXX45" s="173"/>
      <c r="PXY45" s="173"/>
      <c r="PXZ45" s="173"/>
      <c r="PYA45" s="173"/>
      <c r="PYB45" s="173"/>
      <c r="PYC45" s="173"/>
      <c r="PYD45" s="173"/>
      <c r="PYE45" s="173"/>
      <c r="PYF45" s="173"/>
      <c r="PYG45" s="173"/>
      <c r="PYH45" s="173"/>
      <c r="PYI45" s="173"/>
      <c r="PYJ45" s="173"/>
      <c r="PYK45" s="173"/>
      <c r="PYL45" s="173"/>
      <c r="PYM45" s="173"/>
      <c r="PYN45" s="173"/>
      <c r="PYO45" s="173"/>
      <c r="PYP45" s="173"/>
      <c r="PYQ45" s="173"/>
      <c r="PYR45" s="173"/>
      <c r="PYS45" s="173"/>
      <c r="PYT45" s="173"/>
      <c r="PYU45" s="173"/>
      <c r="PYV45" s="173"/>
      <c r="PYW45" s="173"/>
      <c r="PYX45" s="173"/>
      <c r="PYY45" s="173"/>
      <c r="PYZ45" s="173"/>
      <c r="PZA45" s="173"/>
      <c r="PZB45" s="173"/>
      <c r="PZC45" s="173"/>
      <c r="PZD45" s="173"/>
      <c r="PZE45" s="173"/>
      <c r="PZF45" s="173"/>
      <c r="PZG45" s="173"/>
      <c r="PZH45" s="173"/>
      <c r="PZI45" s="173"/>
      <c r="PZJ45" s="173"/>
      <c r="PZK45" s="173"/>
      <c r="PZL45" s="173"/>
      <c r="PZM45" s="173"/>
      <c r="PZN45" s="173"/>
      <c r="PZO45" s="173"/>
      <c r="PZP45" s="173"/>
      <c r="PZQ45" s="173"/>
      <c r="PZR45" s="173"/>
      <c r="PZS45" s="173"/>
      <c r="PZT45" s="173"/>
      <c r="PZU45" s="173"/>
      <c r="PZV45" s="173"/>
      <c r="PZW45" s="173"/>
      <c r="PZX45" s="173"/>
      <c r="PZY45" s="173"/>
      <c r="PZZ45" s="173"/>
      <c r="QAA45" s="173"/>
      <c r="QAB45" s="173"/>
      <c r="QAC45" s="173"/>
      <c r="QAD45" s="173"/>
      <c r="QAE45" s="173"/>
      <c r="QAF45" s="173"/>
      <c r="QAG45" s="173"/>
      <c r="QAH45" s="173"/>
      <c r="QAI45" s="173"/>
      <c r="QAJ45" s="173"/>
      <c r="QAK45" s="173"/>
      <c r="QAL45" s="173"/>
      <c r="QAM45" s="173"/>
      <c r="QAN45" s="173"/>
      <c r="QAO45" s="173"/>
      <c r="QAP45" s="173"/>
      <c r="QAQ45" s="173"/>
      <c r="QAR45" s="173"/>
      <c r="QAS45" s="173"/>
      <c r="QAT45" s="173"/>
      <c r="QAU45" s="173"/>
      <c r="QAV45" s="173"/>
      <c r="QAW45" s="173"/>
      <c r="QAX45" s="173"/>
      <c r="QAY45" s="173"/>
      <c r="QAZ45" s="173"/>
      <c r="QBA45" s="173"/>
      <c r="QBB45" s="173"/>
      <c r="QBC45" s="173"/>
      <c r="QBD45" s="173"/>
      <c r="QBE45" s="173"/>
      <c r="QBF45" s="173"/>
      <c r="QBG45" s="173"/>
      <c r="QBH45" s="173"/>
      <c r="QBI45" s="173"/>
      <c r="QBJ45" s="173"/>
      <c r="QBK45" s="173"/>
      <c r="QBL45" s="173"/>
      <c r="QBM45" s="173"/>
      <c r="QBN45" s="173"/>
      <c r="QBO45" s="173"/>
      <c r="QBP45" s="173"/>
      <c r="QBQ45" s="173"/>
      <c r="QBR45" s="173"/>
      <c r="QBS45" s="173"/>
      <c r="QBT45" s="173"/>
      <c r="QBU45" s="173"/>
      <c r="QBV45" s="173"/>
      <c r="QBW45" s="173"/>
      <c r="QBX45" s="173"/>
      <c r="QBY45" s="173"/>
      <c r="QBZ45" s="173"/>
      <c r="QCA45" s="173"/>
      <c r="QCB45" s="173"/>
      <c r="QCC45" s="173"/>
      <c r="QCD45" s="173"/>
      <c r="QCE45" s="173"/>
      <c r="QCF45" s="173"/>
      <c r="QCG45" s="173"/>
      <c r="QCH45" s="173"/>
      <c r="QCI45" s="173"/>
      <c r="QCJ45" s="173"/>
      <c r="QCK45" s="173"/>
      <c r="QCL45" s="173"/>
      <c r="QCM45" s="173"/>
      <c r="QCN45" s="173"/>
      <c r="QCO45" s="173"/>
      <c r="QCP45" s="173"/>
      <c r="QCQ45" s="173"/>
      <c r="QCR45" s="173"/>
      <c r="QCS45" s="173"/>
      <c r="QCT45" s="173"/>
      <c r="QCU45" s="173"/>
      <c r="QCV45" s="173"/>
      <c r="QCW45" s="173"/>
      <c r="QCX45" s="173"/>
      <c r="QCY45" s="173"/>
      <c r="QCZ45" s="173"/>
      <c r="QDA45" s="173"/>
      <c r="QDB45" s="173"/>
      <c r="QDC45" s="173"/>
      <c r="QDD45" s="173"/>
      <c r="QDE45" s="173"/>
      <c r="QDF45" s="173"/>
      <c r="QDG45" s="173"/>
      <c r="QDH45" s="173"/>
      <c r="QDI45" s="173"/>
      <c r="QDJ45" s="173"/>
      <c r="QDK45" s="173"/>
      <c r="QDL45" s="173"/>
      <c r="QDM45" s="173"/>
      <c r="QDN45" s="173"/>
      <c r="QDO45" s="173"/>
      <c r="QDP45" s="173"/>
      <c r="QDQ45" s="173"/>
      <c r="QDR45" s="173"/>
      <c r="QDS45" s="173"/>
      <c r="QDT45" s="173"/>
      <c r="QDU45" s="173"/>
      <c r="QDV45" s="173"/>
      <c r="QDW45" s="173"/>
      <c r="QDX45" s="173"/>
      <c r="QDY45" s="173"/>
      <c r="QDZ45" s="173"/>
      <c r="QEA45" s="173"/>
      <c r="QEB45" s="173"/>
      <c r="QEC45" s="173"/>
      <c r="QED45" s="173"/>
      <c r="QEE45" s="173"/>
      <c r="QEF45" s="173"/>
      <c r="QEG45" s="173"/>
      <c r="QEH45" s="173"/>
      <c r="QEI45" s="173"/>
      <c r="QEJ45" s="173"/>
      <c r="QEK45" s="173"/>
      <c r="QEL45" s="173"/>
      <c r="QEM45" s="173"/>
      <c r="QEN45" s="173"/>
      <c r="QEO45" s="173"/>
      <c r="QEP45" s="173"/>
      <c r="QEQ45" s="173"/>
      <c r="QER45" s="173"/>
      <c r="QES45" s="173"/>
      <c r="QET45" s="173"/>
      <c r="QEU45" s="173"/>
      <c r="QEV45" s="173"/>
      <c r="QEW45" s="173"/>
      <c r="QEX45" s="173"/>
      <c r="QEY45" s="173"/>
      <c r="QEZ45" s="173"/>
      <c r="QFA45" s="173"/>
      <c r="QFB45" s="173"/>
      <c r="QFC45" s="173"/>
      <c r="QFD45" s="173"/>
      <c r="QFE45" s="173"/>
      <c r="QFF45" s="173"/>
      <c r="QFG45" s="173"/>
      <c r="QFH45" s="173"/>
      <c r="QFI45" s="173"/>
      <c r="QFJ45" s="173"/>
      <c r="QFK45" s="173"/>
      <c r="QFL45" s="173"/>
      <c r="QFM45" s="173"/>
      <c r="QFN45" s="173"/>
      <c r="QFO45" s="173"/>
      <c r="QFP45" s="173"/>
      <c r="QFQ45" s="173"/>
      <c r="QFR45" s="173"/>
      <c r="QFS45" s="173"/>
      <c r="QFT45" s="173"/>
      <c r="QFU45" s="173"/>
      <c r="QFV45" s="173"/>
      <c r="QFW45" s="173"/>
      <c r="QFX45" s="173"/>
      <c r="QFY45" s="173"/>
      <c r="QFZ45" s="173"/>
      <c r="QGA45" s="173"/>
      <c r="QGB45" s="173"/>
      <c r="QGC45" s="173"/>
      <c r="QGD45" s="173"/>
      <c r="QGE45" s="173"/>
      <c r="QGF45" s="173"/>
      <c r="QGG45" s="173"/>
      <c r="QGH45" s="173"/>
      <c r="QGI45" s="173"/>
      <c r="QGJ45" s="173"/>
      <c r="QGK45" s="173"/>
      <c r="QGL45" s="173"/>
      <c r="QGM45" s="173"/>
      <c r="QGN45" s="173"/>
      <c r="QGO45" s="173"/>
      <c r="QGP45" s="173"/>
      <c r="QGQ45" s="173"/>
      <c r="QGR45" s="173"/>
      <c r="QGS45" s="173"/>
      <c r="QGT45" s="173"/>
      <c r="QGU45" s="173"/>
      <c r="QGV45" s="173"/>
      <c r="QGW45" s="173"/>
      <c r="QGX45" s="173"/>
      <c r="QGY45" s="173"/>
      <c r="QGZ45" s="173"/>
      <c r="QHA45" s="173"/>
      <c r="QHB45" s="173"/>
      <c r="QHC45" s="173"/>
      <c r="QHD45" s="173"/>
      <c r="QHE45" s="173"/>
      <c r="QHF45" s="173"/>
      <c r="QHG45" s="173"/>
      <c r="QHH45" s="173"/>
      <c r="QHI45" s="173"/>
      <c r="QHJ45" s="173"/>
      <c r="QHK45" s="173"/>
      <c r="QHL45" s="173"/>
      <c r="QHM45" s="173"/>
      <c r="QHN45" s="173"/>
      <c r="QHO45" s="173"/>
      <c r="QHP45" s="173"/>
      <c r="QHQ45" s="173"/>
      <c r="QHR45" s="173"/>
      <c r="QHS45" s="173"/>
      <c r="QHT45" s="173"/>
      <c r="QHU45" s="173"/>
      <c r="QHV45" s="173"/>
      <c r="QHW45" s="173"/>
      <c r="QHX45" s="173"/>
      <c r="QHY45" s="173"/>
      <c r="QHZ45" s="173"/>
      <c r="QIA45" s="173"/>
      <c r="QIB45" s="173"/>
      <c r="QIC45" s="173"/>
      <c r="QID45" s="173"/>
      <c r="QIE45" s="173"/>
      <c r="QIF45" s="173"/>
      <c r="QIG45" s="173"/>
      <c r="QIH45" s="173"/>
      <c r="QII45" s="173"/>
      <c r="QIJ45" s="173"/>
      <c r="QIK45" s="173"/>
      <c r="QIL45" s="173"/>
      <c r="QIM45" s="173"/>
      <c r="QIN45" s="173"/>
      <c r="QIO45" s="173"/>
      <c r="QIP45" s="173"/>
      <c r="QIQ45" s="173"/>
      <c r="QIR45" s="173"/>
      <c r="QIS45" s="173"/>
      <c r="QIT45" s="173"/>
      <c r="QIU45" s="173"/>
      <c r="QIV45" s="173"/>
      <c r="QIW45" s="173"/>
      <c r="QIX45" s="173"/>
      <c r="QIY45" s="173"/>
      <c r="QIZ45" s="173"/>
      <c r="QJA45" s="173"/>
      <c r="QJB45" s="173"/>
      <c r="QJC45" s="173"/>
      <c r="QJD45" s="173"/>
      <c r="QJE45" s="173"/>
      <c r="QJF45" s="173"/>
      <c r="QJG45" s="173"/>
      <c r="QJH45" s="173"/>
      <c r="QJI45" s="173"/>
      <c r="QJJ45" s="173"/>
      <c r="QJK45" s="173"/>
      <c r="QJL45" s="173"/>
      <c r="QJM45" s="173"/>
      <c r="QJN45" s="173"/>
      <c r="QJO45" s="173"/>
      <c r="QJP45" s="173"/>
      <c r="QJQ45" s="173"/>
      <c r="QJR45" s="173"/>
      <c r="QJS45" s="173"/>
      <c r="QJT45" s="173"/>
      <c r="QJU45" s="173"/>
      <c r="QJV45" s="173"/>
      <c r="QJW45" s="173"/>
      <c r="QJX45" s="173"/>
      <c r="QJY45" s="173"/>
      <c r="QJZ45" s="173"/>
      <c r="QKA45" s="173"/>
      <c r="QKB45" s="173"/>
      <c r="QKC45" s="173"/>
      <c r="QKD45" s="173"/>
      <c r="QKE45" s="173"/>
      <c r="QKF45" s="173"/>
      <c r="QKG45" s="173"/>
      <c r="QKH45" s="173"/>
      <c r="QKI45" s="173"/>
      <c r="QKJ45" s="173"/>
      <c r="QKK45" s="173"/>
      <c r="QKL45" s="173"/>
      <c r="QKM45" s="173"/>
      <c r="QKN45" s="173"/>
      <c r="QKO45" s="173"/>
      <c r="QKP45" s="173"/>
      <c r="QKQ45" s="173"/>
      <c r="QKR45" s="173"/>
      <c r="QKS45" s="173"/>
      <c r="QKT45" s="173"/>
      <c r="QKU45" s="173"/>
      <c r="QKV45" s="173"/>
      <c r="QKW45" s="173"/>
      <c r="QKX45" s="173"/>
      <c r="QKY45" s="173"/>
      <c r="QKZ45" s="173"/>
      <c r="QLA45" s="173"/>
      <c r="QLB45" s="173"/>
      <c r="QLC45" s="173"/>
      <c r="QLD45" s="173"/>
      <c r="QLE45" s="173"/>
      <c r="QLF45" s="173"/>
      <c r="QLG45" s="173"/>
      <c r="QLH45" s="173"/>
      <c r="QLI45" s="173"/>
      <c r="QLJ45" s="173"/>
      <c r="QLK45" s="173"/>
      <c r="QLL45" s="173"/>
      <c r="QLM45" s="173"/>
      <c r="QLN45" s="173"/>
      <c r="QLO45" s="173"/>
      <c r="QLP45" s="173"/>
      <c r="QLQ45" s="173"/>
      <c r="QLR45" s="173"/>
      <c r="QLS45" s="173"/>
      <c r="QLT45" s="173"/>
      <c r="QLU45" s="173"/>
      <c r="QLV45" s="173"/>
      <c r="QLW45" s="173"/>
      <c r="QLX45" s="173"/>
      <c r="QLY45" s="173"/>
      <c r="QLZ45" s="173"/>
      <c r="QMA45" s="173"/>
      <c r="QMB45" s="173"/>
      <c r="QMC45" s="173"/>
      <c r="QMD45" s="173"/>
      <c r="QME45" s="173"/>
      <c r="QMF45" s="173"/>
      <c r="QMG45" s="173"/>
      <c r="QMH45" s="173"/>
      <c r="QMI45" s="173"/>
      <c r="QMJ45" s="173"/>
      <c r="QMK45" s="173"/>
      <c r="QML45" s="173"/>
      <c r="QMM45" s="173"/>
      <c r="QMN45" s="173"/>
      <c r="QMO45" s="173"/>
      <c r="QMP45" s="173"/>
      <c r="QMQ45" s="173"/>
      <c r="QMR45" s="173"/>
      <c r="QMS45" s="173"/>
      <c r="QMT45" s="173"/>
      <c r="QMU45" s="173"/>
      <c r="QMV45" s="173"/>
      <c r="QMW45" s="173"/>
      <c r="QMX45" s="173"/>
      <c r="QMY45" s="173"/>
      <c r="QMZ45" s="173"/>
      <c r="QNA45" s="173"/>
      <c r="QNB45" s="173"/>
      <c r="QNC45" s="173"/>
      <c r="QND45" s="173"/>
      <c r="QNE45" s="173"/>
      <c r="QNF45" s="173"/>
      <c r="QNG45" s="173"/>
      <c r="QNH45" s="173"/>
      <c r="QNI45" s="173"/>
      <c r="QNJ45" s="173"/>
      <c r="QNK45" s="173"/>
      <c r="QNL45" s="173"/>
      <c r="QNM45" s="173"/>
      <c r="QNN45" s="173"/>
      <c r="QNO45" s="173"/>
      <c r="QNP45" s="173"/>
      <c r="QNQ45" s="173"/>
      <c r="QNR45" s="173"/>
      <c r="QNS45" s="173"/>
      <c r="QNT45" s="173"/>
      <c r="QNU45" s="173"/>
      <c r="QNV45" s="173"/>
      <c r="QNW45" s="173"/>
      <c r="QNX45" s="173"/>
      <c r="QNY45" s="173"/>
      <c r="QNZ45" s="173"/>
      <c r="QOA45" s="173"/>
      <c r="QOB45" s="173"/>
      <c r="QOC45" s="173"/>
      <c r="QOD45" s="173"/>
      <c r="QOE45" s="173"/>
      <c r="QOF45" s="173"/>
      <c r="QOG45" s="173"/>
      <c r="QOH45" s="173"/>
      <c r="QOI45" s="173"/>
      <c r="QOJ45" s="173"/>
      <c r="QOK45" s="173"/>
      <c r="QOL45" s="173"/>
      <c r="QOM45" s="173"/>
      <c r="QON45" s="173"/>
      <c r="QOO45" s="173"/>
      <c r="QOP45" s="173"/>
      <c r="QOQ45" s="173"/>
      <c r="QOR45" s="173"/>
      <c r="QOS45" s="173"/>
      <c r="QOT45" s="173"/>
      <c r="QOU45" s="173"/>
      <c r="QOV45" s="173"/>
      <c r="QOW45" s="173"/>
      <c r="QOX45" s="173"/>
      <c r="QOY45" s="173"/>
      <c r="QOZ45" s="173"/>
      <c r="QPA45" s="173"/>
      <c r="QPB45" s="173"/>
      <c r="QPC45" s="173"/>
      <c r="QPD45" s="173"/>
      <c r="QPE45" s="173"/>
      <c r="QPF45" s="173"/>
      <c r="QPG45" s="173"/>
      <c r="QPH45" s="173"/>
      <c r="QPI45" s="173"/>
      <c r="QPJ45" s="173"/>
      <c r="QPK45" s="173"/>
      <c r="QPL45" s="173"/>
      <c r="QPM45" s="173"/>
      <c r="QPN45" s="173"/>
      <c r="QPO45" s="173"/>
      <c r="QPP45" s="173"/>
      <c r="QPQ45" s="173"/>
      <c r="QPR45" s="173"/>
      <c r="QPS45" s="173"/>
      <c r="QPT45" s="173"/>
      <c r="QPU45" s="173"/>
      <c r="QPV45" s="173"/>
      <c r="QPW45" s="173"/>
      <c r="QPX45" s="173"/>
      <c r="QPY45" s="173"/>
      <c r="QPZ45" s="173"/>
      <c r="QQA45" s="173"/>
      <c r="QQB45" s="173"/>
      <c r="QQC45" s="173"/>
      <c r="QQD45" s="173"/>
      <c r="QQE45" s="173"/>
      <c r="QQF45" s="173"/>
      <c r="QQG45" s="173"/>
      <c r="QQH45" s="173"/>
      <c r="QQI45" s="173"/>
      <c r="QQJ45" s="173"/>
      <c r="QQK45" s="173"/>
      <c r="QQL45" s="173"/>
      <c r="QQM45" s="173"/>
      <c r="QQN45" s="173"/>
      <c r="QQO45" s="173"/>
      <c r="QQP45" s="173"/>
      <c r="QQQ45" s="173"/>
      <c r="QQR45" s="173"/>
      <c r="QQS45" s="173"/>
      <c r="QQT45" s="173"/>
      <c r="QQU45" s="173"/>
      <c r="QQV45" s="173"/>
      <c r="QQW45" s="173"/>
      <c r="QQX45" s="173"/>
      <c r="QQY45" s="173"/>
      <c r="QQZ45" s="173"/>
      <c r="QRA45" s="173"/>
      <c r="QRB45" s="173"/>
      <c r="QRC45" s="173"/>
      <c r="QRD45" s="173"/>
      <c r="QRE45" s="173"/>
      <c r="QRF45" s="173"/>
      <c r="QRG45" s="173"/>
      <c r="QRH45" s="173"/>
      <c r="QRI45" s="173"/>
      <c r="QRJ45" s="173"/>
      <c r="QRK45" s="173"/>
      <c r="QRL45" s="173"/>
      <c r="QRM45" s="173"/>
      <c r="QRN45" s="173"/>
      <c r="QRO45" s="173"/>
      <c r="QRP45" s="173"/>
      <c r="QRQ45" s="173"/>
      <c r="QRR45" s="173"/>
      <c r="QRS45" s="173"/>
      <c r="QRT45" s="173"/>
      <c r="QRU45" s="173"/>
      <c r="QRV45" s="173"/>
      <c r="QRW45" s="173"/>
      <c r="QRX45" s="173"/>
      <c r="QRY45" s="173"/>
      <c r="QRZ45" s="173"/>
      <c r="QSA45" s="173"/>
      <c r="QSB45" s="173"/>
      <c r="QSC45" s="173"/>
      <c r="QSD45" s="173"/>
      <c r="QSE45" s="173"/>
      <c r="QSF45" s="173"/>
      <c r="QSG45" s="173"/>
      <c r="QSH45" s="173"/>
      <c r="QSI45" s="173"/>
      <c r="QSJ45" s="173"/>
      <c r="QSK45" s="173"/>
      <c r="QSL45" s="173"/>
      <c r="QSM45" s="173"/>
      <c r="QSN45" s="173"/>
      <c r="QSO45" s="173"/>
      <c r="QSP45" s="173"/>
      <c r="QSQ45" s="173"/>
      <c r="QSR45" s="173"/>
      <c r="QSS45" s="173"/>
      <c r="QST45" s="173"/>
      <c r="QSU45" s="173"/>
      <c r="QSV45" s="173"/>
      <c r="QSW45" s="173"/>
      <c r="QSX45" s="173"/>
      <c r="QSY45" s="173"/>
      <c r="QSZ45" s="173"/>
      <c r="QTA45" s="173"/>
      <c r="QTB45" s="173"/>
      <c r="QTC45" s="173"/>
      <c r="QTD45" s="173"/>
      <c r="QTE45" s="173"/>
      <c r="QTF45" s="173"/>
      <c r="QTG45" s="173"/>
      <c r="QTH45" s="173"/>
      <c r="QTI45" s="173"/>
      <c r="QTJ45" s="173"/>
      <c r="QTK45" s="173"/>
      <c r="QTL45" s="173"/>
      <c r="QTM45" s="173"/>
      <c r="QTN45" s="173"/>
      <c r="QTO45" s="173"/>
      <c r="QTP45" s="173"/>
      <c r="QTQ45" s="173"/>
      <c r="QTR45" s="173"/>
      <c r="QTS45" s="173"/>
      <c r="QTT45" s="173"/>
      <c r="QTU45" s="173"/>
      <c r="QTV45" s="173"/>
      <c r="QTW45" s="173"/>
      <c r="QTX45" s="173"/>
      <c r="QTY45" s="173"/>
      <c r="QTZ45" s="173"/>
      <c r="QUA45" s="173"/>
      <c r="QUB45" s="173"/>
      <c r="QUC45" s="173"/>
      <c r="QUD45" s="173"/>
      <c r="QUE45" s="173"/>
      <c r="QUF45" s="173"/>
      <c r="QUG45" s="173"/>
      <c r="QUH45" s="173"/>
      <c r="QUI45" s="173"/>
      <c r="QUJ45" s="173"/>
      <c r="QUK45" s="173"/>
      <c r="QUL45" s="173"/>
      <c r="QUM45" s="173"/>
      <c r="QUN45" s="173"/>
      <c r="QUO45" s="173"/>
      <c r="QUP45" s="173"/>
      <c r="QUQ45" s="173"/>
      <c r="QUR45" s="173"/>
      <c r="QUS45" s="173"/>
      <c r="QUT45" s="173"/>
      <c r="QUU45" s="173"/>
      <c r="QUV45" s="173"/>
      <c r="QUW45" s="173"/>
      <c r="QUX45" s="173"/>
      <c r="QUY45" s="173"/>
      <c r="QUZ45" s="173"/>
      <c r="QVA45" s="173"/>
      <c r="QVB45" s="173"/>
      <c r="QVC45" s="173"/>
      <c r="QVD45" s="173"/>
      <c r="QVE45" s="173"/>
      <c r="QVF45" s="173"/>
      <c r="QVG45" s="173"/>
      <c r="QVH45" s="173"/>
      <c r="QVI45" s="173"/>
      <c r="QVJ45" s="173"/>
      <c r="QVK45" s="173"/>
      <c r="QVL45" s="173"/>
      <c r="QVM45" s="173"/>
      <c r="QVN45" s="173"/>
      <c r="QVO45" s="173"/>
      <c r="QVP45" s="173"/>
      <c r="QVQ45" s="173"/>
      <c r="QVR45" s="173"/>
      <c r="QVS45" s="173"/>
      <c r="QVT45" s="173"/>
      <c r="QVU45" s="173"/>
      <c r="QVV45" s="173"/>
      <c r="QVW45" s="173"/>
      <c r="QVX45" s="173"/>
      <c r="QVY45" s="173"/>
      <c r="QVZ45" s="173"/>
      <c r="QWA45" s="173"/>
      <c r="QWB45" s="173"/>
      <c r="QWC45" s="173"/>
      <c r="QWD45" s="173"/>
      <c r="QWE45" s="173"/>
      <c r="QWF45" s="173"/>
      <c r="QWG45" s="173"/>
      <c r="QWH45" s="173"/>
      <c r="QWI45" s="173"/>
      <c r="QWJ45" s="173"/>
      <c r="QWK45" s="173"/>
      <c r="QWL45" s="173"/>
      <c r="QWM45" s="173"/>
      <c r="QWN45" s="173"/>
      <c r="QWO45" s="173"/>
      <c r="QWP45" s="173"/>
      <c r="QWQ45" s="173"/>
      <c r="QWR45" s="173"/>
      <c r="QWS45" s="173"/>
      <c r="QWT45" s="173"/>
      <c r="QWU45" s="173"/>
      <c r="QWV45" s="173"/>
      <c r="QWW45" s="173"/>
      <c r="QWX45" s="173"/>
      <c r="QWY45" s="173"/>
      <c r="QWZ45" s="173"/>
      <c r="QXA45" s="173"/>
      <c r="QXB45" s="173"/>
      <c r="QXC45" s="173"/>
      <c r="QXD45" s="173"/>
      <c r="QXE45" s="173"/>
      <c r="QXF45" s="173"/>
      <c r="QXG45" s="173"/>
      <c r="QXH45" s="173"/>
      <c r="QXI45" s="173"/>
      <c r="QXJ45" s="173"/>
      <c r="QXK45" s="173"/>
      <c r="QXL45" s="173"/>
      <c r="QXM45" s="173"/>
      <c r="QXN45" s="173"/>
      <c r="QXO45" s="173"/>
      <c r="QXP45" s="173"/>
      <c r="QXQ45" s="173"/>
      <c r="QXR45" s="173"/>
      <c r="QXS45" s="173"/>
      <c r="QXT45" s="173"/>
      <c r="QXU45" s="173"/>
      <c r="QXV45" s="173"/>
      <c r="QXW45" s="173"/>
      <c r="QXX45" s="173"/>
      <c r="QXY45" s="173"/>
      <c r="QXZ45" s="173"/>
      <c r="QYA45" s="173"/>
      <c r="QYB45" s="173"/>
      <c r="QYC45" s="173"/>
      <c r="QYD45" s="173"/>
      <c r="QYE45" s="173"/>
      <c r="QYF45" s="173"/>
      <c r="QYG45" s="173"/>
      <c r="QYH45" s="173"/>
      <c r="QYI45" s="173"/>
      <c r="QYJ45" s="173"/>
      <c r="QYK45" s="173"/>
      <c r="QYL45" s="173"/>
      <c r="QYM45" s="173"/>
      <c r="QYN45" s="173"/>
      <c r="QYO45" s="173"/>
      <c r="QYP45" s="173"/>
      <c r="QYQ45" s="173"/>
      <c r="QYR45" s="173"/>
      <c r="QYS45" s="173"/>
      <c r="QYT45" s="173"/>
      <c r="QYU45" s="173"/>
      <c r="QYV45" s="173"/>
      <c r="QYW45" s="173"/>
      <c r="QYX45" s="173"/>
      <c r="QYY45" s="173"/>
      <c r="QYZ45" s="173"/>
      <c r="QZA45" s="173"/>
      <c r="QZB45" s="173"/>
      <c r="QZC45" s="173"/>
      <c r="QZD45" s="173"/>
      <c r="QZE45" s="173"/>
      <c r="QZF45" s="173"/>
      <c r="QZG45" s="173"/>
      <c r="QZH45" s="173"/>
      <c r="QZI45" s="173"/>
      <c r="QZJ45" s="173"/>
      <c r="QZK45" s="173"/>
      <c r="QZL45" s="173"/>
      <c r="QZM45" s="173"/>
      <c r="QZN45" s="173"/>
      <c r="QZO45" s="173"/>
      <c r="QZP45" s="173"/>
      <c r="QZQ45" s="173"/>
      <c r="QZR45" s="173"/>
      <c r="QZS45" s="173"/>
      <c r="QZT45" s="173"/>
      <c r="QZU45" s="173"/>
      <c r="QZV45" s="173"/>
      <c r="QZW45" s="173"/>
      <c r="QZX45" s="173"/>
      <c r="QZY45" s="173"/>
      <c r="QZZ45" s="173"/>
      <c r="RAA45" s="173"/>
      <c r="RAB45" s="173"/>
      <c r="RAC45" s="173"/>
      <c r="RAD45" s="173"/>
      <c r="RAE45" s="173"/>
      <c r="RAF45" s="173"/>
      <c r="RAG45" s="173"/>
      <c r="RAH45" s="173"/>
      <c r="RAI45" s="173"/>
      <c r="RAJ45" s="173"/>
      <c r="RAK45" s="173"/>
      <c r="RAL45" s="173"/>
      <c r="RAM45" s="173"/>
      <c r="RAN45" s="173"/>
      <c r="RAO45" s="173"/>
      <c r="RAP45" s="173"/>
      <c r="RAQ45" s="173"/>
      <c r="RAR45" s="173"/>
      <c r="RAS45" s="173"/>
      <c r="RAT45" s="173"/>
      <c r="RAU45" s="173"/>
      <c r="RAV45" s="173"/>
      <c r="RAW45" s="173"/>
      <c r="RAX45" s="173"/>
      <c r="RAY45" s="173"/>
      <c r="RAZ45" s="173"/>
      <c r="RBA45" s="173"/>
      <c r="RBB45" s="173"/>
      <c r="RBC45" s="173"/>
      <c r="RBD45" s="173"/>
      <c r="RBE45" s="173"/>
      <c r="RBF45" s="173"/>
      <c r="RBG45" s="173"/>
      <c r="RBH45" s="173"/>
      <c r="RBI45" s="173"/>
      <c r="RBJ45" s="173"/>
      <c r="RBK45" s="173"/>
      <c r="RBL45" s="173"/>
      <c r="RBM45" s="173"/>
      <c r="RBN45" s="173"/>
      <c r="RBO45" s="173"/>
      <c r="RBP45" s="173"/>
      <c r="RBQ45" s="173"/>
      <c r="RBR45" s="173"/>
      <c r="RBS45" s="173"/>
      <c r="RBT45" s="173"/>
      <c r="RBU45" s="173"/>
      <c r="RBV45" s="173"/>
      <c r="RBW45" s="173"/>
      <c r="RBX45" s="173"/>
      <c r="RBY45" s="173"/>
      <c r="RBZ45" s="173"/>
      <c r="RCA45" s="173"/>
      <c r="RCB45" s="173"/>
      <c r="RCC45" s="173"/>
      <c r="RCD45" s="173"/>
      <c r="RCE45" s="173"/>
      <c r="RCF45" s="173"/>
      <c r="RCG45" s="173"/>
      <c r="RCH45" s="173"/>
      <c r="RCI45" s="173"/>
      <c r="RCJ45" s="173"/>
      <c r="RCK45" s="173"/>
      <c r="RCL45" s="173"/>
      <c r="RCM45" s="173"/>
      <c r="RCN45" s="173"/>
      <c r="RCO45" s="173"/>
      <c r="RCP45" s="173"/>
      <c r="RCQ45" s="173"/>
      <c r="RCR45" s="173"/>
      <c r="RCS45" s="173"/>
      <c r="RCT45" s="173"/>
      <c r="RCU45" s="173"/>
      <c r="RCV45" s="173"/>
      <c r="RCW45" s="173"/>
      <c r="RCX45" s="173"/>
      <c r="RCY45" s="173"/>
      <c r="RCZ45" s="173"/>
      <c r="RDA45" s="173"/>
      <c r="RDB45" s="173"/>
      <c r="RDC45" s="173"/>
      <c r="RDD45" s="173"/>
      <c r="RDE45" s="173"/>
      <c r="RDF45" s="173"/>
      <c r="RDG45" s="173"/>
      <c r="RDH45" s="173"/>
      <c r="RDI45" s="173"/>
      <c r="RDJ45" s="173"/>
      <c r="RDK45" s="173"/>
      <c r="RDL45" s="173"/>
      <c r="RDM45" s="173"/>
      <c r="RDN45" s="173"/>
      <c r="RDO45" s="173"/>
      <c r="RDP45" s="173"/>
      <c r="RDQ45" s="173"/>
      <c r="RDR45" s="173"/>
      <c r="RDS45" s="173"/>
      <c r="RDT45" s="173"/>
      <c r="RDU45" s="173"/>
      <c r="RDV45" s="173"/>
      <c r="RDW45" s="173"/>
      <c r="RDX45" s="173"/>
      <c r="RDY45" s="173"/>
      <c r="RDZ45" s="173"/>
      <c r="REA45" s="173"/>
      <c r="REB45" s="173"/>
      <c r="REC45" s="173"/>
      <c r="RED45" s="173"/>
      <c r="REE45" s="173"/>
      <c r="REF45" s="173"/>
      <c r="REG45" s="173"/>
      <c r="REH45" s="173"/>
      <c r="REI45" s="173"/>
      <c r="REJ45" s="173"/>
      <c r="REK45" s="173"/>
      <c r="REL45" s="173"/>
      <c r="REM45" s="173"/>
      <c r="REN45" s="173"/>
      <c r="REO45" s="173"/>
      <c r="REP45" s="173"/>
      <c r="REQ45" s="173"/>
      <c r="RER45" s="173"/>
      <c r="RES45" s="173"/>
      <c r="RET45" s="173"/>
      <c r="REU45" s="173"/>
      <c r="REV45" s="173"/>
      <c r="REW45" s="173"/>
      <c r="REX45" s="173"/>
      <c r="REY45" s="173"/>
      <c r="REZ45" s="173"/>
      <c r="RFA45" s="173"/>
      <c r="RFB45" s="173"/>
      <c r="RFC45" s="173"/>
      <c r="RFD45" s="173"/>
      <c r="RFE45" s="173"/>
      <c r="RFF45" s="173"/>
      <c r="RFG45" s="173"/>
      <c r="RFH45" s="173"/>
      <c r="RFI45" s="173"/>
      <c r="RFJ45" s="173"/>
      <c r="RFK45" s="173"/>
      <c r="RFL45" s="173"/>
      <c r="RFM45" s="173"/>
      <c r="RFN45" s="173"/>
      <c r="RFO45" s="173"/>
      <c r="RFP45" s="173"/>
      <c r="RFQ45" s="173"/>
      <c r="RFR45" s="173"/>
      <c r="RFS45" s="173"/>
      <c r="RFT45" s="173"/>
      <c r="RFU45" s="173"/>
      <c r="RFV45" s="173"/>
      <c r="RFW45" s="173"/>
      <c r="RFX45" s="173"/>
      <c r="RFY45" s="173"/>
      <c r="RFZ45" s="173"/>
      <c r="RGA45" s="173"/>
      <c r="RGB45" s="173"/>
      <c r="RGC45" s="173"/>
      <c r="RGD45" s="173"/>
      <c r="RGE45" s="173"/>
      <c r="RGF45" s="173"/>
      <c r="RGG45" s="173"/>
      <c r="RGH45" s="173"/>
      <c r="RGI45" s="173"/>
      <c r="RGJ45" s="173"/>
      <c r="RGK45" s="173"/>
      <c r="RGL45" s="173"/>
      <c r="RGM45" s="173"/>
      <c r="RGN45" s="173"/>
      <c r="RGO45" s="173"/>
      <c r="RGP45" s="173"/>
      <c r="RGQ45" s="173"/>
      <c r="RGR45" s="173"/>
      <c r="RGS45" s="173"/>
      <c r="RGT45" s="173"/>
      <c r="RGU45" s="173"/>
      <c r="RGV45" s="173"/>
      <c r="RGW45" s="173"/>
      <c r="RGX45" s="173"/>
      <c r="RGY45" s="173"/>
      <c r="RGZ45" s="173"/>
      <c r="RHA45" s="173"/>
      <c r="RHB45" s="173"/>
      <c r="RHC45" s="173"/>
      <c r="RHD45" s="173"/>
      <c r="RHE45" s="173"/>
      <c r="RHF45" s="173"/>
      <c r="RHG45" s="173"/>
      <c r="RHH45" s="173"/>
      <c r="RHI45" s="173"/>
      <c r="RHJ45" s="173"/>
      <c r="RHK45" s="173"/>
      <c r="RHL45" s="173"/>
      <c r="RHM45" s="173"/>
      <c r="RHN45" s="173"/>
      <c r="RHO45" s="173"/>
      <c r="RHP45" s="173"/>
      <c r="RHQ45" s="173"/>
      <c r="RHR45" s="173"/>
      <c r="RHS45" s="173"/>
      <c r="RHT45" s="173"/>
      <c r="RHU45" s="173"/>
      <c r="RHV45" s="173"/>
      <c r="RHW45" s="173"/>
      <c r="RHX45" s="173"/>
      <c r="RHY45" s="173"/>
      <c r="RHZ45" s="173"/>
      <c r="RIA45" s="173"/>
      <c r="RIB45" s="173"/>
      <c r="RIC45" s="173"/>
      <c r="RID45" s="173"/>
      <c r="RIE45" s="173"/>
      <c r="RIF45" s="173"/>
      <c r="RIG45" s="173"/>
      <c r="RIH45" s="173"/>
      <c r="RII45" s="173"/>
      <c r="RIJ45" s="173"/>
      <c r="RIK45" s="173"/>
      <c r="RIL45" s="173"/>
      <c r="RIM45" s="173"/>
      <c r="RIN45" s="173"/>
      <c r="RIO45" s="173"/>
      <c r="RIP45" s="173"/>
      <c r="RIQ45" s="173"/>
      <c r="RIR45" s="173"/>
      <c r="RIS45" s="173"/>
      <c r="RIT45" s="173"/>
      <c r="RIU45" s="173"/>
      <c r="RIV45" s="173"/>
      <c r="RIW45" s="173"/>
      <c r="RIX45" s="173"/>
      <c r="RIY45" s="173"/>
      <c r="RIZ45" s="173"/>
      <c r="RJA45" s="173"/>
      <c r="RJB45" s="173"/>
      <c r="RJC45" s="173"/>
      <c r="RJD45" s="173"/>
      <c r="RJE45" s="173"/>
      <c r="RJF45" s="173"/>
      <c r="RJG45" s="173"/>
      <c r="RJH45" s="173"/>
      <c r="RJI45" s="173"/>
      <c r="RJJ45" s="173"/>
      <c r="RJK45" s="173"/>
      <c r="RJL45" s="173"/>
      <c r="RJM45" s="173"/>
      <c r="RJN45" s="173"/>
      <c r="RJO45" s="173"/>
      <c r="RJP45" s="173"/>
      <c r="RJQ45" s="173"/>
      <c r="RJR45" s="173"/>
      <c r="RJS45" s="173"/>
      <c r="RJT45" s="173"/>
      <c r="RJU45" s="173"/>
      <c r="RJV45" s="173"/>
      <c r="RJW45" s="173"/>
      <c r="RJX45" s="173"/>
      <c r="RJY45" s="173"/>
      <c r="RJZ45" s="173"/>
      <c r="RKA45" s="173"/>
      <c r="RKB45" s="173"/>
      <c r="RKC45" s="173"/>
      <c r="RKD45" s="173"/>
      <c r="RKE45" s="173"/>
      <c r="RKF45" s="173"/>
      <c r="RKG45" s="173"/>
      <c r="RKH45" s="173"/>
      <c r="RKI45" s="173"/>
      <c r="RKJ45" s="173"/>
      <c r="RKK45" s="173"/>
      <c r="RKL45" s="173"/>
      <c r="RKM45" s="173"/>
      <c r="RKN45" s="173"/>
      <c r="RKO45" s="173"/>
      <c r="RKP45" s="173"/>
      <c r="RKQ45" s="173"/>
      <c r="RKR45" s="173"/>
      <c r="RKS45" s="173"/>
      <c r="RKT45" s="173"/>
      <c r="RKU45" s="173"/>
      <c r="RKV45" s="173"/>
      <c r="RKW45" s="173"/>
      <c r="RKX45" s="173"/>
      <c r="RKY45" s="173"/>
      <c r="RKZ45" s="173"/>
      <c r="RLA45" s="173"/>
      <c r="RLB45" s="173"/>
      <c r="RLC45" s="173"/>
      <c r="RLD45" s="173"/>
      <c r="RLE45" s="173"/>
      <c r="RLF45" s="173"/>
      <c r="RLG45" s="173"/>
      <c r="RLH45" s="173"/>
      <c r="RLI45" s="173"/>
      <c r="RLJ45" s="173"/>
      <c r="RLK45" s="173"/>
      <c r="RLL45" s="173"/>
      <c r="RLM45" s="173"/>
      <c r="RLN45" s="173"/>
      <c r="RLO45" s="173"/>
      <c r="RLP45" s="173"/>
      <c r="RLQ45" s="173"/>
      <c r="RLR45" s="173"/>
      <c r="RLS45" s="173"/>
      <c r="RLT45" s="173"/>
      <c r="RLU45" s="173"/>
      <c r="RLV45" s="173"/>
      <c r="RLW45" s="173"/>
      <c r="RLX45" s="173"/>
      <c r="RLY45" s="173"/>
      <c r="RLZ45" s="173"/>
      <c r="RMA45" s="173"/>
      <c r="RMB45" s="173"/>
      <c r="RMC45" s="173"/>
      <c r="RMD45" s="173"/>
      <c r="RME45" s="173"/>
      <c r="RMF45" s="173"/>
      <c r="RMG45" s="173"/>
      <c r="RMH45" s="173"/>
      <c r="RMI45" s="173"/>
      <c r="RMJ45" s="173"/>
      <c r="RMK45" s="173"/>
      <c r="RML45" s="173"/>
      <c r="RMM45" s="173"/>
      <c r="RMN45" s="173"/>
      <c r="RMO45" s="173"/>
      <c r="RMP45" s="173"/>
      <c r="RMQ45" s="173"/>
      <c r="RMR45" s="173"/>
      <c r="RMS45" s="173"/>
      <c r="RMT45" s="173"/>
      <c r="RMU45" s="173"/>
      <c r="RMV45" s="173"/>
      <c r="RMW45" s="173"/>
      <c r="RMX45" s="173"/>
      <c r="RMY45" s="173"/>
      <c r="RMZ45" s="173"/>
      <c r="RNA45" s="173"/>
      <c r="RNB45" s="173"/>
      <c r="RNC45" s="173"/>
      <c r="RND45" s="173"/>
      <c r="RNE45" s="173"/>
      <c r="RNF45" s="173"/>
      <c r="RNG45" s="173"/>
      <c r="RNH45" s="173"/>
      <c r="RNI45" s="173"/>
      <c r="RNJ45" s="173"/>
      <c r="RNK45" s="173"/>
      <c r="RNL45" s="173"/>
      <c r="RNM45" s="173"/>
      <c r="RNN45" s="173"/>
      <c r="RNO45" s="173"/>
      <c r="RNP45" s="173"/>
      <c r="RNQ45" s="173"/>
      <c r="RNR45" s="173"/>
      <c r="RNS45" s="173"/>
      <c r="RNT45" s="173"/>
      <c r="RNU45" s="173"/>
      <c r="RNV45" s="173"/>
      <c r="RNW45" s="173"/>
      <c r="RNX45" s="173"/>
      <c r="RNY45" s="173"/>
      <c r="RNZ45" s="173"/>
      <c r="ROA45" s="173"/>
      <c r="ROB45" s="173"/>
      <c r="ROC45" s="173"/>
      <c r="ROD45" s="173"/>
      <c r="ROE45" s="173"/>
      <c r="ROF45" s="173"/>
      <c r="ROG45" s="173"/>
      <c r="ROH45" s="173"/>
      <c r="ROI45" s="173"/>
      <c r="ROJ45" s="173"/>
      <c r="ROK45" s="173"/>
      <c r="ROL45" s="173"/>
      <c r="ROM45" s="173"/>
      <c r="RON45" s="173"/>
      <c r="ROO45" s="173"/>
      <c r="ROP45" s="173"/>
      <c r="ROQ45" s="173"/>
      <c r="ROR45" s="173"/>
      <c r="ROS45" s="173"/>
      <c r="ROT45" s="173"/>
      <c r="ROU45" s="173"/>
      <c r="ROV45" s="173"/>
      <c r="ROW45" s="173"/>
      <c r="ROX45" s="173"/>
      <c r="ROY45" s="173"/>
      <c r="ROZ45" s="173"/>
      <c r="RPA45" s="173"/>
      <c r="RPB45" s="173"/>
      <c r="RPC45" s="173"/>
      <c r="RPD45" s="173"/>
      <c r="RPE45" s="173"/>
      <c r="RPF45" s="173"/>
      <c r="RPG45" s="173"/>
      <c r="RPH45" s="173"/>
      <c r="RPI45" s="173"/>
      <c r="RPJ45" s="173"/>
      <c r="RPK45" s="173"/>
      <c r="RPL45" s="173"/>
      <c r="RPM45" s="173"/>
      <c r="RPN45" s="173"/>
      <c r="RPO45" s="173"/>
      <c r="RPP45" s="173"/>
      <c r="RPQ45" s="173"/>
      <c r="RPR45" s="173"/>
      <c r="RPS45" s="173"/>
      <c r="RPT45" s="173"/>
      <c r="RPU45" s="173"/>
      <c r="RPV45" s="173"/>
      <c r="RPW45" s="173"/>
      <c r="RPX45" s="173"/>
      <c r="RPY45" s="173"/>
      <c r="RPZ45" s="173"/>
      <c r="RQA45" s="173"/>
      <c r="RQB45" s="173"/>
      <c r="RQC45" s="173"/>
      <c r="RQD45" s="173"/>
      <c r="RQE45" s="173"/>
      <c r="RQF45" s="173"/>
      <c r="RQG45" s="173"/>
      <c r="RQH45" s="173"/>
      <c r="RQI45" s="173"/>
      <c r="RQJ45" s="173"/>
      <c r="RQK45" s="173"/>
      <c r="RQL45" s="173"/>
      <c r="RQM45" s="173"/>
      <c r="RQN45" s="173"/>
      <c r="RQO45" s="173"/>
      <c r="RQP45" s="173"/>
      <c r="RQQ45" s="173"/>
      <c r="RQR45" s="173"/>
      <c r="RQS45" s="173"/>
      <c r="RQT45" s="173"/>
      <c r="RQU45" s="173"/>
      <c r="RQV45" s="173"/>
      <c r="RQW45" s="173"/>
      <c r="RQX45" s="173"/>
      <c r="RQY45" s="173"/>
      <c r="RQZ45" s="173"/>
      <c r="RRA45" s="173"/>
      <c r="RRB45" s="173"/>
      <c r="RRC45" s="173"/>
      <c r="RRD45" s="173"/>
      <c r="RRE45" s="173"/>
      <c r="RRF45" s="173"/>
      <c r="RRG45" s="173"/>
      <c r="RRH45" s="173"/>
      <c r="RRI45" s="173"/>
      <c r="RRJ45" s="173"/>
      <c r="RRK45" s="173"/>
      <c r="RRL45" s="173"/>
      <c r="RRM45" s="173"/>
      <c r="RRN45" s="173"/>
      <c r="RRO45" s="173"/>
      <c r="RRP45" s="173"/>
      <c r="RRQ45" s="173"/>
      <c r="RRR45" s="173"/>
      <c r="RRS45" s="173"/>
      <c r="RRT45" s="173"/>
      <c r="RRU45" s="173"/>
      <c r="RRV45" s="173"/>
      <c r="RRW45" s="173"/>
      <c r="RRX45" s="173"/>
      <c r="RRY45" s="173"/>
      <c r="RRZ45" s="173"/>
      <c r="RSA45" s="173"/>
      <c r="RSB45" s="173"/>
      <c r="RSC45" s="173"/>
      <c r="RSD45" s="173"/>
      <c r="RSE45" s="173"/>
      <c r="RSF45" s="173"/>
      <c r="RSG45" s="173"/>
      <c r="RSH45" s="173"/>
      <c r="RSI45" s="173"/>
      <c r="RSJ45" s="173"/>
      <c r="RSK45" s="173"/>
      <c r="RSL45" s="173"/>
      <c r="RSM45" s="173"/>
      <c r="RSN45" s="173"/>
      <c r="RSO45" s="173"/>
      <c r="RSP45" s="173"/>
      <c r="RSQ45" s="173"/>
      <c r="RSR45" s="173"/>
      <c r="RSS45" s="173"/>
      <c r="RST45" s="173"/>
      <c r="RSU45" s="173"/>
      <c r="RSV45" s="173"/>
      <c r="RSW45" s="173"/>
      <c r="RSX45" s="173"/>
      <c r="RSY45" s="173"/>
      <c r="RSZ45" s="173"/>
      <c r="RTA45" s="173"/>
      <c r="RTB45" s="173"/>
      <c r="RTC45" s="173"/>
      <c r="RTD45" s="173"/>
      <c r="RTE45" s="173"/>
      <c r="RTF45" s="173"/>
      <c r="RTG45" s="173"/>
      <c r="RTH45" s="173"/>
      <c r="RTI45" s="173"/>
      <c r="RTJ45" s="173"/>
      <c r="RTK45" s="173"/>
      <c r="RTL45" s="173"/>
      <c r="RTM45" s="173"/>
      <c r="RTN45" s="173"/>
      <c r="RTO45" s="173"/>
      <c r="RTP45" s="173"/>
      <c r="RTQ45" s="173"/>
      <c r="RTR45" s="173"/>
      <c r="RTS45" s="173"/>
      <c r="RTT45" s="173"/>
      <c r="RTU45" s="173"/>
      <c r="RTV45" s="173"/>
      <c r="RTW45" s="173"/>
      <c r="RTX45" s="173"/>
      <c r="RTY45" s="173"/>
      <c r="RTZ45" s="173"/>
      <c r="RUA45" s="173"/>
      <c r="RUB45" s="173"/>
      <c r="RUC45" s="173"/>
      <c r="RUD45" s="173"/>
      <c r="RUE45" s="173"/>
      <c r="RUF45" s="173"/>
      <c r="RUG45" s="173"/>
      <c r="RUH45" s="173"/>
      <c r="RUI45" s="173"/>
      <c r="RUJ45" s="173"/>
      <c r="RUK45" s="173"/>
      <c r="RUL45" s="173"/>
      <c r="RUM45" s="173"/>
      <c r="RUN45" s="173"/>
      <c r="RUO45" s="173"/>
      <c r="RUP45" s="173"/>
      <c r="RUQ45" s="173"/>
      <c r="RUR45" s="173"/>
      <c r="RUS45" s="173"/>
      <c r="RUT45" s="173"/>
      <c r="RUU45" s="173"/>
      <c r="RUV45" s="173"/>
      <c r="RUW45" s="173"/>
      <c r="RUX45" s="173"/>
      <c r="RUY45" s="173"/>
      <c r="RUZ45" s="173"/>
      <c r="RVA45" s="173"/>
      <c r="RVB45" s="173"/>
      <c r="RVC45" s="173"/>
      <c r="RVD45" s="173"/>
      <c r="RVE45" s="173"/>
      <c r="RVF45" s="173"/>
      <c r="RVG45" s="173"/>
      <c r="RVH45" s="173"/>
      <c r="RVI45" s="173"/>
      <c r="RVJ45" s="173"/>
      <c r="RVK45" s="173"/>
      <c r="RVL45" s="173"/>
      <c r="RVM45" s="173"/>
      <c r="RVN45" s="173"/>
      <c r="RVO45" s="173"/>
      <c r="RVP45" s="173"/>
      <c r="RVQ45" s="173"/>
      <c r="RVR45" s="173"/>
      <c r="RVS45" s="173"/>
      <c r="RVT45" s="173"/>
      <c r="RVU45" s="173"/>
      <c r="RVV45" s="173"/>
      <c r="RVW45" s="173"/>
      <c r="RVX45" s="173"/>
      <c r="RVY45" s="173"/>
      <c r="RVZ45" s="173"/>
      <c r="RWA45" s="173"/>
      <c r="RWB45" s="173"/>
      <c r="RWC45" s="173"/>
      <c r="RWD45" s="173"/>
      <c r="RWE45" s="173"/>
      <c r="RWF45" s="173"/>
      <c r="RWG45" s="173"/>
      <c r="RWH45" s="173"/>
      <c r="RWI45" s="173"/>
      <c r="RWJ45" s="173"/>
      <c r="RWK45" s="173"/>
      <c r="RWL45" s="173"/>
      <c r="RWM45" s="173"/>
      <c r="RWN45" s="173"/>
      <c r="RWO45" s="173"/>
      <c r="RWP45" s="173"/>
      <c r="RWQ45" s="173"/>
      <c r="RWR45" s="173"/>
      <c r="RWS45" s="173"/>
      <c r="RWT45" s="173"/>
      <c r="RWU45" s="173"/>
      <c r="RWV45" s="173"/>
      <c r="RWW45" s="173"/>
      <c r="RWX45" s="173"/>
      <c r="RWY45" s="173"/>
      <c r="RWZ45" s="173"/>
      <c r="RXA45" s="173"/>
      <c r="RXB45" s="173"/>
      <c r="RXC45" s="173"/>
      <c r="RXD45" s="173"/>
      <c r="RXE45" s="173"/>
      <c r="RXF45" s="173"/>
      <c r="RXG45" s="173"/>
      <c r="RXH45" s="173"/>
      <c r="RXI45" s="173"/>
      <c r="RXJ45" s="173"/>
      <c r="RXK45" s="173"/>
      <c r="RXL45" s="173"/>
      <c r="RXM45" s="173"/>
      <c r="RXN45" s="173"/>
      <c r="RXO45" s="173"/>
      <c r="RXP45" s="173"/>
      <c r="RXQ45" s="173"/>
      <c r="RXR45" s="173"/>
      <c r="RXS45" s="173"/>
      <c r="RXT45" s="173"/>
      <c r="RXU45" s="173"/>
      <c r="RXV45" s="173"/>
      <c r="RXW45" s="173"/>
      <c r="RXX45" s="173"/>
      <c r="RXY45" s="173"/>
      <c r="RXZ45" s="173"/>
      <c r="RYA45" s="173"/>
      <c r="RYB45" s="173"/>
      <c r="RYC45" s="173"/>
      <c r="RYD45" s="173"/>
      <c r="RYE45" s="173"/>
      <c r="RYF45" s="173"/>
      <c r="RYG45" s="173"/>
      <c r="RYH45" s="173"/>
      <c r="RYI45" s="173"/>
      <c r="RYJ45" s="173"/>
      <c r="RYK45" s="173"/>
      <c r="RYL45" s="173"/>
      <c r="RYM45" s="173"/>
      <c r="RYN45" s="173"/>
      <c r="RYO45" s="173"/>
      <c r="RYP45" s="173"/>
      <c r="RYQ45" s="173"/>
      <c r="RYR45" s="173"/>
      <c r="RYS45" s="173"/>
      <c r="RYT45" s="173"/>
      <c r="RYU45" s="173"/>
      <c r="RYV45" s="173"/>
      <c r="RYW45" s="173"/>
      <c r="RYX45" s="173"/>
      <c r="RYY45" s="173"/>
      <c r="RYZ45" s="173"/>
      <c r="RZA45" s="173"/>
      <c r="RZB45" s="173"/>
      <c r="RZC45" s="173"/>
      <c r="RZD45" s="173"/>
      <c r="RZE45" s="173"/>
      <c r="RZF45" s="173"/>
      <c r="RZG45" s="173"/>
      <c r="RZH45" s="173"/>
      <c r="RZI45" s="173"/>
      <c r="RZJ45" s="173"/>
      <c r="RZK45" s="173"/>
      <c r="RZL45" s="173"/>
      <c r="RZM45" s="173"/>
      <c r="RZN45" s="173"/>
      <c r="RZO45" s="173"/>
      <c r="RZP45" s="173"/>
      <c r="RZQ45" s="173"/>
      <c r="RZR45" s="173"/>
      <c r="RZS45" s="173"/>
      <c r="RZT45" s="173"/>
      <c r="RZU45" s="173"/>
      <c r="RZV45" s="173"/>
      <c r="RZW45" s="173"/>
      <c r="RZX45" s="173"/>
      <c r="RZY45" s="173"/>
      <c r="RZZ45" s="173"/>
      <c r="SAA45" s="173"/>
      <c r="SAB45" s="173"/>
      <c r="SAC45" s="173"/>
      <c r="SAD45" s="173"/>
      <c r="SAE45" s="173"/>
      <c r="SAF45" s="173"/>
      <c r="SAG45" s="173"/>
      <c r="SAH45" s="173"/>
      <c r="SAI45" s="173"/>
      <c r="SAJ45" s="173"/>
      <c r="SAK45" s="173"/>
      <c r="SAL45" s="173"/>
      <c r="SAM45" s="173"/>
      <c r="SAN45" s="173"/>
      <c r="SAO45" s="173"/>
      <c r="SAP45" s="173"/>
      <c r="SAQ45" s="173"/>
      <c r="SAR45" s="173"/>
      <c r="SAS45" s="173"/>
      <c r="SAT45" s="173"/>
      <c r="SAU45" s="173"/>
      <c r="SAV45" s="173"/>
      <c r="SAW45" s="173"/>
      <c r="SAX45" s="173"/>
      <c r="SAY45" s="173"/>
      <c r="SAZ45" s="173"/>
      <c r="SBA45" s="173"/>
      <c r="SBB45" s="173"/>
      <c r="SBC45" s="173"/>
      <c r="SBD45" s="173"/>
      <c r="SBE45" s="173"/>
      <c r="SBF45" s="173"/>
      <c r="SBG45" s="173"/>
      <c r="SBH45" s="173"/>
      <c r="SBI45" s="173"/>
      <c r="SBJ45" s="173"/>
      <c r="SBK45" s="173"/>
      <c r="SBL45" s="173"/>
      <c r="SBM45" s="173"/>
      <c r="SBN45" s="173"/>
      <c r="SBO45" s="173"/>
      <c r="SBP45" s="173"/>
      <c r="SBQ45" s="173"/>
      <c r="SBR45" s="173"/>
      <c r="SBS45" s="173"/>
      <c r="SBT45" s="173"/>
      <c r="SBU45" s="173"/>
      <c r="SBV45" s="173"/>
      <c r="SBW45" s="173"/>
      <c r="SBX45" s="173"/>
      <c r="SBY45" s="173"/>
      <c r="SBZ45" s="173"/>
      <c r="SCA45" s="173"/>
      <c r="SCB45" s="173"/>
      <c r="SCC45" s="173"/>
      <c r="SCD45" s="173"/>
      <c r="SCE45" s="173"/>
      <c r="SCF45" s="173"/>
      <c r="SCG45" s="173"/>
      <c r="SCH45" s="173"/>
      <c r="SCI45" s="173"/>
      <c r="SCJ45" s="173"/>
      <c r="SCK45" s="173"/>
      <c r="SCL45" s="173"/>
      <c r="SCM45" s="173"/>
      <c r="SCN45" s="173"/>
      <c r="SCO45" s="173"/>
      <c r="SCP45" s="173"/>
      <c r="SCQ45" s="173"/>
      <c r="SCR45" s="173"/>
      <c r="SCS45" s="173"/>
      <c r="SCT45" s="173"/>
      <c r="SCU45" s="173"/>
      <c r="SCV45" s="173"/>
      <c r="SCW45" s="173"/>
      <c r="SCX45" s="173"/>
      <c r="SCY45" s="173"/>
      <c r="SCZ45" s="173"/>
      <c r="SDA45" s="173"/>
      <c r="SDB45" s="173"/>
      <c r="SDC45" s="173"/>
      <c r="SDD45" s="173"/>
      <c r="SDE45" s="173"/>
      <c r="SDF45" s="173"/>
      <c r="SDG45" s="173"/>
      <c r="SDH45" s="173"/>
      <c r="SDI45" s="173"/>
      <c r="SDJ45" s="173"/>
      <c r="SDK45" s="173"/>
      <c r="SDL45" s="173"/>
      <c r="SDM45" s="173"/>
      <c r="SDN45" s="173"/>
      <c r="SDO45" s="173"/>
      <c r="SDP45" s="173"/>
      <c r="SDQ45" s="173"/>
      <c r="SDR45" s="173"/>
      <c r="SDS45" s="173"/>
      <c r="SDT45" s="173"/>
      <c r="SDU45" s="173"/>
      <c r="SDV45" s="173"/>
      <c r="SDW45" s="173"/>
      <c r="SDX45" s="173"/>
      <c r="SDY45" s="173"/>
      <c r="SDZ45" s="173"/>
      <c r="SEA45" s="173"/>
      <c r="SEB45" s="173"/>
      <c r="SEC45" s="173"/>
      <c r="SED45" s="173"/>
      <c r="SEE45" s="173"/>
      <c r="SEF45" s="173"/>
      <c r="SEG45" s="173"/>
      <c r="SEH45" s="173"/>
      <c r="SEI45" s="173"/>
      <c r="SEJ45" s="173"/>
      <c r="SEK45" s="173"/>
      <c r="SEL45" s="173"/>
      <c r="SEM45" s="173"/>
      <c r="SEN45" s="173"/>
      <c r="SEO45" s="173"/>
      <c r="SEP45" s="173"/>
      <c r="SEQ45" s="173"/>
      <c r="SER45" s="173"/>
      <c r="SES45" s="173"/>
      <c r="SET45" s="173"/>
      <c r="SEU45" s="173"/>
      <c r="SEV45" s="173"/>
      <c r="SEW45" s="173"/>
      <c r="SEX45" s="173"/>
      <c r="SEY45" s="173"/>
      <c r="SEZ45" s="173"/>
      <c r="SFA45" s="173"/>
      <c r="SFB45" s="173"/>
      <c r="SFC45" s="173"/>
      <c r="SFD45" s="173"/>
      <c r="SFE45" s="173"/>
      <c r="SFF45" s="173"/>
      <c r="SFG45" s="173"/>
      <c r="SFH45" s="173"/>
      <c r="SFI45" s="173"/>
      <c r="SFJ45" s="173"/>
      <c r="SFK45" s="173"/>
      <c r="SFL45" s="173"/>
      <c r="SFM45" s="173"/>
      <c r="SFN45" s="173"/>
      <c r="SFO45" s="173"/>
      <c r="SFP45" s="173"/>
      <c r="SFQ45" s="173"/>
      <c r="SFR45" s="173"/>
      <c r="SFS45" s="173"/>
      <c r="SFT45" s="173"/>
      <c r="SFU45" s="173"/>
      <c r="SFV45" s="173"/>
      <c r="SFW45" s="173"/>
      <c r="SFX45" s="173"/>
      <c r="SFY45" s="173"/>
      <c r="SFZ45" s="173"/>
      <c r="SGA45" s="173"/>
      <c r="SGB45" s="173"/>
      <c r="SGC45" s="173"/>
      <c r="SGD45" s="173"/>
      <c r="SGE45" s="173"/>
      <c r="SGF45" s="173"/>
      <c r="SGG45" s="173"/>
      <c r="SGH45" s="173"/>
      <c r="SGI45" s="173"/>
      <c r="SGJ45" s="173"/>
      <c r="SGK45" s="173"/>
      <c r="SGL45" s="173"/>
      <c r="SGM45" s="173"/>
      <c r="SGN45" s="173"/>
      <c r="SGO45" s="173"/>
      <c r="SGP45" s="173"/>
      <c r="SGQ45" s="173"/>
      <c r="SGR45" s="173"/>
      <c r="SGS45" s="173"/>
      <c r="SGT45" s="173"/>
      <c r="SGU45" s="173"/>
      <c r="SGV45" s="173"/>
      <c r="SGW45" s="173"/>
      <c r="SGX45" s="173"/>
      <c r="SGY45" s="173"/>
      <c r="SGZ45" s="173"/>
      <c r="SHA45" s="173"/>
      <c r="SHB45" s="173"/>
      <c r="SHC45" s="173"/>
      <c r="SHD45" s="173"/>
      <c r="SHE45" s="173"/>
      <c r="SHF45" s="173"/>
      <c r="SHG45" s="173"/>
      <c r="SHH45" s="173"/>
      <c r="SHI45" s="173"/>
      <c r="SHJ45" s="173"/>
      <c r="SHK45" s="173"/>
      <c r="SHL45" s="173"/>
      <c r="SHM45" s="173"/>
      <c r="SHN45" s="173"/>
      <c r="SHO45" s="173"/>
      <c r="SHP45" s="173"/>
      <c r="SHQ45" s="173"/>
      <c r="SHR45" s="173"/>
      <c r="SHS45" s="173"/>
      <c r="SHT45" s="173"/>
      <c r="SHU45" s="173"/>
      <c r="SHV45" s="173"/>
      <c r="SHW45" s="173"/>
      <c r="SHX45" s="173"/>
      <c r="SHY45" s="173"/>
      <c r="SHZ45" s="173"/>
      <c r="SIA45" s="173"/>
      <c r="SIB45" s="173"/>
      <c r="SIC45" s="173"/>
      <c r="SID45" s="173"/>
      <c r="SIE45" s="173"/>
      <c r="SIF45" s="173"/>
      <c r="SIG45" s="173"/>
      <c r="SIH45" s="173"/>
      <c r="SII45" s="173"/>
      <c r="SIJ45" s="173"/>
      <c r="SIK45" s="173"/>
      <c r="SIL45" s="173"/>
      <c r="SIM45" s="173"/>
      <c r="SIN45" s="173"/>
      <c r="SIO45" s="173"/>
      <c r="SIP45" s="173"/>
      <c r="SIQ45" s="173"/>
      <c r="SIR45" s="173"/>
      <c r="SIS45" s="173"/>
      <c r="SIT45" s="173"/>
      <c r="SIU45" s="173"/>
      <c r="SIV45" s="173"/>
      <c r="SIW45" s="173"/>
      <c r="SIX45" s="173"/>
      <c r="SIY45" s="173"/>
      <c r="SIZ45" s="173"/>
      <c r="SJA45" s="173"/>
      <c r="SJB45" s="173"/>
      <c r="SJC45" s="173"/>
      <c r="SJD45" s="173"/>
      <c r="SJE45" s="173"/>
      <c r="SJF45" s="173"/>
      <c r="SJG45" s="173"/>
      <c r="SJH45" s="173"/>
      <c r="SJI45" s="173"/>
      <c r="SJJ45" s="173"/>
      <c r="SJK45" s="173"/>
      <c r="SJL45" s="173"/>
      <c r="SJM45" s="173"/>
      <c r="SJN45" s="173"/>
      <c r="SJO45" s="173"/>
      <c r="SJP45" s="173"/>
      <c r="SJQ45" s="173"/>
      <c r="SJR45" s="173"/>
      <c r="SJS45" s="173"/>
      <c r="SJT45" s="173"/>
      <c r="SJU45" s="173"/>
      <c r="SJV45" s="173"/>
      <c r="SJW45" s="173"/>
      <c r="SJX45" s="173"/>
      <c r="SJY45" s="173"/>
      <c r="SJZ45" s="173"/>
      <c r="SKA45" s="173"/>
      <c r="SKB45" s="173"/>
      <c r="SKC45" s="173"/>
      <c r="SKD45" s="173"/>
      <c r="SKE45" s="173"/>
      <c r="SKF45" s="173"/>
      <c r="SKG45" s="173"/>
      <c r="SKH45" s="173"/>
      <c r="SKI45" s="173"/>
      <c r="SKJ45" s="173"/>
      <c r="SKK45" s="173"/>
      <c r="SKL45" s="173"/>
      <c r="SKM45" s="173"/>
      <c r="SKN45" s="173"/>
      <c r="SKO45" s="173"/>
      <c r="SKP45" s="173"/>
      <c r="SKQ45" s="173"/>
      <c r="SKR45" s="173"/>
      <c r="SKS45" s="173"/>
      <c r="SKT45" s="173"/>
      <c r="SKU45" s="173"/>
      <c r="SKV45" s="173"/>
      <c r="SKW45" s="173"/>
      <c r="SKX45" s="173"/>
      <c r="SKY45" s="173"/>
      <c r="SKZ45" s="173"/>
      <c r="SLA45" s="173"/>
      <c r="SLB45" s="173"/>
      <c r="SLC45" s="173"/>
      <c r="SLD45" s="173"/>
      <c r="SLE45" s="173"/>
      <c r="SLF45" s="173"/>
      <c r="SLG45" s="173"/>
      <c r="SLH45" s="173"/>
      <c r="SLI45" s="173"/>
      <c r="SLJ45" s="173"/>
      <c r="SLK45" s="173"/>
      <c r="SLL45" s="173"/>
      <c r="SLM45" s="173"/>
      <c r="SLN45" s="173"/>
      <c r="SLO45" s="173"/>
      <c r="SLP45" s="173"/>
      <c r="SLQ45" s="173"/>
      <c r="SLR45" s="173"/>
      <c r="SLS45" s="173"/>
      <c r="SLT45" s="173"/>
      <c r="SLU45" s="173"/>
      <c r="SLV45" s="173"/>
      <c r="SLW45" s="173"/>
      <c r="SLX45" s="173"/>
      <c r="SLY45" s="173"/>
      <c r="SLZ45" s="173"/>
      <c r="SMA45" s="173"/>
      <c r="SMB45" s="173"/>
      <c r="SMC45" s="173"/>
      <c r="SMD45" s="173"/>
      <c r="SME45" s="173"/>
      <c r="SMF45" s="173"/>
      <c r="SMG45" s="173"/>
      <c r="SMH45" s="173"/>
      <c r="SMI45" s="173"/>
      <c r="SMJ45" s="173"/>
      <c r="SMK45" s="173"/>
      <c r="SML45" s="173"/>
      <c r="SMM45" s="173"/>
      <c r="SMN45" s="173"/>
      <c r="SMO45" s="173"/>
      <c r="SMP45" s="173"/>
      <c r="SMQ45" s="173"/>
      <c r="SMR45" s="173"/>
      <c r="SMS45" s="173"/>
      <c r="SMT45" s="173"/>
      <c r="SMU45" s="173"/>
      <c r="SMV45" s="173"/>
      <c r="SMW45" s="173"/>
      <c r="SMX45" s="173"/>
      <c r="SMY45" s="173"/>
      <c r="SMZ45" s="173"/>
      <c r="SNA45" s="173"/>
      <c r="SNB45" s="173"/>
      <c r="SNC45" s="173"/>
      <c r="SND45" s="173"/>
      <c r="SNE45" s="173"/>
      <c r="SNF45" s="173"/>
      <c r="SNG45" s="173"/>
      <c r="SNH45" s="173"/>
      <c r="SNI45" s="173"/>
      <c r="SNJ45" s="173"/>
      <c r="SNK45" s="173"/>
      <c r="SNL45" s="173"/>
      <c r="SNM45" s="173"/>
      <c r="SNN45" s="173"/>
      <c r="SNO45" s="173"/>
      <c r="SNP45" s="173"/>
      <c r="SNQ45" s="173"/>
      <c r="SNR45" s="173"/>
      <c r="SNS45" s="173"/>
      <c r="SNT45" s="173"/>
      <c r="SNU45" s="173"/>
      <c r="SNV45" s="173"/>
      <c r="SNW45" s="173"/>
      <c r="SNX45" s="173"/>
      <c r="SNY45" s="173"/>
      <c r="SNZ45" s="173"/>
      <c r="SOA45" s="173"/>
      <c r="SOB45" s="173"/>
      <c r="SOC45" s="173"/>
      <c r="SOD45" s="173"/>
      <c r="SOE45" s="173"/>
      <c r="SOF45" s="173"/>
      <c r="SOG45" s="173"/>
      <c r="SOH45" s="173"/>
      <c r="SOI45" s="173"/>
      <c r="SOJ45" s="173"/>
      <c r="SOK45" s="173"/>
      <c r="SOL45" s="173"/>
      <c r="SOM45" s="173"/>
      <c r="SON45" s="173"/>
      <c r="SOO45" s="173"/>
      <c r="SOP45" s="173"/>
      <c r="SOQ45" s="173"/>
      <c r="SOR45" s="173"/>
      <c r="SOS45" s="173"/>
      <c r="SOT45" s="173"/>
      <c r="SOU45" s="173"/>
      <c r="SOV45" s="173"/>
      <c r="SOW45" s="173"/>
      <c r="SOX45" s="173"/>
      <c r="SOY45" s="173"/>
      <c r="SOZ45" s="173"/>
      <c r="SPA45" s="173"/>
      <c r="SPB45" s="173"/>
      <c r="SPC45" s="173"/>
      <c r="SPD45" s="173"/>
      <c r="SPE45" s="173"/>
      <c r="SPF45" s="173"/>
      <c r="SPG45" s="173"/>
      <c r="SPH45" s="173"/>
      <c r="SPI45" s="173"/>
      <c r="SPJ45" s="173"/>
      <c r="SPK45" s="173"/>
      <c r="SPL45" s="173"/>
      <c r="SPM45" s="173"/>
      <c r="SPN45" s="173"/>
      <c r="SPO45" s="173"/>
      <c r="SPP45" s="173"/>
      <c r="SPQ45" s="173"/>
      <c r="SPR45" s="173"/>
      <c r="SPS45" s="173"/>
      <c r="SPT45" s="173"/>
      <c r="SPU45" s="173"/>
      <c r="SPV45" s="173"/>
      <c r="SPW45" s="173"/>
      <c r="SPX45" s="173"/>
      <c r="SPY45" s="173"/>
      <c r="SPZ45" s="173"/>
      <c r="SQA45" s="173"/>
      <c r="SQB45" s="173"/>
      <c r="SQC45" s="173"/>
      <c r="SQD45" s="173"/>
      <c r="SQE45" s="173"/>
      <c r="SQF45" s="173"/>
      <c r="SQG45" s="173"/>
      <c r="SQH45" s="173"/>
      <c r="SQI45" s="173"/>
      <c r="SQJ45" s="173"/>
      <c r="SQK45" s="173"/>
      <c r="SQL45" s="173"/>
      <c r="SQM45" s="173"/>
      <c r="SQN45" s="173"/>
      <c r="SQO45" s="173"/>
      <c r="SQP45" s="173"/>
      <c r="SQQ45" s="173"/>
      <c r="SQR45" s="173"/>
      <c r="SQS45" s="173"/>
      <c r="SQT45" s="173"/>
      <c r="SQU45" s="173"/>
      <c r="SQV45" s="173"/>
      <c r="SQW45" s="173"/>
      <c r="SQX45" s="173"/>
      <c r="SQY45" s="173"/>
      <c r="SQZ45" s="173"/>
      <c r="SRA45" s="173"/>
      <c r="SRB45" s="173"/>
      <c r="SRC45" s="173"/>
      <c r="SRD45" s="173"/>
      <c r="SRE45" s="173"/>
      <c r="SRF45" s="173"/>
      <c r="SRG45" s="173"/>
      <c r="SRH45" s="173"/>
      <c r="SRI45" s="173"/>
      <c r="SRJ45" s="173"/>
      <c r="SRK45" s="173"/>
      <c r="SRL45" s="173"/>
      <c r="SRM45" s="173"/>
      <c r="SRN45" s="173"/>
      <c r="SRO45" s="173"/>
      <c r="SRP45" s="173"/>
      <c r="SRQ45" s="173"/>
      <c r="SRR45" s="173"/>
      <c r="SRS45" s="173"/>
      <c r="SRT45" s="173"/>
      <c r="SRU45" s="173"/>
      <c r="SRV45" s="173"/>
      <c r="SRW45" s="173"/>
      <c r="SRX45" s="173"/>
      <c r="SRY45" s="173"/>
      <c r="SRZ45" s="173"/>
      <c r="SSA45" s="173"/>
      <c r="SSB45" s="173"/>
      <c r="SSC45" s="173"/>
      <c r="SSD45" s="173"/>
      <c r="SSE45" s="173"/>
      <c r="SSF45" s="173"/>
      <c r="SSG45" s="173"/>
      <c r="SSH45" s="173"/>
      <c r="SSI45" s="173"/>
      <c r="SSJ45" s="173"/>
      <c r="SSK45" s="173"/>
      <c r="SSL45" s="173"/>
      <c r="SSM45" s="173"/>
      <c r="SSN45" s="173"/>
      <c r="SSO45" s="173"/>
      <c r="SSP45" s="173"/>
      <c r="SSQ45" s="173"/>
      <c r="SSR45" s="173"/>
      <c r="SSS45" s="173"/>
      <c r="SST45" s="173"/>
      <c r="SSU45" s="173"/>
      <c r="SSV45" s="173"/>
      <c r="SSW45" s="173"/>
      <c r="SSX45" s="173"/>
      <c r="SSY45" s="173"/>
      <c r="SSZ45" s="173"/>
      <c r="STA45" s="173"/>
      <c r="STB45" s="173"/>
      <c r="STC45" s="173"/>
      <c r="STD45" s="173"/>
      <c r="STE45" s="173"/>
      <c r="STF45" s="173"/>
      <c r="STG45" s="173"/>
      <c r="STH45" s="173"/>
      <c r="STI45" s="173"/>
      <c r="STJ45" s="173"/>
      <c r="STK45" s="173"/>
      <c r="STL45" s="173"/>
      <c r="STM45" s="173"/>
      <c r="STN45" s="173"/>
      <c r="STO45" s="173"/>
      <c r="STP45" s="173"/>
      <c r="STQ45" s="173"/>
      <c r="STR45" s="173"/>
      <c r="STS45" s="173"/>
      <c r="STT45" s="173"/>
      <c r="STU45" s="173"/>
      <c r="STV45" s="173"/>
      <c r="STW45" s="173"/>
      <c r="STX45" s="173"/>
      <c r="STY45" s="173"/>
      <c r="STZ45" s="173"/>
      <c r="SUA45" s="173"/>
      <c r="SUB45" s="173"/>
      <c r="SUC45" s="173"/>
      <c r="SUD45" s="173"/>
      <c r="SUE45" s="173"/>
      <c r="SUF45" s="173"/>
      <c r="SUG45" s="173"/>
      <c r="SUH45" s="173"/>
      <c r="SUI45" s="173"/>
      <c r="SUJ45" s="173"/>
      <c r="SUK45" s="173"/>
      <c r="SUL45" s="173"/>
      <c r="SUM45" s="173"/>
      <c r="SUN45" s="173"/>
      <c r="SUO45" s="173"/>
      <c r="SUP45" s="173"/>
      <c r="SUQ45" s="173"/>
      <c r="SUR45" s="173"/>
      <c r="SUS45" s="173"/>
      <c r="SUT45" s="173"/>
      <c r="SUU45" s="173"/>
      <c r="SUV45" s="173"/>
      <c r="SUW45" s="173"/>
      <c r="SUX45" s="173"/>
      <c r="SUY45" s="173"/>
      <c r="SUZ45" s="173"/>
      <c r="SVA45" s="173"/>
      <c r="SVB45" s="173"/>
      <c r="SVC45" s="173"/>
      <c r="SVD45" s="173"/>
      <c r="SVE45" s="173"/>
      <c r="SVF45" s="173"/>
      <c r="SVG45" s="173"/>
      <c r="SVH45" s="173"/>
      <c r="SVI45" s="173"/>
      <c r="SVJ45" s="173"/>
      <c r="SVK45" s="173"/>
      <c r="SVL45" s="173"/>
      <c r="SVM45" s="173"/>
      <c r="SVN45" s="173"/>
      <c r="SVO45" s="173"/>
      <c r="SVP45" s="173"/>
      <c r="SVQ45" s="173"/>
      <c r="SVR45" s="173"/>
      <c r="SVS45" s="173"/>
      <c r="SVT45" s="173"/>
      <c r="SVU45" s="173"/>
      <c r="SVV45" s="173"/>
      <c r="SVW45" s="173"/>
      <c r="SVX45" s="173"/>
      <c r="SVY45" s="173"/>
      <c r="SVZ45" s="173"/>
      <c r="SWA45" s="173"/>
      <c r="SWB45" s="173"/>
      <c r="SWC45" s="173"/>
      <c r="SWD45" s="173"/>
      <c r="SWE45" s="173"/>
      <c r="SWF45" s="173"/>
      <c r="SWG45" s="173"/>
      <c r="SWH45" s="173"/>
      <c r="SWI45" s="173"/>
      <c r="SWJ45" s="173"/>
      <c r="SWK45" s="173"/>
      <c r="SWL45" s="173"/>
      <c r="SWM45" s="173"/>
      <c r="SWN45" s="173"/>
      <c r="SWO45" s="173"/>
      <c r="SWP45" s="173"/>
      <c r="SWQ45" s="173"/>
      <c r="SWR45" s="173"/>
      <c r="SWS45" s="173"/>
      <c r="SWT45" s="173"/>
      <c r="SWU45" s="173"/>
      <c r="SWV45" s="173"/>
      <c r="SWW45" s="173"/>
      <c r="SWX45" s="173"/>
      <c r="SWY45" s="173"/>
      <c r="SWZ45" s="173"/>
      <c r="SXA45" s="173"/>
      <c r="SXB45" s="173"/>
      <c r="SXC45" s="173"/>
      <c r="SXD45" s="173"/>
      <c r="SXE45" s="173"/>
      <c r="SXF45" s="173"/>
      <c r="SXG45" s="173"/>
      <c r="SXH45" s="173"/>
      <c r="SXI45" s="173"/>
      <c r="SXJ45" s="173"/>
      <c r="SXK45" s="173"/>
      <c r="SXL45" s="173"/>
      <c r="SXM45" s="173"/>
      <c r="SXN45" s="173"/>
      <c r="SXO45" s="173"/>
      <c r="SXP45" s="173"/>
      <c r="SXQ45" s="173"/>
      <c r="SXR45" s="173"/>
      <c r="SXS45" s="173"/>
      <c r="SXT45" s="173"/>
      <c r="SXU45" s="173"/>
      <c r="SXV45" s="173"/>
      <c r="SXW45" s="173"/>
      <c r="SXX45" s="173"/>
      <c r="SXY45" s="173"/>
      <c r="SXZ45" s="173"/>
      <c r="SYA45" s="173"/>
      <c r="SYB45" s="173"/>
      <c r="SYC45" s="173"/>
      <c r="SYD45" s="173"/>
      <c r="SYE45" s="173"/>
      <c r="SYF45" s="173"/>
      <c r="SYG45" s="173"/>
      <c r="SYH45" s="173"/>
      <c r="SYI45" s="173"/>
      <c r="SYJ45" s="173"/>
      <c r="SYK45" s="173"/>
      <c r="SYL45" s="173"/>
      <c r="SYM45" s="173"/>
      <c r="SYN45" s="173"/>
      <c r="SYO45" s="173"/>
      <c r="SYP45" s="173"/>
      <c r="SYQ45" s="173"/>
      <c r="SYR45" s="173"/>
      <c r="SYS45" s="173"/>
      <c r="SYT45" s="173"/>
      <c r="SYU45" s="173"/>
      <c r="SYV45" s="173"/>
      <c r="SYW45" s="173"/>
      <c r="SYX45" s="173"/>
      <c r="SYY45" s="173"/>
      <c r="SYZ45" s="173"/>
      <c r="SZA45" s="173"/>
      <c r="SZB45" s="173"/>
      <c r="SZC45" s="173"/>
      <c r="SZD45" s="173"/>
      <c r="SZE45" s="173"/>
      <c r="SZF45" s="173"/>
      <c r="SZG45" s="173"/>
      <c r="SZH45" s="173"/>
      <c r="SZI45" s="173"/>
      <c r="SZJ45" s="173"/>
      <c r="SZK45" s="173"/>
      <c r="SZL45" s="173"/>
      <c r="SZM45" s="173"/>
      <c r="SZN45" s="173"/>
      <c r="SZO45" s="173"/>
      <c r="SZP45" s="173"/>
      <c r="SZQ45" s="173"/>
      <c r="SZR45" s="173"/>
      <c r="SZS45" s="173"/>
      <c r="SZT45" s="173"/>
      <c r="SZU45" s="173"/>
      <c r="SZV45" s="173"/>
      <c r="SZW45" s="173"/>
      <c r="SZX45" s="173"/>
      <c r="SZY45" s="173"/>
      <c r="SZZ45" s="173"/>
      <c r="TAA45" s="173"/>
      <c r="TAB45" s="173"/>
      <c r="TAC45" s="173"/>
      <c r="TAD45" s="173"/>
      <c r="TAE45" s="173"/>
      <c r="TAF45" s="173"/>
      <c r="TAG45" s="173"/>
      <c r="TAH45" s="173"/>
      <c r="TAI45" s="173"/>
      <c r="TAJ45" s="173"/>
      <c r="TAK45" s="173"/>
      <c r="TAL45" s="173"/>
      <c r="TAM45" s="173"/>
      <c r="TAN45" s="173"/>
      <c r="TAO45" s="173"/>
      <c r="TAP45" s="173"/>
      <c r="TAQ45" s="173"/>
      <c r="TAR45" s="173"/>
      <c r="TAS45" s="173"/>
      <c r="TAT45" s="173"/>
      <c r="TAU45" s="173"/>
      <c r="TAV45" s="173"/>
      <c r="TAW45" s="173"/>
      <c r="TAX45" s="173"/>
      <c r="TAY45" s="173"/>
      <c r="TAZ45" s="173"/>
      <c r="TBA45" s="173"/>
      <c r="TBB45" s="173"/>
      <c r="TBC45" s="173"/>
      <c r="TBD45" s="173"/>
      <c r="TBE45" s="173"/>
      <c r="TBF45" s="173"/>
      <c r="TBG45" s="173"/>
      <c r="TBH45" s="173"/>
      <c r="TBI45" s="173"/>
      <c r="TBJ45" s="173"/>
      <c r="TBK45" s="173"/>
      <c r="TBL45" s="173"/>
      <c r="TBM45" s="173"/>
      <c r="TBN45" s="173"/>
      <c r="TBO45" s="173"/>
      <c r="TBP45" s="173"/>
      <c r="TBQ45" s="173"/>
      <c r="TBR45" s="173"/>
      <c r="TBS45" s="173"/>
      <c r="TBT45" s="173"/>
      <c r="TBU45" s="173"/>
      <c r="TBV45" s="173"/>
      <c r="TBW45" s="173"/>
      <c r="TBX45" s="173"/>
      <c r="TBY45" s="173"/>
      <c r="TBZ45" s="173"/>
      <c r="TCA45" s="173"/>
      <c r="TCB45" s="173"/>
      <c r="TCC45" s="173"/>
      <c r="TCD45" s="173"/>
      <c r="TCE45" s="173"/>
      <c r="TCF45" s="173"/>
      <c r="TCG45" s="173"/>
      <c r="TCH45" s="173"/>
      <c r="TCI45" s="173"/>
      <c r="TCJ45" s="173"/>
      <c r="TCK45" s="173"/>
      <c r="TCL45" s="173"/>
      <c r="TCM45" s="173"/>
      <c r="TCN45" s="173"/>
      <c r="TCO45" s="173"/>
      <c r="TCP45" s="173"/>
      <c r="TCQ45" s="173"/>
      <c r="TCR45" s="173"/>
      <c r="TCS45" s="173"/>
      <c r="TCT45" s="173"/>
      <c r="TCU45" s="173"/>
      <c r="TCV45" s="173"/>
      <c r="TCW45" s="173"/>
      <c r="TCX45" s="173"/>
      <c r="TCY45" s="173"/>
      <c r="TCZ45" s="173"/>
      <c r="TDA45" s="173"/>
      <c r="TDB45" s="173"/>
      <c r="TDC45" s="173"/>
      <c r="TDD45" s="173"/>
      <c r="TDE45" s="173"/>
      <c r="TDF45" s="173"/>
      <c r="TDG45" s="173"/>
      <c r="TDH45" s="173"/>
      <c r="TDI45" s="173"/>
      <c r="TDJ45" s="173"/>
      <c r="TDK45" s="173"/>
      <c r="TDL45" s="173"/>
      <c r="TDM45" s="173"/>
      <c r="TDN45" s="173"/>
      <c r="TDO45" s="173"/>
      <c r="TDP45" s="173"/>
      <c r="TDQ45" s="173"/>
      <c r="TDR45" s="173"/>
      <c r="TDS45" s="173"/>
      <c r="TDT45" s="173"/>
      <c r="TDU45" s="173"/>
      <c r="TDV45" s="173"/>
      <c r="TDW45" s="173"/>
      <c r="TDX45" s="173"/>
      <c r="TDY45" s="173"/>
      <c r="TDZ45" s="173"/>
      <c r="TEA45" s="173"/>
      <c r="TEB45" s="173"/>
      <c r="TEC45" s="173"/>
      <c r="TED45" s="173"/>
      <c r="TEE45" s="173"/>
      <c r="TEF45" s="173"/>
      <c r="TEG45" s="173"/>
      <c r="TEH45" s="173"/>
      <c r="TEI45" s="173"/>
      <c r="TEJ45" s="173"/>
      <c r="TEK45" s="173"/>
      <c r="TEL45" s="173"/>
      <c r="TEM45" s="173"/>
      <c r="TEN45" s="173"/>
      <c r="TEO45" s="173"/>
      <c r="TEP45" s="173"/>
      <c r="TEQ45" s="173"/>
      <c r="TER45" s="173"/>
      <c r="TES45" s="173"/>
      <c r="TET45" s="173"/>
      <c r="TEU45" s="173"/>
      <c r="TEV45" s="173"/>
      <c r="TEW45" s="173"/>
      <c r="TEX45" s="173"/>
      <c r="TEY45" s="173"/>
      <c r="TEZ45" s="173"/>
      <c r="TFA45" s="173"/>
      <c r="TFB45" s="173"/>
      <c r="TFC45" s="173"/>
      <c r="TFD45" s="173"/>
      <c r="TFE45" s="173"/>
      <c r="TFF45" s="173"/>
      <c r="TFG45" s="173"/>
      <c r="TFH45" s="173"/>
      <c r="TFI45" s="173"/>
      <c r="TFJ45" s="173"/>
      <c r="TFK45" s="173"/>
      <c r="TFL45" s="173"/>
      <c r="TFM45" s="173"/>
      <c r="TFN45" s="173"/>
      <c r="TFO45" s="173"/>
      <c r="TFP45" s="173"/>
      <c r="TFQ45" s="173"/>
      <c r="TFR45" s="173"/>
      <c r="TFS45" s="173"/>
      <c r="TFT45" s="173"/>
      <c r="TFU45" s="173"/>
      <c r="TFV45" s="173"/>
      <c r="TFW45" s="173"/>
      <c r="TFX45" s="173"/>
      <c r="TFY45" s="173"/>
      <c r="TFZ45" s="173"/>
      <c r="TGA45" s="173"/>
      <c r="TGB45" s="173"/>
      <c r="TGC45" s="173"/>
      <c r="TGD45" s="173"/>
      <c r="TGE45" s="173"/>
      <c r="TGF45" s="173"/>
      <c r="TGG45" s="173"/>
      <c r="TGH45" s="173"/>
      <c r="TGI45" s="173"/>
      <c r="TGJ45" s="173"/>
      <c r="TGK45" s="173"/>
      <c r="TGL45" s="173"/>
      <c r="TGM45" s="173"/>
      <c r="TGN45" s="173"/>
      <c r="TGO45" s="173"/>
      <c r="TGP45" s="173"/>
      <c r="TGQ45" s="173"/>
      <c r="TGR45" s="173"/>
      <c r="TGS45" s="173"/>
      <c r="TGT45" s="173"/>
      <c r="TGU45" s="173"/>
      <c r="TGV45" s="173"/>
      <c r="TGW45" s="173"/>
      <c r="TGX45" s="173"/>
      <c r="TGY45" s="173"/>
      <c r="TGZ45" s="173"/>
      <c r="THA45" s="173"/>
      <c r="THB45" s="173"/>
      <c r="THC45" s="173"/>
      <c r="THD45" s="173"/>
      <c r="THE45" s="173"/>
      <c r="THF45" s="173"/>
      <c r="THG45" s="173"/>
      <c r="THH45" s="173"/>
      <c r="THI45" s="173"/>
      <c r="THJ45" s="173"/>
      <c r="THK45" s="173"/>
      <c r="THL45" s="173"/>
      <c r="THM45" s="173"/>
      <c r="THN45" s="173"/>
      <c r="THO45" s="173"/>
      <c r="THP45" s="173"/>
      <c r="THQ45" s="173"/>
      <c r="THR45" s="173"/>
      <c r="THS45" s="173"/>
      <c r="THT45" s="173"/>
      <c r="THU45" s="173"/>
      <c r="THV45" s="173"/>
      <c r="THW45" s="173"/>
      <c r="THX45" s="173"/>
      <c r="THY45" s="173"/>
      <c r="THZ45" s="173"/>
      <c r="TIA45" s="173"/>
      <c r="TIB45" s="173"/>
      <c r="TIC45" s="173"/>
      <c r="TID45" s="173"/>
      <c r="TIE45" s="173"/>
      <c r="TIF45" s="173"/>
      <c r="TIG45" s="173"/>
      <c r="TIH45" s="173"/>
      <c r="TII45" s="173"/>
      <c r="TIJ45" s="173"/>
      <c r="TIK45" s="173"/>
      <c r="TIL45" s="173"/>
      <c r="TIM45" s="173"/>
      <c r="TIN45" s="173"/>
      <c r="TIO45" s="173"/>
      <c r="TIP45" s="173"/>
      <c r="TIQ45" s="173"/>
      <c r="TIR45" s="173"/>
      <c r="TIS45" s="173"/>
      <c r="TIT45" s="173"/>
      <c r="TIU45" s="173"/>
      <c r="TIV45" s="173"/>
      <c r="TIW45" s="173"/>
      <c r="TIX45" s="173"/>
      <c r="TIY45" s="173"/>
      <c r="TIZ45" s="173"/>
      <c r="TJA45" s="173"/>
      <c r="TJB45" s="173"/>
      <c r="TJC45" s="173"/>
      <c r="TJD45" s="173"/>
      <c r="TJE45" s="173"/>
      <c r="TJF45" s="173"/>
      <c r="TJG45" s="173"/>
      <c r="TJH45" s="173"/>
      <c r="TJI45" s="173"/>
      <c r="TJJ45" s="173"/>
      <c r="TJK45" s="173"/>
      <c r="TJL45" s="173"/>
      <c r="TJM45" s="173"/>
      <c r="TJN45" s="173"/>
      <c r="TJO45" s="173"/>
      <c r="TJP45" s="173"/>
      <c r="TJQ45" s="173"/>
      <c r="TJR45" s="173"/>
      <c r="TJS45" s="173"/>
      <c r="TJT45" s="173"/>
      <c r="TJU45" s="173"/>
      <c r="TJV45" s="173"/>
      <c r="TJW45" s="173"/>
      <c r="TJX45" s="173"/>
      <c r="TJY45" s="173"/>
      <c r="TJZ45" s="173"/>
      <c r="TKA45" s="173"/>
      <c r="TKB45" s="173"/>
      <c r="TKC45" s="173"/>
      <c r="TKD45" s="173"/>
      <c r="TKE45" s="173"/>
      <c r="TKF45" s="173"/>
      <c r="TKG45" s="173"/>
      <c r="TKH45" s="173"/>
      <c r="TKI45" s="173"/>
      <c r="TKJ45" s="173"/>
      <c r="TKK45" s="173"/>
      <c r="TKL45" s="173"/>
      <c r="TKM45" s="173"/>
      <c r="TKN45" s="173"/>
      <c r="TKO45" s="173"/>
      <c r="TKP45" s="173"/>
      <c r="TKQ45" s="173"/>
      <c r="TKR45" s="173"/>
      <c r="TKS45" s="173"/>
      <c r="TKT45" s="173"/>
      <c r="TKU45" s="173"/>
      <c r="TKV45" s="173"/>
      <c r="TKW45" s="173"/>
      <c r="TKX45" s="173"/>
      <c r="TKY45" s="173"/>
      <c r="TKZ45" s="173"/>
      <c r="TLA45" s="173"/>
      <c r="TLB45" s="173"/>
      <c r="TLC45" s="173"/>
      <c r="TLD45" s="173"/>
      <c r="TLE45" s="173"/>
      <c r="TLF45" s="173"/>
      <c r="TLG45" s="173"/>
      <c r="TLH45" s="173"/>
      <c r="TLI45" s="173"/>
      <c r="TLJ45" s="173"/>
      <c r="TLK45" s="173"/>
      <c r="TLL45" s="173"/>
      <c r="TLM45" s="173"/>
      <c r="TLN45" s="173"/>
      <c r="TLO45" s="173"/>
      <c r="TLP45" s="173"/>
      <c r="TLQ45" s="173"/>
      <c r="TLR45" s="173"/>
      <c r="TLS45" s="173"/>
      <c r="TLT45" s="173"/>
      <c r="TLU45" s="173"/>
      <c r="TLV45" s="173"/>
      <c r="TLW45" s="173"/>
      <c r="TLX45" s="173"/>
      <c r="TLY45" s="173"/>
      <c r="TLZ45" s="173"/>
      <c r="TMA45" s="173"/>
      <c r="TMB45" s="173"/>
      <c r="TMC45" s="173"/>
      <c r="TMD45" s="173"/>
      <c r="TME45" s="173"/>
      <c r="TMF45" s="173"/>
      <c r="TMG45" s="173"/>
      <c r="TMH45" s="173"/>
      <c r="TMI45" s="173"/>
      <c r="TMJ45" s="173"/>
      <c r="TMK45" s="173"/>
      <c r="TML45" s="173"/>
      <c r="TMM45" s="173"/>
      <c r="TMN45" s="173"/>
      <c r="TMO45" s="173"/>
      <c r="TMP45" s="173"/>
      <c r="TMQ45" s="173"/>
      <c r="TMR45" s="173"/>
      <c r="TMS45" s="173"/>
      <c r="TMT45" s="173"/>
      <c r="TMU45" s="173"/>
      <c r="TMV45" s="173"/>
      <c r="TMW45" s="173"/>
      <c r="TMX45" s="173"/>
      <c r="TMY45" s="173"/>
      <c r="TMZ45" s="173"/>
      <c r="TNA45" s="173"/>
      <c r="TNB45" s="173"/>
      <c r="TNC45" s="173"/>
      <c r="TND45" s="173"/>
      <c r="TNE45" s="173"/>
      <c r="TNF45" s="173"/>
      <c r="TNG45" s="173"/>
      <c r="TNH45" s="173"/>
      <c r="TNI45" s="173"/>
      <c r="TNJ45" s="173"/>
      <c r="TNK45" s="173"/>
      <c r="TNL45" s="173"/>
      <c r="TNM45" s="173"/>
      <c r="TNN45" s="173"/>
      <c r="TNO45" s="173"/>
      <c r="TNP45" s="173"/>
      <c r="TNQ45" s="173"/>
      <c r="TNR45" s="173"/>
      <c r="TNS45" s="173"/>
      <c r="TNT45" s="173"/>
      <c r="TNU45" s="173"/>
      <c r="TNV45" s="173"/>
      <c r="TNW45" s="173"/>
      <c r="TNX45" s="173"/>
      <c r="TNY45" s="173"/>
      <c r="TNZ45" s="173"/>
      <c r="TOA45" s="173"/>
      <c r="TOB45" s="173"/>
      <c r="TOC45" s="173"/>
      <c r="TOD45" s="173"/>
      <c r="TOE45" s="173"/>
      <c r="TOF45" s="173"/>
      <c r="TOG45" s="173"/>
      <c r="TOH45" s="173"/>
      <c r="TOI45" s="173"/>
      <c r="TOJ45" s="173"/>
      <c r="TOK45" s="173"/>
      <c r="TOL45" s="173"/>
      <c r="TOM45" s="173"/>
      <c r="TON45" s="173"/>
      <c r="TOO45" s="173"/>
      <c r="TOP45" s="173"/>
      <c r="TOQ45" s="173"/>
      <c r="TOR45" s="173"/>
      <c r="TOS45" s="173"/>
      <c r="TOT45" s="173"/>
      <c r="TOU45" s="173"/>
      <c r="TOV45" s="173"/>
      <c r="TOW45" s="173"/>
      <c r="TOX45" s="173"/>
      <c r="TOY45" s="173"/>
      <c r="TOZ45" s="173"/>
      <c r="TPA45" s="173"/>
      <c r="TPB45" s="173"/>
      <c r="TPC45" s="173"/>
      <c r="TPD45" s="173"/>
      <c r="TPE45" s="173"/>
      <c r="TPF45" s="173"/>
      <c r="TPG45" s="173"/>
      <c r="TPH45" s="173"/>
      <c r="TPI45" s="173"/>
      <c r="TPJ45" s="173"/>
      <c r="TPK45" s="173"/>
      <c r="TPL45" s="173"/>
      <c r="TPM45" s="173"/>
      <c r="TPN45" s="173"/>
      <c r="TPO45" s="173"/>
      <c r="TPP45" s="173"/>
      <c r="TPQ45" s="173"/>
      <c r="TPR45" s="173"/>
      <c r="TPS45" s="173"/>
      <c r="TPT45" s="173"/>
      <c r="TPU45" s="173"/>
      <c r="TPV45" s="173"/>
      <c r="TPW45" s="173"/>
      <c r="TPX45" s="173"/>
      <c r="TPY45" s="173"/>
      <c r="TPZ45" s="173"/>
      <c r="TQA45" s="173"/>
      <c r="TQB45" s="173"/>
      <c r="TQC45" s="173"/>
      <c r="TQD45" s="173"/>
      <c r="TQE45" s="173"/>
      <c r="TQF45" s="173"/>
      <c r="TQG45" s="173"/>
      <c r="TQH45" s="173"/>
      <c r="TQI45" s="173"/>
      <c r="TQJ45" s="173"/>
      <c r="TQK45" s="173"/>
      <c r="TQL45" s="173"/>
      <c r="TQM45" s="173"/>
      <c r="TQN45" s="173"/>
      <c r="TQO45" s="173"/>
      <c r="TQP45" s="173"/>
      <c r="TQQ45" s="173"/>
      <c r="TQR45" s="173"/>
      <c r="TQS45" s="173"/>
      <c r="TQT45" s="173"/>
      <c r="TQU45" s="173"/>
      <c r="TQV45" s="173"/>
      <c r="TQW45" s="173"/>
      <c r="TQX45" s="173"/>
      <c r="TQY45" s="173"/>
      <c r="TQZ45" s="173"/>
      <c r="TRA45" s="173"/>
      <c r="TRB45" s="173"/>
      <c r="TRC45" s="173"/>
      <c r="TRD45" s="173"/>
      <c r="TRE45" s="173"/>
      <c r="TRF45" s="173"/>
      <c r="TRG45" s="173"/>
      <c r="TRH45" s="173"/>
      <c r="TRI45" s="173"/>
      <c r="TRJ45" s="173"/>
      <c r="TRK45" s="173"/>
      <c r="TRL45" s="173"/>
      <c r="TRM45" s="173"/>
      <c r="TRN45" s="173"/>
      <c r="TRO45" s="173"/>
      <c r="TRP45" s="173"/>
      <c r="TRQ45" s="173"/>
      <c r="TRR45" s="173"/>
      <c r="TRS45" s="173"/>
      <c r="TRT45" s="173"/>
      <c r="TRU45" s="173"/>
      <c r="TRV45" s="173"/>
      <c r="TRW45" s="173"/>
      <c r="TRX45" s="173"/>
      <c r="TRY45" s="173"/>
      <c r="TRZ45" s="173"/>
      <c r="TSA45" s="173"/>
      <c r="TSB45" s="173"/>
      <c r="TSC45" s="173"/>
      <c r="TSD45" s="173"/>
      <c r="TSE45" s="173"/>
      <c r="TSF45" s="173"/>
      <c r="TSG45" s="173"/>
      <c r="TSH45" s="173"/>
      <c r="TSI45" s="173"/>
      <c r="TSJ45" s="173"/>
      <c r="TSK45" s="173"/>
      <c r="TSL45" s="173"/>
      <c r="TSM45" s="173"/>
      <c r="TSN45" s="173"/>
      <c r="TSO45" s="173"/>
      <c r="TSP45" s="173"/>
      <c r="TSQ45" s="173"/>
      <c r="TSR45" s="173"/>
      <c r="TSS45" s="173"/>
      <c r="TST45" s="173"/>
      <c r="TSU45" s="173"/>
      <c r="TSV45" s="173"/>
      <c r="TSW45" s="173"/>
      <c r="TSX45" s="173"/>
      <c r="TSY45" s="173"/>
      <c r="TSZ45" s="173"/>
      <c r="TTA45" s="173"/>
      <c r="TTB45" s="173"/>
      <c r="TTC45" s="173"/>
      <c r="TTD45" s="173"/>
      <c r="TTE45" s="173"/>
      <c r="TTF45" s="173"/>
      <c r="TTG45" s="173"/>
      <c r="TTH45" s="173"/>
      <c r="TTI45" s="173"/>
      <c r="TTJ45" s="173"/>
      <c r="TTK45" s="173"/>
      <c r="TTL45" s="173"/>
      <c r="TTM45" s="173"/>
      <c r="TTN45" s="173"/>
      <c r="TTO45" s="173"/>
      <c r="TTP45" s="173"/>
      <c r="TTQ45" s="173"/>
      <c r="TTR45" s="173"/>
      <c r="TTS45" s="173"/>
      <c r="TTT45" s="173"/>
      <c r="TTU45" s="173"/>
      <c r="TTV45" s="173"/>
      <c r="TTW45" s="173"/>
      <c r="TTX45" s="173"/>
      <c r="TTY45" s="173"/>
      <c r="TTZ45" s="173"/>
      <c r="TUA45" s="173"/>
      <c r="TUB45" s="173"/>
      <c r="TUC45" s="173"/>
      <c r="TUD45" s="173"/>
      <c r="TUE45" s="173"/>
      <c r="TUF45" s="173"/>
      <c r="TUG45" s="173"/>
      <c r="TUH45" s="173"/>
      <c r="TUI45" s="173"/>
      <c r="TUJ45" s="173"/>
      <c r="TUK45" s="173"/>
      <c r="TUL45" s="173"/>
      <c r="TUM45" s="173"/>
      <c r="TUN45" s="173"/>
      <c r="TUO45" s="173"/>
      <c r="TUP45" s="173"/>
      <c r="TUQ45" s="173"/>
      <c r="TUR45" s="173"/>
      <c r="TUS45" s="173"/>
      <c r="TUT45" s="173"/>
      <c r="TUU45" s="173"/>
      <c r="TUV45" s="173"/>
      <c r="TUW45" s="173"/>
      <c r="TUX45" s="173"/>
      <c r="TUY45" s="173"/>
      <c r="TUZ45" s="173"/>
      <c r="TVA45" s="173"/>
      <c r="TVB45" s="173"/>
      <c r="TVC45" s="173"/>
      <c r="TVD45" s="173"/>
      <c r="TVE45" s="173"/>
      <c r="TVF45" s="173"/>
      <c r="TVG45" s="173"/>
      <c r="TVH45" s="173"/>
      <c r="TVI45" s="173"/>
      <c r="TVJ45" s="173"/>
      <c r="TVK45" s="173"/>
      <c r="TVL45" s="173"/>
      <c r="TVM45" s="173"/>
      <c r="TVN45" s="173"/>
      <c r="TVO45" s="173"/>
      <c r="TVP45" s="173"/>
      <c r="TVQ45" s="173"/>
      <c r="TVR45" s="173"/>
      <c r="TVS45" s="173"/>
      <c r="TVT45" s="173"/>
      <c r="TVU45" s="173"/>
      <c r="TVV45" s="173"/>
      <c r="TVW45" s="173"/>
      <c r="TVX45" s="173"/>
      <c r="TVY45" s="173"/>
      <c r="TVZ45" s="173"/>
      <c r="TWA45" s="173"/>
      <c r="TWB45" s="173"/>
      <c r="TWC45" s="173"/>
      <c r="TWD45" s="173"/>
      <c r="TWE45" s="173"/>
      <c r="TWF45" s="173"/>
      <c r="TWG45" s="173"/>
      <c r="TWH45" s="173"/>
      <c r="TWI45" s="173"/>
      <c r="TWJ45" s="173"/>
      <c r="TWK45" s="173"/>
      <c r="TWL45" s="173"/>
      <c r="TWM45" s="173"/>
      <c r="TWN45" s="173"/>
      <c r="TWO45" s="173"/>
      <c r="TWP45" s="173"/>
      <c r="TWQ45" s="173"/>
      <c r="TWR45" s="173"/>
      <c r="TWS45" s="173"/>
      <c r="TWT45" s="173"/>
      <c r="TWU45" s="173"/>
      <c r="TWV45" s="173"/>
      <c r="TWW45" s="173"/>
      <c r="TWX45" s="173"/>
      <c r="TWY45" s="173"/>
      <c r="TWZ45" s="173"/>
      <c r="TXA45" s="173"/>
      <c r="TXB45" s="173"/>
      <c r="TXC45" s="173"/>
      <c r="TXD45" s="173"/>
      <c r="TXE45" s="173"/>
      <c r="TXF45" s="173"/>
      <c r="TXG45" s="173"/>
      <c r="TXH45" s="173"/>
      <c r="TXI45" s="173"/>
      <c r="TXJ45" s="173"/>
      <c r="TXK45" s="173"/>
      <c r="TXL45" s="173"/>
      <c r="TXM45" s="173"/>
      <c r="TXN45" s="173"/>
      <c r="TXO45" s="173"/>
      <c r="TXP45" s="173"/>
      <c r="TXQ45" s="173"/>
      <c r="TXR45" s="173"/>
      <c r="TXS45" s="173"/>
      <c r="TXT45" s="173"/>
      <c r="TXU45" s="173"/>
      <c r="TXV45" s="173"/>
      <c r="TXW45" s="173"/>
      <c r="TXX45" s="173"/>
      <c r="TXY45" s="173"/>
      <c r="TXZ45" s="173"/>
      <c r="TYA45" s="173"/>
      <c r="TYB45" s="173"/>
      <c r="TYC45" s="173"/>
      <c r="TYD45" s="173"/>
      <c r="TYE45" s="173"/>
      <c r="TYF45" s="173"/>
      <c r="TYG45" s="173"/>
      <c r="TYH45" s="173"/>
      <c r="TYI45" s="173"/>
      <c r="TYJ45" s="173"/>
      <c r="TYK45" s="173"/>
      <c r="TYL45" s="173"/>
      <c r="TYM45" s="173"/>
      <c r="TYN45" s="173"/>
      <c r="TYO45" s="173"/>
      <c r="TYP45" s="173"/>
      <c r="TYQ45" s="173"/>
      <c r="TYR45" s="173"/>
      <c r="TYS45" s="173"/>
      <c r="TYT45" s="173"/>
      <c r="TYU45" s="173"/>
      <c r="TYV45" s="173"/>
      <c r="TYW45" s="173"/>
      <c r="TYX45" s="173"/>
      <c r="TYY45" s="173"/>
      <c r="TYZ45" s="173"/>
      <c r="TZA45" s="173"/>
      <c r="TZB45" s="173"/>
      <c r="TZC45" s="173"/>
      <c r="TZD45" s="173"/>
      <c r="TZE45" s="173"/>
      <c r="TZF45" s="173"/>
      <c r="TZG45" s="173"/>
      <c r="TZH45" s="173"/>
      <c r="TZI45" s="173"/>
      <c r="TZJ45" s="173"/>
      <c r="TZK45" s="173"/>
      <c r="TZL45" s="173"/>
      <c r="TZM45" s="173"/>
      <c r="TZN45" s="173"/>
      <c r="TZO45" s="173"/>
      <c r="TZP45" s="173"/>
      <c r="TZQ45" s="173"/>
      <c r="TZR45" s="173"/>
      <c r="TZS45" s="173"/>
      <c r="TZT45" s="173"/>
      <c r="TZU45" s="173"/>
      <c r="TZV45" s="173"/>
      <c r="TZW45" s="173"/>
      <c r="TZX45" s="173"/>
      <c r="TZY45" s="173"/>
      <c r="TZZ45" s="173"/>
      <c r="UAA45" s="173"/>
      <c r="UAB45" s="173"/>
      <c r="UAC45" s="173"/>
      <c r="UAD45" s="173"/>
      <c r="UAE45" s="173"/>
      <c r="UAF45" s="173"/>
      <c r="UAG45" s="173"/>
      <c r="UAH45" s="173"/>
      <c r="UAI45" s="173"/>
      <c r="UAJ45" s="173"/>
      <c r="UAK45" s="173"/>
      <c r="UAL45" s="173"/>
      <c r="UAM45" s="173"/>
      <c r="UAN45" s="173"/>
      <c r="UAO45" s="173"/>
      <c r="UAP45" s="173"/>
      <c r="UAQ45" s="173"/>
      <c r="UAR45" s="173"/>
      <c r="UAS45" s="173"/>
      <c r="UAT45" s="173"/>
      <c r="UAU45" s="173"/>
      <c r="UAV45" s="173"/>
      <c r="UAW45" s="173"/>
      <c r="UAX45" s="173"/>
      <c r="UAY45" s="173"/>
      <c r="UAZ45" s="173"/>
      <c r="UBA45" s="173"/>
      <c r="UBB45" s="173"/>
      <c r="UBC45" s="173"/>
      <c r="UBD45" s="173"/>
      <c r="UBE45" s="173"/>
      <c r="UBF45" s="173"/>
      <c r="UBG45" s="173"/>
      <c r="UBH45" s="173"/>
      <c r="UBI45" s="173"/>
      <c r="UBJ45" s="173"/>
      <c r="UBK45" s="173"/>
      <c r="UBL45" s="173"/>
      <c r="UBM45" s="173"/>
      <c r="UBN45" s="173"/>
      <c r="UBO45" s="173"/>
      <c r="UBP45" s="173"/>
      <c r="UBQ45" s="173"/>
      <c r="UBR45" s="173"/>
      <c r="UBS45" s="173"/>
      <c r="UBT45" s="173"/>
      <c r="UBU45" s="173"/>
      <c r="UBV45" s="173"/>
      <c r="UBW45" s="173"/>
      <c r="UBX45" s="173"/>
      <c r="UBY45" s="173"/>
      <c r="UBZ45" s="173"/>
      <c r="UCA45" s="173"/>
      <c r="UCB45" s="173"/>
      <c r="UCC45" s="173"/>
      <c r="UCD45" s="173"/>
      <c r="UCE45" s="173"/>
      <c r="UCF45" s="173"/>
      <c r="UCG45" s="173"/>
      <c r="UCH45" s="173"/>
      <c r="UCI45" s="173"/>
      <c r="UCJ45" s="173"/>
      <c r="UCK45" s="173"/>
      <c r="UCL45" s="173"/>
      <c r="UCM45" s="173"/>
      <c r="UCN45" s="173"/>
      <c r="UCO45" s="173"/>
      <c r="UCP45" s="173"/>
      <c r="UCQ45" s="173"/>
      <c r="UCR45" s="173"/>
      <c r="UCS45" s="173"/>
      <c r="UCT45" s="173"/>
      <c r="UCU45" s="173"/>
      <c r="UCV45" s="173"/>
      <c r="UCW45" s="173"/>
      <c r="UCX45" s="173"/>
      <c r="UCY45" s="173"/>
      <c r="UCZ45" s="173"/>
      <c r="UDA45" s="173"/>
      <c r="UDB45" s="173"/>
      <c r="UDC45" s="173"/>
      <c r="UDD45" s="173"/>
      <c r="UDE45" s="173"/>
      <c r="UDF45" s="173"/>
      <c r="UDG45" s="173"/>
      <c r="UDH45" s="173"/>
      <c r="UDI45" s="173"/>
      <c r="UDJ45" s="173"/>
      <c r="UDK45" s="173"/>
      <c r="UDL45" s="173"/>
      <c r="UDM45" s="173"/>
      <c r="UDN45" s="173"/>
      <c r="UDO45" s="173"/>
      <c r="UDP45" s="173"/>
      <c r="UDQ45" s="173"/>
      <c r="UDR45" s="173"/>
      <c r="UDS45" s="173"/>
      <c r="UDT45" s="173"/>
      <c r="UDU45" s="173"/>
      <c r="UDV45" s="173"/>
      <c r="UDW45" s="173"/>
      <c r="UDX45" s="173"/>
      <c r="UDY45" s="173"/>
      <c r="UDZ45" s="173"/>
      <c r="UEA45" s="173"/>
      <c r="UEB45" s="173"/>
      <c r="UEC45" s="173"/>
      <c r="UED45" s="173"/>
      <c r="UEE45" s="173"/>
      <c r="UEF45" s="173"/>
      <c r="UEG45" s="173"/>
      <c r="UEH45" s="173"/>
      <c r="UEI45" s="173"/>
      <c r="UEJ45" s="173"/>
      <c r="UEK45" s="173"/>
      <c r="UEL45" s="173"/>
      <c r="UEM45" s="173"/>
      <c r="UEN45" s="173"/>
      <c r="UEO45" s="173"/>
      <c r="UEP45" s="173"/>
      <c r="UEQ45" s="173"/>
      <c r="UER45" s="173"/>
      <c r="UES45" s="173"/>
      <c r="UET45" s="173"/>
      <c r="UEU45" s="173"/>
      <c r="UEV45" s="173"/>
      <c r="UEW45" s="173"/>
      <c r="UEX45" s="173"/>
      <c r="UEY45" s="173"/>
      <c r="UEZ45" s="173"/>
      <c r="UFA45" s="173"/>
      <c r="UFB45" s="173"/>
      <c r="UFC45" s="173"/>
      <c r="UFD45" s="173"/>
      <c r="UFE45" s="173"/>
      <c r="UFF45" s="173"/>
      <c r="UFG45" s="173"/>
      <c r="UFH45" s="173"/>
      <c r="UFI45" s="173"/>
      <c r="UFJ45" s="173"/>
      <c r="UFK45" s="173"/>
      <c r="UFL45" s="173"/>
      <c r="UFM45" s="173"/>
      <c r="UFN45" s="173"/>
      <c r="UFO45" s="173"/>
      <c r="UFP45" s="173"/>
      <c r="UFQ45" s="173"/>
      <c r="UFR45" s="173"/>
      <c r="UFS45" s="173"/>
      <c r="UFT45" s="173"/>
      <c r="UFU45" s="173"/>
      <c r="UFV45" s="173"/>
      <c r="UFW45" s="173"/>
      <c r="UFX45" s="173"/>
      <c r="UFY45" s="173"/>
      <c r="UFZ45" s="173"/>
      <c r="UGA45" s="173"/>
      <c r="UGB45" s="173"/>
      <c r="UGC45" s="173"/>
      <c r="UGD45" s="173"/>
      <c r="UGE45" s="173"/>
      <c r="UGF45" s="173"/>
      <c r="UGG45" s="173"/>
      <c r="UGH45" s="173"/>
      <c r="UGI45" s="173"/>
      <c r="UGJ45" s="173"/>
      <c r="UGK45" s="173"/>
      <c r="UGL45" s="173"/>
      <c r="UGM45" s="173"/>
      <c r="UGN45" s="173"/>
      <c r="UGO45" s="173"/>
      <c r="UGP45" s="173"/>
      <c r="UGQ45" s="173"/>
      <c r="UGR45" s="173"/>
      <c r="UGS45" s="173"/>
      <c r="UGT45" s="173"/>
      <c r="UGU45" s="173"/>
      <c r="UGV45" s="173"/>
      <c r="UGW45" s="173"/>
      <c r="UGX45" s="173"/>
      <c r="UGY45" s="173"/>
      <c r="UGZ45" s="173"/>
      <c r="UHA45" s="173"/>
      <c r="UHB45" s="173"/>
      <c r="UHC45" s="173"/>
      <c r="UHD45" s="173"/>
      <c r="UHE45" s="173"/>
      <c r="UHF45" s="173"/>
      <c r="UHG45" s="173"/>
      <c r="UHH45" s="173"/>
      <c r="UHI45" s="173"/>
      <c r="UHJ45" s="173"/>
      <c r="UHK45" s="173"/>
      <c r="UHL45" s="173"/>
      <c r="UHM45" s="173"/>
      <c r="UHN45" s="173"/>
      <c r="UHO45" s="173"/>
      <c r="UHP45" s="173"/>
      <c r="UHQ45" s="173"/>
      <c r="UHR45" s="173"/>
      <c r="UHS45" s="173"/>
      <c r="UHT45" s="173"/>
      <c r="UHU45" s="173"/>
      <c r="UHV45" s="173"/>
      <c r="UHW45" s="173"/>
      <c r="UHX45" s="173"/>
      <c r="UHY45" s="173"/>
      <c r="UHZ45" s="173"/>
      <c r="UIA45" s="173"/>
      <c r="UIB45" s="173"/>
      <c r="UIC45" s="173"/>
      <c r="UID45" s="173"/>
      <c r="UIE45" s="173"/>
      <c r="UIF45" s="173"/>
      <c r="UIG45" s="173"/>
      <c r="UIH45" s="173"/>
      <c r="UII45" s="173"/>
      <c r="UIJ45" s="173"/>
      <c r="UIK45" s="173"/>
      <c r="UIL45" s="173"/>
      <c r="UIM45" s="173"/>
      <c r="UIN45" s="173"/>
      <c r="UIO45" s="173"/>
      <c r="UIP45" s="173"/>
      <c r="UIQ45" s="173"/>
      <c r="UIR45" s="173"/>
      <c r="UIS45" s="173"/>
      <c r="UIT45" s="173"/>
      <c r="UIU45" s="173"/>
      <c r="UIV45" s="173"/>
      <c r="UIW45" s="173"/>
      <c r="UIX45" s="173"/>
      <c r="UIY45" s="173"/>
      <c r="UIZ45" s="173"/>
      <c r="UJA45" s="173"/>
      <c r="UJB45" s="173"/>
      <c r="UJC45" s="173"/>
      <c r="UJD45" s="173"/>
      <c r="UJE45" s="173"/>
      <c r="UJF45" s="173"/>
      <c r="UJG45" s="173"/>
      <c r="UJH45" s="173"/>
      <c r="UJI45" s="173"/>
      <c r="UJJ45" s="173"/>
      <c r="UJK45" s="173"/>
      <c r="UJL45" s="173"/>
      <c r="UJM45" s="173"/>
      <c r="UJN45" s="173"/>
      <c r="UJO45" s="173"/>
      <c r="UJP45" s="173"/>
      <c r="UJQ45" s="173"/>
      <c r="UJR45" s="173"/>
      <c r="UJS45" s="173"/>
      <c r="UJT45" s="173"/>
      <c r="UJU45" s="173"/>
      <c r="UJV45" s="173"/>
      <c r="UJW45" s="173"/>
      <c r="UJX45" s="173"/>
      <c r="UJY45" s="173"/>
      <c r="UJZ45" s="173"/>
      <c r="UKA45" s="173"/>
      <c r="UKB45" s="173"/>
      <c r="UKC45" s="173"/>
      <c r="UKD45" s="173"/>
      <c r="UKE45" s="173"/>
      <c r="UKF45" s="173"/>
      <c r="UKG45" s="173"/>
      <c r="UKH45" s="173"/>
      <c r="UKI45" s="173"/>
      <c r="UKJ45" s="173"/>
      <c r="UKK45" s="173"/>
      <c r="UKL45" s="173"/>
      <c r="UKM45" s="173"/>
      <c r="UKN45" s="173"/>
      <c r="UKO45" s="173"/>
      <c r="UKP45" s="173"/>
      <c r="UKQ45" s="173"/>
      <c r="UKR45" s="173"/>
      <c r="UKS45" s="173"/>
      <c r="UKT45" s="173"/>
      <c r="UKU45" s="173"/>
      <c r="UKV45" s="173"/>
      <c r="UKW45" s="173"/>
      <c r="UKX45" s="173"/>
      <c r="UKY45" s="173"/>
      <c r="UKZ45" s="173"/>
      <c r="ULA45" s="173"/>
      <c r="ULB45" s="173"/>
      <c r="ULC45" s="173"/>
      <c r="ULD45" s="173"/>
      <c r="ULE45" s="173"/>
      <c r="ULF45" s="173"/>
      <c r="ULG45" s="173"/>
      <c r="ULH45" s="173"/>
      <c r="ULI45" s="173"/>
      <c r="ULJ45" s="173"/>
      <c r="ULK45" s="173"/>
      <c r="ULL45" s="173"/>
      <c r="ULM45" s="173"/>
      <c r="ULN45" s="173"/>
      <c r="ULO45" s="173"/>
      <c r="ULP45" s="173"/>
      <c r="ULQ45" s="173"/>
      <c r="ULR45" s="173"/>
      <c r="ULS45" s="173"/>
      <c r="ULT45" s="173"/>
      <c r="ULU45" s="173"/>
      <c r="ULV45" s="173"/>
      <c r="ULW45" s="173"/>
      <c r="ULX45" s="173"/>
      <c r="ULY45" s="173"/>
      <c r="ULZ45" s="173"/>
      <c r="UMA45" s="173"/>
      <c r="UMB45" s="173"/>
      <c r="UMC45" s="173"/>
      <c r="UMD45" s="173"/>
      <c r="UME45" s="173"/>
      <c r="UMF45" s="173"/>
      <c r="UMG45" s="173"/>
      <c r="UMH45" s="173"/>
      <c r="UMI45" s="173"/>
      <c r="UMJ45" s="173"/>
      <c r="UMK45" s="173"/>
      <c r="UML45" s="173"/>
      <c r="UMM45" s="173"/>
      <c r="UMN45" s="173"/>
      <c r="UMO45" s="173"/>
      <c r="UMP45" s="173"/>
      <c r="UMQ45" s="173"/>
      <c r="UMR45" s="173"/>
      <c r="UMS45" s="173"/>
      <c r="UMT45" s="173"/>
      <c r="UMU45" s="173"/>
      <c r="UMV45" s="173"/>
      <c r="UMW45" s="173"/>
      <c r="UMX45" s="173"/>
      <c r="UMY45" s="173"/>
      <c r="UMZ45" s="173"/>
      <c r="UNA45" s="173"/>
      <c r="UNB45" s="173"/>
      <c r="UNC45" s="173"/>
      <c r="UND45" s="173"/>
      <c r="UNE45" s="173"/>
      <c r="UNF45" s="173"/>
      <c r="UNG45" s="173"/>
      <c r="UNH45" s="173"/>
      <c r="UNI45" s="173"/>
      <c r="UNJ45" s="173"/>
      <c r="UNK45" s="173"/>
      <c r="UNL45" s="173"/>
      <c r="UNM45" s="173"/>
      <c r="UNN45" s="173"/>
      <c r="UNO45" s="173"/>
      <c r="UNP45" s="173"/>
      <c r="UNQ45" s="173"/>
      <c r="UNR45" s="173"/>
      <c r="UNS45" s="173"/>
      <c r="UNT45" s="173"/>
      <c r="UNU45" s="173"/>
      <c r="UNV45" s="173"/>
      <c r="UNW45" s="173"/>
      <c r="UNX45" s="173"/>
      <c r="UNY45" s="173"/>
      <c r="UNZ45" s="173"/>
      <c r="UOA45" s="173"/>
      <c r="UOB45" s="173"/>
      <c r="UOC45" s="173"/>
      <c r="UOD45" s="173"/>
      <c r="UOE45" s="173"/>
      <c r="UOF45" s="173"/>
      <c r="UOG45" s="173"/>
      <c r="UOH45" s="173"/>
      <c r="UOI45" s="173"/>
      <c r="UOJ45" s="173"/>
      <c r="UOK45" s="173"/>
      <c r="UOL45" s="173"/>
      <c r="UOM45" s="173"/>
      <c r="UON45" s="173"/>
      <c r="UOO45" s="173"/>
      <c r="UOP45" s="173"/>
      <c r="UOQ45" s="173"/>
      <c r="UOR45" s="173"/>
      <c r="UOS45" s="173"/>
      <c r="UOT45" s="173"/>
      <c r="UOU45" s="173"/>
      <c r="UOV45" s="173"/>
      <c r="UOW45" s="173"/>
      <c r="UOX45" s="173"/>
      <c r="UOY45" s="173"/>
      <c r="UOZ45" s="173"/>
      <c r="UPA45" s="173"/>
      <c r="UPB45" s="173"/>
      <c r="UPC45" s="173"/>
      <c r="UPD45" s="173"/>
      <c r="UPE45" s="173"/>
      <c r="UPF45" s="173"/>
      <c r="UPG45" s="173"/>
      <c r="UPH45" s="173"/>
      <c r="UPI45" s="173"/>
      <c r="UPJ45" s="173"/>
      <c r="UPK45" s="173"/>
      <c r="UPL45" s="173"/>
      <c r="UPM45" s="173"/>
      <c r="UPN45" s="173"/>
      <c r="UPO45" s="173"/>
      <c r="UPP45" s="173"/>
      <c r="UPQ45" s="173"/>
      <c r="UPR45" s="173"/>
      <c r="UPS45" s="173"/>
      <c r="UPT45" s="173"/>
      <c r="UPU45" s="173"/>
      <c r="UPV45" s="173"/>
      <c r="UPW45" s="173"/>
      <c r="UPX45" s="173"/>
      <c r="UPY45" s="173"/>
      <c r="UPZ45" s="173"/>
      <c r="UQA45" s="173"/>
      <c r="UQB45" s="173"/>
      <c r="UQC45" s="173"/>
      <c r="UQD45" s="173"/>
      <c r="UQE45" s="173"/>
      <c r="UQF45" s="173"/>
      <c r="UQG45" s="173"/>
      <c r="UQH45" s="173"/>
      <c r="UQI45" s="173"/>
      <c r="UQJ45" s="173"/>
      <c r="UQK45" s="173"/>
      <c r="UQL45" s="173"/>
      <c r="UQM45" s="173"/>
      <c r="UQN45" s="173"/>
      <c r="UQO45" s="173"/>
      <c r="UQP45" s="173"/>
      <c r="UQQ45" s="173"/>
      <c r="UQR45" s="173"/>
      <c r="UQS45" s="173"/>
      <c r="UQT45" s="173"/>
      <c r="UQU45" s="173"/>
      <c r="UQV45" s="173"/>
      <c r="UQW45" s="173"/>
      <c r="UQX45" s="173"/>
      <c r="UQY45" s="173"/>
      <c r="UQZ45" s="173"/>
      <c r="URA45" s="173"/>
      <c r="URB45" s="173"/>
      <c r="URC45" s="173"/>
      <c r="URD45" s="173"/>
      <c r="URE45" s="173"/>
      <c r="URF45" s="173"/>
      <c r="URG45" s="173"/>
      <c r="URH45" s="173"/>
      <c r="URI45" s="173"/>
      <c r="URJ45" s="173"/>
      <c r="URK45" s="173"/>
      <c r="URL45" s="173"/>
      <c r="URM45" s="173"/>
      <c r="URN45" s="173"/>
      <c r="URO45" s="173"/>
      <c r="URP45" s="173"/>
      <c r="URQ45" s="173"/>
      <c r="URR45" s="173"/>
      <c r="URS45" s="173"/>
      <c r="URT45" s="173"/>
      <c r="URU45" s="173"/>
      <c r="URV45" s="173"/>
      <c r="URW45" s="173"/>
      <c r="URX45" s="173"/>
      <c r="URY45" s="173"/>
      <c r="URZ45" s="173"/>
      <c r="USA45" s="173"/>
      <c r="USB45" s="173"/>
      <c r="USC45" s="173"/>
      <c r="USD45" s="173"/>
      <c r="USE45" s="173"/>
      <c r="USF45" s="173"/>
      <c r="USG45" s="173"/>
      <c r="USH45" s="173"/>
      <c r="USI45" s="173"/>
      <c r="USJ45" s="173"/>
      <c r="USK45" s="173"/>
      <c r="USL45" s="173"/>
      <c r="USM45" s="173"/>
      <c r="USN45" s="173"/>
      <c r="USO45" s="173"/>
      <c r="USP45" s="173"/>
      <c r="USQ45" s="173"/>
      <c r="USR45" s="173"/>
      <c r="USS45" s="173"/>
      <c r="UST45" s="173"/>
      <c r="USU45" s="173"/>
      <c r="USV45" s="173"/>
      <c r="USW45" s="173"/>
      <c r="USX45" s="173"/>
      <c r="USY45" s="173"/>
      <c r="USZ45" s="173"/>
      <c r="UTA45" s="173"/>
      <c r="UTB45" s="173"/>
      <c r="UTC45" s="173"/>
      <c r="UTD45" s="173"/>
      <c r="UTE45" s="173"/>
      <c r="UTF45" s="173"/>
      <c r="UTG45" s="173"/>
      <c r="UTH45" s="173"/>
      <c r="UTI45" s="173"/>
      <c r="UTJ45" s="173"/>
      <c r="UTK45" s="173"/>
      <c r="UTL45" s="173"/>
      <c r="UTM45" s="173"/>
      <c r="UTN45" s="173"/>
      <c r="UTO45" s="173"/>
      <c r="UTP45" s="173"/>
      <c r="UTQ45" s="173"/>
      <c r="UTR45" s="173"/>
      <c r="UTS45" s="173"/>
      <c r="UTT45" s="173"/>
      <c r="UTU45" s="173"/>
      <c r="UTV45" s="173"/>
      <c r="UTW45" s="173"/>
      <c r="UTX45" s="173"/>
      <c r="UTY45" s="173"/>
      <c r="UTZ45" s="173"/>
      <c r="UUA45" s="173"/>
      <c r="UUB45" s="173"/>
      <c r="UUC45" s="173"/>
      <c r="UUD45" s="173"/>
      <c r="UUE45" s="173"/>
      <c r="UUF45" s="173"/>
      <c r="UUG45" s="173"/>
      <c r="UUH45" s="173"/>
      <c r="UUI45" s="173"/>
      <c r="UUJ45" s="173"/>
      <c r="UUK45" s="173"/>
      <c r="UUL45" s="173"/>
      <c r="UUM45" s="173"/>
      <c r="UUN45" s="173"/>
      <c r="UUO45" s="173"/>
      <c r="UUP45" s="173"/>
      <c r="UUQ45" s="173"/>
      <c r="UUR45" s="173"/>
      <c r="UUS45" s="173"/>
      <c r="UUT45" s="173"/>
      <c r="UUU45" s="173"/>
      <c r="UUV45" s="173"/>
      <c r="UUW45" s="173"/>
      <c r="UUX45" s="173"/>
      <c r="UUY45" s="173"/>
      <c r="UUZ45" s="173"/>
      <c r="UVA45" s="173"/>
      <c r="UVB45" s="173"/>
      <c r="UVC45" s="173"/>
      <c r="UVD45" s="173"/>
      <c r="UVE45" s="173"/>
      <c r="UVF45" s="173"/>
      <c r="UVG45" s="173"/>
      <c r="UVH45" s="173"/>
      <c r="UVI45" s="173"/>
      <c r="UVJ45" s="173"/>
      <c r="UVK45" s="173"/>
      <c r="UVL45" s="173"/>
      <c r="UVM45" s="173"/>
      <c r="UVN45" s="173"/>
      <c r="UVO45" s="173"/>
      <c r="UVP45" s="173"/>
      <c r="UVQ45" s="173"/>
      <c r="UVR45" s="173"/>
      <c r="UVS45" s="173"/>
      <c r="UVT45" s="173"/>
      <c r="UVU45" s="173"/>
      <c r="UVV45" s="173"/>
      <c r="UVW45" s="173"/>
      <c r="UVX45" s="173"/>
      <c r="UVY45" s="173"/>
      <c r="UVZ45" s="173"/>
      <c r="UWA45" s="173"/>
      <c r="UWB45" s="173"/>
      <c r="UWC45" s="173"/>
      <c r="UWD45" s="173"/>
      <c r="UWE45" s="173"/>
      <c r="UWF45" s="173"/>
      <c r="UWG45" s="173"/>
      <c r="UWH45" s="173"/>
      <c r="UWI45" s="173"/>
      <c r="UWJ45" s="173"/>
      <c r="UWK45" s="173"/>
      <c r="UWL45" s="173"/>
      <c r="UWM45" s="173"/>
      <c r="UWN45" s="173"/>
      <c r="UWO45" s="173"/>
      <c r="UWP45" s="173"/>
      <c r="UWQ45" s="173"/>
      <c r="UWR45" s="173"/>
      <c r="UWS45" s="173"/>
      <c r="UWT45" s="173"/>
      <c r="UWU45" s="173"/>
      <c r="UWV45" s="173"/>
      <c r="UWW45" s="173"/>
      <c r="UWX45" s="173"/>
      <c r="UWY45" s="173"/>
      <c r="UWZ45" s="173"/>
      <c r="UXA45" s="173"/>
      <c r="UXB45" s="173"/>
      <c r="UXC45" s="173"/>
      <c r="UXD45" s="173"/>
      <c r="UXE45" s="173"/>
      <c r="UXF45" s="173"/>
      <c r="UXG45" s="173"/>
      <c r="UXH45" s="173"/>
      <c r="UXI45" s="173"/>
      <c r="UXJ45" s="173"/>
      <c r="UXK45" s="173"/>
      <c r="UXL45" s="173"/>
      <c r="UXM45" s="173"/>
      <c r="UXN45" s="173"/>
      <c r="UXO45" s="173"/>
      <c r="UXP45" s="173"/>
      <c r="UXQ45" s="173"/>
      <c r="UXR45" s="173"/>
      <c r="UXS45" s="173"/>
      <c r="UXT45" s="173"/>
      <c r="UXU45" s="173"/>
      <c r="UXV45" s="173"/>
      <c r="UXW45" s="173"/>
      <c r="UXX45" s="173"/>
      <c r="UXY45" s="173"/>
      <c r="UXZ45" s="173"/>
      <c r="UYA45" s="173"/>
      <c r="UYB45" s="173"/>
      <c r="UYC45" s="173"/>
      <c r="UYD45" s="173"/>
      <c r="UYE45" s="173"/>
      <c r="UYF45" s="173"/>
      <c r="UYG45" s="173"/>
      <c r="UYH45" s="173"/>
      <c r="UYI45" s="173"/>
      <c r="UYJ45" s="173"/>
      <c r="UYK45" s="173"/>
      <c r="UYL45" s="173"/>
      <c r="UYM45" s="173"/>
      <c r="UYN45" s="173"/>
      <c r="UYO45" s="173"/>
      <c r="UYP45" s="173"/>
      <c r="UYQ45" s="173"/>
      <c r="UYR45" s="173"/>
      <c r="UYS45" s="173"/>
      <c r="UYT45" s="173"/>
      <c r="UYU45" s="173"/>
      <c r="UYV45" s="173"/>
      <c r="UYW45" s="173"/>
      <c r="UYX45" s="173"/>
      <c r="UYY45" s="173"/>
      <c r="UYZ45" s="173"/>
      <c r="UZA45" s="173"/>
      <c r="UZB45" s="173"/>
      <c r="UZC45" s="173"/>
      <c r="UZD45" s="173"/>
      <c r="UZE45" s="173"/>
      <c r="UZF45" s="173"/>
      <c r="UZG45" s="173"/>
      <c r="UZH45" s="173"/>
      <c r="UZI45" s="173"/>
      <c r="UZJ45" s="173"/>
      <c r="UZK45" s="173"/>
      <c r="UZL45" s="173"/>
      <c r="UZM45" s="173"/>
      <c r="UZN45" s="173"/>
      <c r="UZO45" s="173"/>
      <c r="UZP45" s="173"/>
      <c r="UZQ45" s="173"/>
      <c r="UZR45" s="173"/>
      <c r="UZS45" s="173"/>
      <c r="UZT45" s="173"/>
      <c r="UZU45" s="173"/>
      <c r="UZV45" s="173"/>
      <c r="UZW45" s="173"/>
      <c r="UZX45" s="173"/>
      <c r="UZY45" s="173"/>
      <c r="UZZ45" s="173"/>
      <c r="VAA45" s="173"/>
      <c r="VAB45" s="173"/>
      <c r="VAC45" s="173"/>
      <c r="VAD45" s="173"/>
      <c r="VAE45" s="173"/>
      <c r="VAF45" s="173"/>
      <c r="VAG45" s="173"/>
      <c r="VAH45" s="173"/>
      <c r="VAI45" s="173"/>
      <c r="VAJ45" s="173"/>
      <c r="VAK45" s="173"/>
      <c r="VAL45" s="173"/>
      <c r="VAM45" s="173"/>
      <c r="VAN45" s="173"/>
      <c r="VAO45" s="173"/>
      <c r="VAP45" s="173"/>
      <c r="VAQ45" s="173"/>
      <c r="VAR45" s="173"/>
      <c r="VAS45" s="173"/>
      <c r="VAT45" s="173"/>
      <c r="VAU45" s="173"/>
      <c r="VAV45" s="173"/>
      <c r="VAW45" s="173"/>
      <c r="VAX45" s="173"/>
      <c r="VAY45" s="173"/>
      <c r="VAZ45" s="173"/>
      <c r="VBA45" s="173"/>
      <c r="VBB45" s="173"/>
      <c r="VBC45" s="173"/>
      <c r="VBD45" s="173"/>
      <c r="VBE45" s="173"/>
      <c r="VBF45" s="173"/>
      <c r="VBG45" s="173"/>
      <c r="VBH45" s="173"/>
      <c r="VBI45" s="173"/>
      <c r="VBJ45" s="173"/>
      <c r="VBK45" s="173"/>
      <c r="VBL45" s="173"/>
      <c r="VBM45" s="173"/>
      <c r="VBN45" s="173"/>
      <c r="VBO45" s="173"/>
      <c r="VBP45" s="173"/>
      <c r="VBQ45" s="173"/>
      <c r="VBR45" s="173"/>
      <c r="VBS45" s="173"/>
      <c r="VBT45" s="173"/>
      <c r="VBU45" s="173"/>
      <c r="VBV45" s="173"/>
      <c r="VBW45" s="173"/>
      <c r="VBX45" s="173"/>
      <c r="VBY45" s="173"/>
      <c r="VBZ45" s="173"/>
      <c r="VCA45" s="173"/>
      <c r="VCB45" s="173"/>
      <c r="VCC45" s="173"/>
      <c r="VCD45" s="173"/>
      <c r="VCE45" s="173"/>
      <c r="VCF45" s="173"/>
      <c r="VCG45" s="173"/>
      <c r="VCH45" s="173"/>
      <c r="VCI45" s="173"/>
      <c r="VCJ45" s="173"/>
      <c r="VCK45" s="173"/>
      <c r="VCL45" s="173"/>
      <c r="VCM45" s="173"/>
      <c r="VCN45" s="173"/>
      <c r="VCO45" s="173"/>
      <c r="VCP45" s="173"/>
      <c r="VCQ45" s="173"/>
      <c r="VCR45" s="173"/>
      <c r="VCS45" s="173"/>
      <c r="VCT45" s="173"/>
      <c r="VCU45" s="173"/>
      <c r="VCV45" s="173"/>
      <c r="VCW45" s="173"/>
      <c r="VCX45" s="173"/>
      <c r="VCY45" s="173"/>
      <c r="VCZ45" s="173"/>
      <c r="VDA45" s="173"/>
      <c r="VDB45" s="173"/>
      <c r="VDC45" s="173"/>
      <c r="VDD45" s="173"/>
      <c r="VDE45" s="173"/>
      <c r="VDF45" s="173"/>
      <c r="VDG45" s="173"/>
      <c r="VDH45" s="173"/>
      <c r="VDI45" s="173"/>
      <c r="VDJ45" s="173"/>
      <c r="VDK45" s="173"/>
      <c r="VDL45" s="173"/>
      <c r="VDM45" s="173"/>
      <c r="VDN45" s="173"/>
      <c r="VDO45" s="173"/>
      <c r="VDP45" s="173"/>
      <c r="VDQ45" s="173"/>
      <c r="VDR45" s="173"/>
      <c r="VDS45" s="173"/>
      <c r="VDT45" s="173"/>
      <c r="VDU45" s="173"/>
      <c r="VDV45" s="173"/>
      <c r="VDW45" s="173"/>
      <c r="VDX45" s="173"/>
      <c r="VDY45" s="173"/>
      <c r="VDZ45" s="173"/>
      <c r="VEA45" s="173"/>
      <c r="VEB45" s="173"/>
      <c r="VEC45" s="173"/>
      <c r="VED45" s="173"/>
      <c r="VEE45" s="173"/>
      <c r="VEF45" s="173"/>
      <c r="VEG45" s="173"/>
      <c r="VEH45" s="173"/>
      <c r="VEI45" s="173"/>
      <c r="VEJ45" s="173"/>
      <c r="VEK45" s="173"/>
      <c r="VEL45" s="173"/>
      <c r="VEM45" s="173"/>
      <c r="VEN45" s="173"/>
      <c r="VEO45" s="173"/>
      <c r="VEP45" s="173"/>
      <c r="VEQ45" s="173"/>
      <c r="VER45" s="173"/>
      <c r="VES45" s="173"/>
      <c r="VET45" s="173"/>
      <c r="VEU45" s="173"/>
      <c r="VEV45" s="173"/>
      <c r="VEW45" s="173"/>
      <c r="VEX45" s="173"/>
      <c r="VEY45" s="173"/>
      <c r="VEZ45" s="173"/>
      <c r="VFA45" s="173"/>
      <c r="VFB45" s="173"/>
      <c r="VFC45" s="173"/>
      <c r="VFD45" s="173"/>
      <c r="VFE45" s="173"/>
      <c r="VFF45" s="173"/>
      <c r="VFG45" s="173"/>
      <c r="VFH45" s="173"/>
      <c r="VFI45" s="173"/>
      <c r="VFJ45" s="173"/>
      <c r="VFK45" s="173"/>
      <c r="VFL45" s="173"/>
      <c r="VFM45" s="173"/>
      <c r="VFN45" s="173"/>
      <c r="VFO45" s="173"/>
      <c r="VFP45" s="173"/>
      <c r="VFQ45" s="173"/>
      <c r="VFR45" s="173"/>
      <c r="VFS45" s="173"/>
      <c r="VFT45" s="173"/>
      <c r="VFU45" s="173"/>
      <c r="VFV45" s="173"/>
      <c r="VFW45" s="173"/>
      <c r="VFX45" s="173"/>
      <c r="VFY45" s="173"/>
      <c r="VFZ45" s="173"/>
      <c r="VGA45" s="173"/>
      <c r="VGB45" s="173"/>
      <c r="VGC45" s="173"/>
      <c r="VGD45" s="173"/>
      <c r="VGE45" s="173"/>
      <c r="VGF45" s="173"/>
      <c r="VGG45" s="173"/>
      <c r="VGH45" s="173"/>
      <c r="VGI45" s="173"/>
      <c r="VGJ45" s="173"/>
      <c r="VGK45" s="173"/>
      <c r="VGL45" s="173"/>
      <c r="VGM45" s="173"/>
      <c r="VGN45" s="173"/>
      <c r="VGO45" s="173"/>
      <c r="VGP45" s="173"/>
      <c r="VGQ45" s="173"/>
      <c r="VGR45" s="173"/>
      <c r="VGS45" s="173"/>
      <c r="VGT45" s="173"/>
      <c r="VGU45" s="173"/>
      <c r="VGV45" s="173"/>
      <c r="VGW45" s="173"/>
      <c r="VGX45" s="173"/>
      <c r="VGY45" s="173"/>
      <c r="VGZ45" s="173"/>
      <c r="VHA45" s="173"/>
      <c r="VHB45" s="173"/>
      <c r="VHC45" s="173"/>
      <c r="VHD45" s="173"/>
      <c r="VHE45" s="173"/>
      <c r="VHF45" s="173"/>
      <c r="VHG45" s="173"/>
      <c r="VHH45" s="173"/>
      <c r="VHI45" s="173"/>
      <c r="VHJ45" s="173"/>
      <c r="VHK45" s="173"/>
      <c r="VHL45" s="173"/>
      <c r="VHM45" s="173"/>
      <c r="VHN45" s="173"/>
      <c r="VHO45" s="173"/>
      <c r="VHP45" s="173"/>
      <c r="VHQ45" s="173"/>
      <c r="VHR45" s="173"/>
      <c r="VHS45" s="173"/>
      <c r="VHT45" s="173"/>
      <c r="VHU45" s="173"/>
      <c r="VHV45" s="173"/>
      <c r="VHW45" s="173"/>
      <c r="VHX45" s="173"/>
      <c r="VHY45" s="173"/>
      <c r="VHZ45" s="173"/>
      <c r="VIA45" s="173"/>
      <c r="VIB45" s="173"/>
      <c r="VIC45" s="173"/>
      <c r="VID45" s="173"/>
      <c r="VIE45" s="173"/>
      <c r="VIF45" s="173"/>
      <c r="VIG45" s="173"/>
      <c r="VIH45" s="173"/>
      <c r="VII45" s="173"/>
      <c r="VIJ45" s="173"/>
      <c r="VIK45" s="173"/>
      <c r="VIL45" s="173"/>
      <c r="VIM45" s="173"/>
      <c r="VIN45" s="173"/>
      <c r="VIO45" s="173"/>
      <c r="VIP45" s="173"/>
      <c r="VIQ45" s="173"/>
      <c r="VIR45" s="173"/>
      <c r="VIS45" s="173"/>
      <c r="VIT45" s="173"/>
      <c r="VIU45" s="173"/>
      <c r="VIV45" s="173"/>
      <c r="VIW45" s="173"/>
      <c r="VIX45" s="173"/>
      <c r="VIY45" s="173"/>
      <c r="VIZ45" s="173"/>
      <c r="VJA45" s="173"/>
      <c r="VJB45" s="173"/>
      <c r="VJC45" s="173"/>
      <c r="VJD45" s="173"/>
      <c r="VJE45" s="173"/>
      <c r="VJF45" s="173"/>
      <c r="VJG45" s="173"/>
      <c r="VJH45" s="173"/>
      <c r="VJI45" s="173"/>
      <c r="VJJ45" s="173"/>
      <c r="VJK45" s="173"/>
      <c r="VJL45" s="173"/>
      <c r="VJM45" s="173"/>
      <c r="VJN45" s="173"/>
      <c r="VJO45" s="173"/>
      <c r="VJP45" s="173"/>
      <c r="VJQ45" s="173"/>
      <c r="VJR45" s="173"/>
      <c r="VJS45" s="173"/>
      <c r="VJT45" s="173"/>
      <c r="VJU45" s="173"/>
      <c r="VJV45" s="173"/>
      <c r="VJW45" s="173"/>
      <c r="VJX45" s="173"/>
      <c r="VJY45" s="173"/>
      <c r="VJZ45" s="173"/>
      <c r="VKA45" s="173"/>
      <c r="VKB45" s="173"/>
      <c r="VKC45" s="173"/>
      <c r="VKD45" s="173"/>
      <c r="VKE45" s="173"/>
      <c r="VKF45" s="173"/>
      <c r="VKG45" s="173"/>
      <c r="VKH45" s="173"/>
      <c r="VKI45" s="173"/>
      <c r="VKJ45" s="173"/>
      <c r="VKK45" s="173"/>
      <c r="VKL45" s="173"/>
      <c r="VKM45" s="173"/>
      <c r="VKN45" s="173"/>
      <c r="VKO45" s="173"/>
      <c r="VKP45" s="173"/>
      <c r="VKQ45" s="173"/>
      <c r="VKR45" s="173"/>
      <c r="VKS45" s="173"/>
      <c r="VKT45" s="173"/>
      <c r="VKU45" s="173"/>
      <c r="VKV45" s="173"/>
      <c r="VKW45" s="173"/>
      <c r="VKX45" s="173"/>
      <c r="VKY45" s="173"/>
      <c r="VKZ45" s="173"/>
      <c r="VLA45" s="173"/>
      <c r="VLB45" s="173"/>
      <c r="VLC45" s="173"/>
      <c r="VLD45" s="173"/>
      <c r="VLE45" s="173"/>
      <c r="VLF45" s="173"/>
      <c r="VLG45" s="173"/>
      <c r="VLH45" s="173"/>
      <c r="VLI45" s="173"/>
      <c r="VLJ45" s="173"/>
      <c r="VLK45" s="173"/>
      <c r="VLL45" s="173"/>
      <c r="VLM45" s="173"/>
      <c r="VLN45" s="173"/>
      <c r="VLO45" s="173"/>
      <c r="VLP45" s="173"/>
      <c r="VLQ45" s="173"/>
      <c r="VLR45" s="173"/>
      <c r="VLS45" s="173"/>
      <c r="VLT45" s="173"/>
      <c r="VLU45" s="173"/>
      <c r="VLV45" s="173"/>
      <c r="VLW45" s="173"/>
      <c r="VLX45" s="173"/>
      <c r="VLY45" s="173"/>
      <c r="VLZ45" s="173"/>
      <c r="VMA45" s="173"/>
      <c r="VMB45" s="173"/>
      <c r="VMC45" s="173"/>
      <c r="VMD45" s="173"/>
      <c r="VME45" s="173"/>
      <c r="VMF45" s="173"/>
      <c r="VMG45" s="173"/>
      <c r="VMH45" s="173"/>
      <c r="VMI45" s="173"/>
      <c r="VMJ45" s="173"/>
      <c r="VMK45" s="173"/>
      <c r="VML45" s="173"/>
      <c r="VMM45" s="173"/>
      <c r="VMN45" s="173"/>
      <c r="VMO45" s="173"/>
      <c r="VMP45" s="173"/>
      <c r="VMQ45" s="173"/>
      <c r="VMR45" s="173"/>
      <c r="VMS45" s="173"/>
      <c r="VMT45" s="173"/>
      <c r="VMU45" s="173"/>
      <c r="VMV45" s="173"/>
      <c r="VMW45" s="173"/>
      <c r="VMX45" s="173"/>
      <c r="VMY45" s="173"/>
      <c r="VMZ45" s="173"/>
      <c r="VNA45" s="173"/>
      <c r="VNB45" s="173"/>
      <c r="VNC45" s="173"/>
      <c r="VND45" s="173"/>
      <c r="VNE45" s="173"/>
      <c r="VNF45" s="173"/>
      <c r="VNG45" s="173"/>
      <c r="VNH45" s="173"/>
      <c r="VNI45" s="173"/>
      <c r="VNJ45" s="173"/>
      <c r="VNK45" s="173"/>
      <c r="VNL45" s="173"/>
      <c r="VNM45" s="173"/>
      <c r="VNN45" s="173"/>
      <c r="VNO45" s="173"/>
      <c r="VNP45" s="173"/>
      <c r="VNQ45" s="173"/>
      <c r="VNR45" s="173"/>
      <c r="VNS45" s="173"/>
      <c r="VNT45" s="173"/>
      <c r="VNU45" s="173"/>
      <c r="VNV45" s="173"/>
      <c r="VNW45" s="173"/>
      <c r="VNX45" s="173"/>
      <c r="VNY45" s="173"/>
      <c r="VNZ45" s="173"/>
      <c r="VOA45" s="173"/>
      <c r="VOB45" s="173"/>
      <c r="VOC45" s="173"/>
      <c r="VOD45" s="173"/>
      <c r="VOE45" s="173"/>
      <c r="VOF45" s="173"/>
      <c r="VOG45" s="173"/>
      <c r="VOH45" s="173"/>
      <c r="VOI45" s="173"/>
      <c r="VOJ45" s="173"/>
      <c r="VOK45" s="173"/>
      <c r="VOL45" s="173"/>
      <c r="VOM45" s="173"/>
      <c r="VON45" s="173"/>
      <c r="VOO45" s="173"/>
      <c r="VOP45" s="173"/>
      <c r="VOQ45" s="173"/>
      <c r="VOR45" s="173"/>
      <c r="VOS45" s="173"/>
      <c r="VOT45" s="173"/>
      <c r="VOU45" s="173"/>
      <c r="VOV45" s="173"/>
      <c r="VOW45" s="173"/>
      <c r="VOX45" s="173"/>
      <c r="VOY45" s="173"/>
      <c r="VOZ45" s="173"/>
      <c r="VPA45" s="173"/>
      <c r="VPB45" s="173"/>
      <c r="VPC45" s="173"/>
      <c r="VPD45" s="173"/>
      <c r="VPE45" s="173"/>
      <c r="VPF45" s="173"/>
      <c r="VPG45" s="173"/>
      <c r="VPH45" s="173"/>
      <c r="VPI45" s="173"/>
      <c r="VPJ45" s="173"/>
      <c r="VPK45" s="173"/>
      <c r="VPL45" s="173"/>
      <c r="VPM45" s="173"/>
      <c r="VPN45" s="173"/>
      <c r="VPO45" s="173"/>
      <c r="VPP45" s="173"/>
      <c r="VPQ45" s="173"/>
      <c r="VPR45" s="173"/>
      <c r="VPS45" s="173"/>
      <c r="VPT45" s="173"/>
      <c r="VPU45" s="173"/>
      <c r="VPV45" s="173"/>
      <c r="VPW45" s="173"/>
      <c r="VPX45" s="173"/>
      <c r="VPY45" s="173"/>
      <c r="VPZ45" s="173"/>
      <c r="VQA45" s="173"/>
      <c r="VQB45" s="173"/>
      <c r="VQC45" s="173"/>
      <c r="VQD45" s="173"/>
      <c r="VQE45" s="173"/>
      <c r="VQF45" s="173"/>
      <c r="VQG45" s="173"/>
      <c r="VQH45" s="173"/>
      <c r="VQI45" s="173"/>
      <c r="VQJ45" s="173"/>
      <c r="VQK45" s="173"/>
      <c r="VQL45" s="173"/>
      <c r="VQM45" s="173"/>
      <c r="VQN45" s="173"/>
      <c r="VQO45" s="173"/>
      <c r="VQP45" s="173"/>
      <c r="VQQ45" s="173"/>
      <c r="VQR45" s="173"/>
      <c r="VQS45" s="173"/>
      <c r="VQT45" s="173"/>
      <c r="VQU45" s="173"/>
      <c r="VQV45" s="173"/>
      <c r="VQW45" s="173"/>
      <c r="VQX45" s="173"/>
      <c r="VQY45" s="173"/>
      <c r="VQZ45" s="173"/>
      <c r="VRA45" s="173"/>
      <c r="VRB45" s="173"/>
      <c r="VRC45" s="173"/>
      <c r="VRD45" s="173"/>
      <c r="VRE45" s="173"/>
      <c r="VRF45" s="173"/>
      <c r="VRG45" s="173"/>
      <c r="VRH45" s="173"/>
      <c r="VRI45" s="173"/>
      <c r="VRJ45" s="173"/>
      <c r="VRK45" s="173"/>
      <c r="VRL45" s="173"/>
      <c r="VRM45" s="173"/>
      <c r="VRN45" s="173"/>
      <c r="VRO45" s="173"/>
      <c r="VRP45" s="173"/>
      <c r="VRQ45" s="173"/>
      <c r="VRR45" s="173"/>
      <c r="VRS45" s="173"/>
      <c r="VRT45" s="173"/>
      <c r="VRU45" s="173"/>
      <c r="VRV45" s="173"/>
      <c r="VRW45" s="173"/>
      <c r="VRX45" s="173"/>
      <c r="VRY45" s="173"/>
      <c r="VRZ45" s="173"/>
      <c r="VSA45" s="173"/>
      <c r="VSB45" s="173"/>
      <c r="VSC45" s="173"/>
      <c r="VSD45" s="173"/>
      <c r="VSE45" s="173"/>
      <c r="VSF45" s="173"/>
      <c r="VSG45" s="173"/>
      <c r="VSH45" s="173"/>
      <c r="VSI45" s="173"/>
      <c r="VSJ45" s="173"/>
      <c r="VSK45" s="173"/>
      <c r="VSL45" s="173"/>
      <c r="VSM45" s="173"/>
      <c r="VSN45" s="173"/>
      <c r="VSO45" s="173"/>
      <c r="VSP45" s="173"/>
      <c r="VSQ45" s="173"/>
      <c r="VSR45" s="173"/>
      <c r="VSS45" s="173"/>
      <c r="VST45" s="173"/>
      <c r="VSU45" s="173"/>
      <c r="VSV45" s="173"/>
      <c r="VSW45" s="173"/>
      <c r="VSX45" s="173"/>
      <c r="VSY45" s="173"/>
      <c r="VSZ45" s="173"/>
      <c r="VTA45" s="173"/>
      <c r="VTB45" s="173"/>
      <c r="VTC45" s="173"/>
      <c r="VTD45" s="173"/>
      <c r="VTE45" s="173"/>
      <c r="VTF45" s="173"/>
      <c r="VTG45" s="173"/>
      <c r="VTH45" s="173"/>
      <c r="VTI45" s="173"/>
      <c r="VTJ45" s="173"/>
      <c r="VTK45" s="173"/>
      <c r="VTL45" s="173"/>
      <c r="VTM45" s="173"/>
      <c r="VTN45" s="173"/>
      <c r="VTO45" s="173"/>
      <c r="VTP45" s="173"/>
      <c r="VTQ45" s="173"/>
      <c r="VTR45" s="173"/>
      <c r="VTS45" s="173"/>
      <c r="VTT45" s="173"/>
      <c r="VTU45" s="173"/>
      <c r="VTV45" s="173"/>
      <c r="VTW45" s="173"/>
      <c r="VTX45" s="173"/>
      <c r="VTY45" s="173"/>
      <c r="VTZ45" s="173"/>
      <c r="VUA45" s="173"/>
      <c r="VUB45" s="173"/>
      <c r="VUC45" s="173"/>
      <c r="VUD45" s="173"/>
      <c r="VUE45" s="173"/>
      <c r="VUF45" s="173"/>
      <c r="VUG45" s="173"/>
      <c r="VUH45" s="173"/>
      <c r="VUI45" s="173"/>
      <c r="VUJ45" s="173"/>
      <c r="VUK45" s="173"/>
      <c r="VUL45" s="173"/>
      <c r="VUM45" s="173"/>
      <c r="VUN45" s="173"/>
      <c r="VUO45" s="173"/>
      <c r="VUP45" s="173"/>
      <c r="VUQ45" s="173"/>
      <c r="VUR45" s="173"/>
      <c r="VUS45" s="173"/>
      <c r="VUT45" s="173"/>
      <c r="VUU45" s="173"/>
      <c r="VUV45" s="173"/>
      <c r="VUW45" s="173"/>
      <c r="VUX45" s="173"/>
      <c r="VUY45" s="173"/>
      <c r="VUZ45" s="173"/>
      <c r="VVA45" s="173"/>
      <c r="VVB45" s="173"/>
      <c r="VVC45" s="173"/>
      <c r="VVD45" s="173"/>
      <c r="VVE45" s="173"/>
      <c r="VVF45" s="173"/>
      <c r="VVG45" s="173"/>
      <c r="VVH45" s="173"/>
      <c r="VVI45" s="173"/>
      <c r="VVJ45" s="173"/>
      <c r="VVK45" s="173"/>
      <c r="VVL45" s="173"/>
      <c r="VVM45" s="173"/>
      <c r="VVN45" s="173"/>
      <c r="VVO45" s="173"/>
      <c r="VVP45" s="173"/>
      <c r="VVQ45" s="173"/>
      <c r="VVR45" s="173"/>
      <c r="VVS45" s="173"/>
      <c r="VVT45" s="173"/>
      <c r="VVU45" s="173"/>
      <c r="VVV45" s="173"/>
      <c r="VVW45" s="173"/>
      <c r="VVX45" s="173"/>
      <c r="VVY45" s="173"/>
      <c r="VVZ45" s="173"/>
      <c r="VWA45" s="173"/>
      <c r="VWB45" s="173"/>
      <c r="VWC45" s="173"/>
      <c r="VWD45" s="173"/>
      <c r="VWE45" s="173"/>
      <c r="VWF45" s="173"/>
      <c r="VWG45" s="173"/>
      <c r="VWH45" s="173"/>
      <c r="VWI45" s="173"/>
      <c r="VWJ45" s="173"/>
      <c r="VWK45" s="173"/>
      <c r="VWL45" s="173"/>
      <c r="VWM45" s="173"/>
      <c r="VWN45" s="173"/>
      <c r="VWO45" s="173"/>
      <c r="VWP45" s="173"/>
      <c r="VWQ45" s="173"/>
      <c r="VWR45" s="173"/>
      <c r="VWS45" s="173"/>
      <c r="VWT45" s="173"/>
      <c r="VWU45" s="173"/>
      <c r="VWV45" s="173"/>
      <c r="VWW45" s="173"/>
      <c r="VWX45" s="173"/>
      <c r="VWY45" s="173"/>
      <c r="VWZ45" s="173"/>
      <c r="VXA45" s="173"/>
      <c r="VXB45" s="173"/>
      <c r="VXC45" s="173"/>
      <c r="VXD45" s="173"/>
      <c r="VXE45" s="173"/>
      <c r="VXF45" s="173"/>
      <c r="VXG45" s="173"/>
      <c r="VXH45" s="173"/>
      <c r="VXI45" s="173"/>
      <c r="VXJ45" s="173"/>
      <c r="VXK45" s="173"/>
      <c r="VXL45" s="173"/>
      <c r="VXM45" s="173"/>
      <c r="VXN45" s="173"/>
      <c r="VXO45" s="173"/>
      <c r="VXP45" s="173"/>
      <c r="VXQ45" s="173"/>
      <c r="VXR45" s="173"/>
      <c r="VXS45" s="173"/>
      <c r="VXT45" s="173"/>
      <c r="VXU45" s="173"/>
      <c r="VXV45" s="173"/>
      <c r="VXW45" s="173"/>
      <c r="VXX45" s="173"/>
      <c r="VXY45" s="173"/>
      <c r="VXZ45" s="173"/>
      <c r="VYA45" s="173"/>
      <c r="VYB45" s="173"/>
      <c r="VYC45" s="173"/>
      <c r="VYD45" s="173"/>
      <c r="VYE45" s="173"/>
      <c r="VYF45" s="173"/>
      <c r="VYG45" s="173"/>
      <c r="VYH45" s="173"/>
      <c r="VYI45" s="173"/>
      <c r="VYJ45" s="173"/>
      <c r="VYK45" s="173"/>
      <c r="VYL45" s="173"/>
      <c r="VYM45" s="173"/>
      <c r="VYN45" s="173"/>
      <c r="VYO45" s="173"/>
      <c r="VYP45" s="173"/>
      <c r="VYQ45" s="173"/>
      <c r="VYR45" s="173"/>
      <c r="VYS45" s="173"/>
      <c r="VYT45" s="173"/>
      <c r="VYU45" s="173"/>
      <c r="VYV45" s="173"/>
      <c r="VYW45" s="173"/>
      <c r="VYX45" s="173"/>
      <c r="VYY45" s="173"/>
      <c r="VYZ45" s="173"/>
      <c r="VZA45" s="173"/>
      <c r="VZB45" s="173"/>
      <c r="VZC45" s="173"/>
      <c r="VZD45" s="173"/>
      <c r="VZE45" s="173"/>
      <c r="VZF45" s="173"/>
      <c r="VZG45" s="173"/>
      <c r="VZH45" s="173"/>
      <c r="VZI45" s="173"/>
      <c r="VZJ45" s="173"/>
      <c r="VZK45" s="173"/>
      <c r="VZL45" s="173"/>
      <c r="VZM45" s="173"/>
      <c r="VZN45" s="173"/>
      <c r="VZO45" s="173"/>
      <c r="VZP45" s="173"/>
      <c r="VZQ45" s="173"/>
      <c r="VZR45" s="173"/>
      <c r="VZS45" s="173"/>
      <c r="VZT45" s="173"/>
      <c r="VZU45" s="173"/>
      <c r="VZV45" s="173"/>
      <c r="VZW45" s="173"/>
      <c r="VZX45" s="173"/>
      <c r="VZY45" s="173"/>
      <c r="VZZ45" s="173"/>
      <c r="WAA45" s="173"/>
      <c r="WAB45" s="173"/>
      <c r="WAC45" s="173"/>
      <c r="WAD45" s="173"/>
      <c r="WAE45" s="173"/>
      <c r="WAF45" s="173"/>
      <c r="WAG45" s="173"/>
      <c r="WAH45" s="173"/>
      <c r="WAI45" s="173"/>
      <c r="WAJ45" s="173"/>
      <c r="WAK45" s="173"/>
      <c r="WAL45" s="173"/>
      <c r="WAM45" s="173"/>
      <c r="WAN45" s="173"/>
      <c r="WAO45" s="173"/>
      <c r="WAP45" s="173"/>
      <c r="WAQ45" s="173"/>
      <c r="WAR45" s="173"/>
      <c r="WAS45" s="173"/>
      <c r="WAT45" s="173"/>
      <c r="WAU45" s="173"/>
      <c r="WAV45" s="173"/>
      <c r="WAW45" s="173"/>
      <c r="WAX45" s="173"/>
      <c r="WAY45" s="173"/>
      <c r="WAZ45" s="173"/>
      <c r="WBA45" s="173"/>
      <c r="WBB45" s="173"/>
      <c r="WBC45" s="173"/>
      <c r="WBD45" s="173"/>
      <c r="WBE45" s="173"/>
      <c r="WBF45" s="173"/>
      <c r="WBG45" s="173"/>
      <c r="WBH45" s="173"/>
      <c r="WBI45" s="173"/>
      <c r="WBJ45" s="173"/>
      <c r="WBK45" s="173"/>
      <c r="WBL45" s="173"/>
      <c r="WBM45" s="173"/>
      <c r="WBN45" s="173"/>
      <c r="WBO45" s="173"/>
      <c r="WBP45" s="173"/>
      <c r="WBQ45" s="173"/>
      <c r="WBR45" s="173"/>
      <c r="WBS45" s="173"/>
      <c r="WBT45" s="173"/>
      <c r="WBU45" s="173"/>
      <c r="WBV45" s="173"/>
      <c r="WBW45" s="173"/>
      <c r="WBX45" s="173"/>
      <c r="WBY45" s="173"/>
      <c r="WBZ45" s="173"/>
      <c r="WCA45" s="173"/>
      <c r="WCB45" s="173"/>
      <c r="WCC45" s="173"/>
      <c r="WCD45" s="173"/>
      <c r="WCE45" s="173"/>
      <c r="WCF45" s="173"/>
      <c r="WCG45" s="173"/>
      <c r="WCH45" s="173"/>
      <c r="WCI45" s="173"/>
      <c r="WCJ45" s="173"/>
      <c r="WCK45" s="173"/>
      <c r="WCL45" s="173"/>
      <c r="WCM45" s="173"/>
      <c r="WCN45" s="173"/>
      <c r="WCO45" s="173"/>
      <c r="WCP45" s="173"/>
      <c r="WCQ45" s="173"/>
      <c r="WCR45" s="173"/>
      <c r="WCS45" s="173"/>
      <c r="WCT45" s="173"/>
      <c r="WCU45" s="173"/>
      <c r="WCV45" s="173"/>
      <c r="WCW45" s="173"/>
      <c r="WCX45" s="173"/>
      <c r="WCY45" s="173"/>
      <c r="WCZ45" s="173"/>
      <c r="WDA45" s="173"/>
      <c r="WDB45" s="173"/>
      <c r="WDC45" s="173"/>
      <c r="WDD45" s="173"/>
      <c r="WDE45" s="173"/>
      <c r="WDF45" s="173"/>
      <c r="WDG45" s="173"/>
      <c r="WDH45" s="173"/>
      <c r="WDI45" s="173"/>
      <c r="WDJ45" s="173"/>
      <c r="WDK45" s="173"/>
      <c r="WDL45" s="173"/>
      <c r="WDM45" s="173"/>
      <c r="WDN45" s="173"/>
      <c r="WDO45" s="173"/>
      <c r="WDP45" s="173"/>
      <c r="WDQ45" s="173"/>
      <c r="WDR45" s="173"/>
      <c r="WDS45" s="173"/>
      <c r="WDT45" s="173"/>
      <c r="WDU45" s="173"/>
      <c r="WDV45" s="173"/>
      <c r="WDW45" s="173"/>
      <c r="WDX45" s="173"/>
      <c r="WDY45" s="173"/>
      <c r="WDZ45" s="173"/>
      <c r="WEA45" s="173"/>
      <c r="WEB45" s="173"/>
      <c r="WEC45" s="173"/>
      <c r="WED45" s="173"/>
      <c r="WEE45" s="173"/>
      <c r="WEF45" s="173"/>
      <c r="WEG45" s="173"/>
      <c r="WEH45" s="173"/>
      <c r="WEI45" s="173"/>
      <c r="WEJ45" s="173"/>
      <c r="WEK45" s="173"/>
      <c r="WEL45" s="173"/>
      <c r="WEM45" s="173"/>
      <c r="WEN45" s="173"/>
      <c r="WEO45" s="173"/>
      <c r="WEP45" s="173"/>
      <c r="WEQ45" s="173"/>
      <c r="WER45" s="173"/>
      <c r="WES45" s="173"/>
      <c r="WET45" s="173"/>
      <c r="WEU45" s="173"/>
      <c r="WEV45" s="173"/>
      <c r="WEW45" s="173"/>
      <c r="WEX45" s="173"/>
      <c r="WEY45" s="173"/>
      <c r="WEZ45" s="173"/>
      <c r="WFA45" s="173"/>
      <c r="WFB45" s="173"/>
      <c r="WFC45" s="173"/>
      <c r="WFD45" s="173"/>
      <c r="WFE45" s="173"/>
      <c r="WFF45" s="173"/>
      <c r="WFG45" s="173"/>
      <c r="WFH45" s="173"/>
      <c r="WFI45" s="173"/>
      <c r="WFJ45" s="173"/>
      <c r="WFK45" s="173"/>
      <c r="WFL45" s="173"/>
      <c r="WFM45" s="173"/>
      <c r="WFN45" s="173"/>
      <c r="WFO45" s="173"/>
      <c r="WFP45" s="173"/>
      <c r="WFQ45" s="173"/>
      <c r="WFR45" s="173"/>
      <c r="WFS45" s="173"/>
      <c r="WFT45" s="173"/>
      <c r="WFU45" s="173"/>
      <c r="WFV45" s="173"/>
      <c r="WFW45" s="173"/>
      <c r="WFX45" s="173"/>
      <c r="WFY45" s="173"/>
      <c r="WFZ45" s="173"/>
      <c r="WGA45" s="173"/>
      <c r="WGB45" s="173"/>
      <c r="WGC45" s="173"/>
      <c r="WGD45" s="173"/>
      <c r="WGE45" s="173"/>
      <c r="WGF45" s="173"/>
      <c r="WGG45" s="173"/>
      <c r="WGH45" s="173"/>
      <c r="WGI45" s="173"/>
      <c r="WGJ45" s="173"/>
      <c r="WGK45" s="173"/>
      <c r="WGL45" s="173"/>
      <c r="WGM45" s="173"/>
      <c r="WGN45" s="173"/>
      <c r="WGO45" s="173"/>
      <c r="WGP45" s="173"/>
      <c r="WGQ45" s="173"/>
      <c r="WGR45" s="173"/>
      <c r="WGS45" s="173"/>
      <c r="WGT45" s="173"/>
      <c r="WGU45" s="173"/>
      <c r="WGV45" s="173"/>
      <c r="WGW45" s="173"/>
      <c r="WGX45" s="173"/>
      <c r="WGY45" s="173"/>
      <c r="WGZ45" s="173"/>
      <c r="WHA45" s="173"/>
      <c r="WHB45" s="173"/>
      <c r="WHC45" s="173"/>
      <c r="WHD45" s="173"/>
      <c r="WHE45" s="173"/>
      <c r="WHF45" s="173"/>
      <c r="WHG45" s="173"/>
      <c r="WHH45" s="173"/>
      <c r="WHI45" s="173"/>
      <c r="WHJ45" s="173"/>
      <c r="WHK45" s="173"/>
      <c r="WHL45" s="173"/>
      <c r="WHM45" s="173"/>
      <c r="WHN45" s="173"/>
      <c r="WHO45" s="173"/>
      <c r="WHP45" s="173"/>
      <c r="WHQ45" s="173"/>
      <c r="WHR45" s="173"/>
      <c r="WHS45" s="173"/>
      <c r="WHT45" s="173"/>
      <c r="WHU45" s="173"/>
      <c r="WHV45" s="173"/>
      <c r="WHW45" s="173"/>
      <c r="WHX45" s="173"/>
      <c r="WHY45" s="173"/>
      <c r="WHZ45" s="173"/>
      <c r="WIA45" s="173"/>
      <c r="WIB45" s="173"/>
      <c r="WIC45" s="173"/>
      <c r="WID45" s="173"/>
      <c r="WIE45" s="173"/>
      <c r="WIF45" s="173"/>
      <c r="WIG45" s="173"/>
      <c r="WIH45" s="173"/>
      <c r="WII45" s="173"/>
      <c r="WIJ45" s="173"/>
      <c r="WIK45" s="173"/>
      <c r="WIL45" s="173"/>
      <c r="WIM45" s="173"/>
      <c r="WIN45" s="173"/>
      <c r="WIO45" s="173"/>
      <c r="WIP45" s="173"/>
      <c r="WIQ45" s="173"/>
      <c r="WIR45" s="173"/>
      <c r="WIS45" s="173"/>
      <c r="WIT45" s="173"/>
      <c r="WIU45" s="173"/>
      <c r="WIV45" s="173"/>
      <c r="WIW45" s="173"/>
      <c r="WIX45" s="173"/>
      <c r="WIY45" s="173"/>
      <c r="WIZ45" s="173"/>
      <c r="WJA45" s="173"/>
      <c r="WJB45" s="173"/>
      <c r="WJC45" s="173"/>
      <c r="WJD45" s="173"/>
      <c r="WJE45" s="173"/>
      <c r="WJF45" s="173"/>
      <c r="WJG45" s="173"/>
      <c r="WJH45" s="173"/>
      <c r="WJI45" s="173"/>
      <c r="WJJ45" s="173"/>
      <c r="WJK45" s="173"/>
      <c r="WJL45" s="173"/>
      <c r="WJM45" s="173"/>
      <c r="WJN45" s="173"/>
      <c r="WJO45" s="173"/>
      <c r="WJP45" s="173"/>
      <c r="WJQ45" s="173"/>
      <c r="WJR45" s="173"/>
      <c r="WJS45" s="173"/>
      <c r="WJT45" s="173"/>
      <c r="WJU45" s="173"/>
      <c r="WJV45" s="173"/>
      <c r="WJW45" s="173"/>
      <c r="WJX45" s="173"/>
      <c r="WJY45" s="173"/>
      <c r="WJZ45" s="173"/>
      <c r="WKA45" s="173"/>
      <c r="WKB45" s="173"/>
      <c r="WKC45" s="173"/>
      <c r="WKD45" s="173"/>
      <c r="WKE45" s="173"/>
      <c r="WKF45" s="173"/>
      <c r="WKG45" s="173"/>
      <c r="WKH45" s="173"/>
      <c r="WKI45" s="173"/>
      <c r="WKJ45" s="173"/>
      <c r="WKK45" s="173"/>
      <c r="WKL45" s="173"/>
      <c r="WKM45" s="173"/>
      <c r="WKN45" s="173"/>
      <c r="WKO45" s="173"/>
      <c r="WKP45" s="173"/>
      <c r="WKQ45" s="173"/>
      <c r="WKR45" s="173"/>
      <c r="WKS45" s="173"/>
      <c r="WKT45" s="173"/>
      <c r="WKU45" s="173"/>
      <c r="WKV45" s="173"/>
      <c r="WKW45" s="173"/>
      <c r="WKX45" s="173"/>
      <c r="WKY45" s="173"/>
      <c r="WKZ45" s="173"/>
      <c r="WLA45" s="173"/>
      <c r="WLB45" s="173"/>
      <c r="WLC45" s="173"/>
      <c r="WLD45" s="173"/>
      <c r="WLE45" s="173"/>
      <c r="WLF45" s="173"/>
      <c r="WLG45" s="173"/>
      <c r="WLH45" s="173"/>
      <c r="WLI45" s="173"/>
      <c r="WLJ45" s="173"/>
      <c r="WLK45" s="173"/>
      <c r="WLL45" s="173"/>
      <c r="WLM45" s="173"/>
      <c r="WLN45" s="173"/>
      <c r="WLO45" s="173"/>
      <c r="WLP45" s="173"/>
      <c r="WLQ45" s="173"/>
      <c r="WLR45" s="173"/>
      <c r="WLS45" s="173"/>
      <c r="WLT45" s="173"/>
      <c r="WLU45" s="173"/>
      <c r="WLV45" s="173"/>
      <c r="WLW45" s="173"/>
      <c r="WLX45" s="173"/>
      <c r="WLY45" s="173"/>
      <c r="WLZ45" s="173"/>
      <c r="WMA45" s="173"/>
      <c r="WMB45" s="173"/>
      <c r="WMC45" s="173"/>
      <c r="WMD45" s="173"/>
      <c r="WME45" s="173"/>
      <c r="WMF45" s="173"/>
      <c r="WMG45" s="173"/>
      <c r="WMH45" s="173"/>
      <c r="WMI45" s="173"/>
      <c r="WMJ45" s="173"/>
      <c r="WMK45" s="173"/>
      <c r="WML45" s="173"/>
      <c r="WMM45" s="173"/>
      <c r="WMN45" s="173"/>
      <c r="WMO45" s="173"/>
      <c r="WMP45" s="173"/>
      <c r="WMQ45" s="173"/>
      <c r="WMR45" s="173"/>
      <c r="WMS45" s="173"/>
      <c r="WMT45" s="173"/>
      <c r="WMU45" s="173"/>
      <c r="WMV45" s="173"/>
      <c r="WMW45" s="173"/>
      <c r="WMX45" s="173"/>
      <c r="WMY45" s="173"/>
      <c r="WMZ45" s="173"/>
      <c r="WNA45" s="173"/>
      <c r="WNB45" s="173"/>
      <c r="WNC45" s="173"/>
      <c r="WND45" s="173"/>
      <c r="WNE45" s="173"/>
      <c r="WNF45" s="173"/>
      <c r="WNG45" s="173"/>
      <c r="WNH45" s="173"/>
      <c r="WNI45" s="173"/>
      <c r="WNJ45" s="173"/>
      <c r="WNK45" s="173"/>
      <c r="WNL45" s="173"/>
      <c r="WNM45" s="173"/>
      <c r="WNN45" s="173"/>
      <c r="WNO45" s="173"/>
      <c r="WNP45" s="173"/>
      <c r="WNQ45" s="173"/>
      <c r="WNR45" s="173"/>
      <c r="WNS45" s="173"/>
      <c r="WNT45" s="173"/>
      <c r="WNU45" s="173"/>
      <c r="WNV45" s="173"/>
      <c r="WNW45" s="173"/>
      <c r="WNX45" s="173"/>
      <c r="WNY45" s="173"/>
      <c r="WNZ45" s="173"/>
      <c r="WOA45" s="173"/>
      <c r="WOB45" s="173"/>
      <c r="WOC45" s="173"/>
      <c r="WOD45" s="173"/>
      <c r="WOE45" s="173"/>
      <c r="WOF45" s="173"/>
      <c r="WOG45" s="173"/>
      <c r="WOH45" s="173"/>
      <c r="WOI45" s="173"/>
      <c r="WOJ45" s="173"/>
      <c r="WOK45" s="173"/>
      <c r="WOL45" s="173"/>
      <c r="WOM45" s="173"/>
      <c r="WON45" s="173"/>
      <c r="WOO45" s="173"/>
      <c r="WOP45" s="173"/>
      <c r="WOQ45" s="173"/>
      <c r="WOR45" s="173"/>
      <c r="WOS45" s="173"/>
      <c r="WOT45" s="173"/>
      <c r="WOU45" s="173"/>
      <c r="WOV45" s="173"/>
      <c r="WOW45" s="173"/>
      <c r="WOX45" s="173"/>
      <c r="WOY45" s="173"/>
      <c r="WOZ45" s="173"/>
      <c r="WPA45" s="173"/>
      <c r="WPB45" s="173"/>
      <c r="WPC45" s="173"/>
      <c r="WPD45" s="173"/>
      <c r="WPE45" s="173"/>
      <c r="WPF45" s="173"/>
      <c r="WPG45" s="173"/>
      <c r="WPH45" s="173"/>
      <c r="WPI45" s="173"/>
      <c r="WPJ45" s="173"/>
      <c r="WPK45" s="173"/>
      <c r="WPL45" s="173"/>
      <c r="WPM45" s="173"/>
      <c r="WPN45" s="173"/>
      <c r="WPO45" s="173"/>
      <c r="WPP45" s="173"/>
      <c r="WPQ45" s="173"/>
      <c r="WPR45" s="173"/>
      <c r="WPS45" s="173"/>
      <c r="WPT45" s="173"/>
      <c r="WPU45" s="173"/>
      <c r="WPV45" s="173"/>
      <c r="WPW45" s="173"/>
      <c r="WPX45" s="173"/>
      <c r="WPY45" s="173"/>
      <c r="WPZ45" s="173"/>
      <c r="WQA45" s="173"/>
      <c r="WQB45" s="173"/>
      <c r="WQC45" s="173"/>
      <c r="WQD45" s="173"/>
      <c r="WQE45" s="173"/>
      <c r="WQF45" s="173"/>
      <c r="WQG45" s="173"/>
      <c r="WQH45" s="173"/>
      <c r="WQI45" s="173"/>
      <c r="WQJ45" s="173"/>
      <c r="WQK45" s="173"/>
      <c r="WQL45" s="173"/>
      <c r="WQM45" s="173"/>
      <c r="WQN45" s="173"/>
      <c r="WQO45" s="173"/>
      <c r="WQP45" s="173"/>
      <c r="WQQ45" s="173"/>
      <c r="WQR45" s="173"/>
      <c r="WQS45" s="173"/>
      <c r="WQT45" s="173"/>
      <c r="WQU45" s="173"/>
      <c r="WQV45" s="173"/>
      <c r="WQW45" s="173"/>
      <c r="WQX45" s="173"/>
      <c r="WQY45" s="173"/>
      <c r="WQZ45" s="173"/>
      <c r="WRA45" s="173"/>
      <c r="WRB45" s="173"/>
      <c r="WRC45" s="173"/>
      <c r="WRD45" s="173"/>
      <c r="WRE45" s="173"/>
      <c r="WRF45" s="173"/>
      <c r="WRG45" s="173"/>
      <c r="WRH45" s="173"/>
      <c r="WRI45" s="173"/>
      <c r="WRJ45" s="173"/>
      <c r="WRK45" s="173"/>
      <c r="WRL45" s="173"/>
      <c r="WRM45" s="173"/>
      <c r="WRN45" s="173"/>
      <c r="WRO45" s="173"/>
      <c r="WRP45" s="173"/>
      <c r="WRQ45" s="173"/>
      <c r="WRR45" s="173"/>
      <c r="WRS45" s="173"/>
      <c r="WRT45" s="173"/>
      <c r="WRU45" s="173"/>
      <c r="WRV45" s="173"/>
      <c r="WRW45" s="173"/>
      <c r="WRX45" s="173"/>
      <c r="WRY45" s="173"/>
      <c r="WRZ45" s="173"/>
      <c r="WSA45" s="173"/>
      <c r="WSB45" s="173"/>
      <c r="WSC45" s="173"/>
      <c r="WSD45" s="173"/>
      <c r="WSE45" s="173"/>
      <c r="WSF45" s="173"/>
      <c r="WSG45" s="173"/>
      <c r="WSH45" s="173"/>
      <c r="WSI45" s="173"/>
      <c r="WSJ45" s="173"/>
      <c r="WSK45" s="173"/>
      <c r="WSL45" s="173"/>
      <c r="WSM45" s="173"/>
      <c r="WSN45" s="173"/>
      <c r="WSO45" s="173"/>
      <c r="WSP45" s="173"/>
      <c r="WSQ45" s="173"/>
      <c r="WSR45" s="173"/>
      <c r="WSS45" s="173"/>
      <c r="WST45" s="173"/>
      <c r="WSU45" s="173"/>
      <c r="WSV45" s="173"/>
      <c r="WSW45" s="173"/>
      <c r="WSX45" s="173"/>
      <c r="WSY45" s="173"/>
      <c r="WSZ45" s="173"/>
      <c r="WTA45" s="173"/>
      <c r="WTB45" s="173"/>
      <c r="WTC45" s="173"/>
      <c r="WTD45" s="173"/>
      <c r="WTE45" s="173"/>
      <c r="WTF45" s="173"/>
      <c r="WTG45" s="173"/>
      <c r="WTH45" s="173"/>
      <c r="WTI45" s="173"/>
      <c r="WTJ45" s="173"/>
      <c r="WTK45" s="173"/>
      <c r="WTL45" s="173"/>
      <c r="WTM45" s="173"/>
      <c r="WTN45" s="173"/>
      <c r="WTO45" s="173"/>
      <c r="WTP45" s="173"/>
      <c r="WTQ45" s="173"/>
      <c r="WTR45" s="173"/>
      <c r="WTS45" s="173"/>
      <c r="WTT45" s="173"/>
      <c r="WTU45" s="173"/>
      <c r="WTV45" s="173"/>
      <c r="WTW45" s="173"/>
      <c r="WTX45" s="173"/>
      <c r="WTY45" s="173"/>
      <c r="WTZ45" s="173"/>
      <c r="WUA45" s="173"/>
      <c r="WUB45" s="173"/>
      <c r="WUC45" s="173"/>
      <c r="WUD45" s="173"/>
      <c r="WUE45" s="173"/>
      <c r="WUF45" s="173"/>
      <c r="WUG45" s="173"/>
      <c r="WUH45" s="173"/>
      <c r="WUI45" s="173"/>
      <c r="WUJ45" s="173"/>
      <c r="WUK45" s="173"/>
      <c r="WUL45" s="173"/>
      <c r="WUM45" s="173"/>
      <c r="WUN45" s="173"/>
      <c r="WUO45" s="173"/>
      <c r="WUP45" s="173"/>
      <c r="WUQ45" s="173"/>
      <c r="WUR45" s="173"/>
      <c r="WUS45" s="173"/>
      <c r="WUT45" s="173"/>
      <c r="WUU45" s="173"/>
      <c r="WUV45" s="173"/>
      <c r="WUW45" s="173"/>
      <c r="WUX45" s="173"/>
      <c r="WUY45" s="173"/>
      <c r="WUZ45" s="173"/>
      <c r="WVA45" s="173"/>
      <c r="WVB45" s="173"/>
      <c r="WVC45" s="173"/>
      <c r="WVD45" s="173"/>
      <c r="WVE45" s="173"/>
      <c r="WVF45" s="173"/>
      <c r="WVG45" s="173"/>
      <c r="WVH45" s="173"/>
      <c r="WVI45" s="173"/>
      <c r="WVJ45" s="173"/>
      <c r="WVK45" s="173"/>
      <c r="WVL45" s="173"/>
      <c r="WVM45" s="173"/>
      <c r="WVN45" s="173"/>
      <c r="WVO45" s="173"/>
      <c r="WVP45" s="173"/>
      <c r="WVQ45" s="173"/>
      <c r="WVR45" s="173"/>
      <c r="WVS45" s="173"/>
      <c r="WVT45" s="173"/>
      <c r="WVU45" s="173"/>
      <c r="WVV45" s="173"/>
      <c r="WVW45" s="173"/>
      <c r="WVX45" s="173"/>
      <c r="WVY45" s="173"/>
      <c r="WVZ45" s="173"/>
      <c r="WWA45" s="173"/>
      <c r="WWB45" s="173"/>
      <c r="WWC45" s="173"/>
      <c r="WWD45" s="173"/>
      <c r="WWE45" s="173"/>
      <c r="WWF45" s="173"/>
      <c r="WWG45" s="173"/>
      <c r="WWH45" s="173"/>
      <c r="WWI45" s="173"/>
      <c r="WWJ45" s="173"/>
      <c r="WWK45" s="173"/>
      <c r="WWL45" s="173"/>
      <c r="WWM45" s="173"/>
      <c r="WWN45" s="173"/>
      <c r="WWO45" s="173"/>
      <c r="WWP45" s="173"/>
      <c r="WWQ45" s="173"/>
      <c r="WWR45" s="173"/>
      <c r="WWS45" s="173"/>
      <c r="WWT45" s="173"/>
      <c r="WWU45" s="173"/>
      <c r="WWV45" s="173"/>
      <c r="WWW45" s="173"/>
      <c r="WWX45" s="173"/>
      <c r="WWY45" s="173"/>
      <c r="WWZ45" s="173"/>
      <c r="WXA45" s="173"/>
      <c r="WXB45" s="173"/>
      <c r="WXC45" s="173"/>
      <c r="WXD45" s="173"/>
      <c r="WXE45" s="173"/>
      <c r="WXF45" s="173"/>
      <c r="WXG45" s="173"/>
      <c r="WXH45" s="173"/>
      <c r="WXI45" s="173"/>
      <c r="WXJ45" s="173"/>
      <c r="WXK45" s="173"/>
      <c r="WXL45" s="173"/>
      <c r="WXM45" s="173"/>
      <c r="WXN45" s="173"/>
      <c r="WXO45" s="173"/>
      <c r="WXP45" s="173"/>
      <c r="WXQ45" s="173"/>
      <c r="WXR45" s="173"/>
      <c r="WXS45" s="173"/>
      <c r="WXT45" s="173"/>
      <c r="WXU45" s="173"/>
      <c r="WXV45" s="173"/>
      <c r="WXW45" s="173"/>
      <c r="WXX45" s="173"/>
      <c r="WXY45" s="173"/>
      <c r="WXZ45" s="173"/>
      <c r="WYA45" s="173"/>
      <c r="WYB45" s="173"/>
      <c r="WYC45" s="173"/>
      <c r="WYD45" s="173"/>
      <c r="WYE45" s="173"/>
      <c r="WYF45" s="173"/>
      <c r="WYG45" s="173"/>
      <c r="WYH45" s="173"/>
      <c r="WYI45" s="173"/>
      <c r="WYJ45" s="173"/>
      <c r="WYK45" s="173"/>
      <c r="WYL45" s="173"/>
      <c r="WYM45" s="173"/>
      <c r="WYN45" s="173"/>
      <c r="WYO45" s="173"/>
      <c r="WYP45" s="173"/>
      <c r="WYQ45" s="173"/>
      <c r="WYR45" s="173"/>
      <c r="WYS45" s="173"/>
      <c r="WYT45" s="173"/>
      <c r="WYU45" s="173"/>
      <c r="WYV45" s="173"/>
      <c r="WYW45" s="173"/>
      <c r="WYX45" s="173"/>
      <c r="WYY45" s="173"/>
      <c r="WYZ45" s="173"/>
      <c r="WZA45" s="173"/>
      <c r="WZB45" s="173"/>
      <c r="WZC45" s="173"/>
      <c r="WZD45" s="173"/>
      <c r="WZE45" s="173"/>
      <c r="WZF45" s="173"/>
      <c r="WZG45" s="173"/>
      <c r="WZH45" s="173"/>
      <c r="WZI45" s="173"/>
      <c r="WZJ45" s="173"/>
      <c r="WZK45" s="173"/>
      <c r="WZL45" s="173"/>
      <c r="WZM45" s="173"/>
      <c r="WZN45" s="173"/>
      <c r="WZO45" s="173"/>
      <c r="WZP45" s="173"/>
      <c r="WZQ45" s="173"/>
      <c r="WZR45" s="173"/>
      <c r="WZS45" s="173"/>
      <c r="WZT45" s="173"/>
      <c r="WZU45" s="173"/>
      <c r="WZV45" s="173"/>
      <c r="WZW45" s="173"/>
      <c r="WZX45" s="173"/>
      <c r="WZY45" s="173"/>
      <c r="WZZ45" s="173"/>
      <c r="XAA45" s="173"/>
      <c r="XAB45" s="173"/>
      <c r="XAC45" s="173"/>
      <c r="XAD45" s="173"/>
      <c r="XAE45" s="173"/>
      <c r="XAF45" s="173"/>
      <c r="XAG45" s="173"/>
      <c r="XAH45" s="173"/>
      <c r="XAI45" s="173"/>
      <c r="XAJ45" s="173"/>
      <c r="XAK45" s="173"/>
      <c r="XAL45" s="173"/>
      <c r="XAM45" s="173"/>
      <c r="XAN45" s="173"/>
      <c r="XAO45" s="173"/>
      <c r="XAP45" s="173"/>
      <c r="XAQ45" s="173"/>
      <c r="XAR45" s="173"/>
      <c r="XAS45" s="173"/>
      <c r="XAT45" s="173"/>
      <c r="XAU45" s="173"/>
      <c r="XAV45" s="173"/>
      <c r="XAW45" s="173"/>
      <c r="XAX45" s="173"/>
      <c r="XAY45" s="173"/>
      <c r="XAZ45" s="173"/>
      <c r="XBA45" s="173"/>
      <c r="XBB45" s="173"/>
      <c r="XBC45" s="173"/>
      <c r="XBD45" s="173"/>
      <c r="XBE45" s="173"/>
      <c r="XBF45" s="173"/>
      <c r="XBG45" s="173"/>
      <c r="XBH45" s="173"/>
      <c r="XBI45" s="173"/>
      <c r="XBJ45" s="173"/>
      <c r="XBK45" s="173"/>
      <c r="XBL45" s="173"/>
      <c r="XBM45" s="173"/>
      <c r="XBN45" s="173"/>
      <c r="XBO45" s="173"/>
      <c r="XBP45" s="173"/>
      <c r="XBQ45" s="173"/>
      <c r="XBR45" s="173"/>
      <c r="XBS45" s="173"/>
      <c r="XBT45" s="173"/>
      <c r="XBU45" s="173"/>
      <c r="XBV45" s="173"/>
      <c r="XBW45" s="173"/>
      <c r="XBX45" s="173"/>
      <c r="XBY45" s="173"/>
      <c r="XBZ45" s="173"/>
      <c r="XCA45" s="173"/>
      <c r="XCB45" s="173"/>
      <c r="XCC45" s="173"/>
      <c r="XCD45" s="173"/>
      <c r="XCE45" s="173"/>
      <c r="XCF45" s="173"/>
      <c r="XCG45" s="173"/>
      <c r="XCH45" s="173"/>
      <c r="XCI45" s="173"/>
      <c r="XCJ45" s="173"/>
      <c r="XCK45" s="173"/>
      <c r="XCL45" s="173"/>
      <c r="XCM45" s="173"/>
      <c r="XCN45" s="173"/>
      <c r="XCO45" s="173"/>
      <c r="XCP45" s="173"/>
      <c r="XCQ45" s="173"/>
      <c r="XCR45" s="173"/>
      <c r="XCS45" s="173"/>
      <c r="XCT45" s="173"/>
      <c r="XCU45" s="173"/>
      <c r="XCV45" s="173"/>
      <c r="XCW45" s="173"/>
      <c r="XCX45" s="173"/>
      <c r="XCY45" s="173"/>
      <c r="XCZ45" s="173"/>
      <c r="XDA45" s="173"/>
      <c r="XDB45" s="173"/>
      <c r="XDC45" s="173"/>
      <c r="XDD45" s="173"/>
      <c r="XDE45" s="173"/>
      <c r="XDF45" s="173"/>
      <c r="XDG45" s="173"/>
      <c r="XDH45" s="173"/>
      <c r="XDI45" s="173"/>
      <c r="XDJ45" s="173"/>
      <c r="XDK45" s="173"/>
      <c r="XDL45" s="173"/>
      <c r="XDM45" s="173"/>
      <c r="XDN45" s="173"/>
      <c r="XDO45" s="173"/>
      <c r="XDP45" s="173"/>
      <c r="XDQ45" s="173"/>
      <c r="XDR45" s="173"/>
      <c r="XDS45" s="173"/>
      <c r="XDT45" s="173"/>
      <c r="XDU45" s="173"/>
      <c r="XDV45" s="173"/>
      <c r="XDW45" s="173"/>
      <c r="XDX45" s="173"/>
      <c r="XDY45" s="173"/>
      <c r="XDZ45" s="173"/>
      <c r="XEA45" s="173"/>
      <c r="XEB45" s="173"/>
      <c r="XEC45" s="173"/>
      <c r="XED45" s="173"/>
      <c r="XEE45" s="173"/>
      <c r="XEF45" s="173"/>
      <c r="XEG45" s="173"/>
      <c r="XEH45" s="173"/>
      <c r="XEI45" s="173"/>
      <c r="XEJ45" s="173"/>
      <c r="XEK45" s="173"/>
      <c r="XEL45" s="173"/>
      <c r="XEM45" s="173"/>
      <c r="XEN45" s="173"/>
      <c r="XEO45" s="173"/>
      <c r="XEP45" s="173"/>
      <c r="XEQ45" s="173"/>
      <c r="XER45" s="173"/>
      <c r="XES45" s="173"/>
      <c r="XET45" s="173"/>
      <c r="XEU45" s="173"/>
      <c r="XEV45" s="173"/>
      <c r="XEW45" s="173"/>
      <c r="XEX45" s="173"/>
      <c r="XEY45" s="173"/>
      <c r="XEZ45" s="173"/>
      <c r="XFA45" s="173"/>
      <c r="XFB45" s="173"/>
      <c r="XFC45" s="173"/>
      <c r="XFD45" s="173"/>
    </row>
    <row r="46" spans="1:16 9984:16384">
      <c r="C46" s="192" t="s">
        <v>219</v>
      </c>
      <c r="E46" s="265">
        <v>8.9999999999999993E-3</v>
      </c>
      <c r="F46" s="266">
        <v>0</v>
      </c>
      <c r="G46" s="266">
        <v>8.0000000000000002E-3</v>
      </c>
      <c r="H46" s="266">
        <v>7.0000000000000001E-3</v>
      </c>
      <c r="I46" s="266">
        <v>0.01</v>
      </c>
      <c r="J46" s="266">
        <v>0.01</v>
      </c>
      <c r="K46" s="202">
        <v>8.9999999999999993E-3</v>
      </c>
      <c r="L46" s="202">
        <v>8.9999999999999993E-3</v>
      </c>
      <c r="M46" s="202">
        <v>8.9999999999999993E-3</v>
      </c>
      <c r="N46" s="202">
        <v>8.9999999999999993E-3</v>
      </c>
      <c r="O46" s="202">
        <v>8.9999999999999993E-3</v>
      </c>
      <c r="NSZ46" s="173"/>
      <c r="NTA46" s="173"/>
      <c r="NTB46" s="173"/>
      <c r="NTC46" s="173"/>
      <c r="NTD46" s="173"/>
      <c r="NTE46" s="173"/>
      <c r="NTF46" s="173"/>
      <c r="NTG46" s="173"/>
      <c r="NTH46" s="173"/>
      <c r="NTI46" s="173"/>
      <c r="NTJ46" s="173"/>
      <c r="NTK46" s="173"/>
      <c r="NTL46" s="173"/>
      <c r="NTM46" s="173"/>
      <c r="NTN46" s="173"/>
      <c r="NTO46" s="173"/>
      <c r="NTP46" s="173"/>
      <c r="NTQ46" s="173"/>
      <c r="NTR46" s="173"/>
      <c r="NTS46" s="173"/>
      <c r="NTT46" s="173"/>
      <c r="NTU46" s="173"/>
      <c r="NTV46" s="173"/>
      <c r="NTW46" s="173"/>
      <c r="NTX46" s="173"/>
      <c r="NTY46" s="173"/>
      <c r="NTZ46" s="173"/>
      <c r="NUA46" s="173"/>
      <c r="NUB46" s="173"/>
      <c r="NUC46" s="173"/>
      <c r="NUD46" s="173"/>
      <c r="NUE46" s="173"/>
      <c r="NUF46" s="173"/>
      <c r="NUG46" s="173"/>
      <c r="NUH46" s="173"/>
      <c r="NUI46" s="173"/>
      <c r="NUJ46" s="173"/>
      <c r="NUK46" s="173"/>
      <c r="NUL46" s="173"/>
      <c r="NUM46" s="173"/>
      <c r="NUN46" s="173"/>
      <c r="NUO46" s="173"/>
      <c r="NUP46" s="173"/>
      <c r="NUQ46" s="173"/>
      <c r="NUR46" s="173"/>
      <c r="NUS46" s="173"/>
      <c r="NUT46" s="173"/>
      <c r="NUU46" s="173"/>
      <c r="NUV46" s="173"/>
      <c r="NUW46" s="173"/>
      <c r="NUX46" s="173"/>
      <c r="NUY46" s="173"/>
      <c r="NUZ46" s="173"/>
      <c r="NVA46" s="173"/>
      <c r="NVB46" s="173"/>
      <c r="NVC46" s="173"/>
      <c r="NVD46" s="173"/>
      <c r="NVE46" s="173"/>
      <c r="NVF46" s="173"/>
      <c r="NVG46" s="173"/>
      <c r="NVH46" s="173"/>
      <c r="NVI46" s="173"/>
      <c r="NVJ46" s="173"/>
      <c r="NVK46" s="173"/>
      <c r="NVL46" s="173"/>
      <c r="NVM46" s="173"/>
      <c r="NVN46" s="173"/>
      <c r="NVO46" s="173"/>
      <c r="NVP46" s="173"/>
      <c r="NVQ46" s="173"/>
      <c r="NVR46" s="173"/>
      <c r="NVS46" s="173"/>
      <c r="NVT46" s="173"/>
      <c r="NVU46" s="173"/>
      <c r="NVV46" s="173"/>
      <c r="NVW46" s="173"/>
      <c r="NVX46" s="173"/>
      <c r="NVY46" s="173"/>
      <c r="NVZ46" s="173"/>
      <c r="NWA46" s="173"/>
      <c r="NWB46" s="173"/>
      <c r="NWC46" s="173"/>
      <c r="NWD46" s="173"/>
      <c r="NWE46" s="173"/>
      <c r="NWF46" s="173"/>
      <c r="NWG46" s="173"/>
      <c r="NWH46" s="173"/>
      <c r="NWI46" s="173"/>
      <c r="NWJ46" s="173"/>
      <c r="NWK46" s="173"/>
      <c r="NWL46" s="173"/>
      <c r="NWM46" s="173"/>
      <c r="NWN46" s="173"/>
      <c r="NWO46" s="173"/>
      <c r="NWP46" s="173"/>
      <c r="NWQ46" s="173"/>
      <c r="NWR46" s="173"/>
      <c r="NWS46" s="173"/>
      <c r="NWT46" s="173"/>
      <c r="NWU46" s="173"/>
      <c r="NWV46" s="173"/>
      <c r="NWW46" s="173"/>
      <c r="NWX46" s="173"/>
      <c r="NWY46" s="173"/>
      <c r="NWZ46" s="173"/>
      <c r="NXA46" s="173"/>
      <c r="NXB46" s="173"/>
      <c r="NXC46" s="173"/>
      <c r="NXD46" s="173"/>
      <c r="NXE46" s="173"/>
      <c r="NXF46" s="173"/>
      <c r="NXG46" s="173"/>
      <c r="NXH46" s="173"/>
      <c r="NXI46" s="173"/>
      <c r="NXJ46" s="173"/>
      <c r="NXK46" s="173"/>
      <c r="NXL46" s="173"/>
      <c r="NXM46" s="173"/>
      <c r="NXN46" s="173"/>
      <c r="NXO46" s="173"/>
      <c r="NXP46" s="173"/>
      <c r="NXQ46" s="173"/>
      <c r="NXR46" s="173"/>
      <c r="NXS46" s="173"/>
      <c r="NXT46" s="173"/>
      <c r="NXU46" s="173"/>
      <c r="NXV46" s="173"/>
      <c r="NXW46" s="173"/>
      <c r="NXX46" s="173"/>
      <c r="NXY46" s="173"/>
      <c r="NXZ46" s="173"/>
      <c r="NYA46" s="173"/>
      <c r="NYB46" s="173"/>
      <c r="NYC46" s="173"/>
      <c r="NYD46" s="173"/>
      <c r="NYE46" s="173"/>
      <c r="NYF46" s="173"/>
      <c r="NYG46" s="173"/>
      <c r="NYH46" s="173"/>
      <c r="NYI46" s="173"/>
      <c r="NYJ46" s="173"/>
      <c r="NYK46" s="173"/>
      <c r="NYL46" s="173"/>
      <c r="NYM46" s="173"/>
      <c r="NYN46" s="173"/>
      <c r="NYO46" s="173"/>
      <c r="NYP46" s="173"/>
      <c r="NYQ46" s="173"/>
      <c r="NYR46" s="173"/>
      <c r="NYS46" s="173"/>
      <c r="NYT46" s="173"/>
      <c r="NYU46" s="173"/>
      <c r="NYV46" s="173"/>
      <c r="NYW46" s="173"/>
      <c r="NYX46" s="173"/>
      <c r="NYY46" s="173"/>
      <c r="NYZ46" s="173"/>
      <c r="NZA46" s="173"/>
      <c r="NZB46" s="173"/>
      <c r="NZC46" s="173"/>
      <c r="NZD46" s="173"/>
      <c r="NZE46" s="173"/>
      <c r="NZF46" s="173"/>
      <c r="NZG46" s="173"/>
      <c r="NZH46" s="173"/>
      <c r="NZI46" s="173"/>
      <c r="NZJ46" s="173"/>
      <c r="NZK46" s="173"/>
      <c r="NZL46" s="173"/>
      <c r="NZM46" s="173"/>
      <c r="NZN46" s="173"/>
      <c r="NZO46" s="173"/>
      <c r="NZP46" s="173"/>
      <c r="NZQ46" s="173"/>
      <c r="NZR46" s="173"/>
      <c r="NZS46" s="173"/>
      <c r="NZT46" s="173"/>
      <c r="NZU46" s="173"/>
      <c r="NZV46" s="173"/>
      <c r="NZW46" s="173"/>
      <c r="NZX46" s="173"/>
      <c r="NZY46" s="173"/>
      <c r="NZZ46" s="173"/>
      <c r="OAA46" s="173"/>
      <c r="OAB46" s="173"/>
      <c r="OAC46" s="173"/>
      <c r="OAD46" s="173"/>
      <c r="OAE46" s="173"/>
      <c r="OAF46" s="173"/>
      <c r="OAG46" s="173"/>
      <c r="OAH46" s="173"/>
      <c r="OAI46" s="173"/>
      <c r="OAJ46" s="173"/>
      <c r="OAK46" s="173"/>
      <c r="OAL46" s="173"/>
      <c r="OAM46" s="173"/>
      <c r="OAN46" s="173"/>
      <c r="OAO46" s="173"/>
      <c r="OAP46" s="173"/>
      <c r="OAQ46" s="173"/>
      <c r="OAR46" s="173"/>
      <c r="OAS46" s="173"/>
      <c r="OAT46" s="173"/>
      <c r="OAU46" s="173"/>
      <c r="OAV46" s="173"/>
      <c r="OAW46" s="173"/>
      <c r="OAX46" s="173"/>
      <c r="OAY46" s="173"/>
      <c r="OAZ46" s="173"/>
      <c r="OBA46" s="173"/>
      <c r="OBB46" s="173"/>
      <c r="OBC46" s="173"/>
      <c r="OBD46" s="173"/>
      <c r="OBE46" s="173"/>
      <c r="OBF46" s="173"/>
      <c r="OBG46" s="173"/>
      <c r="OBH46" s="173"/>
      <c r="OBI46" s="173"/>
      <c r="OBJ46" s="173"/>
      <c r="OBK46" s="173"/>
      <c r="OBL46" s="173"/>
      <c r="OBM46" s="173"/>
      <c r="OBN46" s="173"/>
      <c r="OBO46" s="173"/>
      <c r="OBP46" s="173"/>
      <c r="OBQ46" s="173"/>
      <c r="OBR46" s="173"/>
      <c r="OBS46" s="173"/>
      <c r="OBT46" s="173"/>
      <c r="OBU46" s="173"/>
      <c r="OBV46" s="173"/>
      <c r="OBW46" s="173"/>
      <c r="OBX46" s="173"/>
      <c r="OBY46" s="173"/>
      <c r="OBZ46" s="173"/>
      <c r="OCA46" s="173"/>
      <c r="OCB46" s="173"/>
      <c r="OCC46" s="173"/>
      <c r="OCD46" s="173"/>
      <c r="OCE46" s="173"/>
      <c r="OCF46" s="173"/>
      <c r="OCG46" s="173"/>
      <c r="OCH46" s="173"/>
      <c r="OCI46" s="173"/>
      <c r="OCJ46" s="173"/>
      <c r="OCK46" s="173"/>
      <c r="OCL46" s="173"/>
      <c r="OCM46" s="173"/>
      <c r="OCN46" s="173"/>
      <c r="OCO46" s="173"/>
      <c r="OCP46" s="173"/>
      <c r="OCQ46" s="173"/>
      <c r="OCR46" s="173"/>
      <c r="OCS46" s="173"/>
      <c r="OCT46" s="173"/>
      <c r="OCU46" s="173"/>
      <c r="OCV46" s="173"/>
      <c r="OCW46" s="173"/>
      <c r="OCX46" s="173"/>
      <c r="OCY46" s="173"/>
      <c r="OCZ46" s="173"/>
      <c r="ODA46" s="173"/>
      <c r="ODB46" s="173"/>
      <c r="ODC46" s="173"/>
      <c r="ODD46" s="173"/>
      <c r="ODE46" s="173"/>
      <c r="ODF46" s="173"/>
      <c r="ODG46" s="173"/>
      <c r="ODH46" s="173"/>
      <c r="ODI46" s="173"/>
      <c r="ODJ46" s="173"/>
      <c r="ODK46" s="173"/>
      <c r="ODL46" s="173"/>
      <c r="ODM46" s="173"/>
      <c r="ODN46" s="173"/>
      <c r="ODO46" s="173"/>
      <c r="ODP46" s="173"/>
      <c r="ODQ46" s="173"/>
      <c r="ODR46" s="173"/>
      <c r="ODS46" s="173"/>
      <c r="ODT46" s="173"/>
      <c r="ODU46" s="173"/>
      <c r="ODV46" s="173"/>
      <c r="ODW46" s="173"/>
      <c r="ODX46" s="173"/>
      <c r="ODY46" s="173"/>
      <c r="ODZ46" s="173"/>
      <c r="OEA46" s="173"/>
      <c r="OEB46" s="173"/>
      <c r="OEC46" s="173"/>
      <c r="OED46" s="173"/>
      <c r="OEE46" s="173"/>
      <c r="OEF46" s="173"/>
      <c r="OEG46" s="173"/>
      <c r="OEH46" s="173"/>
      <c r="OEI46" s="173"/>
      <c r="OEJ46" s="173"/>
      <c r="OEK46" s="173"/>
      <c r="OEL46" s="173"/>
      <c r="OEM46" s="173"/>
      <c r="OEN46" s="173"/>
      <c r="OEO46" s="173"/>
      <c r="OEP46" s="173"/>
      <c r="OEQ46" s="173"/>
      <c r="OER46" s="173"/>
      <c r="OES46" s="173"/>
      <c r="OET46" s="173"/>
      <c r="OEU46" s="173"/>
      <c r="OEV46" s="173"/>
      <c r="OEW46" s="173"/>
      <c r="OEX46" s="173"/>
      <c r="OEY46" s="173"/>
      <c r="OEZ46" s="173"/>
      <c r="OFA46" s="173"/>
      <c r="OFB46" s="173"/>
      <c r="OFC46" s="173"/>
      <c r="OFD46" s="173"/>
      <c r="OFE46" s="173"/>
      <c r="OFF46" s="173"/>
      <c r="OFG46" s="173"/>
      <c r="OFH46" s="173"/>
      <c r="OFI46" s="173"/>
      <c r="OFJ46" s="173"/>
      <c r="OFK46" s="173"/>
      <c r="OFL46" s="173"/>
      <c r="OFM46" s="173"/>
      <c r="OFN46" s="173"/>
      <c r="OFO46" s="173"/>
      <c r="OFP46" s="173"/>
      <c r="OFQ46" s="173"/>
      <c r="OFR46" s="173"/>
      <c r="OFS46" s="173"/>
      <c r="OFT46" s="173"/>
      <c r="OFU46" s="173"/>
      <c r="OFV46" s="173"/>
      <c r="OFW46" s="173"/>
      <c r="OFX46" s="173"/>
      <c r="OFY46" s="173"/>
      <c r="OFZ46" s="173"/>
      <c r="OGA46" s="173"/>
      <c r="OGB46" s="173"/>
      <c r="OGC46" s="173"/>
      <c r="OGD46" s="173"/>
      <c r="OGE46" s="173"/>
      <c r="OGF46" s="173"/>
      <c r="OGG46" s="173"/>
      <c r="OGH46" s="173"/>
      <c r="OGI46" s="173"/>
      <c r="OGJ46" s="173"/>
      <c r="OGK46" s="173"/>
      <c r="OGL46" s="173"/>
      <c r="OGM46" s="173"/>
      <c r="OGN46" s="173"/>
      <c r="OGO46" s="173"/>
      <c r="OGP46" s="173"/>
      <c r="OGQ46" s="173"/>
      <c r="OGR46" s="173"/>
      <c r="OGS46" s="173"/>
      <c r="OGT46" s="173"/>
      <c r="OGU46" s="173"/>
      <c r="OGV46" s="173"/>
      <c r="OGW46" s="173"/>
      <c r="OGX46" s="173"/>
      <c r="OGY46" s="173"/>
      <c r="OGZ46" s="173"/>
      <c r="OHA46" s="173"/>
      <c r="OHB46" s="173"/>
      <c r="OHC46" s="173"/>
      <c r="OHD46" s="173"/>
      <c r="OHE46" s="173"/>
      <c r="OHF46" s="173"/>
      <c r="OHG46" s="173"/>
      <c r="OHH46" s="173"/>
      <c r="OHI46" s="173"/>
      <c r="OHJ46" s="173"/>
      <c r="OHK46" s="173"/>
      <c r="OHL46" s="173"/>
      <c r="OHM46" s="173"/>
      <c r="OHN46" s="173"/>
      <c r="OHO46" s="173"/>
      <c r="OHP46" s="173"/>
      <c r="OHQ46" s="173"/>
      <c r="OHR46" s="173"/>
      <c r="OHS46" s="173"/>
      <c r="OHT46" s="173"/>
      <c r="OHU46" s="173"/>
      <c r="OHV46" s="173"/>
      <c r="OHW46" s="173"/>
      <c r="OHX46" s="173"/>
      <c r="OHY46" s="173"/>
      <c r="OHZ46" s="173"/>
      <c r="OIA46" s="173"/>
      <c r="OIB46" s="173"/>
      <c r="OIC46" s="173"/>
      <c r="OID46" s="173"/>
      <c r="OIE46" s="173"/>
      <c r="OIF46" s="173"/>
      <c r="OIG46" s="173"/>
      <c r="OIH46" s="173"/>
      <c r="OII46" s="173"/>
      <c r="OIJ46" s="173"/>
      <c r="OIK46" s="173"/>
      <c r="OIL46" s="173"/>
      <c r="OIM46" s="173"/>
      <c r="OIN46" s="173"/>
      <c r="OIO46" s="173"/>
      <c r="OIP46" s="173"/>
      <c r="OIQ46" s="173"/>
      <c r="OIR46" s="173"/>
      <c r="OIS46" s="173"/>
      <c r="OIT46" s="173"/>
      <c r="OIU46" s="173"/>
      <c r="OIV46" s="173"/>
      <c r="OIW46" s="173"/>
      <c r="OIX46" s="173"/>
      <c r="OIY46" s="173"/>
      <c r="OIZ46" s="173"/>
      <c r="OJA46" s="173"/>
      <c r="OJB46" s="173"/>
      <c r="OJC46" s="173"/>
      <c r="OJD46" s="173"/>
      <c r="OJE46" s="173"/>
      <c r="OJF46" s="173"/>
      <c r="OJG46" s="173"/>
      <c r="OJH46" s="173"/>
      <c r="OJI46" s="173"/>
      <c r="OJJ46" s="173"/>
      <c r="OJK46" s="173"/>
      <c r="OJL46" s="173"/>
      <c r="OJM46" s="173"/>
      <c r="OJN46" s="173"/>
      <c r="OJO46" s="173"/>
      <c r="OJP46" s="173"/>
      <c r="OJQ46" s="173"/>
      <c r="OJR46" s="173"/>
      <c r="OJS46" s="173"/>
      <c r="OJT46" s="173"/>
      <c r="OJU46" s="173"/>
      <c r="OJV46" s="173"/>
      <c r="OJW46" s="173"/>
      <c r="OJX46" s="173"/>
      <c r="OJY46" s="173"/>
      <c r="OJZ46" s="173"/>
      <c r="OKA46" s="173"/>
      <c r="OKB46" s="173"/>
      <c r="OKC46" s="173"/>
      <c r="OKD46" s="173"/>
      <c r="OKE46" s="173"/>
      <c r="OKF46" s="173"/>
      <c r="OKG46" s="173"/>
      <c r="OKH46" s="173"/>
      <c r="OKI46" s="173"/>
      <c r="OKJ46" s="173"/>
      <c r="OKK46" s="173"/>
      <c r="OKL46" s="173"/>
      <c r="OKM46" s="173"/>
      <c r="OKN46" s="173"/>
      <c r="OKO46" s="173"/>
      <c r="OKP46" s="173"/>
      <c r="OKQ46" s="173"/>
      <c r="OKR46" s="173"/>
      <c r="OKS46" s="173"/>
      <c r="OKT46" s="173"/>
      <c r="OKU46" s="173"/>
      <c r="OKV46" s="173"/>
      <c r="OKW46" s="173"/>
      <c r="OKX46" s="173"/>
      <c r="OKY46" s="173"/>
      <c r="OKZ46" s="173"/>
      <c r="OLA46" s="173"/>
      <c r="OLB46" s="173"/>
      <c r="OLC46" s="173"/>
      <c r="OLD46" s="173"/>
      <c r="OLE46" s="173"/>
      <c r="OLF46" s="173"/>
      <c r="OLG46" s="173"/>
      <c r="OLH46" s="173"/>
      <c r="OLI46" s="173"/>
      <c r="OLJ46" s="173"/>
      <c r="OLK46" s="173"/>
      <c r="OLL46" s="173"/>
      <c r="OLM46" s="173"/>
      <c r="OLN46" s="173"/>
      <c r="OLO46" s="173"/>
      <c r="OLP46" s="173"/>
      <c r="OLQ46" s="173"/>
      <c r="OLR46" s="173"/>
      <c r="OLS46" s="173"/>
      <c r="OLT46" s="173"/>
      <c r="OLU46" s="173"/>
      <c r="OLV46" s="173"/>
      <c r="OLW46" s="173"/>
      <c r="OLX46" s="173"/>
      <c r="OLY46" s="173"/>
      <c r="OLZ46" s="173"/>
      <c r="OMA46" s="173"/>
      <c r="OMB46" s="173"/>
      <c r="OMC46" s="173"/>
      <c r="OMD46" s="173"/>
      <c r="OME46" s="173"/>
      <c r="OMF46" s="173"/>
      <c r="OMG46" s="173"/>
      <c r="OMH46" s="173"/>
      <c r="OMI46" s="173"/>
      <c r="OMJ46" s="173"/>
      <c r="OMK46" s="173"/>
      <c r="OML46" s="173"/>
      <c r="OMM46" s="173"/>
      <c r="OMN46" s="173"/>
      <c r="OMO46" s="173"/>
      <c r="OMP46" s="173"/>
      <c r="OMQ46" s="173"/>
      <c r="OMR46" s="173"/>
      <c r="OMS46" s="173"/>
      <c r="OMT46" s="173"/>
      <c r="OMU46" s="173"/>
      <c r="OMV46" s="173"/>
      <c r="OMW46" s="173"/>
      <c r="OMX46" s="173"/>
      <c r="OMY46" s="173"/>
      <c r="OMZ46" s="173"/>
      <c r="ONA46" s="173"/>
      <c r="ONB46" s="173"/>
      <c r="ONC46" s="173"/>
      <c r="OND46" s="173"/>
      <c r="ONE46" s="173"/>
      <c r="ONF46" s="173"/>
      <c r="ONG46" s="173"/>
      <c r="ONH46" s="173"/>
      <c r="ONI46" s="173"/>
      <c r="ONJ46" s="173"/>
      <c r="ONK46" s="173"/>
      <c r="ONL46" s="173"/>
      <c r="ONM46" s="173"/>
      <c r="ONN46" s="173"/>
      <c r="ONO46" s="173"/>
      <c r="ONP46" s="173"/>
      <c r="ONQ46" s="173"/>
      <c r="ONR46" s="173"/>
      <c r="ONS46" s="173"/>
      <c r="ONT46" s="173"/>
      <c r="ONU46" s="173"/>
      <c r="ONV46" s="173"/>
      <c r="ONW46" s="173"/>
      <c r="ONX46" s="173"/>
      <c r="ONY46" s="173"/>
      <c r="ONZ46" s="173"/>
      <c r="OOA46" s="173"/>
      <c r="OOB46" s="173"/>
      <c r="OOC46" s="173"/>
      <c r="OOD46" s="173"/>
      <c r="OOE46" s="173"/>
      <c r="OOF46" s="173"/>
      <c r="OOG46" s="173"/>
      <c r="OOH46" s="173"/>
      <c r="OOI46" s="173"/>
      <c r="OOJ46" s="173"/>
      <c r="OOK46" s="173"/>
      <c r="OOL46" s="173"/>
      <c r="OOM46" s="173"/>
      <c r="OON46" s="173"/>
      <c r="OOO46" s="173"/>
      <c r="OOP46" s="173"/>
      <c r="OOQ46" s="173"/>
      <c r="OOR46" s="173"/>
      <c r="OOS46" s="173"/>
      <c r="OOT46" s="173"/>
      <c r="OOU46" s="173"/>
      <c r="OOV46" s="173"/>
      <c r="OOW46" s="173"/>
      <c r="OOX46" s="173"/>
      <c r="OOY46" s="173"/>
      <c r="OOZ46" s="173"/>
      <c r="OPA46" s="173"/>
      <c r="OPB46" s="173"/>
      <c r="OPC46" s="173"/>
      <c r="OPD46" s="173"/>
      <c r="OPE46" s="173"/>
      <c r="OPF46" s="173"/>
      <c r="OPG46" s="173"/>
      <c r="OPH46" s="173"/>
      <c r="OPI46" s="173"/>
      <c r="OPJ46" s="173"/>
      <c r="OPK46" s="173"/>
      <c r="OPL46" s="173"/>
      <c r="OPM46" s="173"/>
      <c r="OPN46" s="173"/>
      <c r="OPO46" s="173"/>
      <c r="OPP46" s="173"/>
      <c r="OPQ46" s="173"/>
      <c r="OPR46" s="173"/>
      <c r="OPS46" s="173"/>
      <c r="OPT46" s="173"/>
      <c r="OPU46" s="173"/>
      <c r="OPV46" s="173"/>
      <c r="OPW46" s="173"/>
      <c r="OPX46" s="173"/>
      <c r="OPY46" s="173"/>
      <c r="OPZ46" s="173"/>
      <c r="OQA46" s="173"/>
      <c r="OQB46" s="173"/>
      <c r="OQC46" s="173"/>
      <c r="OQD46" s="173"/>
      <c r="OQE46" s="173"/>
      <c r="OQF46" s="173"/>
      <c r="OQG46" s="173"/>
      <c r="OQH46" s="173"/>
      <c r="OQI46" s="173"/>
      <c r="OQJ46" s="173"/>
      <c r="OQK46" s="173"/>
      <c r="OQL46" s="173"/>
      <c r="OQM46" s="173"/>
      <c r="OQN46" s="173"/>
      <c r="OQO46" s="173"/>
      <c r="OQP46" s="173"/>
      <c r="OQQ46" s="173"/>
      <c r="OQR46" s="173"/>
      <c r="OQS46" s="173"/>
      <c r="OQT46" s="173"/>
      <c r="OQU46" s="173"/>
      <c r="OQV46" s="173"/>
      <c r="OQW46" s="173"/>
      <c r="OQX46" s="173"/>
      <c r="OQY46" s="173"/>
      <c r="OQZ46" s="173"/>
      <c r="ORA46" s="173"/>
      <c r="ORB46" s="173"/>
      <c r="ORC46" s="173"/>
      <c r="ORD46" s="173"/>
      <c r="ORE46" s="173"/>
      <c r="ORF46" s="173"/>
      <c r="ORG46" s="173"/>
      <c r="ORH46" s="173"/>
      <c r="ORI46" s="173"/>
      <c r="ORJ46" s="173"/>
      <c r="ORK46" s="173"/>
      <c r="ORL46" s="173"/>
      <c r="ORM46" s="173"/>
      <c r="ORN46" s="173"/>
      <c r="ORO46" s="173"/>
      <c r="ORP46" s="173"/>
      <c r="ORQ46" s="173"/>
      <c r="ORR46" s="173"/>
      <c r="ORS46" s="173"/>
      <c r="ORT46" s="173"/>
      <c r="ORU46" s="173"/>
      <c r="ORV46" s="173"/>
      <c r="ORW46" s="173"/>
      <c r="ORX46" s="173"/>
      <c r="ORY46" s="173"/>
      <c r="ORZ46" s="173"/>
      <c r="OSA46" s="173"/>
      <c r="OSB46" s="173"/>
      <c r="OSC46" s="173"/>
      <c r="OSD46" s="173"/>
      <c r="OSE46" s="173"/>
      <c r="OSF46" s="173"/>
      <c r="OSG46" s="173"/>
      <c r="OSH46" s="173"/>
      <c r="OSI46" s="173"/>
      <c r="OSJ46" s="173"/>
      <c r="OSK46" s="173"/>
      <c r="OSL46" s="173"/>
      <c r="OSM46" s="173"/>
      <c r="OSN46" s="173"/>
      <c r="OSO46" s="173"/>
      <c r="OSP46" s="173"/>
      <c r="OSQ46" s="173"/>
      <c r="OSR46" s="173"/>
      <c r="OSS46" s="173"/>
      <c r="OST46" s="173"/>
      <c r="OSU46" s="173"/>
      <c r="OSV46" s="173"/>
      <c r="OSW46" s="173"/>
      <c r="OSX46" s="173"/>
      <c r="OSY46" s="173"/>
      <c r="OSZ46" s="173"/>
      <c r="OTA46" s="173"/>
      <c r="OTB46" s="173"/>
      <c r="OTC46" s="173"/>
      <c r="OTD46" s="173"/>
      <c r="OTE46" s="173"/>
      <c r="OTF46" s="173"/>
      <c r="OTG46" s="173"/>
      <c r="OTH46" s="173"/>
      <c r="OTI46" s="173"/>
      <c r="OTJ46" s="173"/>
      <c r="OTK46" s="173"/>
      <c r="OTL46" s="173"/>
      <c r="OTM46" s="173"/>
      <c r="OTN46" s="173"/>
      <c r="OTO46" s="173"/>
      <c r="OTP46" s="173"/>
      <c r="OTQ46" s="173"/>
      <c r="OTR46" s="173"/>
      <c r="OTS46" s="173"/>
      <c r="OTT46" s="173"/>
      <c r="OTU46" s="173"/>
      <c r="OTV46" s="173"/>
      <c r="OTW46" s="173"/>
      <c r="OTX46" s="173"/>
      <c r="OTY46" s="173"/>
      <c r="OTZ46" s="173"/>
      <c r="OUA46" s="173"/>
      <c r="OUB46" s="173"/>
      <c r="OUC46" s="173"/>
      <c r="OUD46" s="173"/>
      <c r="OUE46" s="173"/>
      <c r="OUF46" s="173"/>
      <c r="OUG46" s="173"/>
      <c r="OUH46" s="173"/>
      <c r="OUI46" s="173"/>
      <c r="OUJ46" s="173"/>
      <c r="OUK46" s="173"/>
      <c r="OUL46" s="173"/>
      <c r="OUM46" s="173"/>
      <c r="OUN46" s="173"/>
      <c r="OUO46" s="173"/>
      <c r="OUP46" s="173"/>
      <c r="OUQ46" s="173"/>
      <c r="OUR46" s="173"/>
      <c r="OUS46" s="173"/>
      <c r="OUT46" s="173"/>
      <c r="OUU46" s="173"/>
      <c r="OUV46" s="173"/>
      <c r="OUW46" s="173"/>
      <c r="OUX46" s="173"/>
      <c r="OUY46" s="173"/>
      <c r="OUZ46" s="173"/>
      <c r="OVA46" s="173"/>
      <c r="OVB46" s="173"/>
      <c r="OVC46" s="173"/>
      <c r="OVD46" s="173"/>
      <c r="OVE46" s="173"/>
      <c r="OVF46" s="173"/>
      <c r="OVG46" s="173"/>
      <c r="OVH46" s="173"/>
      <c r="OVI46" s="173"/>
      <c r="OVJ46" s="173"/>
      <c r="OVK46" s="173"/>
      <c r="OVL46" s="173"/>
      <c r="OVM46" s="173"/>
      <c r="OVN46" s="173"/>
      <c r="OVO46" s="173"/>
      <c r="OVP46" s="173"/>
      <c r="OVQ46" s="173"/>
      <c r="OVR46" s="173"/>
      <c r="OVS46" s="173"/>
      <c r="OVT46" s="173"/>
      <c r="OVU46" s="173"/>
      <c r="OVV46" s="173"/>
      <c r="OVW46" s="173"/>
      <c r="OVX46" s="173"/>
      <c r="OVY46" s="173"/>
      <c r="OVZ46" s="173"/>
      <c r="OWA46" s="173"/>
      <c r="OWB46" s="173"/>
      <c r="OWC46" s="173"/>
      <c r="OWD46" s="173"/>
      <c r="OWE46" s="173"/>
      <c r="OWF46" s="173"/>
      <c r="OWG46" s="173"/>
      <c r="OWH46" s="173"/>
      <c r="OWI46" s="173"/>
      <c r="OWJ46" s="173"/>
      <c r="OWK46" s="173"/>
      <c r="OWL46" s="173"/>
      <c r="OWM46" s="173"/>
      <c r="OWN46" s="173"/>
      <c r="OWO46" s="173"/>
      <c r="OWP46" s="173"/>
      <c r="OWQ46" s="173"/>
      <c r="OWR46" s="173"/>
      <c r="OWS46" s="173"/>
      <c r="OWT46" s="173"/>
      <c r="OWU46" s="173"/>
      <c r="OWV46" s="173"/>
      <c r="OWW46" s="173"/>
      <c r="OWX46" s="173"/>
      <c r="OWY46" s="173"/>
      <c r="OWZ46" s="173"/>
      <c r="OXA46" s="173"/>
      <c r="OXB46" s="173"/>
      <c r="OXC46" s="173"/>
      <c r="OXD46" s="173"/>
      <c r="OXE46" s="173"/>
      <c r="OXF46" s="173"/>
      <c r="OXG46" s="173"/>
      <c r="OXH46" s="173"/>
      <c r="OXI46" s="173"/>
      <c r="OXJ46" s="173"/>
      <c r="OXK46" s="173"/>
      <c r="OXL46" s="173"/>
      <c r="OXM46" s="173"/>
      <c r="OXN46" s="173"/>
      <c r="OXO46" s="173"/>
      <c r="OXP46" s="173"/>
      <c r="OXQ46" s="173"/>
      <c r="OXR46" s="173"/>
      <c r="OXS46" s="173"/>
      <c r="OXT46" s="173"/>
      <c r="OXU46" s="173"/>
      <c r="OXV46" s="173"/>
      <c r="OXW46" s="173"/>
      <c r="OXX46" s="173"/>
      <c r="OXY46" s="173"/>
      <c r="OXZ46" s="173"/>
      <c r="OYA46" s="173"/>
      <c r="OYB46" s="173"/>
      <c r="OYC46" s="173"/>
      <c r="OYD46" s="173"/>
      <c r="OYE46" s="173"/>
      <c r="OYF46" s="173"/>
      <c r="OYG46" s="173"/>
      <c r="OYH46" s="173"/>
      <c r="OYI46" s="173"/>
      <c r="OYJ46" s="173"/>
      <c r="OYK46" s="173"/>
      <c r="OYL46" s="173"/>
      <c r="OYM46" s="173"/>
      <c r="OYN46" s="173"/>
      <c r="OYO46" s="173"/>
      <c r="OYP46" s="173"/>
      <c r="OYQ46" s="173"/>
      <c r="OYR46" s="173"/>
      <c r="OYS46" s="173"/>
      <c r="OYT46" s="173"/>
      <c r="OYU46" s="173"/>
      <c r="OYV46" s="173"/>
      <c r="OYW46" s="173"/>
      <c r="OYX46" s="173"/>
      <c r="OYY46" s="173"/>
      <c r="OYZ46" s="173"/>
      <c r="OZA46" s="173"/>
      <c r="OZB46" s="173"/>
      <c r="OZC46" s="173"/>
      <c r="OZD46" s="173"/>
      <c r="OZE46" s="173"/>
      <c r="OZF46" s="173"/>
      <c r="OZG46" s="173"/>
      <c r="OZH46" s="173"/>
      <c r="OZI46" s="173"/>
      <c r="OZJ46" s="173"/>
      <c r="OZK46" s="173"/>
      <c r="OZL46" s="173"/>
      <c r="OZM46" s="173"/>
      <c r="OZN46" s="173"/>
      <c r="OZO46" s="173"/>
      <c r="OZP46" s="173"/>
      <c r="OZQ46" s="173"/>
      <c r="OZR46" s="173"/>
      <c r="OZS46" s="173"/>
      <c r="OZT46" s="173"/>
      <c r="OZU46" s="173"/>
      <c r="OZV46" s="173"/>
      <c r="OZW46" s="173"/>
      <c r="OZX46" s="173"/>
      <c r="OZY46" s="173"/>
      <c r="OZZ46" s="173"/>
      <c r="PAA46" s="173"/>
      <c r="PAB46" s="173"/>
      <c r="PAC46" s="173"/>
      <c r="PAD46" s="173"/>
      <c r="PAE46" s="173"/>
      <c r="PAF46" s="173"/>
      <c r="PAG46" s="173"/>
      <c r="PAH46" s="173"/>
      <c r="PAI46" s="173"/>
      <c r="PAJ46" s="173"/>
      <c r="PAK46" s="173"/>
      <c r="PAL46" s="173"/>
      <c r="PAM46" s="173"/>
      <c r="PAN46" s="173"/>
      <c r="PAO46" s="173"/>
      <c r="PAP46" s="173"/>
      <c r="PAQ46" s="173"/>
      <c r="PAR46" s="173"/>
      <c r="PAS46" s="173"/>
      <c r="PAT46" s="173"/>
      <c r="PAU46" s="173"/>
      <c r="PAV46" s="173"/>
      <c r="PAW46" s="173"/>
      <c r="PAX46" s="173"/>
      <c r="PAY46" s="173"/>
      <c r="PAZ46" s="173"/>
      <c r="PBA46" s="173"/>
      <c r="PBB46" s="173"/>
      <c r="PBC46" s="173"/>
      <c r="PBD46" s="173"/>
      <c r="PBE46" s="173"/>
      <c r="PBF46" s="173"/>
      <c r="PBG46" s="173"/>
      <c r="PBH46" s="173"/>
      <c r="PBI46" s="173"/>
      <c r="PBJ46" s="173"/>
      <c r="PBK46" s="173"/>
      <c r="PBL46" s="173"/>
      <c r="PBM46" s="173"/>
      <c r="PBN46" s="173"/>
      <c r="PBO46" s="173"/>
      <c r="PBP46" s="173"/>
      <c r="PBQ46" s="173"/>
      <c r="PBR46" s="173"/>
      <c r="PBS46" s="173"/>
      <c r="PBT46" s="173"/>
      <c r="PBU46" s="173"/>
      <c r="PBV46" s="173"/>
      <c r="PBW46" s="173"/>
      <c r="PBX46" s="173"/>
      <c r="PBY46" s="173"/>
      <c r="PBZ46" s="173"/>
      <c r="PCA46" s="173"/>
      <c r="PCB46" s="173"/>
      <c r="PCC46" s="173"/>
      <c r="PCD46" s="173"/>
      <c r="PCE46" s="173"/>
      <c r="PCF46" s="173"/>
      <c r="PCG46" s="173"/>
      <c r="PCH46" s="173"/>
      <c r="PCI46" s="173"/>
      <c r="PCJ46" s="173"/>
      <c r="PCK46" s="173"/>
      <c r="PCL46" s="173"/>
      <c r="PCM46" s="173"/>
      <c r="PCN46" s="173"/>
      <c r="PCO46" s="173"/>
      <c r="PCP46" s="173"/>
      <c r="PCQ46" s="173"/>
      <c r="PCR46" s="173"/>
      <c r="PCS46" s="173"/>
      <c r="PCT46" s="173"/>
      <c r="PCU46" s="173"/>
      <c r="PCV46" s="173"/>
      <c r="PCW46" s="173"/>
      <c r="PCX46" s="173"/>
      <c r="PCY46" s="173"/>
      <c r="PCZ46" s="173"/>
      <c r="PDA46" s="173"/>
      <c r="PDB46" s="173"/>
      <c r="PDC46" s="173"/>
      <c r="PDD46" s="173"/>
      <c r="PDE46" s="173"/>
      <c r="PDF46" s="173"/>
      <c r="PDG46" s="173"/>
      <c r="PDH46" s="173"/>
      <c r="PDI46" s="173"/>
      <c r="PDJ46" s="173"/>
      <c r="PDK46" s="173"/>
      <c r="PDL46" s="173"/>
      <c r="PDM46" s="173"/>
      <c r="PDN46" s="173"/>
      <c r="PDO46" s="173"/>
      <c r="PDP46" s="173"/>
      <c r="PDQ46" s="173"/>
      <c r="PDR46" s="173"/>
      <c r="PDS46" s="173"/>
      <c r="PDT46" s="173"/>
      <c r="PDU46" s="173"/>
      <c r="PDV46" s="173"/>
      <c r="PDW46" s="173"/>
      <c r="PDX46" s="173"/>
      <c r="PDY46" s="173"/>
      <c r="PDZ46" s="173"/>
      <c r="PEA46" s="173"/>
      <c r="PEB46" s="173"/>
      <c r="PEC46" s="173"/>
      <c r="PED46" s="173"/>
      <c r="PEE46" s="173"/>
      <c r="PEF46" s="173"/>
      <c r="PEG46" s="173"/>
      <c r="PEH46" s="173"/>
      <c r="PEI46" s="173"/>
      <c r="PEJ46" s="173"/>
      <c r="PEK46" s="173"/>
      <c r="PEL46" s="173"/>
      <c r="PEM46" s="173"/>
      <c r="PEN46" s="173"/>
      <c r="PEO46" s="173"/>
      <c r="PEP46" s="173"/>
      <c r="PEQ46" s="173"/>
      <c r="PER46" s="173"/>
      <c r="PES46" s="173"/>
      <c r="PET46" s="173"/>
      <c r="PEU46" s="173"/>
      <c r="PEV46" s="173"/>
      <c r="PEW46" s="173"/>
      <c r="PEX46" s="173"/>
      <c r="PEY46" s="173"/>
      <c r="PEZ46" s="173"/>
      <c r="PFA46" s="173"/>
      <c r="PFB46" s="173"/>
      <c r="PFC46" s="173"/>
      <c r="PFD46" s="173"/>
      <c r="PFE46" s="173"/>
      <c r="PFF46" s="173"/>
      <c r="PFG46" s="173"/>
      <c r="PFH46" s="173"/>
      <c r="PFI46" s="173"/>
      <c r="PFJ46" s="173"/>
      <c r="PFK46" s="173"/>
      <c r="PFL46" s="173"/>
      <c r="PFM46" s="173"/>
      <c r="PFN46" s="173"/>
      <c r="PFO46" s="173"/>
      <c r="PFP46" s="173"/>
      <c r="PFQ46" s="173"/>
      <c r="PFR46" s="173"/>
      <c r="PFS46" s="173"/>
      <c r="PFT46" s="173"/>
      <c r="PFU46" s="173"/>
      <c r="PFV46" s="173"/>
      <c r="PFW46" s="173"/>
      <c r="PFX46" s="173"/>
      <c r="PFY46" s="173"/>
      <c r="PFZ46" s="173"/>
      <c r="PGA46" s="173"/>
      <c r="PGB46" s="173"/>
      <c r="PGC46" s="173"/>
      <c r="PGD46" s="173"/>
      <c r="PGE46" s="173"/>
      <c r="PGF46" s="173"/>
      <c r="PGG46" s="173"/>
      <c r="PGH46" s="173"/>
      <c r="PGI46" s="173"/>
      <c r="PGJ46" s="173"/>
      <c r="PGK46" s="173"/>
      <c r="PGL46" s="173"/>
      <c r="PGM46" s="173"/>
      <c r="PGN46" s="173"/>
      <c r="PGO46" s="173"/>
      <c r="PGP46" s="173"/>
      <c r="PGQ46" s="173"/>
      <c r="PGR46" s="173"/>
      <c r="PGS46" s="173"/>
      <c r="PGT46" s="173"/>
      <c r="PGU46" s="173"/>
      <c r="PGV46" s="173"/>
      <c r="PGW46" s="173"/>
      <c r="PGX46" s="173"/>
      <c r="PGY46" s="173"/>
      <c r="PGZ46" s="173"/>
      <c r="PHA46" s="173"/>
      <c r="PHB46" s="173"/>
      <c r="PHC46" s="173"/>
      <c r="PHD46" s="173"/>
      <c r="PHE46" s="173"/>
      <c r="PHF46" s="173"/>
      <c r="PHG46" s="173"/>
      <c r="PHH46" s="173"/>
      <c r="PHI46" s="173"/>
      <c r="PHJ46" s="173"/>
      <c r="PHK46" s="173"/>
      <c r="PHL46" s="173"/>
      <c r="PHM46" s="173"/>
      <c r="PHN46" s="173"/>
      <c r="PHO46" s="173"/>
      <c r="PHP46" s="173"/>
      <c r="PHQ46" s="173"/>
      <c r="PHR46" s="173"/>
      <c r="PHS46" s="173"/>
      <c r="PHT46" s="173"/>
      <c r="PHU46" s="173"/>
      <c r="PHV46" s="173"/>
      <c r="PHW46" s="173"/>
      <c r="PHX46" s="173"/>
      <c r="PHY46" s="173"/>
      <c r="PHZ46" s="173"/>
      <c r="PIA46" s="173"/>
      <c r="PIB46" s="173"/>
      <c r="PIC46" s="173"/>
      <c r="PID46" s="173"/>
      <c r="PIE46" s="173"/>
      <c r="PIF46" s="173"/>
      <c r="PIG46" s="173"/>
      <c r="PIH46" s="173"/>
      <c r="PII46" s="173"/>
      <c r="PIJ46" s="173"/>
      <c r="PIK46" s="173"/>
      <c r="PIL46" s="173"/>
      <c r="PIM46" s="173"/>
      <c r="PIN46" s="173"/>
      <c r="PIO46" s="173"/>
      <c r="PIP46" s="173"/>
      <c r="PIQ46" s="173"/>
      <c r="PIR46" s="173"/>
      <c r="PIS46" s="173"/>
      <c r="PIT46" s="173"/>
      <c r="PIU46" s="173"/>
      <c r="PIV46" s="173"/>
      <c r="PIW46" s="173"/>
      <c r="PIX46" s="173"/>
      <c r="PIY46" s="173"/>
      <c r="PIZ46" s="173"/>
      <c r="PJA46" s="173"/>
      <c r="PJB46" s="173"/>
      <c r="PJC46" s="173"/>
      <c r="PJD46" s="173"/>
      <c r="PJE46" s="173"/>
      <c r="PJF46" s="173"/>
      <c r="PJG46" s="173"/>
      <c r="PJH46" s="173"/>
      <c r="PJI46" s="173"/>
      <c r="PJJ46" s="173"/>
      <c r="PJK46" s="173"/>
      <c r="PJL46" s="173"/>
      <c r="PJM46" s="173"/>
      <c r="PJN46" s="173"/>
      <c r="PJO46" s="173"/>
      <c r="PJP46" s="173"/>
      <c r="PJQ46" s="173"/>
      <c r="PJR46" s="173"/>
      <c r="PJS46" s="173"/>
      <c r="PJT46" s="173"/>
      <c r="PJU46" s="173"/>
      <c r="PJV46" s="173"/>
      <c r="PJW46" s="173"/>
      <c r="PJX46" s="173"/>
      <c r="PJY46" s="173"/>
      <c r="PJZ46" s="173"/>
      <c r="PKA46" s="173"/>
      <c r="PKB46" s="173"/>
      <c r="PKC46" s="173"/>
      <c r="PKD46" s="173"/>
      <c r="PKE46" s="173"/>
      <c r="PKF46" s="173"/>
      <c r="PKG46" s="173"/>
      <c r="PKH46" s="173"/>
      <c r="PKI46" s="173"/>
      <c r="PKJ46" s="173"/>
      <c r="PKK46" s="173"/>
      <c r="PKL46" s="173"/>
      <c r="PKM46" s="173"/>
      <c r="PKN46" s="173"/>
      <c r="PKO46" s="173"/>
      <c r="PKP46" s="173"/>
      <c r="PKQ46" s="173"/>
      <c r="PKR46" s="173"/>
      <c r="PKS46" s="173"/>
      <c r="PKT46" s="173"/>
      <c r="PKU46" s="173"/>
      <c r="PKV46" s="173"/>
      <c r="PKW46" s="173"/>
      <c r="PKX46" s="173"/>
      <c r="PKY46" s="173"/>
      <c r="PKZ46" s="173"/>
      <c r="PLA46" s="173"/>
      <c r="PLB46" s="173"/>
      <c r="PLC46" s="173"/>
      <c r="PLD46" s="173"/>
      <c r="PLE46" s="173"/>
      <c r="PLF46" s="173"/>
      <c r="PLG46" s="173"/>
      <c r="PLH46" s="173"/>
      <c r="PLI46" s="173"/>
      <c r="PLJ46" s="173"/>
      <c r="PLK46" s="173"/>
      <c r="PLL46" s="173"/>
      <c r="PLM46" s="173"/>
      <c r="PLN46" s="173"/>
      <c r="PLO46" s="173"/>
      <c r="PLP46" s="173"/>
      <c r="PLQ46" s="173"/>
      <c r="PLR46" s="173"/>
      <c r="PLS46" s="173"/>
      <c r="PLT46" s="173"/>
      <c r="PLU46" s="173"/>
      <c r="PLV46" s="173"/>
      <c r="PLW46" s="173"/>
      <c r="PLX46" s="173"/>
      <c r="PLY46" s="173"/>
      <c r="PLZ46" s="173"/>
      <c r="PMA46" s="173"/>
      <c r="PMB46" s="173"/>
      <c r="PMC46" s="173"/>
      <c r="PMD46" s="173"/>
      <c r="PME46" s="173"/>
      <c r="PMF46" s="173"/>
      <c r="PMG46" s="173"/>
      <c r="PMH46" s="173"/>
      <c r="PMI46" s="173"/>
      <c r="PMJ46" s="173"/>
      <c r="PMK46" s="173"/>
      <c r="PML46" s="173"/>
      <c r="PMM46" s="173"/>
      <c r="PMN46" s="173"/>
      <c r="PMO46" s="173"/>
      <c r="PMP46" s="173"/>
      <c r="PMQ46" s="173"/>
      <c r="PMR46" s="173"/>
      <c r="PMS46" s="173"/>
      <c r="PMT46" s="173"/>
      <c r="PMU46" s="173"/>
      <c r="PMV46" s="173"/>
      <c r="PMW46" s="173"/>
      <c r="PMX46" s="173"/>
      <c r="PMY46" s="173"/>
      <c r="PMZ46" s="173"/>
      <c r="PNA46" s="173"/>
      <c r="PNB46" s="173"/>
      <c r="PNC46" s="173"/>
      <c r="PND46" s="173"/>
      <c r="PNE46" s="173"/>
      <c r="PNF46" s="173"/>
      <c r="PNG46" s="173"/>
      <c r="PNH46" s="173"/>
      <c r="PNI46" s="173"/>
      <c r="PNJ46" s="173"/>
      <c r="PNK46" s="173"/>
      <c r="PNL46" s="173"/>
      <c r="PNM46" s="173"/>
      <c r="PNN46" s="173"/>
      <c r="PNO46" s="173"/>
      <c r="PNP46" s="173"/>
      <c r="PNQ46" s="173"/>
      <c r="PNR46" s="173"/>
      <c r="PNS46" s="173"/>
      <c r="PNT46" s="173"/>
      <c r="PNU46" s="173"/>
      <c r="PNV46" s="173"/>
      <c r="PNW46" s="173"/>
      <c r="PNX46" s="173"/>
      <c r="PNY46" s="173"/>
      <c r="PNZ46" s="173"/>
      <c r="POA46" s="173"/>
      <c r="POB46" s="173"/>
      <c r="POC46" s="173"/>
      <c r="POD46" s="173"/>
      <c r="POE46" s="173"/>
      <c r="POF46" s="173"/>
      <c r="POG46" s="173"/>
      <c r="POH46" s="173"/>
      <c r="POI46" s="173"/>
      <c r="POJ46" s="173"/>
      <c r="POK46" s="173"/>
      <c r="POL46" s="173"/>
      <c r="POM46" s="173"/>
      <c r="PON46" s="173"/>
      <c r="POO46" s="173"/>
      <c r="POP46" s="173"/>
      <c r="POQ46" s="173"/>
      <c r="POR46" s="173"/>
      <c r="POS46" s="173"/>
      <c r="POT46" s="173"/>
      <c r="POU46" s="173"/>
      <c r="POV46" s="173"/>
      <c r="POW46" s="173"/>
      <c r="POX46" s="173"/>
      <c r="POY46" s="173"/>
      <c r="POZ46" s="173"/>
      <c r="PPA46" s="173"/>
      <c r="PPB46" s="173"/>
      <c r="PPC46" s="173"/>
      <c r="PPD46" s="173"/>
      <c r="PPE46" s="173"/>
      <c r="PPF46" s="173"/>
      <c r="PPG46" s="173"/>
      <c r="PPH46" s="173"/>
      <c r="PPI46" s="173"/>
      <c r="PPJ46" s="173"/>
      <c r="PPK46" s="173"/>
      <c r="PPL46" s="173"/>
      <c r="PPM46" s="173"/>
      <c r="PPN46" s="173"/>
      <c r="PPO46" s="173"/>
      <c r="PPP46" s="173"/>
      <c r="PPQ46" s="173"/>
      <c r="PPR46" s="173"/>
      <c r="PPS46" s="173"/>
      <c r="PPT46" s="173"/>
      <c r="PPU46" s="173"/>
      <c r="PPV46" s="173"/>
      <c r="PPW46" s="173"/>
      <c r="PPX46" s="173"/>
      <c r="PPY46" s="173"/>
      <c r="PPZ46" s="173"/>
      <c r="PQA46" s="173"/>
      <c r="PQB46" s="173"/>
      <c r="PQC46" s="173"/>
      <c r="PQD46" s="173"/>
      <c r="PQE46" s="173"/>
      <c r="PQF46" s="173"/>
      <c r="PQG46" s="173"/>
      <c r="PQH46" s="173"/>
      <c r="PQI46" s="173"/>
      <c r="PQJ46" s="173"/>
      <c r="PQK46" s="173"/>
      <c r="PQL46" s="173"/>
      <c r="PQM46" s="173"/>
      <c r="PQN46" s="173"/>
      <c r="PQO46" s="173"/>
      <c r="PQP46" s="173"/>
      <c r="PQQ46" s="173"/>
      <c r="PQR46" s="173"/>
      <c r="PQS46" s="173"/>
      <c r="PQT46" s="173"/>
      <c r="PQU46" s="173"/>
      <c r="PQV46" s="173"/>
      <c r="PQW46" s="173"/>
      <c r="PQX46" s="173"/>
      <c r="PQY46" s="173"/>
      <c r="PQZ46" s="173"/>
      <c r="PRA46" s="173"/>
      <c r="PRB46" s="173"/>
      <c r="PRC46" s="173"/>
      <c r="PRD46" s="173"/>
      <c r="PRE46" s="173"/>
      <c r="PRF46" s="173"/>
      <c r="PRG46" s="173"/>
      <c r="PRH46" s="173"/>
      <c r="PRI46" s="173"/>
      <c r="PRJ46" s="173"/>
      <c r="PRK46" s="173"/>
      <c r="PRL46" s="173"/>
      <c r="PRM46" s="173"/>
      <c r="PRN46" s="173"/>
      <c r="PRO46" s="173"/>
      <c r="PRP46" s="173"/>
      <c r="PRQ46" s="173"/>
      <c r="PRR46" s="173"/>
      <c r="PRS46" s="173"/>
      <c r="PRT46" s="173"/>
      <c r="PRU46" s="173"/>
      <c r="PRV46" s="173"/>
      <c r="PRW46" s="173"/>
      <c r="PRX46" s="173"/>
      <c r="PRY46" s="173"/>
      <c r="PRZ46" s="173"/>
      <c r="PSA46" s="173"/>
      <c r="PSB46" s="173"/>
      <c r="PSC46" s="173"/>
      <c r="PSD46" s="173"/>
      <c r="PSE46" s="173"/>
      <c r="PSF46" s="173"/>
      <c r="PSG46" s="173"/>
      <c r="PSH46" s="173"/>
      <c r="PSI46" s="173"/>
      <c r="PSJ46" s="173"/>
      <c r="PSK46" s="173"/>
      <c r="PSL46" s="173"/>
      <c r="PSM46" s="173"/>
      <c r="PSN46" s="173"/>
      <c r="PSO46" s="173"/>
      <c r="PSP46" s="173"/>
      <c r="PSQ46" s="173"/>
      <c r="PSR46" s="173"/>
      <c r="PSS46" s="173"/>
      <c r="PST46" s="173"/>
      <c r="PSU46" s="173"/>
      <c r="PSV46" s="173"/>
      <c r="PSW46" s="173"/>
      <c r="PSX46" s="173"/>
      <c r="PSY46" s="173"/>
      <c r="PSZ46" s="173"/>
      <c r="PTA46" s="173"/>
      <c r="PTB46" s="173"/>
      <c r="PTC46" s="173"/>
      <c r="PTD46" s="173"/>
      <c r="PTE46" s="173"/>
      <c r="PTF46" s="173"/>
      <c r="PTG46" s="173"/>
      <c r="PTH46" s="173"/>
      <c r="PTI46" s="173"/>
      <c r="PTJ46" s="173"/>
      <c r="PTK46" s="173"/>
      <c r="PTL46" s="173"/>
      <c r="PTM46" s="173"/>
      <c r="PTN46" s="173"/>
      <c r="PTO46" s="173"/>
      <c r="PTP46" s="173"/>
      <c r="PTQ46" s="173"/>
      <c r="PTR46" s="173"/>
      <c r="PTS46" s="173"/>
      <c r="PTT46" s="173"/>
      <c r="PTU46" s="173"/>
      <c r="PTV46" s="173"/>
      <c r="PTW46" s="173"/>
      <c r="PTX46" s="173"/>
      <c r="PTY46" s="173"/>
      <c r="PTZ46" s="173"/>
      <c r="PUA46" s="173"/>
      <c r="PUB46" s="173"/>
      <c r="PUC46" s="173"/>
      <c r="PUD46" s="173"/>
      <c r="PUE46" s="173"/>
      <c r="PUF46" s="173"/>
      <c r="PUG46" s="173"/>
      <c r="PUH46" s="173"/>
      <c r="PUI46" s="173"/>
      <c r="PUJ46" s="173"/>
      <c r="PUK46" s="173"/>
      <c r="PUL46" s="173"/>
      <c r="PUM46" s="173"/>
      <c r="PUN46" s="173"/>
      <c r="PUO46" s="173"/>
      <c r="PUP46" s="173"/>
      <c r="PUQ46" s="173"/>
      <c r="PUR46" s="173"/>
      <c r="PUS46" s="173"/>
      <c r="PUT46" s="173"/>
      <c r="PUU46" s="173"/>
      <c r="PUV46" s="173"/>
      <c r="PUW46" s="173"/>
      <c r="PUX46" s="173"/>
      <c r="PUY46" s="173"/>
      <c r="PUZ46" s="173"/>
      <c r="PVA46" s="173"/>
      <c r="PVB46" s="173"/>
      <c r="PVC46" s="173"/>
      <c r="PVD46" s="173"/>
      <c r="PVE46" s="173"/>
      <c r="PVF46" s="173"/>
      <c r="PVG46" s="173"/>
      <c r="PVH46" s="173"/>
      <c r="PVI46" s="173"/>
      <c r="PVJ46" s="173"/>
      <c r="PVK46" s="173"/>
      <c r="PVL46" s="173"/>
      <c r="PVM46" s="173"/>
      <c r="PVN46" s="173"/>
      <c r="PVO46" s="173"/>
      <c r="PVP46" s="173"/>
      <c r="PVQ46" s="173"/>
      <c r="PVR46" s="173"/>
      <c r="PVS46" s="173"/>
      <c r="PVT46" s="173"/>
      <c r="PVU46" s="173"/>
      <c r="PVV46" s="173"/>
      <c r="PVW46" s="173"/>
      <c r="PVX46" s="173"/>
      <c r="PVY46" s="173"/>
      <c r="PVZ46" s="173"/>
      <c r="PWA46" s="173"/>
      <c r="PWB46" s="173"/>
      <c r="PWC46" s="173"/>
      <c r="PWD46" s="173"/>
      <c r="PWE46" s="173"/>
      <c r="PWF46" s="173"/>
      <c r="PWG46" s="173"/>
      <c r="PWH46" s="173"/>
      <c r="PWI46" s="173"/>
      <c r="PWJ46" s="173"/>
      <c r="PWK46" s="173"/>
      <c r="PWL46" s="173"/>
      <c r="PWM46" s="173"/>
      <c r="PWN46" s="173"/>
      <c r="PWO46" s="173"/>
      <c r="PWP46" s="173"/>
      <c r="PWQ46" s="173"/>
      <c r="PWR46" s="173"/>
      <c r="PWS46" s="173"/>
      <c r="PWT46" s="173"/>
      <c r="PWU46" s="173"/>
      <c r="PWV46" s="173"/>
      <c r="PWW46" s="173"/>
      <c r="PWX46" s="173"/>
      <c r="PWY46" s="173"/>
      <c r="PWZ46" s="173"/>
      <c r="PXA46" s="173"/>
      <c r="PXB46" s="173"/>
      <c r="PXC46" s="173"/>
      <c r="PXD46" s="173"/>
      <c r="PXE46" s="173"/>
      <c r="PXF46" s="173"/>
      <c r="PXG46" s="173"/>
      <c r="PXH46" s="173"/>
      <c r="PXI46" s="173"/>
      <c r="PXJ46" s="173"/>
      <c r="PXK46" s="173"/>
      <c r="PXL46" s="173"/>
      <c r="PXM46" s="173"/>
      <c r="PXN46" s="173"/>
      <c r="PXO46" s="173"/>
      <c r="PXP46" s="173"/>
      <c r="PXQ46" s="173"/>
      <c r="PXR46" s="173"/>
      <c r="PXS46" s="173"/>
      <c r="PXT46" s="173"/>
      <c r="PXU46" s="173"/>
      <c r="PXV46" s="173"/>
      <c r="PXW46" s="173"/>
      <c r="PXX46" s="173"/>
      <c r="PXY46" s="173"/>
      <c r="PXZ46" s="173"/>
      <c r="PYA46" s="173"/>
      <c r="PYB46" s="173"/>
      <c r="PYC46" s="173"/>
      <c r="PYD46" s="173"/>
      <c r="PYE46" s="173"/>
      <c r="PYF46" s="173"/>
      <c r="PYG46" s="173"/>
      <c r="PYH46" s="173"/>
      <c r="PYI46" s="173"/>
      <c r="PYJ46" s="173"/>
      <c r="PYK46" s="173"/>
      <c r="PYL46" s="173"/>
      <c r="PYM46" s="173"/>
      <c r="PYN46" s="173"/>
      <c r="PYO46" s="173"/>
      <c r="PYP46" s="173"/>
      <c r="PYQ46" s="173"/>
      <c r="PYR46" s="173"/>
      <c r="PYS46" s="173"/>
      <c r="PYT46" s="173"/>
      <c r="PYU46" s="173"/>
      <c r="PYV46" s="173"/>
      <c r="PYW46" s="173"/>
      <c r="PYX46" s="173"/>
      <c r="PYY46" s="173"/>
      <c r="PYZ46" s="173"/>
      <c r="PZA46" s="173"/>
      <c r="PZB46" s="173"/>
      <c r="PZC46" s="173"/>
      <c r="PZD46" s="173"/>
      <c r="PZE46" s="173"/>
      <c r="PZF46" s="173"/>
      <c r="PZG46" s="173"/>
      <c r="PZH46" s="173"/>
      <c r="PZI46" s="173"/>
      <c r="PZJ46" s="173"/>
      <c r="PZK46" s="173"/>
      <c r="PZL46" s="173"/>
      <c r="PZM46" s="173"/>
      <c r="PZN46" s="173"/>
      <c r="PZO46" s="173"/>
      <c r="PZP46" s="173"/>
      <c r="PZQ46" s="173"/>
      <c r="PZR46" s="173"/>
      <c r="PZS46" s="173"/>
      <c r="PZT46" s="173"/>
      <c r="PZU46" s="173"/>
      <c r="PZV46" s="173"/>
      <c r="PZW46" s="173"/>
      <c r="PZX46" s="173"/>
      <c r="PZY46" s="173"/>
      <c r="PZZ46" s="173"/>
      <c r="QAA46" s="173"/>
      <c r="QAB46" s="173"/>
      <c r="QAC46" s="173"/>
      <c r="QAD46" s="173"/>
      <c r="QAE46" s="173"/>
      <c r="QAF46" s="173"/>
      <c r="QAG46" s="173"/>
      <c r="QAH46" s="173"/>
      <c r="QAI46" s="173"/>
      <c r="QAJ46" s="173"/>
      <c r="QAK46" s="173"/>
      <c r="QAL46" s="173"/>
      <c r="QAM46" s="173"/>
      <c r="QAN46" s="173"/>
      <c r="QAO46" s="173"/>
      <c r="QAP46" s="173"/>
      <c r="QAQ46" s="173"/>
      <c r="QAR46" s="173"/>
      <c r="QAS46" s="173"/>
      <c r="QAT46" s="173"/>
      <c r="QAU46" s="173"/>
      <c r="QAV46" s="173"/>
      <c r="QAW46" s="173"/>
      <c r="QAX46" s="173"/>
      <c r="QAY46" s="173"/>
      <c r="QAZ46" s="173"/>
      <c r="QBA46" s="173"/>
      <c r="QBB46" s="173"/>
      <c r="QBC46" s="173"/>
      <c r="QBD46" s="173"/>
      <c r="QBE46" s="173"/>
      <c r="QBF46" s="173"/>
      <c r="QBG46" s="173"/>
      <c r="QBH46" s="173"/>
      <c r="QBI46" s="173"/>
      <c r="QBJ46" s="173"/>
      <c r="QBK46" s="173"/>
      <c r="QBL46" s="173"/>
      <c r="QBM46" s="173"/>
      <c r="QBN46" s="173"/>
      <c r="QBO46" s="173"/>
      <c r="QBP46" s="173"/>
      <c r="QBQ46" s="173"/>
      <c r="QBR46" s="173"/>
      <c r="QBS46" s="173"/>
      <c r="QBT46" s="173"/>
      <c r="QBU46" s="173"/>
      <c r="QBV46" s="173"/>
      <c r="QBW46" s="173"/>
      <c r="QBX46" s="173"/>
      <c r="QBY46" s="173"/>
      <c r="QBZ46" s="173"/>
      <c r="QCA46" s="173"/>
      <c r="QCB46" s="173"/>
      <c r="QCC46" s="173"/>
      <c r="QCD46" s="173"/>
      <c r="QCE46" s="173"/>
      <c r="QCF46" s="173"/>
      <c r="QCG46" s="173"/>
      <c r="QCH46" s="173"/>
      <c r="QCI46" s="173"/>
      <c r="QCJ46" s="173"/>
      <c r="QCK46" s="173"/>
      <c r="QCL46" s="173"/>
      <c r="QCM46" s="173"/>
      <c r="QCN46" s="173"/>
      <c r="QCO46" s="173"/>
      <c r="QCP46" s="173"/>
      <c r="QCQ46" s="173"/>
      <c r="QCR46" s="173"/>
      <c r="QCS46" s="173"/>
      <c r="QCT46" s="173"/>
      <c r="QCU46" s="173"/>
      <c r="QCV46" s="173"/>
      <c r="QCW46" s="173"/>
      <c r="QCX46" s="173"/>
      <c r="QCY46" s="173"/>
      <c r="QCZ46" s="173"/>
      <c r="QDA46" s="173"/>
      <c r="QDB46" s="173"/>
      <c r="QDC46" s="173"/>
      <c r="QDD46" s="173"/>
      <c r="QDE46" s="173"/>
      <c r="QDF46" s="173"/>
      <c r="QDG46" s="173"/>
      <c r="QDH46" s="173"/>
      <c r="QDI46" s="173"/>
      <c r="QDJ46" s="173"/>
      <c r="QDK46" s="173"/>
      <c r="QDL46" s="173"/>
      <c r="QDM46" s="173"/>
      <c r="QDN46" s="173"/>
      <c r="QDO46" s="173"/>
      <c r="QDP46" s="173"/>
      <c r="QDQ46" s="173"/>
      <c r="QDR46" s="173"/>
      <c r="QDS46" s="173"/>
      <c r="QDT46" s="173"/>
      <c r="QDU46" s="173"/>
      <c r="QDV46" s="173"/>
      <c r="QDW46" s="173"/>
      <c r="QDX46" s="173"/>
      <c r="QDY46" s="173"/>
      <c r="QDZ46" s="173"/>
      <c r="QEA46" s="173"/>
      <c r="QEB46" s="173"/>
      <c r="QEC46" s="173"/>
      <c r="QED46" s="173"/>
      <c r="QEE46" s="173"/>
      <c r="QEF46" s="173"/>
      <c r="QEG46" s="173"/>
      <c r="QEH46" s="173"/>
      <c r="QEI46" s="173"/>
      <c r="QEJ46" s="173"/>
      <c r="QEK46" s="173"/>
      <c r="QEL46" s="173"/>
      <c r="QEM46" s="173"/>
      <c r="QEN46" s="173"/>
      <c r="QEO46" s="173"/>
      <c r="QEP46" s="173"/>
      <c r="QEQ46" s="173"/>
      <c r="QER46" s="173"/>
      <c r="QES46" s="173"/>
      <c r="QET46" s="173"/>
      <c r="QEU46" s="173"/>
      <c r="QEV46" s="173"/>
      <c r="QEW46" s="173"/>
      <c r="QEX46" s="173"/>
      <c r="QEY46" s="173"/>
      <c r="QEZ46" s="173"/>
      <c r="QFA46" s="173"/>
      <c r="QFB46" s="173"/>
      <c r="QFC46" s="173"/>
      <c r="QFD46" s="173"/>
      <c r="QFE46" s="173"/>
      <c r="QFF46" s="173"/>
      <c r="QFG46" s="173"/>
      <c r="QFH46" s="173"/>
      <c r="QFI46" s="173"/>
      <c r="QFJ46" s="173"/>
      <c r="QFK46" s="173"/>
      <c r="QFL46" s="173"/>
      <c r="QFM46" s="173"/>
      <c r="QFN46" s="173"/>
      <c r="QFO46" s="173"/>
      <c r="QFP46" s="173"/>
      <c r="QFQ46" s="173"/>
      <c r="QFR46" s="173"/>
      <c r="QFS46" s="173"/>
      <c r="QFT46" s="173"/>
      <c r="QFU46" s="173"/>
      <c r="QFV46" s="173"/>
      <c r="QFW46" s="173"/>
      <c r="QFX46" s="173"/>
      <c r="QFY46" s="173"/>
      <c r="QFZ46" s="173"/>
      <c r="QGA46" s="173"/>
      <c r="QGB46" s="173"/>
      <c r="QGC46" s="173"/>
      <c r="QGD46" s="173"/>
      <c r="QGE46" s="173"/>
      <c r="QGF46" s="173"/>
      <c r="QGG46" s="173"/>
      <c r="QGH46" s="173"/>
      <c r="QGI46" s="173"/>
      <c r="QGJ46" s="173"/>
      <c r="QGK46" s="173"/>
      <c r="QGL46" s="173"/>
      <c r="QGM46" s="173"/>
      <c r="QGN46" s="173"/>
      <c r="QGO46" s="173"/>
      <c r="QGP46" s="173"/>
      <c r="QGQ46" s="173"/>
      <c r="QGR46" s="173"/>
      <c r="QGS46" s="173"/>
      <c r="QGT46" s="173"/>
      <c r="QGU46" s="173"/>
      <c r="QGV46" s="173"/>
      <c r="QGW46" s="173"/>
      <c r="QGX46" s="173"/>
      <c r="QGY46" s="173"/>
      <c r="QGZ46" s="173"/>
      <c r="QHA46" s="173"/>
      <c r="QHB46" s="173"/>
      <c r="QHC46" s="173"/>
      <c r="QHD46" s="173"/>
      <c r="QHE46" s="173"/>
      <c r="QHF46" s="173"/>
      <c r="QHG46" s="173"/>
      <c r="QHH46" s="173"/>
      <c r="QHI46" s="173"/>
      <c r="QHJ46" s="173"/>
      <c r="QHK46" s="173"/>
      <c r="QHL46" s="173"/>
      <c r="QHM46" s="173"/>
      <c r="QHN46" s="173"/>
      <c r="QHO46" s="173"/>
      <c r="QHP46" s="173"/>
      <c r="QHQ46" s="173"/>
      <c r="QHR46" s="173"/>
      <c r="QHS46" s="173"/>
      <c r="QHT46" s="173"/>
      <c r="QHU46" s="173"/>
      <c r="QHV46" s="173"/>
      <c r="QHW46" s="173"/>
      <c r="QHX46" s="173"/>
      <c r="QHY46" s="173"/>
      <c r="QHZ46" s="173"/>
      <c r="QIA46" s="173"/>
      <c r="QIB46" s="173"/>
      <c r="QIC46" s="173"/>
      <c r="QID46" s="173"/>
      <c r="QIE46" s="173"/>
      <c r="QIF46" s="173"/>
      <c r="QIG46" s="173"/>
      <c r="QIH46" s="173"/>
      <c r="QII46" s="173"/>
      <c r="QIJ46" s="173"/>
      <c r="QIK46" s="173"/>
      <c r="QIL46" s="173"/>
      <c r="QIM46" s="173"/>
      <c r="QIN46" s="173"/>
      <c r="QIO46" s="173"/>
      <c r="QIP46" s="173"/>
      <c r="QIQ46" s="173"/>
      <c r="QIR46" s="173"/>
      <c r="QIS46" s="173"/>
      <c r="QIT46" s="173"/>
      <c r="QIU46" s="173"/>
      <c r="QIV46" s="173"/>
      <c r="QIW46" s="173"/>
      <c r="QIX46" s="173"/>
      <c r="QIY46" s="173"/>
      <c r="QIZ46" s="173"/>
      <c r="QJA46" s="173"/>
      <c r="QJB46" s="173"/>
      <c r="QJC46" s="173"/>
      <c r="QJD46" s="173"/>
      <c r="QJE46" s="173"/>
      <c r="QJF46" s="173"/>
      <c r="QJG46" s="173"/>
      <c r="QJH46" s="173"/>
      <c r="QJI46" s="173"/>
      <c r="QJJ46" s="173"/>
      <c r="QJK46" s="173"/>
      <c r="QJL46" s="173"/>
      <c r="QJM46" s="173"/>
      <c r="QJN46" s="173"/>
      <c r="QJO46" s="173"/>
      <c r="QJP46" s="173"/>
      <c r="QJQ46" s="173"/>
      <c r="QJR46" s="173"/>
      <c r="QJS46" s="173"/>
      <c r="QJT46" s="173"/>
      <c r="QJU46" s="173"/>
      <c r="QJV46" s="173"/>
      <c r="QJW46" s="173"/>
      <c r="QJX46" s="173"/>
      <c r="QJY46" s="173"/>
      <c r="QJZ46" s="173"/>
      <c r="QKA46" s="173"/>
      <c r="QKB46" s="173"/>
      <c r="QKC46" s="173"/>
      <c r="QKD46" s="173"/>
      <c r="QKE46" s="173"/>
      <c r="QKF46" s="173"/>
      <c r="QKG46" s="173"/>
      <c r="QKH46" s="173"/>
      <c r="QKI46" s="173"/>
      <c r="QKJ46" s="173"/>
      <c r="QKK46" s="173"/>
      <c r="QKL46" s="173"/>
      <c r="QKM46" s="173"/>
      <c r="QKN46" s="173"/>
      <c r="QKO46" s="173"/>
      <c r="QKP46" s="173"/>
      <c r="QKQ46" s="173"/>
      <c r="QKR46" s="173"/>
      <c r="QKS46" s="173"/>
      <c r="QKT46" s="173"/>
      <c r="QKU46" s="173"/>
      <c r="QKV46" s="173"/>
      <c r="QKW46" s="173"/>
      <c r="QKX46" s="173"/>
      <c r="QKY46" s="173"/>
      <c r="QKZ46" s="173"/>
      <c r="QLA46" s="173"/>
      <c r="QLB46" s="173"/>
      <c r="QLC46" s="173"/>
      <c r="QLD46" s="173"/>
      <c r="QLE46" s="173"/>
      <c r="QLF46" s="173"/>
      <c r="QLG46" s="173"/>
      <c r="QLH46" s="173"/>
      <c r="QLI46" s="173"/>
      <c r="QLJ46" s="173"/>
      <c r="QLK46" s="173"/>
      <c r="QLL46" s="173"/>
      <c r="QLM46" s="173"/>
      <c r="QLN46" s="173"/>
      <c r="QLO46" s="173"/>
      <c r="QLP46" s="173"/>
      <c r="QLQ46" s="173"/>
      <c r="QLR46" s="173"/>
      <c r="QLS46" s="173"/>
      <c r="QLT46" s="173"/>
      <c r="QLU46" s="173"/>
      <c r="QLV46" s="173"/>
      <c r="QLW46" s="173"/>
      <c r="QLX46" s="173"/>
      <c r="QLY46" s="173"/>
      <c r="QLZ46" s="173"/>
      <c r="QMA46" s="173"/>
      <c r="QMB46" s="173"/>
      <c r="QMC46" s="173"/>
      <c r="QMD46" s="173"/>
      <c r="QME46" s="173"/>
      <c r="QMF46" s="173"/>
      <c r="QMG46" s="173"/>
      <c r="QMH46" s="173"/>
      <c r="QMI46" s="173"/>
      <c r="QMJ46" s="173"/>
      <c r="QMK46" s="173"/>
      <c r="QML46" s="173"/>
      <c r="QMM46" s="173"/>
      <c r="QMN46" s="173"/>
      <c r="QMO46" s="173"/>
      <c r="QMP46" s="173"/>
      <c r="QMQ46" s="173"/>
      <c r="QMR46" s="173"/>
      <c r="QMS46" s="173"/>
      <c r="QMT46" s="173"/>
      <c r="QMU46" s="173"/>
      <c r="QMV46" s="173"/>
      <c r="QMW46" s="173"/>
      <c r="QMX46" s="173"/>
      <c r="QMY46" s="173"/>
      <c r="QMZ46" s="173"/>
      <c r="QNA46" s="173"/>
      <c r="QNB46" s="173"/>
      <c r="QNC46" s="173"/>
      <c r="QND46" s="173"/>
      <c r="QNE46" s="173"/>
      <c r="QNF46" s="173"/>
      <c r="QNG46" s="173"/>
      <c r="QNH46" s="173"/>
      <c r="QNI46" s="173"/>
      <c r="QNJ46" s="173"/>
      <c r="QNK46" s="173"/>
      <c r="QNL46" s="173"/>
      <c r="QNM46" s="173"/>
      <c r="QNN46" s="173"/>
      <c r="QNO46" s="173"/>
      <c r="QNP46" s="173"/>
      <c r="QNQ46" s="173"/>
      <c r="QNR46" s="173"/>
      <c r="QNS46" s="173"/>
      <c r="QNT46" s="173"/>
      <c r="QNU46" s="173"/>
      <c r="QNV46" s="173"/>
      <c r="QNW46" s="173"/>
      <c r="QNX46" s="173"/>
      <c r="QNY46" s="173"/>
      <c r="QNZ46" s="173"/>
      <c r="QOA46" s="173"/>
      <c r="QOB46" s="173"/>
      <c r="QOC46" s="173"/>
      <c r="QOD46" s="173"/>
      <c r="QOE46" s="173"/>
      <c r="QOF46" s="173"/>
      <c r="QOG46" s="173"/>
      <c r="QOH46" s="173"/>
      <c r="QOI46" s="173"/>
      <c r="QOJ46" s="173"/>
      <c r="QOK46" s="173"/>
      <c r="QOL46" s="173"/>
      <c r="QOM46" s="173"/>
      <c r="QON46" s="173"/>
      <c r="QOO46" s="173"/>
      <c r="QOP46" s="173"/>
      <c r="QOQ46" s="173"/>
      <c r="QOR46" s="173"/>
      <c r="QOS46" s="173"/>
      <c r="QOT46" s="173"/>
      <c r="QOU46" s="173"/>
      <c r="QOV46" s="173"/>
      <c r="QOW46" s="173"/>
      <c r="QOX46" s="173"/>
      <c r="QOY46" s="173"/>
      <c r="QOZ46" s="173"/>
      <c r="QPA46" s="173"/>
      <c r="QPB46" s="173"/>
      <c r="QPC46" s="173"/>
      <c r="QPD46" s="173"/>
      <c r="QPE46" s="173"/>
      <c r="QPF46" s="173"/>
      <c r="QPG46" s="173"/>
      <c r="QPH46" s="173"/>
      <c r="QPI46" s="173"/>
      <c r="QPJ46" s="173"/>
      <c r="QPK46" s="173"/>
      <c r="QPL46" s="173"/>
      <c r="QPM46" s="173"/>
      <c r="QPN46" s="173"/>
      <c r="QPO46" s="173"/>
      <c r="QPP46" s="173"/>
      <c r="QPQ46" s="173"/>
      <c r="QPR46" s="173"/>
      <c r="QPS46" s="173"/>
      <c r="QPT46" s="173"/>
      <c r="QPU46" s="173"/>
      <c r="QPV46" s="173"/>
      <c r="QPW46" s="173"/>
      <c r="QPX46" s="173"/>
      <c r="QPY46" s="173"/>
      <c r="QPZ46" s="173"/>
      <c r="QQA46" s="173"/>
      <c r="QQB46" s="173"/>
      <c r="QQC46" s="173"/>
      <c r="QQD46" s="173"/>
      <c r="QQE46" s="173"/>
      <c r="QQF46" s="173"/>
      <c r="QQG46" s="173"/>
      <c r="QQH46" s="173"/>
      <c r="QQI46" s="173"/>
      <c r="QQJ46" s="173"/>
      <c r="QQK46" s="173"/>
      <c r="QQL46" s="173"/>
      <c r="QQM46" s="173"/>
      <c r="QQN46" s="173"/>
      <c r="QQO46" s="173"/>
      <c r="QQP46" s="173"/>
      <c r="QQQ46" s="173"/>
      <c r="QQR46" s="173"/>
      <c r="QQS46" s="173"/>
      <c r="QQT46" s="173"/>
      <c r="QQU46" s="173"/>
      <c r="QQV46" s="173"/>
      <c r="QQW46" s="173"/>
      <c r="QQX46" s="173"/>
      <c r="QQY46" s="173"/>
      <c r="QQZ46" s="173"/>
      <c r="QRA46" s="173"/>
      <c r="QRB46" s="173"/>
      <c r="QRC46" s="173"/>
      <c r="QRD46" s="173"/>
      <c r="QRE46" s="173"/>
      <c r="QRF46" s="173"/>
      <c r="QRG46" s="173"/>
      <c r="QRH46" s="173"/>
      <c r="QRI46" s="173"/>
      <c r="QRJ46" s="173"/>
      <c r="QRK46" s="173"/>
      <c r="QRL46" s="173"/>
      <c r="QRM46" s="173"/>
      <c r="QRN46" s="173"/>
      <c r="QRO46" s="173"/>
      <c r="QRP46" s="173"/>
      <c r="QRQ46" s="173"/>
      <c r="QRR46" s="173"/>
      <c r="QRS46" s="173"/>
      <c r="QRT46" s="173"/>
      <c r="QRU46" s="173"/>
      <c r="QRV46" s="173"/>
      <c r="QRW46" s="173"/>
      <c r="QRX46" s="173"/>
      <c r="QRY46" s="173"/>
      <c r="QRZ46" s="173"/>
      <c r="QSA46" s="173"/>
      <c r="QSB46" s="173"/>
      <c r="QSC46" s="173"/>
      <c r="QSD46" s="173"/>
      <c r="QSE46" s="173"/>
      <c r="QSF46" s="173"/>
      <c r="QSG46" s="173"/>
      <c r="QSH46" s="173"/>
      <c r="QSI46" s="173"/>
      <c r="QSJ46" s="173"/>
      <c r="QSK46" s="173"/>
      <c r="QSL46" s="173"/>
      <c r="QSM46" s="173"/>
      <c r="QSN46" s="173"/>
      <c r="QSO46" s="173"/>
      <c r="QSP46" s="173"/>
      <c r="QSQ46" s="173"/>
      <c r="QSR46" s="173"/>
      <c r="QSS46" s="173"/>
      <c r="QST46" s="173"/>
      <c r="QSU46" s="173"/>
      <c r="QSV46" s="173"/>
      <c r="QSW46" s="173"/>
      <c r="QSX46" s="173"/>
      <c r="QSY46" s="173"/>
      <c r="QSZ46" s="173"/>
      <c r="QTA46" s="173"/>
      <c r="QTB46" s="173"/>
      <c r="QTC46" s="173"/>
      <c r="QTD46" s="173"/>
      <c r="QTE46" s="173"/>
      <c r="QTF46" s="173"/>
      <c r="QTG46" s="173"/>
      <c r="QTH46" s="173"/>
      <c r="QTI46" s="173"/>
      <c r="QTJ46" s="173"/>
      <c r="QTK46" s="173"/>
      <c r="QTL46" s="173"/>
      <c r="QTM46" s="173"/>
      <c r="QTN46" s="173"/>
      <c r="QTO46" s="173"/>
      <c r="QTP46" s="173"/>
      <c r="QTQ46" s="173"/>
      <c r="QTR46" s="173"/>
      <c r="QTS46" s="173"/>
      <c r="QTT46" s="173"/>
      <c r="QTU46" s="173"/>
      <c r="QTV46" s="173"/>
      <c r="QTW46" s="173"/>
      <c r="QTX46" s="173"/>
      <c r="QTY46" s="173"/>
      <c r="QTZ46" s="173"/>
      <c r="QUA46" s="173"/>
      <c r="QUB46" s="173"/>
      <c r="QUC46" s="173"/>
      <c r="QUD46" s="173"/>
      <c r="QUE46" s="173"/>
      <c r="QUF46" s="173"/>
      <c r="QUG46" s="173"/>
      <c r="QUH46" s="173"/>
      <c r="QUI46" s="173"/>
      <c r="QUJ46" s="173"/>
      <c r="QUK46" s="173"/>
      <c r="QUL46" s="173"/>
      <c r="QUM46" s="173"/>
      <c r="QUN46" s="173"/>
      <c r="QUO46" s="173"/>
      <c r="QUP46" s="173"/>
      <c r="QUQ46" s="173"/>
      <c r="QUR46" s="173"/>
      <c r="QUS46" s="173"/>
      <c r="QUT46" s="173"/>
      <c r="QUU46" s="173"/>
      <c r="QUV46" s="173"/>
      <c r="QUW46" s="173"/>
      <c r="QUX46" s="173"/>
      <c r="QUY46" s="173"/>
      <c r="QUZ46" s="173"/>
      <c r="QVA46" s="173"/>
      <c r="QVB46" s="173"/>
      <c r="QVC46" s="173"/>
      <c r="QVD46" s="173"/>
      <c r="QVE46" s="173"/>
      <c r="QVF46" s="173"/>
      <c r="QVG46" s="173"/>
      <c r="QVH46" s="173"/>
      <c r="QVI46" s="173"/>
      <c r="QVJ46" s="173"/>
      <c r="QVK46" s="173"/>
      <c r="QVL46" s="173"/>
      <c r="QVM46" s="173"/>
      <c r="QVN46" s="173"/>
      <c r="QVO46" s="173"/>
      <c r="QVP46" s="173"/>
      <c r="QVQ46" s="173"/>
      <c r="QVR46" s="173"/>
      <c r="QVS46" s="173"/>
      <c r="QVT46" s="173"/>
      <c r="QVU46" s="173"/>
      <c r="QVV46" s="173"/>
      <c r="QVW46" s="173"/>
      <c r="QVX46" s="173"/>
      <c r="QVY46" s="173"/>
      <c r="QVZ46" s="173"/>
      <c r="QWA46" s="173"/>
      <c r="QWB46" s="173"/>
      <c r="QWC46" s="173"/>
      <c r="QWD46" s="173"/>
      <c r="QWE46" s="173"/>
      <c r="QWF46" s="173"/>
      <c r="QWG46" s="173"/>
      <c r="QWH46" s="173"/>
      <c r="QWI46" s="173"/>
      <c r="QWJ46" s="173"/>
      <c r="QWK46" s="173"/>
      <c r="QWL46" s="173"/>
      <c r="QWM46" s="173"/>
      <c r="QWN46" s="173"/>
      <c r="QWO46" s="173"/>
      <c r="QWP46" s="173"/>
      <c r="QWQ46" s="173"/>
      <c r="QWR46" s="173"/>
      <c r="QWS46" s="173"/>
      <c r="QWT46" s="173"/>
      <c r="QWU46" s="173"/>
      <c r="QWV46" s="173"/>
      <c r="QWW46" s="173"/>
      <c r="QWX46" s="173"/>
      <c r="QWY46" s="173"/>
      <c r="QWZ46" s="173"/>
      <c r="QXA46" s="173"/>
      <c r="QXB46" s="173"/>
      <c r="QXC46" s="173"/>
      <c r="QXD46" s="173"/>
      <c r="QXE46" s="173"/>
      <c r="QXF46" s="173"/>
      <c r="QXG46" s="173"/>
      <c r="QXH46" s="173"/>
      <c r="QXI46" s="173"/>
      <c r="QXJ46" s="173"/>
      <c r="QXK46" s="173"/>
      <c r="QXL46" s="173"/>
      <c r="QXM46" s="173"/>
      <c r="QXN46" s="173"/>
      <c r="QXO46" s="173"/>
      <c r="QXP46" s="173"/>
      <c r="QXQ46" s="173"/>
      <c r="QXR46" s="173"/>
      <c r="QXS46" s="173"/>
      <c r="QXT46" s="173"/>
      <c r="QXU46" s="173"/>
      <c r="QXV46" s="173"/>
      <c r="QXW46" s="173"/>
      <c r="QXX46" s="173"/>
      <c r="QXY46" s="173"/>
      <c r="QXZ46" s="173"/>
      <c r="QYA46" s="173"/>
      <c r="QYB46" s="173"/>
      <c r="QYC46" s="173"/>
      <c r="QYD46" s="173"/>
      <c r="QYE46" s="173"/>
      <c r="QYF46" s="173"/>
      <c r="QYG46" s="173"/>
      <c r="QYH46" s="173"/>
      <c r="QYI46" s="173"/>
      <c r="QYJ46" s="173"/>
      <c r="QYK46" s="173"/>
      <c r="QYL46" s="173"/>
      <c r="QYM46" s="173"/>
      <c r="QYN46" s="173"/>
      <c r="QYO46" s="173"/>
      <c r="QYP46" s="173"/>
      <c r="QYQ46" s="173"/>
      <c r="QYR46" s="173"/>
      <c r="QYS46" s="173"/>
      <c r="QYT46" s="173"/>
      <c r="QYU46" s="173"/>
      <c r="QYV46" s="173"/>
      <c r="QYW46" s="173"/>
      <c r="QYX46" s="173"/>
      <c r="QYY46" s="173"/>
      <c r="QYZ46" s="173"/>
      <c r="QZA46" s="173"/>
      <c r="QZB46" s="173"/>
      <c r="QZC46" s="173"/>
      <c r="QZD46" s="173"/>
      <c r="QZE46" s="173"/>
      <c r="QZF46" s="173"/>
      <c r="QZG46" s="173"/>
      <c r="QZH46" s="173"/>
      <c r="QZI46" s="173"/>
      <c r="QZJ46" s="173"/>
      <c r="QZK46" s="173"/>
      <c r="QZL46" s="173"/>
      <c r="QZM46" s="173"/>
      <c r="QZN46" s="173"/>
      <c r="QZO46" s="173"/>
      <c r="QZP46" s="173"/>
      <c r="QZQ46" s="173"/>
      <c r="QZR46" s="173"/>
      <c r="QZS46" s="173"/>
      <c r="QZT46" s="173"/>
      <c r="QZU46" s="173"/>
      <c r="QZV46" s="173"/>
      <c r="QZW46" s="173"/>
      <c r="QZX46" s="173"/>
      <c r="QZY46" s="173"/>
      <c r="QZZ46" s="173"/>
      <c r="RAA46" s="173"/>
      <c r="RAB46" s="173"/>
      <c r="RAC46" s="173"/>
      <c r="RAD46" s="173"/>
      <c r="RAE46" s="173"/>
      <c r="RAF46" s="173"/>
      <c r="RAG46" s="173"/>
      <c r="RAH46" s="173"/>
      <c r="RAI46" s="173"/>
      <c r="RAJ46" s="173"/>
      <c r="RAK46" s="173"/>
      <c r="RAL46" s="173"/>
      <c r="RAM46" s="173"/>
      <c r="RAN46" s="173"/>
      <c r="RAO46" s="173"/>
      <c r="RAP46" s="173"/>
      <c r="RAQ46" s="173"/>
      <c r="RAR46" s="173"/>
      <c r="RAS46" s="173"/>
      <c r="RAT46" s="173"/>
      <c r="RAU46" s="173"/>
      <c r="RAV46" s="173"/>
      <c r="RAW46" s="173"/>
      <c r="RAX46" s="173"/>
      <c r="RAY46" s="173"/>
      <c r="RAZ46" s="173"/>
      <c r="RBA46" s="173"/>
      <c r="RBB46" s="173"/>
      <c r="RBC46" s="173"/>
      <c r="RBD46" s="173"/>
      <c r="RBE46" s="173"/>
      <c r="RBF46" s="173"/>
      <c r="RBG46" s="173"/>
      <c r="RBH46" s="173"/>
      <c r="RBI46" s="173"/>
      <c r="RBJ46" s="173"/>
      <c r="RBK46" s="173"/>
      <c r="RBL46" s="173"/>
      <c r="RBM46" s="173"/>
      <c r="RBN46" s="173"/>
      <c r="RBO46" s="173"/>
      <c r="RBP46" s="173"/>
      <c r="RBQ46" s="173"/>
      <c r="RBR46" s="173"/>
      <c r="RBS46" s="173"/>
      <c r="RBT46" s="173"/>
      <c r="RBU46" s="173"/>
      <c r="RBV46" s="173"/>
      <c r="RBW46" s="173"/>
      <c r="RBX46" s="173"/>
      <c r="RBY46" s="173"/>
      <c r="RBZ46" s="173"/>
      <c r="RCA46" s="173"/>
      <c r="RCB46" s="173"/>
      <c r="RCC46" s="173"/>
      <c r="RCD46" s="173"/>
      <c r="RCE46" s="173"/>
      <c r="RCF46" s="173"/>
      <c r="RCG46" s="173"/>
      <c r="RCH46" s="173"/>
      <c r="RCI46" s="173"/>
      <c r="RCJ46" s="173"/>
      <c r="RCK46" s="173"/>
      <c r="RCL46" s="173"/>
      <c r="RCM46" s="173"/>
      <c r="RCN46" s="173"/>
      <c r="RCO46" s="173"/>
      <c r="RCP46" s="173"/>
      <c r="RCQ46" s="173"/>
      <c r="RCR46" s="173"/>
      <c r="RCS46" s="173"/>
      <c r="RCT46" s="173"/>
      <c r="RCU46" s="173"/>
      <c r="RCV46" s="173"/>
      <c r="RCW46" s="173"/>
      <c r="RCX46" s="173"/>
      <c r="RCY46" s="173"/>
      <c r="RCZ46" s="173"/>
      <c r="RDA46" s="173"/>
      <c r="RDB46" s="173"/>
      <c r="RDC46" s="173"/>
      <c r="RDD46" s="173"/>
      <c r="RDE46" s="173"/>
      <c r="RDF46" s="173"/>
      <c r="RDG46" s="173"/>
      <c r="RDH46" s="173"/>
      <c r="RDI46" s="173"/>
      <c r="RDJ46" s="173"/>
      <c r="RDK46" s="173"/>
      <c r="RDL46" s="173"/>
      <c r="RDM46" s="173"/>
      <c r="RDN46" s="173"/>
      <c r="RDO46" s="173"/>
      <c r="RDP46" s="173"/>
      <c r="RDQ46" s="173"/>
      <c r="RDR46" s="173"/>
      <c r="RDS46" s="173"/>
      <c r="RDT46" s="173"/>
      <c r="RDU46" s="173"/>
      <c r="RDV46" s="173"/>
      <c r="RDW46" s="173"/>
      <c r="RDX46" s="173"/>
      <c r="RDY46" s="173"/>
      <c r="RDZ46" s="173"/>
      <c r="REA46" s="173"/>
      <c r="REB46" s="173"/>
      <c r="REC46" s="173"/>
      <c r="RED46" s="173"/>
      <c r="REE46" s="173"/>
      <c r="REF46" s="173"/>
      <c r="REG46" s="173"/>
      <c r="REH46" s="173"/>
      <c r="REI46" s="173"/>
      <c r="REJ46" s="173"/>
      <c r="REK46" s="173"/>
      <c r="REL46" s="173"/>
      <c r="REM46" s="173"/>
      <c r="REN46" s="173"/>
      <c r="REO46" s="173"/>
      <c r="REP46" s="173"/>
      <c r="REQ46" s="173"/>
      <c r="RER46" s="173"/>
      <c r="RES46" s="173"/>
      <c r="RET46" s="173"/>
      <c r="REU46" s="173"/>
      <c r="REV46" s="173"/>
      <c r="REW46" s="173"/>
      <c r="REX46" s="173"/>
      <c r="REY46" s="173"/>
      <c r="REZ46" s="173"/>
      <c r="RFA46" s="173"/>
      <c r="RFB46" s="173"/>
      <c r="RFC46" s="173"/>
      <c r="RFD46" s="173"/>
      <c r="RFE46" s="173"/>
      <c r="RFF46" s="173"/>
      <c r="RFG46" s="173"/>
      <c r="RFH46" s="173"/>
      <c r="RFI46" s="173"/>
      <c r="RFJ46" s="173"/>
      <c r="RFK46" s="173"/>
      <c r="RFL46" s="173"/>
      <c r="RFM46" s="173"/>
      <c r="RFN46" s="173"/>
      <c r="RFO46" s="173"/>
      <c r="RFP46" s="173"/>
      <c r="RFQ46" s="173"/>
      <c r="RFR46" s="173"/>
      <c r="RFS46" s="173"/>
      <c r="RFT46" s="173"/>
      <c r="RFU46" s="173"/>
      <c r="RFV46" s="173"/>
      <c r="RFW46" s="173"/>
      <c r="RFX46" s="173"/>
      <c r="RFY46" s="173"/>
      <c r="RFZ46" s="173"/>
      <c r="RGA46" s="173"/>
      <c r="RGB46" s="173"/>
      <c r="RGC46" s="173"/>
      <c r="RGD46" s="173"/>
      <c r="RGE46" s="173"/>
      <c r="RGF46" s="173"/>
      <c r="RGG46" s="173"/>
      <c r="RGH46" s="173"/>
      <c r="RGI46" s="173"/>
      <c r="RGJ46" s="173"/>
      <c r="RGK46" s="173"/>
      <c r="RGL46" s="173"/>
      <c r="RGM46" s="173"/>
      <c r="RGN46" s="173"/>
      <c r="RGO46" s="173"/>
      <c r="RGP46" s="173"/>
      <c r="RGQ46" s="173"/>
      <c r="RGR46" s="173"/>
      <c r="RGS46" s="173"/>
      <c r="RGT46" s="173"/>
      <c r="RGU46" s="173"/>
      <c r="RGV46" s="173"/>
      <c r="RGW46" s="173"/>
      <c r="RGX46" s="173"/>
      <c r="RGY46" s="173"/>
      <c r="RGZ46" s="173"/>
      <c r="RHA46" s="173"/>
      <c r="RHB46" s="173"/>
      <c r="RHC46" s="173"/>
      <c r="RHD46" s="173"/>
      <c r="RHE46" s="173"/>
      <c r="RHF46" s="173"/>
      <c r="RHG46" s="173"/>
      <c r="RHH46" s="173"/>
      <c r="RHI46" s="173"/>
      <c r="RHJ46" s="173"/>
      <c r="RHK46" s="173"/>
      <c r="RHL46" s="173"/>
      <c r="RHM46" s="173"/>
      <c r="RHN46" s="173"/>
      <c r="RHO46" s="173"/>
      <c r="RHP46" s="173"/>
      <c r="RHQ46" s="173"/>
      <c r="RHR46" s="173"/>
      <c r="RHS46" s="173"/>
      <c r="RHT46" s="173"/>
      <c r="RHU46" s="173"/>
      <c r="RHV46" s="173"/>
      <c r="RHW46" s="173"/>
      <c r="RHX46" s="173"/>
      <c r="RHY46" s="173"/>
      <c r="RHZ46" s="173"/>
      <c r="RIA46" s="173"/>
      <c r="RIB46" s="173"/>
      <c r="RIC46" s="173"/>
      <c r="RID46" s="173"/>
      <c r="RIE46" s="173"/>
      <c r="RIF46" s="173"/>
      <c r="RIG46" s="173"/>
      <c r="RIH46" s="173"/>
      <c r="RII46" s="173"/>
      <c r="RIJ46" s="173"/>
      <c r="RIK46" s="173"/>
      <c r="RIL46" s="173"/>
      <c r="RIM46" s="173"/>
      <c r="RIN46" s="173"/>
      <c r="RIO46" s="173"/>
      <c r="RIP46" s="173"/>
      <c r="RIQ46" s="173"/>
      <c r="RIR46" s="173"/>
      <c r="RIS46" s="173"/>
      <c r="RIT46" s="173"/>
      <c r="RIU46" s="173"/>
      <c r="RIV46" s="173"/>
      <c r="RIW46" s="173"/>
      <c r="RIX46" s="173"/>
      <c r="RIY46" s="173"/>
      <c r="RIZ46" s="173"/>
      <c r="RJA46" s="173"/>
      <c r="RJB46" s="173"/>
      <c r="RJC46" s="173"/>
      <c r="RJD46" s="173"/>
      <c r="RJE46" s="173"/>
      <c r="RJF46" s="173"/>
      <c r="RJG46" s="173"/>
      <c r="RJH46" s="173"/>
      <c r="RJI46" s="173"/>
      <c r="RJJ46" s="173"/>
      <c r="RJK46" s="173"/>
      <c r="RJL46" s="173"/>
      <c r="RJM46" s="173"/>
      <c r="RJN46" s="173"/>
      <c r="RJO46" s="173"/>
      <c r="RJP46" s="173"/>
      <c r="RJQ46" s="173"/>
      <c r="RJR46" s="173"/>
      <c r="RJS46" s="173"/>
      <c r="RJT46" s="173"/>
      <c r="RJU46" s="173"/>
      <c r="RJV46" s="173"/>
      <c r="RJW46" s="173"/>
      <c r="RJX46" s="173"/>
      <c r="RJY46" s="173"/>
      <c r="RJZ46" s="173"/>
      <c r="RKA46" s="173"/>
      <c r="RKB46" s="173"/>
      <c r="RKC46" s="173"/>
      <c r="RKD46" s="173"/>
      <c r="RKE46" s="173"/>
      <c r="RKF46" s="173"/>
      <c r="RKG46" s="173"/>
      <c r="RKH46" s="173"/>
      <c r="RKI46" s="173"/>
      <c r="RKJ46" s="173"/>
      <c r="RKK46" s="173"/>
      <c r="RKL46" s="173"/>
      <c r="RKM46" s="173"/>
      <c r="RKN46" s="173"/>
      <c r="RKO46" s="173"/>
      <c r="RKP46" s="173"/>
      <c r="RKQ46" s="173"/>
      <c r="RKR46" s="173"/>
      <c r="RKS46" s="173"/>
      <c r="RKT46" s="173"/>
      <c r="RKU46" s="173"/>
      <c r="RKV46" s="173"/>
      <c r="RKW46" s="173"/>
      <c r="RKX46" s="173"/>
      <c r="RKY46" s="173"/>
      <c r="RKZ46" s="173"/>
      <c r="RLA46" s="173"/>
      <c r="RLB46" s="173"/>
      <c r="RLC46" s="173"/>
      <c r="RLD46" s="173"/>
      <c r="RLE46" s="173"/>
      <c r="RLF46" s="173"/>
      <c r="RLG46" s="173"/>
      <c r="RLH46" s="173"/>
      <c r="RLI46" s="173"/>
      <c r="RLJ46" s="173"/>
      <c r="RLK46" s="173"/>
      <c r="RLL46" s="173"/>
      <c r="RLM46" s="173"/>
      <c r="RLN46" s="173"/>
      <c r="RLO46" s="173"/>
      <c r="RLP46" s="173"/>
      <c r="RLQ46" s="173"/>
      <c r="RLR46" s="173"/>
      <c r="RLS46" s="173"/>
      <c r="RLT46" s="173"/>
      <c r="RLU46" s="173"/>
      <c r="RLV46" s="173"/>
      <c r="RLW46" s="173"/>
      <c r="RLX46" s="173"/>
      <c r="RLY46" s="173"/>
      <c r="RLZ46" s="173"/>
      <c r="RMA46" s="173"/>
      <c r="RMB46" s="173"/>
      <c r="RMC46" s="173"/>
      <c r="RMD46" s="173"/>
      <c r="RME46" s="173"/>
      <c r="RMF46" s="173"/>
      <c r="RMG46" s="173"/>
      <c r="RMH46" s="173"/>
      <c r="RMI46" s="173"/>
      <c r="RMJ46" s="173"/>
      <c r="RMK46" s="173"/>
      <c r="RML46" s="173"/>
      <c r="RMM46" s="173"/>
      <c r="RMN46" s="173"/>
      <c r="RMO46" s="173"/>
      <c r="RMP46" s="173"/>
      <c r="RMQ46" s="173"/>
      <c r="RMR46" s="173"/>
      <c r="RMS46" s="173"/>
      <c r="RMT46" s="173"/>
      <c r="RMU46" s="173"/>
      <c r="RMV46" s="173"/>
      <c r="RMW46" s="173"/>
      <c r="RMX46" s="173"/>
      <c r="RMY46" s="173"/>
      <c r="RMZ46" s="173"/>
      <c r="RNA46" s="173"/>
      <c r="RNB46" s="173"/>
      <c r="RNC46" s="173"/>
      <c r="RND46" s="173"/>
      <c r="RNE46" s="173"/>
      <c r="RNF46" s="173"/>
      <c r="RNG46" s="173"/>
      <c r="RNH46" s="173"/>
      <c r="RNI46" s="173"/>
      <c r="RNJ46" s="173"/>
      <c r="RNK46" s="173"/>
      <c r="RNL46" s="173"/>
      <c r="RNM46" s="173"/>
      <c r="RNN46" s="173"/>
      <c r="RNO46" s="173"/>
      <c r="RNP46" s="173"/>
      <c r="RNQ46" s="173"/>
      <c r="RNR46" s="173"/>
      <c r="RNS46" s="173"/>
      <c r="RNT46" s="173"/>
      <c r="RNU46" s="173"/>
      <c r="RNV46" s="173"/>
      <c r="RNW46" s="173"/>
      <c r="RNX46" s="173"/>
      <c r="RNY46" s="173"/>
      <c r="RNZ46" s="173"/>
      <c r="ROA46" s="173"/>
      <c r="ROB46" s="173"/>
      <c r="ROC46" s="173"/>
      <c r="ROD46" s="173"/>
      <c r="ROE46" s="173"/>
      <c r="ROF46" s="173"/>
      <c r="ROG46" s="173"/>
      <c r="ROH46" s="173"/>
      <c r="ROI46" s="173"/>
      <c r="ROJ46" s="173"/>
      <c r="ROK46" s="173"/>
      <c r="ROL46" s="173"/>
      <c r="ROM46" s="173"/>
      <c r="RON46" s="173"/>
      <c r="ROO46" s="173"/>
      <c r="ROP46" s="173"/>
      <c r="ROQ46" s="173"/>
      <c r="ROR46" s="173"/>
      <c r="ROS46" s="173"/>
      <c r="ROT46" s="173"/>
      <c r="ROU46" s="173"/>
      <c r="ROV46" s="173"/>
      <c r="ROW46" s="173"/>
      <c r="ROX46" s="173"/>
      <c r="ROY46" s="173"/>
      <c r="ROZ46" s="173"/>
      <c r="RPA46" s="173"/>
      <c r="RPB46" s="173"/>
      <c r="RPC46" s="173"/>
      <c r="RPD46" s="173"/>
      <c r="RPE46" s="173"/>
      <c r="RPF46" s="173"/>
      <c r="RPG46" s="173"/>
      <c r="RPH46" s="173"/>
      <c r="RPI46" s="173"/>
      <c r="RPJ46" s="173"/>
      <c r="RPK46" s="173"/>
      <c r="RPL46" s="173"/>
      <c r="RPM46" s="173"/>
      <c r="RPN46" s="173"/>
      <c r="RPO46" s="173"/>
      <c r="RPP46" s="173"/>
      <c r="RPQ46" s="173"/>
      <c r="RPR46" s="173"/>
      <c r="RPS46" s="173"/>
      <c r="RPT46" s="173"/>
      <c r="RPU46" s="173"/>
      <c r="RPV46" s="173"/>
      <c r="RPW46" s="173"/>
      <c r="RPX46" s="173"/>
      <c r="RPY46" s="173"/>
      <c r="RPZ46" s="173"/>
      <c r="RQA46" s="173"/>
      <c r="RQB46" s="173"/>
      <c r="RQC46" s="173"/>
      <c r="RQD46" s="173"/>
      <c r="RQE46" s="173"/>
      <c r="RQF46" s="173"/>
      <c r="RQG46" s="173"/>
      <c r="RQH46" s="173"/>
      <c r="RQI46" s="173"/>
      <c r="RQJ46" s="173"/>
      <c r="RQK46" s="173"/>
      <c r="RQL46" s="173"/>
      <c r="RQM46" s="173"/>
      <c r="RQN46" s="173"/>
      <c r="RQO46" s="173"/>
      <c r="RQP46" s="173"/>
      <c r="RQQ46" s="173"/>
      <c r="RQR46" s="173"/>
      <c r="RQS46" s="173"/>
      <c r="RQT46" s="173"/>
      <c r="RQU46" s="173"/>
      <c r="RQV46" s="173"/>
      <c r="RQW46" s="173"/>
      <c r="RQX46" s="173"/>
      <c r="RQY46" s="173"/>
      <c r="RQZ46" s="173"/>
      <c r="RRA46" s="173"/>
      <c r="RRB46" s="173"/>
      <c r="RRC46" s="173"/>
      <c r="RRD46" s="173"/>
      <c r="RRE46" s="173"/>
      <c r="RRF46" s="173"/>
      <c r="RRG46" s="173"/>
      <c r="RRH46" s="173"/>
      <c r="RRI46" s="173"/>
      <c r="RRJ46" s="173"/>
      <c r="RRK46" s="173"/>
      <c r="RRL46" s="173"/>
      <c r="RRM46" s="173"/>
      <c r="RRN46" s="173"/>
      <c r="RRO46" s="173"/>
      <c r="RRP46" s="173"/>
      <c r="RRQ46" s="173"/>
      <c r="RRR46" s="173"/>
      <c r="RRS46" s="173"/>
      <c r="RRT46" s="173"/>
      <c r="RRU46" s="173"/>
      <c r="RRV46" s="173"/>
      <c r="RRW46" s="173"/>
      <c r="RRX46" s="173"/>
      <c r="RRY46" s="173"/>
      <c r="RRZ46" s="173"/>
      <c r="RSA46" s="173"/>
      <c r="RSB46" s="173"/>
      <c r="RSC46" s="173"/>
      <c r="RSD46" s="173"/>
      <c r="RSE46" s="173"/>
      <c r="RSF46" s="173"/>
      <c r="RSG46" s="173"/>
      <c r="RSH46" s="173"/>
      <c r="RSI46" s="173"/>
      <c r="RSJ46" s="173"/>
      <c r="RSK46" s="173"/>
      <c r="RSL46" s="173"/>
      <c r="RSM46" s="173"/>
      <c r="RSN46" s="173"/>
      <c r="RSO46" s="173"/>
      <c r="RSP46" s="173"/>
      <c r="RSQ46" s="173"/>
      <c r="RSR46" s="173"/>
      <c r="RSS46" s="173"/>
      <c r="RST46" s="173"/>
      <c r="RSU46" s="173"/>
      <c r="RSV46" s="173"/>
      <c r="RSW46" s="173"/>
      <c r="RSX46" s="173"/>
      <c r="RSY46" s="173"/>
      <c r="RSZ46" s="173"/>
      <c r="RTA46" s="173"/>
      <c r="RTB46" s="173"/>
      <c r="RTC46" s="173"/>
      <c r="RTD46" s="173"/>
      <c r="RTE46" s="173"/>
      <c r="RTF46" s="173"/>
      <c r="RTG46" s="173"/>
      <c r="RTH46" s="173"/>
      <c r="RTI46" s="173"/>
      <c r="RTJ46" s="173"/>
      <c r="RTK46" s="173"/>
      <c r="RTL46" s="173"/>
      <c r="RTM46" s="173"/>
      <c r="RTN46" s="173"/>
      <c r="RTO46" s="173"/>
      <c r="RTP46" s="173"/>
      <c r="RTQ46" s="173"/>
      <c r="RTR46" s="173"/>
      <c r="RTS46" s="173"/>
      <c r="RTT46" s="173"/>
      <c r="RTU46" s="173"/>
      <c r="RTV46" s="173"/>
      <c r="RTW46" s="173"/>
      <c r="RTX46" s="173"/>
      <c r="RTY46" s="173"/>
      <c r="RTZ46" s="173"/>
      <c r="RUA46" s="173"/>
      <c r="RUB46" s="173"/>
      <c r="RUC46" s="173"/>
      <c r="RUD46" s="173"/>
      <c r="RUE46" s="173"/>
      <c r="RUF46" s="173"/>
      <c r="RUG46" s="173"/>
      <c r="RUH46" s="173"/>
      <c r="RUI46" s="173"/>
      <c r="RUJ46" s="173"/>
      <c r="RUK46" s="173"/>
      <c r="RUL46" s="173"/>
      <c r="RUM46" s="173"/>
      <c r="RUN46" s="173"/>
      <c r="RUO46" s="173"/>
      <c r="RUP46" s="173"/>
      <c r="RUQ46" s="173"/>
      <c r="RUR46" s="173"/>
      <c r="RUS46" s="173"/>
      <c r="RUT46" s="173"/>
      <c r="RUU46" s="173"/>
      <c r="RUV46" s="173"/>
      <c r="RUW46" s="173"/>
      <c r="RUX46" s="173"/>
      <c r="RUY46" s="173"/>
      <c r="RUZ46" s="173"/>
      <c r="RVA46" s="173"/>
      <c r="RVB46" s="173"/>
      <c r="RVC46" s="173"/>
      <c r="RVD46" s="173"/>
      <c r="RVE46" s="173"/>
      <c r="RVF46" s="173"/>
      <c r="RVG46" s="173"/>
      <c r="RVH46" s="173"/>
      <c r="RVI46" s="173"/>
      <c r="RVJ46" s="173"/>
      <c r="RVK46" s="173"/>
      <c r="RVL46" s="173"/>
      <c r="RVM46" s="173"/>
      <c r="RVN46" s="173"/>
      <c r="RVO46" s="173"/>
      <c r="RVP46" s="173"/>
      <c r="RVQ46" s="173"/>
      <c r="RVR46" s="173"/>
      <c r="RVS46" s="173"/>
      <c r="RVT46" s="173"/>
      <c r="RVU46" s="173"/>
      <c r="RVV46" s="173"/>
      <c r="RVW46" s="173"/>
      <c r="RVX46" s="173"/>
      <c r="RVY46" s="173"/>
      <c r="RVZ46" s="173"/>
      <c r="RWA46" s="173"/>
      <c r="RWB46" s="173"/>
      <c r="RWC46" s="173"/>
      <c r="RWD46" s="173"/>
      <c r="RWE46" s="173"/>
      <c r="RWF46" s="173"/>
      <c r="RWG46" s="173"/>
      <c r="RWH46" s="173"/>
      <c r="RWI46" s="173"/>
      <c r="RWJ46" s="173"/>
      <c r="RWK46" s="173"/>
      <c r="RWL46" s="173"/>
      <c r="RWM46" s="173"/>
      <c r="RWN46" s="173"/>
      <c r="RWO46" s="173"/>
      <c r="RWP46" s="173"/>
      <c r="RWQ46" s="173"/>
      <c r="RWR46" s="173"/>
      <c r="RWS46" s="173"/>
      <c r="RWT46" s="173"/>
      <c r="RWU46" s="173"/>
      <c r="RWV46" s="173"/>
      <c r="RWW46" s="173"/>
      <c r="RWX46" s="173"/>
      <c r="RWY46" s="173"/>
      <c r="RWZ46" s="173"/>
      <c r="RXA46" s="173"/>
      <c r="RXB46" s="173"/>
      <c r="RXC46" s="173"/>
      <c r="RXD46" s="173"/>
      <c r="RXE46" s="173"/>
      <c r="RXF46" s="173"/>
      <c r="RXG46" s="173"/>
      <c r="RXH46" s="173"/>
      <c r="RXI46" s="173"/>
      <c r="RXJ46" s="173"/>
      <c r="RXK46" s="173"/>
      <c r="RXL46" s="173"/>
      <c r="RXM46" s="173"/>
      <c r="RXN46" s="173"/>
      <c r="RXO46" s="173"/>
      <c r="RXP46" s="173"/>
      <c r="RXQ46" s="173"/>
      <c r="RXR46" s="173"/>
      <c r="RXS46" s="173"/>
      <c r="RXT46" s="173"/>
      <c r="RXU46" s="173"/>
      <c r="RXV46" s="173"/>
      <c r="RXW46" s="173"/>
      <c r="RXX46" s="173"/>
      <c r="RXY46" s="173"/>
      <c r="RXZ46" s="173"/>
      <c r="RYA46" s="173"/>
      <c r="RYB46" s="173"/>
      <c r="RYC46" s="173"/>
      <c r="RYD46" s="173"/>
      <c r="RYE46" s="173"/>
      <c r="RYF46" s="173"/>
      <c r="RYG46" s="173"/>
      <c r="RYH46" s="173"/>
      <c r="RYI46" s="173"/>
      <c r="RYJ46" s="173"/>
      <c r="RYK46" s="173"/>
      <c r="RYL46" s="173"/>
      <c r="RYM46" s="173"/>
      <c r="RYN46" s="173"/>
      <c r="RYO46" s="173"/>
      <c r="RYP46" s="173"/>
      <c r="RYQ46" s="173"/>
      <c r="RYR46" s="173"/>
      <c r="RYS46" s="173"/>
      <c r="RYT46" s="173"/>
      <c r="RYU46" s="173"/>
      <c r="RYV46" s="173"/>
      <c r="RYW46" s="173"/>
      <c r="RYX46" s="173"/>
      <c r="RYY46" s="173"/>
      <c r="RYZ46" s="173"/>
      <c r="RZA46" s="173"/>
      <c r="RZB46" s="173"/>
      <c r="RZC46" s="173"/>
      <c r="RZD46" s="173"/>
      <c r="RZE46" s="173"/>
      <c r="RZF46" s="173"/>
      <c r="RZG46" s="173"/>
      <c r="RZH46" s="173"/>
      <c r="RZI46" s="173"/>
      <c r="RZJ46" s="173"/>
      <c r="RZK46" s="173"/>
      <c r="RZL46" s="173"/>
      <c r="RZM46" s="173"/>
      <c r="RZN46" s="173"/>
      <c r="RZO46" s="173"/>
      <c r="RZP46" s="173"/>
      <c r="RZQ46" s="173"/>
      <c r="RZR46" s="173"/>
      <c r="RZS46" s="173"/>
      <c r="RZT46" s="173"/>
      <c r="RZU46" s="173"/>
      <c r="RZV46" s="173"/>
      <c r="RZW46" s="173"/>
      <c r="RZX46" s="173"/>
      <c r="RZY46" s="173"/>
      <c r="RZZ46" s="173"/>
      <c r="SAA46" s="173"/>
      <c r="SAB46" s="173"/>
      <c r="SAC46" s="173"/>
      <c r="SAD46" s="173"/>
      <c r="SAE46" s="173"/>
      <c r="SAF46" s="173"/>
      <c r="SAG46" s="173"/>
      <c r="SAH46" s="173"/>
      <c r="SAI46" s="173"/>
      <c r="SAJ46" s="173"/>
      <c r="SAK46" s="173"/>
      <c r="SAL46" s="173"/>
      <c r="SAM46" s="173"/>
      <c r="SAN46" s="173"/>
      <c r="SAO46" s="173"/>
      <c r="SAP46" s="173"/>
      <c r="SAQ46" s="173"/>
      <c r="SAR46" s="173"/>
      <c r="SAS46" s="173"/>
      <c r="SAT46" s="173"/>
      <c r="SAU46" s="173"/>
      <c r="SAV46" s="173"/>
      <c r="SAW46" s="173"/>
      <c r="SAX46" s="173"/>
      <c r="SAY46" s="173"/>
      <c r="SAZ46" s="173"/>
      <c r="SBA46" s="173"/>
      <c r="SBB46" s="173"/>
      <c r="SBC46" s="173"/>
      <c r="SBD46" s="173"/>
      <c r="SBE46" s="173"/>
      <c r="SBF46" s="173"/>
      <c r="SBG46" s="173"/>
      <c r="SBH46" s="173"/>
      <c r="SBI46" s="173"/>
      <c r="SBJ46" s="173"/>
      <c r="SBK46" s="173"/>
      <c r="SBL46" s="173"/>
      <c r="SBM46" s="173"/>
      <c r="SBN46" s="173"/>
      <c r="SBO46" s="173"/>
      <c r="SBP46" s="173"/>
      <c r="SBQ46" s="173"/>
      <c r="SBR46" s="173"/>
      <c r="SBS46" s="173"/>
      <c r="SBT46" s="173"/>
      <c r="SBU46" s="173"/>
      <c r="SBV46" s="173"/>
      <c r="SBW46" s="173"/>
      <c r="SBX46" s="173"/>
      <c r="SBY46" s="173"/>
      <c r="SBZ46" s="173"/>
      <c r="SCA46" s="173"/>
      <c r="SCB46" s="173"/>
      <c r="SCC46" s="173"/>
      <c r="SCD46" s="173"/>
      <c r="SCE46" s="173"/>
      <c r="SCF46" s="173"/>
      <c r="SCG46" s="173"/>
      <c r="SCH46" s="173"/>
      <c r="SCI46" s="173"/>
      <c r="SCJ46" s="173"/>
      <c r="SCK46" s="173"/>
      <c r="SCL46" s="173"/>
      <c r="SCM46" s="173"/>
      <c r="SCN46" s="173"/>
      <c r="SCO46" s="173"/>
      <c r="SCP46" s="173"/>
      <c r="SCQ46" s="173"/>
      <c r="SCR46" s="173"/>
      <c r="SCS46" s="173"/>
      <c r="SCT46" s="173"/>
      <c r="SCU46" s="173"/>
      <c r="SCV46" s="173"/>
      <c r="SCW46" s="173"/>
      <c r="SCX46" s="173"/>
      <c r="SCY46" s="173"/>
      <c r="SCZ46" s="173"/>
      <c r="SDA46" s="173"/>
      <c r="SDB46" s="173"/>
      <c r="SDC46" s="173"/>
      <c r="SDD46" s="173"/>
      <c r="SDE46" s="173"/>
      <c r="SDF46" s="173"/>
      <c r="SDG46" s="173"/>
      <c r="SDH46" s="173"/>
      <c r="SDI46" s="173"/>
      <c r="SDJ46" s="173"/>
      <c r="SDK46" s="173"/>
      <c r="SDL46" s="173"/>
      <c r="SDM46" s="173"/>
      <c r="SDN46" s="173"/>
      <c r="SDO46" s="173"/>
      <c r="SDP46" s="173"/>
      <c r="SDQ46" s="173"/>
      <c r="SDR46" s="173"/>
      <c r="SDS46" s="173"/>
      <c r="SDT46" s="173"/>
      <c r="SDU46" s="173"/>
      <c r="SDV46" s="173"/>
      <c r="SDW46" s="173"/>
      <c r="SDX46" s="173"/>
      <c r="SDY46" s="173"/>
      <c r="SDZ46" s="173"/>
      <c r="SEA46" s="173"/>
      <c r="SEB46" s="173"/>
      <c r="SEC46" s="173"/>
      <c r="SED46" s="173"/>
      <c r="SEE46" s="173"/>
      <c r="SEF46" s="173"/>
      <c r="SEG46" s="173"/>
      <c r="SEH46" s="173"/>
      <c r="SEI46" s="173"/>
      <c r="SEJ46" s="173"/>
      <c r="SEK46" s="173"/>
      <c r="SEL46" s="173"/>
      <c r="SEM46" s="173"/>
      <c r="SEN46" s="173"/>
      <c r="SEO46" s="173"/>
      <c r="SEP46" s="173"/>
      <c r="SEQ46" s="173"/>
      <c r="SER46" s="173"/>
      <c r="SES46" s="173"/>
      <c r="SET46" s="173"/>
      <c r="SEU46" s="173"/>
      <c r="SEV46" s="173"/>
      <c r="SEW46" s="173"/>
      <c r="SEX46" s="173"/>
      <c r="SEY46" s="173"/>
      <c r="SEZ46" s="173"/>
      <c r="SFA46" s="173"/>
      <c r="SFB46" s="173"/>
      <c r="SFC46" s="173"/>
      <c r="SFD46" s="173"/>
      <c r="SFE46" s="173"/>
      <c r="SFF46" s="173"/>
      <c r="SFG46" s="173"/>
      <c r="SFH46" s="173"/>
      <c r="SFI46" s="173"/>
      <c r="SFJ46" s="173"/>
      <c r="SFK46" s="173"/>
      <c r="SFL46" s="173"/>
      <c r="SFM46" s="173"/>
      <c r="SFN46" s="173"/>
      <c r="SFO46" s="173"/>
      <c r="SFP46" s="173"/>
      <c r="SFQ46" s="173"/>
      <c r="SFR46" s="173"/>
      <c r="SFS46" s="173"/>
      <c r="SFT46" s="173"/>
      <c r="SFU46" s="173"/>
      <c r="SFV46" s="173"/>
      <c r="SFW46" s="173"/>
      <c r="SFX46" s="173"/>
      <c r="SFY46" s="173"/>
      <c r="SFZ46" s="173"/>
      <c r="SGA46" s="173"/>
      <c r="SGB46" s="173"/>
      <c r="SGC46" s="173"/>
      <c r="SGD46" s="173"/>
      <c r="SGE46" s="173"/>
      <c r="SGF46" s="173"/>
      <c r="SGG46" s="173"/>
      <c r="SGH46" s="173"/>
      <c r="SGI46" s="173"/>
      <c r="SGJ46" s="173"/>
      <c r="SGK46" s="173"/>
      <c r="SGL46" s="173"/>
      <c r="SGM46" s="173"/>
      <c r="SGN46" s="173"/>
      <c r="SGO46" s="173"/>
      <c r="SGP46" s="173"/>
      <c r="SGQ46" s="173"/>
      <c r="SGR46" s="173"/>
      <c r="SGS46" s="173"/>
      <c r="SGT46" s="173"/>
      <c r="SGU46" s="173"/>
      <c r="SGV46" s="173"/>
      <c r="SGW46" s="173"/>
      <c r="SGX46" s="173"/>
      <c r="SGY46" s="173"/>
      <c r="SGZ46" s="173"/>
      <c r="SHA46" s="173"/>
      <c r="SHB46" s="173"/>
      <c r="SHC46" s="173"/>
      <c r="SHD46" s="173"/>
      <c r="SHE46" s="173"/>
      <c r="SHF46" s="173"/>
      <c r="SHG46" s="173"/>
      <c r="SHH46" s="173"/>
      <c r="SHI46" s="173"/>
      <c r="SHJ46" s="173"/>
      <c r="SHK46" s="173"/>
      <c r="SHL46" s="173"/>
      <c r="SHM46" s="173"/>
      <c r="SHN46" s="173"/>
      <c r="SHO46" s="173"/>
      <c r="SHP46" s="173"/>
      <c r="SHQ46" s="173"/>
      <c r="SHR46" s="173"/>
      <c r="SHS46" s="173"/>
      <c r="SHT46" s="173"/>
      <c r="SHU46" s="173"/>
      <c r="SHV46" s="173"/>
      <c r="SHW46" s="173"/>
      <c r="SHX46" s="173"/>
      <c r="SHY46" s="173"/>
      <c r="SHZ46" s="173"/>
      <c r="SIA46" s="173"/>
      <c r="SIB46" s="173"/>
      <c r="SIC46" s="173"/>
      <c r="SID46" s="173"/>
      <c r="SIE46" s="173"/>
      <c r="SIF46" s="173"/>
      <c r="SIG46" s="173"/>
      <c r="SIH46" s="173"/>
      <c r="SII46" s="173"/>
      <c r="SIJ46" s="173"/>
      <c r="SIK46" s="173"/>
      <c r="SIL46" s="173"/>
      <c r="SIM46" s="173"/>
      <c r="SIN46" s="173"/>
      <c r="SIO46" s="173"/>
      <c r="SIP46" s="173"/>
      <c r="SIQ46" s="173"/>
      <c r="SIR46" s="173"/>
      <c r="SIS46" s="173"/>
      <c r="SIT46" s="173"/>
      <c r="SIU46" s="173"/>
      <c r="SIV46" s="173"/>
      <c r="SIW46" s="173"/>
      <c r="SIX46" s="173"/>
      <c r="SIY46" s="173"/>
      <c r="SIZ46" s="173"/>
      <c r="SJA46" s="173"/>
      <c r="SJB46" s="173"/>
      <c r="SJC46" s="173"/>
      <c r="SJD46" s="173"/>
      <c r="SJE46" s="173"/>
      <c r="SJF46" s="173"/>
      <c r="SJG46" s="173"/>
      <c r="SJH46" s="173"/>
      <c r="SJI46" s="173"/>
      <c r="SJJ46" s="173"/>
      <c r="SJK46" s="173"/>
      <c r="SJL46" s="173"/>
      <c r="SJM46" s="173"/>
      <c r="SJN46" s="173"/>
      <c r="SJO46" s="173"/>
      <c r="SJP46" s="173"/>
      <c r="SJQ46" s="173"/>
      <c r="SJR46" s="173"/>
      <c r="SJS46" s="173"/>
      <c r="SJT46" s="173"/>
      <c r="SJU46" s="173"/>
      <c r="SJV46" s="173"/>
      <c r="SJW46" s="173"/>
      <c r="SJX46" s="173"/>
      <c r="SJY46" s="173"/>
      <c r="SJZ46" s="173"/>
      <c r="SKA46" s="173"/>
      <c r="SKB46" s="173"/>
      <c r="SKC46" s="173"/>
      <c r="SKD46" s="173"/>
      <c r="SKE46" s="173"/>
      <c r="SKF46" s="173"/>
      <c r="SKG46" s="173"/>
      <c r="SKH46" s="173"/>
      <c r="SKI46" s="173"/>
      <c r="SKJ46" s="173"/>
      <c r="SKK46" s="173"/>
      <c r="SKL46" s="173"/>
      <c r="SKM46" s="173"/>
      <c r="SKN46" s="173"/>
      <c r="SKO46" s="173"/>
      <c r="SKP46" s="173"/>
      <c r="SKQ46" s="173"/>
      <c r="SKR46" s="173"/>
      <c r="SKS46" s="173"/>
      <c r="SKT46" s="173"/>
      <c r="SKU46" s="173"/>
      <c r="SKV46" s="173"/>
      <c r="SKW46" s="173"/>
      <c r="SKX46" s="173"/>
      <c r="SKY46" s="173"/>
      <c r="SKZ46" s="173"/>
      <c r="SLA46" s="173"/>
      <c r="SLB46" s="173"/>
      <c r="SLC46" s="173"/>
      <c r="SLD46" s="173"/>
      <c r="SLE46" s="173"/>
      <c r="SLF46" s="173"/>
      <c r="SLG46" s="173"/>
      <c r="SLH46" s="173"/>
      <c r="SLI46" s="173"/>
      <c r="SLJ46" s="173"/>
      <c r="SLK46" s="173"/>
      <c r="SLL46" s="173"/>
      <c r="SLM46" s="173"/>
      <c r="SLN46" s="173"/>
      <c r="SLO46" s="173"/>
      <c r="SLP46" s="173"/>
      <c r="SLQ46" s="173"/>
      <c r="SLR46" s="173"/>
      <c r="SLS46" s="173"/>
      <c r="SLT46" s="173"/>
      <c r="SLU46" s="173"/>
      <c r="SLV46" s="173"/>
      <c r="SLW46" s="173"/>
      <c r="SLX46" s="173"/>
      <c r="SLY46" s="173"/>
      <c r="SLZ46" s="173"/>
      <c r="SMA46" s="173"/>
      <c r="SMB46" s="173"/>
      <c r="SMC46" s="173"/>
      <c r="SMD46" s="173"/>
      <c r="SME46" s="173"/>
      <c r="SMF46" s="173"/>
      <c r="SMG46" s="173"/>
      <c r="SMH46" s="173"/>
      <c r="SMI46" s="173"/>
      <c r="SMJ46" s="173"/>
      <c r="SMK46" s="173"/>
      <c r="SML46" s="173"/>
      <c r="SMM46" s="173"/>
      <c r="SMN46" s="173"/>
      <c r="SMO46" s="173"/>
      <c r="SMP46" s="173"/>
      <c r="SMQ46" s="173"/>
      <c r="SMR46" s="173"/>
      <c r="SMS46" s="173"/>
      <c r="SMT46" s="173"/>
      <c r="SMU46" s="173"/>
      <c r="SMV46" s="173"/>
      <c r="SMW46" s="173"/>
      <c r="SMX46" s="173"/>
      <c r="SMY46" s="173"/>
      <c r="SMZ46" s="173"/>
      <c r="SNA46" s="173"/>
      <c r="SNB46" s="173"/>
      <c r="SNC46" s="173"/>
      <c r="SND46" s="173"/>
      <c r="SNE46" s="173"/>
      <c r="SNF46" s="173"/>
      <c r="SNG46" s="173"/>
      <c r="SNH46" s="173"/>
      <c r="SNI46" s="173"/>
      <c r="SNJ46" s="173"/>
      <c r="SNK46" s="173"/>
      <c r="SNL46" s="173"/>
      <c r="SNM46" s="173"/>
      <c r="SNN46" s="173"/>
      <c r="SNO46" s="173"/>
      <c r="SNP46" s="173"/>
      <c r="SNQ46" s="173"/>
      <c r="SNR46" s="173"/>
      <c r="SNS46" s="173"/>
      <c r="SNT46" s="173"/>
      <c r="SNU46" s="173"/>
      <c r="SNV46" s="173"/>
      <c r="SNW46" s="173"/>
      <c r="SNX46" s="173"/>
      <c r="SNY46" s="173"/>
      <c r="SNZ46" s="173"/>
      <c r="SOA46" s="173"/>
      <c r="SOB46" s="173"/>
      <c r="SOC46" s="173"/>
      <c r="SOD46" s="173"/>
      <c r="SOE46" s="173"/>
      <c r="SOF46" s="173"/>
      <c r="SOG46" s="173"/>
      <c r="SOH46" s="173"/>
      <c r="SOI46" s="173"/>
      <c r="SOJ46" s="173"/>
      <c r="SOK46" s="173"/>
      <c r="SOL46" s="173"/>
      <c r="SOM46" s="173"/>
      <c r="SON46" s="173"/>
      <c r="SOO46" s="173"/>
      <c r="SOP46" s="173"/>
      <c r="SOQ46" s="173"/>
      <c r="SOR46" s="173"/>
      <c r="SOS46" s="173"/>
      <c r="SOT46" s="173"/>
      <c r="SOU46" s="173"/>
      <c r="SOV46" s="173"/>
      <c r="SOW46" s="173"/>
      <c r="SOX46" s="173"/>
      <c r="SOY46" s="173"/>
      <c r="SOZ46" s="173"/>
      <c r="SPA46" s="173"/>
      <c r="SPB46" s="173"/>
      <c r="SPC46" s="173"/>
      <c r="SPD46" s="173"/>
      <c r="SPE46" s="173"/>
      <c r="SPF46" s="173"/>
      <c r="SPG46" s="173"/>
      <c r="SPH46" s="173"/>
      <c r="SPI46" s="173"/>
      <c r="SPJ46" s="173"/>
      <c r="SPK46" s="173"/>
      <c r="SPL46" s="173"/>
      <c r="SPM46" s="173"/>
      <c r="SPN46" s="173"/>
      <c r="SPO46" s="173"/>
      <c r="SPP46" s="173"/>
      <c r="SPQ46" s="173"/>
      <c r="SPR46" s="173"/>
      <c r="SPS46" s="173"/>
      <c r="SPT46" s="173"/>
      <c r="SPU46" s="173"/>
      <c r="SPV46" s="173"/>
      <c r="SPW46" s="173"/>
      <c r="SPX46" s="173"/>
      <c r="SPY46" s="173"/>
      <c r="SPZ46" s="173"/>
      <c r="SQA46" s="173"/>
      <c r="SQB46" s="173"/>
      <c r="SQC46" s="173"/>
      <c r="SQD46" s="173"/>
      <c r="SQE46" s="173"/>
      <c r="SQF46" s="173"/>
      <c r="SQG46" s="173"/>
      <c r="SQH46" s="173"/>
      <c r="SQI46" s="173"/>
      <c r="SQJ46" s="173"/>
      <c r="SQK46" s="173"/>
      <c r="SQL46" s="173"/>
      <c r="SQM46" s="173"/>
      <c r="SQN46" s="173"/>
      <c r="SQO46" s="173"/>
      <c r="SQP46" s="173"/>
      <c r="SQQ46" s="173"/>
      <c r="SQR46" s="173"/>
      <c r="SQS46" s="173"/>
      <c r="SQT46" s="173"/>
      <c r="SQU46" s="173"/>
      <c r="SQV46" s="173"/>
      <c r="SQW46" s="173"/>
      <c r="SQX46" s="173"/>
      <c r="SQY46" s="173"/>
      <c r="SQZ46" s="173"/>
      <c r="SRA46" s="173"/>
      <c r="SRB46" s="173"/>
      <c r="SRC46" s="173"/>
      <c r="SRD46" s="173"/>
      <c r="SRE46" s="173"/>
      <c r="SRF46" s="173"/>
      <c r="SRG46" s="173"/>
      <c r="SRH46" s="173"/>
      <c r="SRI46" s="173"/>
      <c r="SRJ46" s="173"/>
      <c r="SRK46" s="173"/>
      <c r="SRL46" s="173"/>
      <c r="SRM46" s="173"/>
      <c r="SRN46" s="173"/>
      <c r="SRO46" s="173"/>
      <c r="SRP46" s="173"/>
      <c r="SRQ46" s="173"/>
      <c r="SRR46" s="173"/>
      <c r="SRS46" s="173"/>
      <c r="SRT46" s="173"/>
      <c r="SRU46" s="173"/>
      <c r="SRV46" s="173"/>
      <c r="SRW46" s="173"/>
      <c r="SRX46" s="173"/>
      <c r="SRY46" s="173"/>
      <c r="SRZ46" s="173"/>
      <c r="SSA46" s="173"/>
      <c r="SSB46" s="173"/>
      <c r="SSC46" s="173"/>
      <c r="SSD46" s="173"/>
      <c r="SSE46" s="173"/>
      <c r="SSF46" s="173"/>
      <c r="SSG46" s="173"/>
      <c r="SSH46" s="173"/>
      <c r="SSI46" s="173"/>
      <c r="SSJ46" s="173"/>
      <c r="SSK46" s="173"/>
      <c r="SSL46" s="173"/>
      <c r="SSM46" s="173"/>
      <c r="SSN46" s="173"/>
      <c r="SSO46" s="173"/>
      <c r="SSP46" s="173"/>
      <c r="SSQ46" s="173"/>
      <c r="SSR46" s="173"/>
      <c r="SSS46" s="173"/>
      <c r="SST46" s="173"/>
      <c r="SSU46" s="173"/>
      <c r="SSV46" s="173"/>
      <c r="SSW46" s="173"/>
      <c r="SSX46" s="173"/>
      <c r="SSY46" s="173"/>
      <c r="SSZ46" s="173"/>
      <c r="STA46" s="173"/>
      <c r="STB46" s="173"/>
      <c r="STC46" s="173"/>
      <c r="STD46" s="173"/>
      <c r="STE46" s="173"/>
      <c r="STF46" s="173"/>
      <c r="STG46" s="173"/>
      <c r="STH46" s="173"/>
      <c r="STI46" s="173"/>
      <c r="STJ46" s="173"/>
      <c r="STK46" s="173"/>
      <c r="STL46" s="173"/>
      <c r="STM46" s="173"/>
      <c r="STN46" s="173"/>
      <c r="STO46" s="173"/>
      <c r="STP46" s="173"/>
      <c r="STQ46" s="173"/>
      <c r="STR46" s="173"/>
      <c r="STS46" s="173"/>
      <c r="STT46" s="173"/>
      <c r="STU46" s="173"/>
      <c r="STV46" s="173"/>
      <c r="STW46" s="173"/>
      <c r="STX46" s="173"/>
      <c r="STY46" s="173"/>
      <c r="STZ46" s="173"/>
      <c r="SUA46" s="173"/>
      <c r="SUB46" s="173"/>
      <c r="SUC46" s="173"/>
      <c r="SUD46" s="173"/>
      <c r="SUE46" s="173"/>
      <c r="SUF46" s="173"/>
      <c r="SUG46" s="173"/>
      <c r="SUH46" s="173"/>
      <c r="SUI46" s="173"/>
      <c r="SUJ46" s="173"/>
      <c r="SUK46" s="173"/>
      <c r="SUL46" s="173"/>
      <c r="SUM46" s="173"/>
      <c r="SUN46" s="173"/>
      <c r="SUO46" s="173"/>
      <c r="SUP46" s="173"/>
      <c r="SUQ46" s="173"/>
      <c r="SUR46" s="173"/>
      <c r="SUS46" s="173"/>
      <c r="SUT46" s="173"/>
      <c r="SUU46" s="173"/>
      <c r="SUV46" s="173"/>
      <c r="SUW46" s="173"/>
      <c r="SUX46" s="173"/>
      <c r="SUY46" s="173"/>
      <c r="SUZ46" s="173"/>
      <c r="SVA46" s="173"/>
      <c r="SVB46" s="173"/>
      <c r="SVC46" s="173"/>
      <c r="SVD46" s="173"/>
      <c r="SVE46" s="173"/>
      <c r="SVF46" s="173"/>
      <c r="SVG46" s="173"/>
      <c r="SVH46" s="173"/>
      <c r="SVI46" s="173"/>
      <c r="SVJ46" s="173"/>
      <c r="SVK46" s="173"/>
      <c r="SVL46" s="173"/>
      <c r="SVM46" s="173"/>
      <c r="SVN46" s="173"/>
      <c r="SVO46" s="173"/>
      <c r="SVP46" s="173"/>
      <c r="SVQ46" s="173"/>
      <c r="SVR46" s="173"/>
      <c r="SVS46" s="173"/>
      <c r="SVT46" s="173"/>
      <c r="SVU46" s="173"/>
      <c r="SVV46" s="173"/>
      <c r="SVW46" s="173"/>
      <c r="SVX46" s="173"/>
      <c r="SVY46" s="173"/>
      <c r="SVZ46" s="173"/>
      <c r="SWA46" s="173"/>
      <c r="SWB46" s="173"/>
      <c r="SWC46" s="173"/>
      <c r="SWD46" s="173"/>
      <c r="SWE46" s="173"/>
      <c r="SWF46" s="173"/>
      <c r="SWG46" s="173"/>
      <c r="SWH46" s="173"/>
      <c r="SWI46" s="173"/>
      <c r="SWJ46" s="173"/>
      <c r="SWK46" s="173"/>
      <c r="SWL46" s="173"/>
      <c r="SWM46" s="173"/>
      <c r="SWN46" s="173"/>
      <c r="SWO46" s="173"/>
      <c r="SWP46" s="173"/>
      <c r="SWQ46" s="173"/>
      <c r="SWR46" s="173"/>
      <c r="SWS46" s="173"/>
      <c r="SWT46" s="173"/>
      <c r="SWU46" s="173"/>
      <c r="SWV46" s="173"/>
      <c r="SWW46" s="173"/>
      <c r="SWX46" s="173"/>
      <c r="SWY46" s="173"/>
      <c r="SWZ46" s="173"/>
      <c r="SXA46" s="173"/>
      <c r="SXB46" s="173"/>
      <c r="SXC46" s="173"/>
      <c r="SXD46" s="173"/>
      <c r="SXE46" s="173"/>
      <c r="SXF46" s="173"/>
      <c r="SXG46" s="173"/>
      <c r="SXH46" s="173"/>
      <c r="SXI46" s="173"/>
      <c r="SXJ46" s="173"/>
      <c r="SXK46" s="173"/>
      <c r="SXL46" s="173"/>
      <c r="SXM46" s="173"/>
      <c r="SXN46" s="173"/>
      <c r="SXO46" s="173"/>
      <c r="SXP46" s="173"/>
      <c r="SXQ46" s="173"/>
      <c r="SXR46" s="173"/>
      <c r="SXS46" s="173"/>
      <c r="SXT46" s="173"/>
      <c r="SXU46" s="173"/>
      <c r="SXV46" s="173"/>
      <c r="SXW46" s="173"/>
      <c r="SXX46" s="173"/>
      <c r="SXY46" s="173"/>
      <c r="SXZ46" s="173"/>
      <c r="SYA46" s="173"/>
      <c r="SYB46" s="173"/>
      <c r="SYC46" s="173"/>
      <c r="SYD46" s="173"/>
      <c r="SYE46" s="173"/>
      <c r="SYF46" s="173"/>
      <c r="SYG46" s="173"/>
      <c r="SYH46" s="173"/>
      <c r="SYI46" s="173"/>
      <c r="SYJ46" s="173"/>
      <c r="SYK46" s="173"/>
      <c r="SYL46" s="173"/>
      <c r="SYM46" s="173"/>
      <c r="SYN46" s="173"/>
      <c r="SYO46" s="173"/>
      <c r="SYP46" s="173"/>
      <c r="SYQ46" s="173"/>
      <c r="SYR46" s="173"/>
      <c r="SYS46" s="173"/>
      <c r="SYT46" s="173"/>
      <c r="SYU46" s="173"/>
      <c r="SYV46" s="173"/>
      <c r="SYW46" s="173"/>
      <c r="SYX46" s="173"/>
      <c r="SYY46" s="173"/>
      <c r="SYZ46" s="173"/>
      <c r="SZA46" s="173"/>
      <c r="SZB46" s="173"/>
      <c r="SZC46" s="173"/>
      <c r="SZD46" s="173"/>
      <c r="SZE46" s="173"/>
      <c r="SZF46" s="173"/>
      <c r="SZG46" s="173"/>
      <c r="SZH46" s="173"/>
      <c r="SZI46" s="173"/>
      <c r="SZJ46" s="173"/>
      <c r="SZK46" s="173"/>
      <c r="SZL46" s="173"/>
      <c r="SZM46" s="173"/>
      <c r="SZN46" s="173"/>
      <c r="SZO46" s="173"/>
      <c r="SZP46" s="173"/>
      <c r="SZQ46" s="173"/>
      <c r="SZR46" s="173"/>
      <c r="SZS46" s="173"/>
      <c r="SZT46" s="173"/>
      <c r="SZU46" s="173"/>
      <c r="SZV46" s="173"/>
      <c r="SZW46" s="173"/>
      <c r="SZX46" s="173"/>
      <c r="SZY46" s="173"/>
      <c r="SZZ46" s="173"/>
      <c r="TAA46" s="173"/>
      <c r="TAB46" s="173"/>
      <c r="TAC46" s="173"/>
      <c r="TAD46" s="173"/>
      <c r="TAE46" s="173"/>
      <c r="TAF46" s="173"/>
      <c r="TAG46" s="173"/>
      <c r="TAH46" s="173"/>
      <c r="TAI46" s="173"/>
      <c r="TAJ46" s="173"/>
      <c r="TAK46" s="173"/>
      <c r="TAL46" s="173"/>
      <c r="TAM46" s="173"/>
      <c r="TAN46" s="173"/>
      <c r="TAO46" s="173"/>
      <c r="TAP46" s="173"/>
      <c r="TAQ46" s="173"/>
      <c r="TAR46" s="173"/>
      <c r="TAS46" s="173"/>
      <c r="TAT46" s="173"/>
      <c r="TAU46" s="173"/>
      <c r="TAV46" s="173"/>
      <c r="TAW46" s="173"/>
      <c r="TAX46" s="173"/>
      <c r="TAY46" s="173"/>
      <c r="TAZ46" s="173"/>
      <c r="TBA46" s="173"/>
      <c r="TBB46" s="173"/>
      <c r="TBC46" s="173"/>
      <c r="TBD46" s="173"/>
      <c r="TBE46" s="173"/>
      <c r="TBF46" s="173"/>
      <c r="TBG46" s="173"/>
      <c r="TBH46" s="173"/>
      <c r="TBI46" s="173"/>
      <c r="TBJ46" s="173"/>
      <c r="TBK46" s="173"/>
      <c r="TBL46" s="173"/>
      <c r="TBM46" s="173"/>
      <c r="TBN46" s="173"/>
      <c r="TBO46" s="173"/>
      <c r="TBP46" s="173"/>
      <c r="TBQ46" s="173"/>
      <c r="TBR46" s="173"/>
      <c r="TBS46" s="173"/>
      <c r="TBT46" s="173"/>
      <c r="TBU46" s="173"/>
      <c r="TBV46" s="173"/>
      <c r="TBW46" s="173"/>
      <c r="TBX46" s="173"/>
      <c r="TBY46" s="173"/>
      <c r="TBZ46" s="173"/>
      <c r="TCA46" s="173"/>
      <c r="TCB46" s="173"/>
      <c r="TCC46" s="173"/>
      <c r="TCD46" s="173"/>
      <c r="TCE46" s="173"/>
      <c r="TCF46" s="173"/>
      <c r="TCG46" s="173"/>
      <c r="TCH46" s="173"/>
      <c r="TCI46" s="173"/>
      <c r="TCJ46" s="173"/>
      <c r="TCK46" s="173"/>
      <c r="TCL46" s="173"/>
      <c r="TCM46" s="173"/>
      <c r="TCN46" s="173"/>
      <c r="TCO46" s="173"/>
      <c r="TCP46" s="173"/>
      <c r="TCQ46" s="173"/>
      <c r="TCR46" s="173"/>
      <c r="TCS46" s="173"/>
      <c r="TCT46" s="173"/>
      <c r="TCU46" s="173"/>
      <c r="TCV46" s="173"/>
      <c r="TCW46" s="173"/>
      <c r="TCX46" s="173"/>
      <c r="TCY46" s="173"/>
      <c r="TCZ46" s="173"/>
      <c r="TDA46" s="173"/>
      <c r="TDB46" s="173"/>
      <c r="TDC46" s="173"/>
      <c r="TDD46" s="173"/>
      <c r="TDE46" s="173"/>
      <c r="TDF46" s="173"/>
      <c r="TDG46" s="173"/>
      <c r="TDH46" s="173"/>
      <c r="TDI46" s="173"/>
      <c r="TDJ46" s="173"/>
      <c r="TDK46" s="173"/>
      <c r="TDL46" s="173"/>
      <c r="TDM46" s="173"/>
      <c r="TDN46" s="173"/>
      <c r="TDO46" s="173"/>
      <c r="TDP46" s="173"/>
      <c r="TDQ46" s="173"/>
      <c r="TDR46" s="173"/>
      <c r="TDS46" s="173"/>
      <c r="TDT46" s="173"/>
      <c r="TDU46" s="173"/>
      <c r="TDV46" s="173"/>
      <c r="TDW46" s="173"/>
      <c r="TDX46" s="173"/>
      <c r="TDY46" s="173"/>
      <c r="TDZ46" s="173"/>
      <c r="TEA46" s="173"/>
      <c r="TEB46" s="173"/>
      <c r="TEC46" s="173"/>
      <c r="TED46" s="173"/>
      <c r="TEE46" s="173"/>
      <c r="TEF46" s="173"/>
      <c r="TEG46" s="173"/>
      <c r="TEH46" s="173"/>
      <c r="TEI46" s="173"/>
      <c r="TEJ46" s="173"/>
      <c r="TEK46" s="173"/>
      <c r="TEL46" s="173"/>
      <c r="TEM46" s="173"/>
      <c r="TEN46" s="173"/>
      <c r="TEO46" s="173"/>
      <c r="TEP46" s="173"/>
      <c r="TEQ46" s="173"/>
      <c r="TER46" s="173"/>
      <c r="TES46" s="173"/>
      <c r="TET46" s="173"/>
      <c r="TEU46" s="173"/>
      <c r="TEV46" s="173"/>
      <c r="TEW46" s="173"/>
      <c r="TEX46" s="173"/>
      <c r="TEY46" s="173"/>
      <c r="TEZ46" s="173"/>
      <c r="TFA46" s="173"/>
      <c r="TFB46" s="173"/>
      <c r="TFC46" s="173"/>
      <c r="TFD46" s="173"/>
      <c r="TFE46" s="173"/>
      <c r="TFF46" s="173"/>
      <c r="TFG46" s="173"/>
      <c r="TFH46" s="173"/>
      <c r="TFI46" s="173"/>
      <c r="TFJ46" s="173"/>
      <c r="TFK46" s="173"/>
      <c r="TFL46" s="173"/>
      <c r="TFM46" s="173"/>
      <c r="TFN46" s="173"/>
      <c r="TFO46" s="173"/>
      <c r="TFP46" s="173"/>
      <c r="TFQ46" s="173"/>
      <c r="TFR46" s="173"/>
      <c r="TFS46" s="173"/>
      <c r="TFT46" s="173"/>
      <c r="TFU46" s="173"/>
      <c r="TFV46" s="173"/>
      <c r="TFW46" s="173"/>
      <c r="TFX46" s="173"/>
      <c r="TFY46" s="173"/>
      <c r="TFZ46" s="173"/>
      <c r="TGA46" s="173"/>
      <c r="TGB46" s="173"/>
      <c r="TGC46" s="173"/>
      <c r="TGD46" s="173"/>
      <c r="TGE46" s="173"/>
      <c r="TGF46" s="173"/>
      <c r="TGG46" s="173"/>
      <c r="TGH46" s="173"/>
      <c r="TGI46" s="173"/>
      <c r="TGJ46" s="173"/>
      <c r="TGK46" s="173"/>
      <c r="TGL46" s="173"/>
      <c r="TGM46" s="173"/>
      <c r="TGN46" s="173"/>
      <c r="TGO46" s="173"/>
      <c r="TGP46" s="173"/>
      <c r="TGQ46" s="173"/>
      <c r="TGR46" s="173"/>
      <c r="TGS46" s="173"/>
      <c r="TGT46" s="173"/>
      <c r="TGU46" s="173"/>
      <c r="TGV46" s="173"/>
      <c r="TGW46" s="173"/>
      <c r="TGX46" s="173"/>
      <c r="TGY46" s="173"/>
      <c r="TGZ46" s="173"/>
      <c r="THA46" s="173"/>
      <c r="THB46" s="173"/>
      <c r="THC46" s="173"/>
      <c r="THD46" s="173"/>
      <c r="THE46" s="173"/>
      <c r="THF46" s="173"/>
      <c r="THG46" s="173"/>
      <c r="THH46" s="173"/>
      <c r="THI46" s="173"/>
      <c r="THJ46" s="173"/>
      <c r="THK46" s="173"/>
      <c r="THL46" s="173"/>
      <c r="THM46" s="173"/>
      <c r="THN46" s="173"/>
      <c r="THO46" s="173"/>
      <c r="THP46" s="173"/>
      <c r="THQ46" s="173"/>
      <c r="THR46" s="173"/>
      <c r="THS46" s="173"/>
      <c r="THT46" s="173"/>
      <c r="THU46" s="173"/>
      <c r="THV46" s="173"/>
      <c r="THW46" s="173"/>
      <c r="THX46" s="173"/>
      <c r="THY46" s="173"/>
      <c r="THZ46" s="173"/>
      <c r="TIA46" s="173"/>
      <c r="TIB46" s="173"/>
      <c r="TIC46" s="173"/>
      <c r="TID46" s="173"/>
      <c r="TIE46" s="173"/>
      <c r="TIF46" s="173"/>
      <c r="TIG46" s="173"/>
      <c r="TIH46" s="173"/>
      <c r="TII46" s="173"/>
      <c r="TIJ46" s="173"/>
      <c r="TIK46" s="173"/>
      <c r="TIL46" s="173"/>
      <c r="TIM46" s="173"/>
      <c r="TIN46" s="173"/>
      <c r="TIO46" s="173"/>
      <c r="TIP46" s="173"/>
      <c r="TIQ46" s="173"/>
      <c r="TIR46" s="173"/>
      <c r="TIS46" s="173"/>
      <c r="TIT46" s="173"/>
      <c r="TIU46" s="173"/>
      <c r="TIV46" s="173"/>
      <c r="TIW46" s="173"/>
      <c r="TIX46" s="173"/>
      <c r="TIY46" s="173"/>
      <c r="TIZ46" s="173"/>
      <c r="TJA46" s="173"/>
      <c r="TJB46" s="173"/>
      <c r="TJC46" s="173"/>
      <c r="TJD46" s="173"/>
      <c r="TJE46" s="173"/>
      <c r="TJF46" s="173"/>
      <c r="TJG46" s="173"/>
      <c r="TJH46" s="173"/>
      <c r="TJI46" s="173"/>
      <c r="TJJ46" s="173"/>
      <c r="TJK46" s="173"/>
      <c r="TJL46" s="173"/>
      <c r="TJM46" s="173"/>
      <c r="TJN46" s="173"/>
      <c r="TJO46" s="173"/>
      <c r="TJP46" s="173"/>
      <c r="TJQ46" s="173"/>
      <c r="TJR46" s="173"/>
      <c r="TJS46" s="173"/>
      <c r="TJT46" s="173"/>
      <c r="TJU46" s="173"/>
      <c r="TJV46" s="173"/>
      <c r="TJW46" s="173"/>
      <c r="TJX46" s="173"/>
      <c r="TJY46" s="173"/>
      <c r="TJZ46" s="173"/>
      <c r="TKA46" s="173"/>
      <c r="TKB46" s="173"/>
      <c r="TKC46" s="173"/>
      <c r="TKD46" s="173"/>
      <c r="TKE46" s="173"/>
      <c r="TKF46" s="173"/>
      <c r="TKG46" s="173"/>
      <c r="TKH46" s="173"/>
      <c r="TKI46" s="173"/>
      <c r="TKJ46" s="173"/>
      <c r="TKK46" s="173"/>
      <c r="TKL46" s="173"/>
      <c r="TKM46" s="173"/>
      <c r="TKN46" s="173"/>
      <c r="TKO46" s="173"/>
      <c r="TKP46" s="173"/>
      <c r="TKQ46" s="173"/>
      <c r="TKR46" s="173"/>
      <c r="TKS46" s="173"/>
      <c r="TKT46" s="173"/>
      <c r="TKU46" s="173"/>
      <c r="TKV46" s="173"/>
      <c r="TKW46" s="173"/>
      <c r="TKX46" s="173"/>
      <c r="TKY46" s="173"/>
      <c r="TKZ46" s="173"/>
      <c r="TLA46" s="173"/>
      <c r="TLB46" s="173"/>
      <c r="TLC46" s="173"/>
      <c r="TLD46" s="173"/>
      <c r="TLE46" s="173"/>
      <c r="TLF46" s="173"/>
      <c r="TLG46" s="173"/>
      <c r="TLH46" s="173"/>
      <c r="TLI46" s="173"/>
      <c r="TLJ46" s="173"/>
      <c r="TLK46" s="173"/>
      <c r="TLL46" s="173"/>
      <c r="TLM46" s="173"/>
      <c r="TLN46" s="173"/>
      <c r="TLO46" s="173"/>
      <c r="TLP46" s="173"/>
      <c r="TLQ46" s="173"/>
      <c r="TLR46" s="173"/>
      <c r="TLS46" s="173"/>
      <c r="TLT46" s="173"/>
      <c r="TLU46" s="173"/>
      <c r="TLV46" s="173"/>
      <c r="TLW46" s="173"/>
      <c r="TLX46" s="173"/>
      <c r="TLY46" s="173"/>
      <c r="TLZ46" s="173"/>
      <c r="TMA46" s="173"/>
      <c r="TMB46" s="173"/>
      <c r="TMC46" s="173"/>
      <c r="TMD46" s="173"/>
      <c r="TME46" s="173"/>
      <c r="TMF46" s="173"/>
      <c r="TMG46" s="173"/>
      <c r="TMH46" s="173"/>
      <c r="TMI46" s="173"/>
      <c r="TMJ46" s="173"/>
      <c r="TMK46" s="173"/>
      <c r="TML46" s="173"/>
      <c r="TMM46" s="173"/>
      <c r="TMN46" s="173"/>
      <c r="TMO46" s="173"/>
      <c r="TMP46" s="173"/>
      <c r="TMQ46" s="173"/>
      <c r="TMR46" s="173"/>
      <c r="TMS46" s="173"/>
      <c r="TMT46" s="173"/>
      <c r="TMU46" s="173"/>
      <c r="TMV46" s="173"/>
      <c r="TMW46" s="173"/>
      <c r="TMX46" s="173"/>
      <c r="TMY46" s="173"/>
      <c r="TMZ46" s="173"/>
      <c r="TNA46" s="173"/>
      <c r="TNB46" s="173"/>
      <c r="TNC46" s="173"/>
      <c r="TND46" s="173"/>
      <c r="TNE46" s="173"/>
      <c r="TNF46" s="173"/>
      <c r="TNG46" s="173"/>
      <c r="TNH46" s="173"/>
      <c r="TNI46" s="173"/>
      <c r="TNJ46" s="173"/>
      <c r="TNK46" s="173"/>
      <c r="TNL46" s="173"/>
      <c r="TNM46" s="173"/>
      <c r="TNN46" s="173"/>
      <c r="TNO46" s="173"/>
      <c r="TNP46" s="173"/>
      <c r="TNQ46" s="173"/>
      <c r="TNR46" s="173"/>
      <c r="TNS46" s="173"/>
      <c r="TNT46" s="173"/>
      <c r="TNU46" s="173"/>
      <c r="TNV46" s="173"/>
      <c r="TNW46" s="173"/>
      <c r="TNX46" s="173"/>
      <c r="TNY46" s="173"/>
      <c r="TNZ46" s="173"/>
      <c r="TOA46" s="173"/>
      <c r="TOB46" s="173"/>
      <c r="TOC46" s="173"/>
      <c r="TOD46" s="173"/>
      <c r="TOE46" s="173"/>
      <c r="TOF46" s="173"/>
      <c r="TOG46" s="173"/>
      <c r="TOH46" s="173"/>
      <c r="TOI46" s="173"/>
      <c r="TOJ46" s="173"/>
      <c r="TOK46" s="173"/>
      <c r="TOL46" s="173"/>
      <c r="TOM46" s="173"/>
      <c r="TON46" s="173"/>
      <c r="TOO46" s="173"/>
      <c r="TOP46" s="173"/>
      <c r="TOQ46" s="173"/>
      <c r="TOR46" s="173"/>
      <c r="TOS46" s="173"/>
      <c r="TOT46" s="173"/>
      <c r="TOU46" s="173"/>
      <c r="TOV46" s="173"/>
      <c r="TOW46" s="173"/>
      <c r="TOX46" s="173"/>
      <c r="TOY46" s="173"/>
      <c r="TOZ46" s="173"/>
      <c r="TPA46" s="173"/>
      <c r="TPB46" s="173"/>
      <c r="TPC46" s="173"/>
      <c r="TPD46" s="173"/>
      <c r="TPE46" s="173"/>
      <c r="TPF46" s="173"/>
      <c r="TPG46" s="173"/>
      <c r="TPH46" s="173"/>
      <c r="TPI46" s="173"/>
      <c r="TPJ46" s="173"/>
      <c r="TPK46" s="173"/>
      <c r="TPL46" s="173"/>
      <c r="TPM46" s="173"/>
      <c r="TPN46" s="173"/>
      <c r="TPO46" s="173"/>
      <c r="TPP46" s="173"/>
      <c r="TPQ46" s="173"/>
      <c r="TPR46" s="173"/>
      <c r="TPS46" s="173"/>
      <c r="TPT46" s="173"/>
      <c r="TPU46" s="173"/>
      <c r="TPV46" s="173"/>
      <c r="TPW46" s="173"/>
      <c r="TPX46" s="173"/>
      <c r="TPY46" s="173"/>
      <c r="TPZ46" s="173"/>
      <c r="TQA46" s="173"/>
      <c r="TQB46" s="173"/>
      <c r="TQC46" s="173"/>
      <c r="TQD46" s="173"/>
      <c r="TQE46" s="173"/>
      <c r="TQF46" s="173"/>
      <c r="TQG46" s="173"/>
      <c r="TQH46" s="173"/>
      <c r="TQI46" s="173"/>
      <c r="TQJ46" s="173"/>
      <c r="TQK46" s="173"/>
      <c r="TQL46" s="173"/>
      <c r="TQM46" s="173"/>
      <c r="TQN46" s="173"/>
      <c r="TQO46" s="173"/>
      <c r="TQP46" s="173"/>
      <c r="TQQ46" s="173"/>
      <c r="TQR46" s="173"/>
      <c r="TQS46" s="173"/>
      <c r="TQT46" s="173"/>
      <c r="TQU46" s="173"/>
      <c r="TQV46" s="173"/>
      <c r="TQW46" s="173"/>
      <c r="TQX46" s="173"/>
      <c r="TQY46" s="173"/>
      <c r="TQZ46" s="173"/>
      <c r="TRA46" s="173"/>
      <c r="TRB46" s="173"/>
      <c r="TRC46" s="173"/>
      <c r="TRD46" s="173"/>
      <c r="TRE46" s="173"/>
      <c r="TRF46" s="173"/>
      <c r="TRG46" s="173"/>
      <c r="TRH46" s="173"/>
      <c r="TRI46" s="173"/>
      <c r="TRJ46" s="173"/>
      <c r="TRK46" s="173"/>
      <c r="TRL46" s="173"/>
      <c r="TRM46" s="173"/>
      <c r="TRN46" s="173"/>
      <c r="TRO46" s="173"/>
      <c r="TRP46" s="173"/>
      <c r="TRQ46" s="173"/>
      <c r="TRR46" s="173"/>
      <c r="TRS46" s="173"/>
      <c r="TRT46" s="173"/>
      <c r="TRU46" s="173"/>
      <c r="TRV46" s="173"/>
      <c r="TRW46" s="173"/>
      <c r="TRX46" s="173"/>
      <c r="TRY46" s="173"/>
      <c r="TRZ46" s="173"/>
      <c r="TSA46" s="173"/>
      <c r="TSB46" s="173"/>
      <c r="TSC46" s="173"/>
      <c r="TSD46" s="173"/>
      <c r="TSE46" s="173"/>
      <c r="TSF46" s="173"/>
      <c r="TSG46" s="173"/>
      <c r="TSH46" s="173"/>
      <c r="TSI46" s="173"/>
      <c r="TSJ46" s="173"/>
      <c r="TSK46" s="173"/>
      <c r="TSL46" s="173"/>
      <c r="TSM46" s="173"/>
      <c r="TSN46" s="173"/>
      <c r="TSO46" s="173"/>
      <c r="TSP46" s="173"/>
      <c r="TSQ46" s="173"/>
      <c r="TSR46" s="173"/>
      <c r="TSS46" s="173"/>
      <c r="TST46" s="173"/>
      <c r="TSU46" s="173"/>
      <c r="TSV46" s="173"/>
      <c r="TSW46" s="173"/>
      <c r="TSX46" s="173"/>
      <c r="TSY46" s="173"/>
      <c r="TSZ46" s="173"/>
      <c r="TTA46" s="173"/>
      <c r="TTB46" s="173"/>
      <c r="TTC46" s="173"/>
      <c r="TTD46" s="173"/>
      <c r="TTE46" s="173"/>
      <c r="TTF46" s="173"/>
      <c r="TTG46" s="173"/>
      <c r="TTH46" s="173"/>
      <c r="TTI46" s="173"/>
      <c r="TTJ46" s="173"/>
      <c r="TTK46" s="173"/>
      <c r="TTL46" s="173"/>
      <c r="TTM46" s="173"/>
      <c r="TTN46" s="173"/>
      <c r="TTO46" s="173"/>
      <c r="TTP46" s="173"/>
      <c r="TTQ46" s="173"/>
      <c r="TTR46" s="173"/>
      <c r="TTS46" s="173"/>
      <c r="TTT46" s="173"/>
      <c r="TTU46" s="173"/>
      <c r="TTV46" s="173"/>
      <c r="TTW46" s="173"/>
      <c r="TTX46" s="173"/>
      <c r="TTY46" s="173"/>
      <c r="TTZ46" s="173"/>
      <c r="TUA46" s="173"/>
      <c r="TUB46" s="173"/>
      <c r="TUC46" s="173"/>
      <c r="TUD46" s="173"/>
      <c r="TUE46" s="173"/>
      <c r="TUF46" s="173"/>
      <c r="TUG46" s="173"/>
      <c r="TUH46" s="173"/>
      <c r="TUI46" s="173"/>
      <c r="TUJ46" s="173"/>
      <c r="TUK46" s="173"/>
      <c r="TUL46" s="173"/>
      <c r="TUM46" s="173"/>
      <c r="TUN46" s="173"/>
      <c r="TUO46" s="173"/>
      <c r="TUP46" s="173"/>
      <c r="TUQ46" s="173"/>
      <c r="TUR46" s="173"/>
      <c r="TUS46" s="173"/>
      <c r="TUT46" s="173"/>
      <c r="TUU46" s="173"/>
      <c r="TUV46" s="173"/>
      <c r="TUW46" s="173"/>
      <c r="TUX46" s="173"/>
      <c r="TUY46" s="173"/>
      <c r="TUZ46" s="173"/>
      <c r="TVA46" s="173"/>
      <c r="TVB46" s="173"/>
      <c r="TVC46" s="173"/>
      <c r="TVD46" s="173"/>
      <c r="TVE46" s="173"/>
      <c r="TVF46" s="173"/>
      <c r="TVG46" s="173"/>
      <c r="TVH46" s="173"/>
      <c r="TVI46" s="173"/>
      <c r="TVJ46" s="173"/>
      <c r="TVK46" s="173"/>
      <c r="TVL46" s="173"/>
      <c r="TVM46" s="173"/>
      <c r="TVN46" s="173"/>
      <c r="TVO46" s="173"/>
      <c r="TVP46" s="173"/>
      <c r="TVQ46" s="173"/>
      <c r="TVR46" s="173"/>
      <c r="TVS46" s="173"/>
      <c r="TVT46" s="173"/>
      <c r="TVU46" s="173"/>
      <c r="TVV46" s="173"/>
      <c r="TVW46" s="173"/>
      <c r="TVX46" s="173"/>
      <c r="TVY46" s="173"/>
      <c r="TVZ46" s="173"/>
      <c r="TWA46" s="173"/>
      <c r="TWB46" s="173"/>
      <c r="TWC46" s="173"/>
      <c r="TWD46" s="173"/>
      <c r="TWE46" s="173"/>
      <c r="TWF46" s="173"/>
      <c r="TWG46" s="173"/>
      <c r="TWH46" s="173"/>
      <c r="TWI46" s="173"/>
      <c r="TWJ46" s="173"/>
      <c r="TWK46" s="173"/>
      <c r="TWL46" s="173"/>
      <c r="TWM46" s="173"/>
      <c r="TWN46" s="173"/>
      <c r="TWO46" s="173"/>
      <c r="TWP46" s="173"/>
      <c r="TWQ46" s="173"/>
      <c r="TWR46" s="173"/>
      <c r="TWS46" s="173"/>
      <c r="TWT46" s="173"/>
      <c r="TWU46" s="173"/>
      <c r="TWV46" s="173"/>
      <c r="TWW46" s="173"/>
      <c r="TWX46" s="173"/>
      <c r="TWY46" s="173"/>
      <c r="TWZ46" s="173"/>
      <c r="TXA46" s="173"/>
      <c r="TXB46" s="173"/>
      <c r="TXC46" s="173"/>
      <c r="TXD46" s="173"/>
      <c r="TXE46" s="173"/>
      <c r="TXF46" s="173"/>
      <c r="TXG46" s="173"/>
      <c r="TXH46" s="173"/>
      <c r="TXI46" s="173"/>
      <c r="TXJ46" s="173"/>
      <c r="TXK46" s="173"/>
      <c r="TXL46" s="173"/>
      <c r="TXM46" s="173"/>
      <c r="TXN46" s="173"/>
      <c r="TXO46" s="173"/>
      <c r="TXP46" s="173"/>
      <c r="TXQ46" s="173"/>
      <c r="TXR46" s="173"/>
      <c r="TXS46" s="173"/>
      <c r="TXT46" s="173"/>
      <c r="TXU46" s="173"/>
      <c r="TXV46" s="173"/>
      <c r="TXW46" s="173"/>
      <c r="TXX46" s="173"/>
      <c r="TXY46" s="173"/>
      <c r="TXZ46" s="173"/>
      <c r="TYA46" s="173"/>
      <c r="TYB46" s="173"/>
      <c r="TYC46" s="173"/>
      <c r="TYD46" s="173"/>
      <c r="TYE46" s="173"/>
      <c r="TYF46" s="173"/>
      <c r="TYG46" s="173"/>
      <c r="TYH46" s="173"/>
      <c r="TYI46" s="173"/>
      <c r="TYJ46" s="173"/>
      <c r="TYK46" s="173"/>
      <c r="TYL46" s="173"/>
      <c r="TYM46" s="173"/>
      <c r="TYN46" s="173"/>
      <c r="TYO46" s="173"/>
      <c r="TYP46" s="173"/>
      <c r="TYQ46" s="173"/>
      <c r="TYR46" s="173"/>
      <c r="TYS46" s="173"/>
      <c r="TYT46" s="173"/>
      <c r="TYU46" s="173"/>
      <c r="TYV46" s="173"/>
      <c r="TYW46" s="173"/>
      <c r="TYX46" s="173"/>
      <c r="TYY46" s="173"/>
      <c r="TYZ46" s="173"/>
      <c r="TZA46" s="173"/>
      <c r="TZB46" s="173"/>
      <c r="TZC46" s="173"/>
      <c r="TZD46" s="173"/>
      <c r="TZE46" s="173"/>
      <c r="TZF46" s="173"/>
      <c r="TZG46" s="173"/>
      <c r="TZH46" s="173"/>
      <c r="TZI46" s="173"/>
      <c r="TZJ46" s="173"/>
      <c r="TZK46" s="173"/>
      <c r="TZL46" s="173"/>
      <c r="TZM46" s="173"/>
      <c r="TZN46" s="173"/>
      <c r="TZO46" s="173"/>
      <c r="TZP46" s="173"/>
      <c r="TZQ46" s="173"/>
      <c r="TZR46" s="173"/>
      <c r="TZS46" s="173"/>
      <c r="TZT46" s="173"/>
      <c r="TZU46" s="173"/>
      <c r="TZV46" s="173"/>
      <c r="TZW46" s="173"/>
      <c r="TZX46" s="173"/>
      <c r="TZY46" s="173"/>
      <c r="TZZ46" s="173"/>
      <c r="UAA46" s="173"/>
      <c r="UAB46" s="173"/>
      <c r="UAC46" s="173"/>
      <c r="UAD46" s="173"/>
      <c r="UAE46" s="173"/>
      <c r="UAF46" s="173"/>
      <c r="UAG46" s="173"/>
      <c r="UAH46" s="173"/>
      <c r="UAI46" s="173"/>
      <c r="UAJ46" s="173"/>
      <c r="UAK46" s="173"/>
      <c r="UAL46" s="173"/>
      <c r="UAM46" s="173"/>
      <c r="UAN46" s="173"/>
      <c r="UAO46" s="173"/>
      <c r="UAP46" s="173"/>
      <c r="UAQ46" s="173"/>
      <c r="UAR46" s="173"/>
      <c r="UAS46" s="173"/>
      <c r="UAT46" s="173"/>
      <c r="UAU46" s="173"/>
      <c r="UAV46" s="173"/>
      <c r="UAW46" s="173"/>
      <c r="UAX46" s="173"/>
      <c r="UAY46" s="173"/>
      <c r="UAZ46" s="173"/>
      <c r="UBA46" s="173"/>
      <c r="UBB46" s="173"/>
      <c r="UBC46" s="173"/>
      <c r="UBD46" s="173"/>
      <c r="UBE46" s="173"/>
      <c r="UBF46" s="173"/>
      <c r="UBG46" s="173"/>
      <c r="UBH46" s="173"/>
      <c r="UBI46" s="173"/>
      <c r="UBJ46" s="173"/>
      <c r="UBK46" s="173"/>
      <c r="UBL46" s="173"/>
      <c r="UBM46" s="173"/>
      <c r="UBN46" s="173"/>
      <c r="UBO46" s="173"/>
      <c r="UBP46" s="173"/>
      <c r="UBQ46" s="173"/>
      <c r="UBR46" s="173"/>
      <c r="UBS46" s="173"/>
      <c r="UBT46" s="173"/>
      <c r="UBU46" s="173"/>
      <c r="UBV46" s="173"/>
      <c r="UBW46" s="173"/>
      <c r="UBX46" s="173"/>
      <c r="UBY46" s="173"/>
      <c r="UBZ46" s="173"/>
      <c r="UCA46" s="173"/>
      <c r="UCB46" s="173"/>
      <c r="UCC46" s="173"/>
      <c r="UCD46" s="173"/>
      <c r="UCE46" s="173"/>
      <c r="UCF46" s="173"/>
      <c r="UCG46" s="173"/>
      <c r="UCH46" s="173"/>
      <c r="UCI46" s="173"/>
      <c r="UCJ46" s="173"/>
      <c r="UCK46" s="173"/>
      <c r="UCL46" s="173"/>
      <c r="UCM46" s="173"/>
      <c r="UCN46" s="173"/>
      <c r="UCO46" s="173"/>
      <c r="UCP46" s="173"/>
      <c r="UCQ46" s="173"/>
      <c r="UCR46" s="173"/>
      <c r="UCS46" s="173"/>
      <c r="UCT46" s="173"/>
      <c r="UCU46" s="173"/>
      <c r="UCV46" s="173"/>
      <c r="UCW46" s="173"/>
      <c r="UCX46" s="173"/>
      <c r="UCY46" s="173"/>
      <c r="UCZ46" s="173"/>
      <c r="UDA46" s="173"/>
      <c r="UDB46" s="173"/>
      <c r="UDC46" s="173"/>
      <c r="UDD46" s="173"/>
      <c r="UDE46" s="173"/>
      <c r="UDF46" s="173"/>
      <c r="UDG46" s="173"/>
      <c r="UDH46" s="173"/>
      <c r="UDI46" s="173"/>
      <c r="UDJ46" s="173"/>
      <c r="UDK46" s="173"/>
      <c r="UDL46" s="173"/>
      <c r="UDM46" s="173"/>
      <c r="UDN46" s="173"/>
      <c r="UDO46" s="173"/>
      <c r="UDP46" s="173"/>
      <c r="UDQ46" s="173"/>
      <c r="UDR46" s="173"/>
      <c r="UDS46" s="173"/>
      <c r="UDT46" s="173"/>
      <c r="UDU46" s="173"/>
      <c r="UDV46" s="173"/>
      <c r="UDW46" s="173"/>
      <c r="UDX46" s="173"/>
      <c r="UDY46" s="173"/>
      <c r="UDZ46" s="173"/>
      <c r="UEA46" s="173"/>
      <c r="UEB46" s="173"/>
      <c r="UEC46" s="173"/>
      <c r="UED46" s="173"/>
      <c r="UEE46" s="173"/>
      <c r="UEF46" s="173"/>
      <c r="UEG46" s="173"/>
      <c r="UEH46" s="173"/>
      <c r="UEI46" s="173"/>
      <c r="UEJ46" s="173"/>
      <c r="UEK46" s="173"/>
      <c r="UEL46" s="173"/>
      <c r="UEM46" s="173"/>
      <c r="UEN46" s="173"/>
      <c r="UEO46" s="173"/>
      <c r="UEP46" s="173"/>
      <c r="UEQ46" s="173"/>
      <c r="UER46" s="173"/>
      <c r="UES46" s="173"/>
      <c r="UET46" s="173"/>
      <c r="UEU46" s="173"/>
      <c r="UEV46" s="173"/>
      <c r="UEW46" s="173"/>
      <c r="UEX46" s="173"/>
      <c r="UEY46" s="173"/>
      <c r="UEZ46" s="173"/>
      <c r="UFA46" s="173"/>
      <c r="UFB46" s="173"/>
      <c r="UFC46" s="173"/>
      <c r="UFD46" s="173"/>
      <c r="UFE46" s="173"/>
      <c r="UFF46" s="173"/>
      <c r="UFG46" s="173"/>
      <c r="UFH46" s="173"/>
      <c r="UFI46" s="173"/>
      <c r="UFJ46" s="173"/>
      <c r="UFK46" s="173"/>
      <c r="UFL46" s="173"/>
      <c r="UFM46" s="173"/>
      <c r="UFN46" s="173"/>
      <c r="UFO46" s="173"/>
      <c r="UFP46" s="173"/>
      <c r="UFQ46" s="173"/>
      <c r="UFR46" s="173"/>
      <c r="UFS46" s="173"/>
      <c r="UFT46" s="173"/>
      <c r="UFU46" s="173"/>
      <c r="UFV46" s="173"/>
      <c r="UFW46" s="173"/>
      <c r="UFX46" s="173"/>
      <c r="UFY46" s="173"/>
      <c r="UFZ46" s="173"/>
      <c r="UGA46" s="173"/>
      <c r="UGB46" s="173"/>
      <c r="UGC46" s="173"/>
      <c r="UGD46" s="173"/>
      <c r="UGE46" s="173"/>
      <c r="UGF46" s="173"/>
      <c r="UGG46" s="173"/>
      <c r="UGH46" s="173"/>
      <c r="UGI46" s="173"/>
      <c r="UGJ46" s="173"/>
      <c r="UGK46" s="173"/>
      <c r="UGL46" s="173"/>
      <c r="UGM46" s="173"/>
      <c r="UGN46" s="173"/>
      <c r="UGO46" s="173"/>
      <c r="UGP46" s="173"/>
      <c r="UGQ46" s="173"/>
      <c r="UGR46" s="173"/>
      <c r="UGS46" s="173"/>
      <c r="UGT46" s="173"/>
      <c r="UGU46" s="173"/>
      <c r="UGV46" s="173"/>
      <c r="UGW46" s="173"/>
      <c r="UGX46" s="173"/>
      <c r="UGY46" s="173"/>
      <c r="UGZ46" s="173"/>
      <c r="UHA46" s="173"/>
      <c r="UHB46" s="173"/>
      <c r="UHC46" s="173"/>
      <c r="UHD46" s="173"/>
      <c r="UHE46" s="173"/>
      <c r="UHF46" s="173"/>
      <c r="UHG46" s="173"/>
      <c r="UHH46" s="173"/>
      <c r="UHI46" s="173"/>
      <c r="UHJ46" s="173"/>
      <c r="UHK46" s="173"/>
      <c r="UHL46" s="173"/>
      <c r="UHM46" s="173"/>
      <c r="UHN46" s="173"/>
      <c r="UHO46" s="173"/>
      <c r="UHP46" s="173"/>
      <c r="UHQ46" s="173"/>
      <c r="UHR46" s="173"/>
      <c r="UHS46" s="173"/>
      <c r="UHT46" s="173"/>
      <c r="UHU46" s="173"/>
      <c r="UHV46" s="173"/>
      <c r="UHW46" s="173"/>
      <c r="UHX46" s="173"/>
      <c r="UHY46" s="173"/>
      <c r="UHZ46" s="173"/>
      <c r="UIA46" s="173"/>
      <c r="UIB46" s="173"/>
      <c r="UIC46" s="173"/>
      <c r="UID46" s="173"/>
      <c r="UIE46" s="173"/>
      <c r="UIF46" s="173"/>
      <c r="UIG46" s="173"/>
      <c r="UIH46" s="173"/>
      <c r="UII46" s="173"/>
      <c r="UIJ46" s="173"/>
      <c r="UIK46" s="173"/>
      <c r="UIL46" s="173"/>
      <c r="UIM46" s="173"/>
      <c r="UIN46" s="173"/>
      <c r="UIO46" s="173"/>
      <c r="UIP46" s="173"/>
      <c r="UIQ46" s="173"/>
      <c r="UIR46" s="173"/>
      <c r="UIS46" s="173"/>
      <c r="UIT46" s="173"/>
      <c r="UIU46" s="173"/>
      <c r="UIV46" s="173"/>
      <c r="UIW46" s="173"/>
      <c r="UIX46" s="173"/>
      <c r="UIY46" s="173"/>
      <c r="UIZ46" s="173"/>
      <c r="UJA46" s="173"/>
      <c r="UJB46" s="173"/>
      <c r="UJC46" s="173"/>
      <c r="UJD46" s="173"/>
      <c r="UJE46" s="173"/>
      <c r="UJF46" s="173"/>
      <c r="UJG46" s="173"/>
      <c r="UJH46" s="173"/>
      <c r="UJI46" s="173"/>
      <c r="UJJ46" s="173"/>
      <c r="UJK46" s="173"/>
      <c r="UJL46" s="173"/>
      <c r="UJM46" s="173"/>
      <c r="UJN46" s="173"/>
      <c r="UJO46" s="173"/>
      <c r="UJP46" s="173"/>
      <c r="UJQ46" s="173"/>
      <c r="UJR46" s="173"/>
      <c r="UJS46" s="173"/>
      <c r="UJT46" s="173"/>
      <c r="UJU46" s="173"/>
      <c r="UJV46" s="173"/>
      <c r="UJW46" s="173"/>
      <c r="UJX46" s="173"/>
      <c r="UJY46" s="173"/>
      <c r="UJZ46" s="173"/>
      <c r="UKA46" s="173"/>
      <c r="UKB46" s="173"/>
      <c r="UKC46" s="173"/>
      <c r="UKD46" s="173"/>
      <c r="UKE46" s="173"/>
      <c r="UKF46" s="173"/>
      <c r="UKG46" s="173"/>
      <c r="UKH46" s="173"/>
      <c r="UKI46" s="173"/>
      <c r="UKJ46" s="173"/>
      <c r="UKK46" s="173"/>
      <c r="UKL46" s="173"/>
      <c r="UKM46" s="173"/>
      <c r="UKN46" s="173"/>
      <c r="UKO46" s="173"/>
      <c r="UKP46" s="173"/>
      <c r="UKQ46" s="173"/>
      <c r="UKR46" s="173"/>
      <c r="UKS46" s="173"/>
      <c r="UKT46" s="173"/>
      <c r="UKU46" s="173"/>
      <c r="UKV46" s="173"/>
      <c r="UKW46" s="173"/>
      <c r="UKX46" s="173"/>
      <c r="UKY46" s="173"/>
      <c r="UKZ46" s="173"/>
      <c r="ULA46" s="173"/>
      <c r="ULB46" s="173"/>
      <c r="ULC46" s="173"/>
      <c r="ULD46" s="173"/>
      <c r="ULE46" s="173"/>
      <c r="ULF46" s="173"/>
      <c r="ULG46" s="173"/>
      <c r="ULH46" s="173"/>
      <c r="ULI46" s="173"/>
      <c r="ULJ46" s="173"/>
      <c r="ULK46" s="173"/>
      <c r="ULL46" s="173"/>
      <c r="ULM46" s="173"/>
      <c r="ULN46" s="173"/>
      <c r="ULO46" s="173"/>
      <c r="ULP46" s="173"/>
      <c r="ULQ46" s="173"/>
      <c r="ULR46" s="173"/>
      <c r="ULS46" s="173"/>
      <c r="ULT46" s="173"/>
      <c r="ULU46" s="173"/>
      <c r="ULV46" s="173"/>
      <c r="ULW46" s="173"/>
      <c r="ULX46" s="173"/>
      <c r="ULY46" s="173"/>
      <c r="ULZ46" s="173"/>
      <c r="UMA46" s="173"/>
      <c r="UMB46" s="173"/>
      <c r="UMC46" s="173"/>
      <c r="UMD46" s="173"/>
      <c r="UME46" s="173"/>
      <c r="UMF46" s="173"/>
      <c r="UMG46" s="173"/>
      <c r="UMH46" s="173"/>
      <c r="UMI46" s="173"/>
      <c r="UMJ46" s="173"/>
      <c r="UMK46" s="173"/>
      <c r="UML46" s="173"/>
      <c r="UMM46" s="173"/>
      <c r="UMN46" s="173"/>
      <c r="UMO46" s="173"/>
      <c r="UMP46" s="173"/>
      <c r="UMQ46" s="173"/>
      <c r="UMR46" s="173"/>
      <c r="UMS46" s="173"/>
      <c r="UMT46" s="173"/>
      <c r="UMU46" s="173"/>
      <c r="UMV46" s="173"/>
      <c r="UMW46" s="173"/>
      <c r="UMX46" s="173"/>
      <c r="UMY46" s="173"/>
      <c r="UMZ46" s="173"/>
      <c r="UNA46" s="173"/>
      <c r="UNB46" s="173"/>
      <c r="UNC46" s="173"/>
      <c r="UND46" s="173"/>
      <c r="UNE46" s="173"/>
      <c r="UNF46" s="173"/>
      <c r="UNG46" s="173"/>
      <c r="UNH46" s="173"/>
      <c r="UNI46" s="173"/>
      <c r="UNJ46" s="173"/>
      <c r="UNK46" s="173"/>
      <c r="UNL46" s="173"/>
      <c r="UNM46" s="173"/>
      <c r="UNN46" s="173"/>
      <c r="UNO46" s="173"/>
      <c r="UNP46" s="173"/>
      <c r="UNQ46" s="173"/>
      <c r="UNR46" s="173"/>
      <c r="UNS46" s="173"/>
      <c r="UNT46" s="173"/>
      <c r="UNU46" s="173"/>
      <c r="UNV46" s="173"/>
      <c r="UNW46" s="173"/>
      <c r="UNX46" s="173"/>
      <c r="UNY46" s="173"/>
      <c r="UNZ46" s="173"/>
      <c r="UOA46" s="173"/>
      <c r="UOB46" s="173"/>
      <c r="UOC46" s="173"/>
      <c r="UOD46" s="173"/>
      <c r="UOE46" s="173"/>
      <c r="UOF46" s="173"/>
      <c r="UOG46" s="173"/>
      <c r="UOH46" s="173"/>
      <c r="UOI46" s="173"/>
      <c r="UOJ46" s="173"/>
      <c r="UOK46" s="173"/>
      <c r="UOL46" s="173"/>
      <c r="UOM46" s="173"/>
      <c r="UON46" s="173"/>
      <c r="UOO46" s="173"/>
      <c r="UOP46" s="173"/>
      <c r="UOQ46" s="173"/>
      <c r="UOR46" s="173"/>
      <c r="UOS46" s="173"/>
      <c r="UOT46" s="173"/>
      <c r="UOU46" s="173"/>
      <c r="UOV46" s="173"/>
      <c r="UOW46" s="173"/>
      <c r="UOX46" s="173"/>
      <c r="UOY46" s="173"/>
      <c r="UOZ46" s="173"/>
      <c r="UPA46" s="173"/>
      <c r="UPB46" s="173"/>
      <c r="UPC46" s="173"/>
      <c r="UPD46" s="173"/>
      <c r="UPE46" s="173"/>
      <c r="UPF46" s="173"/>
      <c r="UPG46" s="173"/>
      <c r="UPH46" s="173"/>
      <c r="UPI46" s="173"/>
      <c r="UPJ46" s="173"/>
      <c r="UPK46" s="173"/>
      <c r="UPL46" s="173"/>
      <c r="UPM46" s="173"/>
      <c r="UPN46" s="173"/>
      <c r="UPO46" s="173"/>
      <c r="UPP46" s="173"/>
      <c r="UPQ46" s="173"/>
      <c r="UPR46" s="173"/>
      <c r="UPS46" s="173"/>
      <c r="UPT46" s="173"/>
      <c r="UPU46" s="173"/>
      <c r="UPV46" s="173"/>
      <c r="UPW46" s="173"/>
      <c r="UPX46" s="173"/>
      <c r="UPY46" s="173"/>
      <c r="UPZ46" s="173"/>
      <c r="UQA46" s="173"/>
      <c r="UQB46" s="173"/>
      <c r="UQC46" s="173"/>
      <c r="UQD46" s="173"/>
      <c r="UQE46" s="173"/>
      <c r="UQF46" s="173"/>
      <c r="UQG46" s="173"/>
      <c r="UQH46" s="173"/>
      <c r="UQI46" s="173"/>
      <c r="UQJ46" s="173"/>
      <c r="UQK46" s="173"/>
      <c r="UQL46" s="173"/>
      <c r="UQM46" s="173"/>
      <c r="UQN46" s="173"/>
      <c r="UQO46" s="173"/>
      <c r="UQP46" s="173"/>
      <c r="UQQ46" s="173"/>
      <c r="UQR46" s="173"/>
      <c r="UQS46" s="173"/>
      <c r="UQT46" s="173"/>
      <c r="UQU46" s="173"/>
      <c r="UQV46" s="173"/>
      <c r="UQW46" s="173"/>
      <c r="UQX46" s="173"/>
      <c r="UQY46" s="173"/>
      <c r="UQZ46" s="173"/>
      <c r="URA46" s="173"/>
      <c r="URB46" s="173"/>
      <c r="URC46" s="173"/>
      <c r="URD46" s="173"/>
      <c r="URE46" s="173"/>
      <c r="URF46" s="173"/>
      <c r="URG46" s="173"/>
      <c r="URH46" s="173"/>
      <c r="URI46" s="173"/>
      <c r="URJ46" s="173"/>
      <c r="URK46" s="173"/>
      <c r="URL46" s="173"/>
      <c r="URM46" s="173"/>
      <c r="URN46" s="173"/>
      <c r="URO46" s="173"/>
      <c r="URP46" s="173"/>
      <c r="URQ46" s="173"/>
      <c r="URR46" s="173"/>
      <c r="URS46" s="173"/>
      <c r="URT46" s="173"/>
      <c r="URU46" s="173"/>
      <c r="URV46" s="173"/>
      <c r="URW46" s="173"/>
      <c r="URX46" s="173"/>
      <c r="URY46" s="173"/>
      <c r="URZ46" s="173"/>
      <c r="USA46" s="173"/>
      <c r="USB46" s="173"/>
      <c r="USC46" s="173"/>
      <c r="USD46" s="173"/>
      <c r="USE46" s="173"/>
      <c r="USF46" s="173"/>
      <c r="USG46" s="173"/>
      <c r="USH46" s="173"/>
      <c r="USI46" s="173"/>
      <c r="USJ46" s="173"/>
      <c r="USK46" s="173"/>
      <c r="USL46" s="173"/>
      <c r="USM46" s="173"/>
      <c r="USN46" s="173"/>
      <c r="USO46" s="173"/>
      <c r="USP46" s="173"/>
      <c r="USQ46" s="173"/>
      <c r="USR46" s="173"/>
      <c r="USS46" s="173"/>
      <c r="UST46" s="173"/>
      <c r="USU46" s="173"/>
      <c r="USV46" s="173"/>
      <c r="USW46" s="173"/>
      <c r="USX46" s="173"/>
      <c r="USY46" s="173"/>
      <c r="USZ46" s="173"/>
      <c r="UTA46" s="173"/>
      <c r="UTB46" s="173"/>
      <c r="UTC46" s="173"/>
      <c r="UTD46" s="173"/>
      <c r="UTE46" s="173"/>
      <c r="UTF46" s="173"/>
      <c r="UTG46" s="173"/>
      <c r="UTH46" s="173"/>
      <c r="UTI46" s="173"/>
      <c r="UTJ46" s="173"/>
      <c r="UTK46" s="173"/>
      <c r="UTL46" s="173"/>
      <c r="UTM46" s="173"/>
      <c r="UTN46" s="173"/>
      <c r="UTO46" s="173"/>
      <c r="UTP46" s="173"/>
      <c r="UTQ46" s="173"/>
      <c r="UTR46" s="173"/>
      <c r="UTS46" s="173"/>
      <c r="UTT46" s="173"/>
      <c r="UTU46" s="173"/>
      <c r="UTV46" s="173"/>
      <c r="UTW46" s="173"/>
      <c r="UTX46" s="173"/>
      <c r="UTY46" s="173"/>
      <c r="UTZ46" s="173"/>
      <c r="UUA46" s="173"/>
      <c r="UUB46" s="173"/>
      <c r="UUC46" s="173"/>
      <c r="UUD46" s="173"/>
      <c r="UUE46" s="173"/>
      <c r="UUF46" s="173"/>
      <c r="UUG46" s="173"/>
      <c r="UUH46" s="173"/>
      <c r="UUI46" s="173"/>
      <c r="UUJ46" s="173"/>
      <c r="UUK46" s="173"/>
      <c r="UUL46" s="173"/>
      <c r="UUM46" s="173"/>
      <c r="UUN46" s="173"/>
      <c r="UUO46" s="173"/>
      <c r="UUP46" s="173"/>
      <c r="UUQ46" s="173"/>
      <c r="UUR46" s="173"/>
      <c r="UUS46" s="173"/>
      <c r="UUT46" s="173"/>
      <c r="UUU46" s="173"/>
      <c r="UUV46" s="173"/>
      <c r="UUW46" s="173"/>
      <c r="UUX46" s="173"/>
      <c r="UUY46" s="173"/>
      <c r="UUZ46" s="173"/>
      <c r="UVA46" s="173"/>
      <c r="UVB46" s="173"/>
      <c r="UVC46" s="173"/>
      <c r="UVD46" s="173"/>
      <c r="UVE46" s="173"/>
      <c r="UVF46" s="173"/>
      <c r="UVG46" s="173"/>
      <c r="UVH46" s="173"/>
      <c r="UVI46" s="173"/>
      <c r="UVJ46" s="173"/>
      <c r="UVK46" s="173"/>
      <c r="UVL46" s="173"/>
      <c r="UVM46" s="173"/>
      <c r="UVN46" s="173"/>
      <c r="UVO46" s="173"/>
      <c r="UVP46" s="173"/>
      <c r="UVQ46" s="173"/>
      <c r="UVR46" s="173"/>
      <c r="UVS46" s="173"/>
      <c r="UVT46" s="173"/>
      <c r="UVU46" s="173"/>
      <c r="UVV46" s="173"/>
      <c r="UVW46" s="173"/>
      <c r="UVX46" s="173"/>
      <c r="UVY46" s="173"/>
      <c r="UVZ46" s="173"/>
      <c r="UWA46" s="173"/>
      <c r="UWB46" s="173"/>
      <c r="UWC46" s="173"/>
      <c r="UWD46" s="173"/>
      <c r="UWE46" s="173"/>
      <c r="UWF46" s="173"/>
      <c r="UWG46" s="173"/>
      <c r="UWH46" s="173"/>
      <c r="UWI46" s="173"/>
      <c r="UWJ46" s="173"/>
      <c r="UWK46" s="173"/>
      <c r="UWL46" s="173"/>
      <c r="UWM46" s="173"/>
      <c r="UWN46" s="173"/>
      <c r="UWO46" s="173"/>
      <c r="UWP46" s="173"/>
      <c r="UWQ46" s="173"/>
      <c r="UWR46" s="173"/>
      <c r="UWS46" s="173"/>
      <c r="UWT46" s="173"/>
      <c r="UWU46" s="173"/>
      <c r="UWV46" s="173"/>
      <c r="UWW46" s="173"/>
      <c r="UWX46" s="173"/>
      <c r="UWY46" s="173"/>
      <c r="UWZ46" s="173"/>
      <c r="UXA46" s="173"/>
      <c r="UXB46" s="173"/>
      <c r="UXC46" s="173"/>
      <c r="UXD46" s="173"/>
      <c r="UXE46" s="173"/>
      <c r="UXF46" s="173"/>
      <c r="UXG46" s="173"/>
      <c r="UXH46" s="173"/>
      <c r="UXI46" s="173"/>
      <c r="UXJ46" s="173"/>
      <c r="UXK46" s="173"/>
      <c r="UXL46" s="173"/>
      <c r="UXM46" s="173"/>
      <c r="UXN46" s="173"/>
      <c r="UXO46" s="173"/>
      <c r="UXP46" s="173"/>
      <c r="UXQ46" s="173"/>
      <c r="UXR46" s="173"/>
      <c r="UXS46" s="173"/>
      <c r="UXT46" s="173"/>
      <c r="UXU46" s="173"/>
      <c r="UXV46" s="173"/>
      <c r="UXW46" s="173"/>
      <c r="UXX46" s="173"/>
      <c r="UXY46" s="173"/>
      <c r="UXZ46" s="173"/>
      <c r="UYA46" s="173"/>
      <c r="UYB46" s="173"/>
      <c r="UYC46" s="173"/>
      <c r="UYD46" s="173"/>
      <c r="UYE46" s="173"/>
      <c r="UYF46" s="173"/>
      <c r="UYG46" s="173"/>
      <c r="UYH46" s="173"/>
      <c r="UYI46" s="173"/>
      <c r="UYJ46" s="173"/>
      <c r="UYK46" s="173"/>
      <c r="UYL46" s="173"/>
      <c r="UYM46" s="173"/>
      <c r="UYN46" s="173"/>
      <c r="UYO46" s="173"/>
      <c r="UYP46" s="173"/>
      <c r="UYQ46" s="173"/>
      <c r="UYR46" s="173"/>
      <c r="UYS46" s="173"/>
      <c r="UYT46" s="173"/>
      <c r="UYU46" s="173"/>
      <c r="UYV46" s="173"/>
      <c r="UYW46" s="173"/>
      <c r="UYX46" s="173"/>
      <c r="UYY46" s="173"/>
      <c r="UYZ46" s="173"/>
      <c r="UZA46" s="173"/>
      <c r="UZB46" s="173"/>
      <c r="UZC46" s="173"/>
      <c r="UZD46" s="173"/>
      <c r="UZE46" s="173"/>
      <c r="UZF46" s="173"/>
      <c r="UZG46" s="173"/>
      <c r="UZH46" s="173"/>
      <c r="UZI46" s="173"/>
      <c r="UZJ46" s="173"/>
      <c r="UZK46" s="173"/>
      <c r="UZL46" s="173"/>
      <c r="UZM46" s="173"/>
      <c r="UZN46" s="173"/>
      <c r="UZO46" s="173"/>
      <c r="UZP46" s="173"/>
      <c r="UZQ46" s="173"/>
      <c r="UZR46" s="173"/>
      <c r="UZS46" s="173"/>
      <c r="UZT46" s="173"/>
      <c r="UZU46" s="173"/>
      <c r="UZV46" s="173"/>
      <c r="UZW46" s="173"/>
      <c r="UZX46" s="173"/>
      <c r="UZY46" s="173"/>
      <c r="UZZ46" s="173"/>
      <c r="VAA46" s="173"/>
      <c r="VAB46" s="173"/>
      <c r="VAC46" s="173"/>
      <c r="VAD46" s="173"/>
      <c r="VAE46" s="173"/>
      <c r="VAF46" s="173"/>
      <c r="VAG46" s="173"/>
      <c r="VAH46" s="173"/>
      <c r="VAI46" s="173"/>
      <c r="VAJ46" s="173"/>
      <c r="VAK46" s="173"/>
      <c r="VAL46" s="173"/>
      <c r="VAM46" s="173"/>
      <c r="VAN46" s="173"/>
      <c r="VAO46" s="173"/>
      <c r="VAP46" s="173"/>
      <c r="VAQ46" s="173"/>
      <c r="VAR46" s="173"/>
      <c r="VAS46" s="173"/>
      <c r="VAT46" s="173"/>
      <c r="VAU46" s="173"/>
      <c r="VAV46" s="173"/>
      <c r="VAW46" s="173"/>
      <c r="VAX46" s="173"/>
      <c r="VAY46" s="173"/>
      <c r="VAZ46" s="173"/>
      <c r="VBA46" s="173"/>
      <c r="VBB46" s="173"/>
      <c r="VBC46" s="173"/>
      <c r="VBD46" s="173"/>
      <c r="VBE46" s="173"/>
      <c r="VBF46" s="173"/>
      <c r="VBG46" s="173"/>
      <c r="VBH46" s="173"/>
      <c r="VBI46" s="173"/>
      <c r="VBJ46" s="173"/>
      <c r="VBK46" s="173"/>
      <c r="VBL46" s="173"/>
      <c r="VBM46" s="173"/>
      <c r="VBN46" s="173"/>
      <c r="VBO46" s="173"/>
      <c r="VBP46" s="173"/>
      <c r="VBQ46" s="173"/>
      <c r="VBR46" s="173"/>
      <c r="VBS46" s="173"/>
      <c r="VBT46" s="173"/>
      <c r="VBU46" s="173"/>
      <c r="VBV46" s="173"/>
      <c r="VBW46" s="173"/>
      <c r="VBX46" s="173"/>
      <c r="VBY46" s="173"/>
      <c r="VBZ46" s="173"/>
      <c r="VCA46" s="173"/>
      <c r="VCB46" s="173"/>
      <c r="VCC46" s="173"/>
      <c r="VCD46" s="173"/>
      <c r="VCE46" s="173"/>
      <c r="VCF46" s="173"/>
      <c r="VCG46" s="173"/>
      <c r="VCH46" s="173"/>
      <c r="VCI46" s="173"/>
      <c r="VCJ46" s="173"/>
      <c r="VCK46" s="173"/>
      <c r="VCL46" s="173"/>
      <c r="VCM46" s="173"/>
      <c r="VCN46" s="173"/>
      <c r="VCO46" s="173"/>
      <c r="VCP46" s="173"/>
      <c r="VCQ46" s="173"/>
      <c r="VCR46" s="173"/>
      <c r="VCS46" s="173"/>
      <c r="VCT46" s="173"/>
      <c r="VCU46" s="173"/>
      <c r="VCV46" s="173"/>
      <c r="VCW46" s="173"/>
      <c r="VCX46" s="173"/>
      <c r="VCY46" s="173"/>
      <c r="VCZ46" s="173"/>
      <c r="VDA46" s="173"/>
      <c r="VDB46" s="173"/>
      <c r="VDC46" s="173"/>
      <c r="VDD46" s="173"/>
      <c r="VDE46" s="173"/>
      <c r="VDF46" s="173"/>
      <c r="VDG46" s="173"/>
      <c r="VDH46" s="173"/>
      <c r="VDI46" s="173"/>
      <c r="VDJ46" s="173"/>
      <c r="VDK46" s="173"/>
      <c r="VDL46" s="173"/>
      <c r="VDM46" s="173"/>
      <c r="VDN46" s="173"/>
      <c r="VDO46" s="173"/>
      <c r="VDP46" s="173"/>
      <c r="VDQ46" s="173"/>
      <c r="VDR46" s="173"/>
      <c r="VDS46" s="173"/>
      <c r="VDT46" s="173"/>
      <c r="VDU46" s="173"/>
      <c r="VDV46" s="173"/>
      <c r="VDW46" s="173"/>
      <c r="VDX46" s="173"/>
      <c r="VDY46" s="173"/>
      <c r="VDZ46" s="173"/>
      <c r="VEA46" s="173"/>
      <c r="VEB46" s="173"/>
      <c r="VEC46" s="173"/>
      <c r="VED46" s="173"/>
      <c r="VEE46" s="173"/>
      <c r="VEF46" s="173"/>
      <c r="VEG46" s="173"/>
      <c r="VEH46" s="173"/>
      <c r="VEI46" s="173"/>
      <c r="VEJ46" s="173"/>
      <c r="VEK46" s="173"/>
      <c r="VEL46" s="173"/>
      <c r="VEM46" s="173"/>
      <c r="VEN46" s="173"/>
      <c r="VEO46" s="173"/>
      <c r="VEP46" s="173"/>
      <c r="VEQ46" s="173"/>
      <c r="VER46" s="173"/>
      <c r="VES46" s="173"/>
      <c r="VET46" s="173"/>
      <c r="VEU46" s="173"/>
      <c r="VEV46" s="173"/>
      <c r="VEW46" s="173"/>
      <c r="VEX46" s="173"/>
      <c r="VEY46" s="173"/>
      <c r="VEZ46" s="173"/>
      <c r="VFA46" s="173"/>
      <c r="VFB46" s="173"/>
      <c r="VFC46" s="173"/>
      <c r="VFD46" s="173"/>
      <c r="VFE46" s="173"/>
      <c r="VFF46" s="173"/>
      <c r="VFG46" s="173"/>
      <c r="VFH46" s="173"/>
      <c r="VFI46" s="173"/>
      <c r="VFJ46" s="173"/>
      <c r="VFK46" s="173"/>
      <c r="VFL46" s="173"/>
      <c r="VFM46" s="173"/>
      <c r="VFN46" s="173"/>
      <c r="VFO46" s="173"/>
      <c r="VFP46" s="173"/>
      <c r="VFQ46" s="173"/>
      <c r="VFR46" s="173"/>
      <c r="VFS46" s="173"/>
      <c r="VFT46" s="173"/>
      <c r="VFU46" s="173"/>
      <c r="VFV46" s="173"/>
      <c r="VFW46" s="173"/>
      <c r="VFX46" s="173"/>
      <c r="VFY46" s="173"/>
      <c r="VFZ46" s="173"/>
      <c r="VGA46" s="173"/>
      <c r="VGB46" s="173"/>
      <c r="VGC46" s="173"/>
      <c r="VGD46" s="173"/>
      <c r="VGE46" s="173"/>
      <c r="VGF46" s="173"/>
      <c r="VGG46" s="173"/>
      <c r="VGH46" s="173"/>
      <c r="VGI46" s="173"/>
      <c r="VGJ46" s="173"/>
      <c r="VGK46" s="173"/>
      <c r="VGL46" s="173"/>
      <c r="VGM46" s="173"/>
      <c r="VGN46" s="173"/>
      <c r="VGO46" s="173"/>
      <c r="VGP46" s="173"/>
      <c r="VGQ46" s="173"/>
      <c r="VGR46" s="173"/>
      <c r="VGS46" s="173"/>
      <c r="VGT46" s="173"/>
      <c r="VGU46" s="173"/>
      <c r="VGV46" s="173"/>
      <c r="VGW46" s="173"/>
      <c r="VGX46" s="173"/>
      <c r="VGY46" s="173"/>
      <c r="VGZ46" s="173"/>
      <c r="VHA46" s="173"/>
      <c r="VHB46" s="173"/>
      <c r="VHC46" s="173"/>
      <c r="VHD46" s="173"/>
      <c r="VHE46" s="173"/>
      <c r="VHF46" s="173"/>
      <c r="VHG46" s="173"/>
      <c r="VHH46" s="173"/>
      <c r="VHI46" s="173"/>
      <c r="VHJ46" s="173"/>
      <c r="VHK46" s="173"/>
      <c r="VHL46" s="173"/>
      <c r="VHM46" s="173"/>
      <c r="VHN46" s="173"/>
      <c r="VHO46" s="173"/>
      <c r="VHP46" s="173"/>
      <c r="VHQ46" s="173"/>
      <c r="VHR46" s="173"/>
      <c r="VHS46" s="173"/>
      <c r="VHT46" s="173"/>
      <c r="VHU46" s="173"/>
      <c r="VHV46" s="173"/>
      <c r="VHW46" s="173"/>
      <c r="VHX46" s="173"/>
      <c r="VHY46" s="173"/>
      <c r="VHZ46" s="173"/>
      <c r="VIA46" s="173"/>
      <c r="VIB46" s="173"/>
      <c r="VIC46" s="173"/>
      <c r="VID46" s="173"/>
      <c r="VIE46" s="173"/>
      <c r="VIF46" s="173"/>
      <c r="VIG46" s="173"/>
      <c r="VIH46" s="173"/>
      <c r="VII46" s="173"/>
      <c r="VIJ46" s="173"/>
      <c r="VIK46" s="173"/>
      <c r="VIL46" s="173"/>
      <c r="VIM46" s="173"/>
      <c r="VIN46" s="173"/>
      <c r="VIO46" s="173"/>
      <c r="VIP46" s="173"/>
      <c r="VIQ46" s="173"/>
      <c r="VIR46" s="173"/>
      <c r="VIS46" s="173"/>
      <c r="VIT46" s="173"/>
      <c r="VIU46" s="173"/>
      <c r="VIV46" s="173"/>
      <c r="VIW46" s="173"/>
      <c r="VIX46" s="173"/>
      <c r="VIY46" s="173"/>
      <c r="VIZ46" s="173"/>
      <c r="VJA46" s="173"/>
      <c r="VJB46" s="173"/>
      <c r="VJC46" s="173"/>
      <c r="VJD46" s="173"/>
      <c r="VJE46" s="173"/>
      <c r="VJF46" s="173"/>
      <c r="VJG46" s="173"/>
      <c r="VJH46" s="173"/>
      <c r="VJI46" s="173"/>
      <c r="VJJ46" s="173"/>
      <c r="VJK46" s="173"/>
      <c r="VJL46" s="173"/>
      <c r="VJM46" s="173"/>
      <c r="VJN46" s="173"/>
      <c r="VJO46" s="173"/>
      <c r="VJP46" s="173"/>
      <c r="VJQ46" s="173"/>
      <c r="VJR46" s="173"/>
      <c r="VJS46" s="173"/>
      <c r="VJT46" s="173"/>
      <c r="VJU46" s="173"/>
      <c r="VJV46" s="173"/>
      <c r="VJW46" s="173"/>
      <c r="VJX46" s="173"/>
      <c r="VJY46" s="173"/>
      <c r="VJZ46" s="173"/>
      <c r="VKA46" s="173"/>
      <c r="VKB46" s="173"/>
      <c r="VKC46" s="173"/>
      <c r="VKD46" s="173"/>
      <c r="VKE46" s="173"/>
      <c r="VKF46" s="173"/>
      <c r="VKG46" s="173"/>
      <c r="VKH46" s="173"/>
      <c r="VKI46" s="173"/>
      <c r="VKJ46" s="173"/>
      <c r="VKK46" s="173"/>
      <c r="VKL46" s="173"/>
      <c r="VKM46" s="173"/>
      <c r="VKN46" s="173"/>
      <c r="VKO46" s="173"/>
      <c r="VKP46" s="173"/>
      <c r="VKQ46" s="173"/>
      <c r="VKR46" s="173"/>
      <c r="VKS46" s="173"/>
      <c r="VKT46" s="173"/>
      <c r="VKU46" s="173"/>
      <c r="VKV46" s="173"/>
      <c r="VKW46" s="173"/>
      <c r="VKX46" s="173"/>
      <c r="VKY46" s="173"/>
      <c r="VKZ46" s="173"/>
      <c r="VLA46" s="173"/>
      <c r="VLB46" s="173"/>
      <c r="VLC46" s="173"/>
      <c r="VLD46" s="173"/>
      <c r="VLE46" s="173"/>
      <c r="VLF46" s="173"/>
      <c r="VLG46" s="173"/>
      <c r="VLH46" s="173"/>
      <c r="VLI46" s="173"/>
      <c r="VLJ46" s="173"/>
      <c r="VLK46" s="173"/>
      <c r="VLL46" s="173"/>
      <c r="VLM46" s="173"/>
      <c r="VLN46" s="173"/>
      <c r="VLO46" s="173"/>
      <c r="VLP46" s="173"/>
      <c r="VLQ46" s="173"/>
      <c r="VLR46" s="173"/>
      <c r="VLS46" s="173"/>
      <c r="VLT46" s="173"/>
      <c r="VLU46" s="173"/>
      <c r="VLV46" s="173"/>
      <c r="VLW46" s="173"/>
      <c r="VLX46" s="173"/>
      <c r="VLY46" s="173"/>
      <c r="VLZ46" s="173"/>
      <c r="VMA46" s="173"/>
      <c r="VMB46" s="173"/>
      <c r="VMC46" s="173"/>
      <c r="VMD46" s="173"/>
      <c r="VME46" s="173"/>
      <c r="VMF46" s="173"/>
      <c r="VMG46" s="173"/>
      <c r="VMH46" s="173"/>
      <c r="VMI46" s="173"/>
      <c r="VMJ46" s="173"/>
      <c r="VMK46" s="173"/>
      <c r="VML46" s="173"/>
      <c r="VMM46" s="173"/>
      <c r="VMN46" s="173"/>
      <c r="VMO46" s="173"/>
      <c r="VMP46" s="173"/>
      <c r="VMQ46" s="173"/>
      <c r="VMR46" s="173"/>
      <c r="VMS46" s="173"/>
      <c r="VMT46" s="173"/>
      <c r="VMU46" s="173"/>
      <c r="VMV46" s="173"/>
      <c r="VMW46" s="173"/>
      <c r="VMX46" s="173"/>
      <c r="VMY46" s="173"/>
      <c r="VMZ46" s="173"/>
      <c r="VNA46" s="173"/>
      <c r="VNB46" s="173"/>
      <c r="VNC46" s="173"/>
      <c r="VND46" s="173"/>
      <c r="VNE46" s="173"/>
      <c r="VNF46" s="173"/>
      <c r="VNG46" s="173"/>
      <c r="VNH46" s="173"/>
      <c r="VNI46" s="173"/>
      <c r="VNJ46" s="173"/>
      <c r="VNK46" s="173"/>
      <c r="VNL46" s="173"/>
      <c r="VNM46" s="173"/>
      <c r="VNN46" s="173"/>
      <c r="VNO46" s="173"/>
      <c r="VNP46" s="173"/>
      <c r="VNQ46" s="173"/>
      <c r="VNR46" s="173"/>
      <c r="VNS46" s="173"/>
      <c r="VNT46" s="173"/>
      <c r="VNU46" s="173"/>
      <c r="VNV46" s="173"/>
      <c r="VNW46" s="173"/>
      <c r="VNX46" s="173"/>
      <c r="VNY46" s="173"/>
      <c r="VNZ46" s="173"/>
      <c r="VOA46" s="173"/>
      <c r="VOB46" s="173"/>
      <c r="VOC46" s="173"/>
      <c r="VOD46" s="173"/>
      <c r="VOE46" s="173"/>
      <c r="VOF46" s="173"/>
      <c r="VOG46" s="173"/>
      <c r="VOH46" s="173"/>
      <c r="VOI46" s="173"/>
      <c r="VOJ46" s="173"/>
      <c r="VOK46" s="173"/>
      <c r="VOL46" s="173"/>
      <c r="VOM46" s="173"/>
      <c r="VON46" s="173"/>
      <c r="VOO46" s="173"/>
      <c r="VOP46" s="173"/>
      <c r="VOQ46" s="173"/>
      <c r="VOR46" s="173"/>
      <c r="VOS46" s="173"/>
      <c r="VOT46" s="173"/>
      <c r="VOU46" s="173"/>
      <c r="VOV46" s="173"/>
      <c r="VOW46" s="173"/>
      <c r="VOX46" s="173"/>
      <c r="VOY46" s="173"/>
      <c r="VOZ46" s="173"/>
      <c r="VPA46" s="173"/>
      <c r="VPB46" s="173"/>
      <c r="VPC46" s="173"/>
      <c r="VPD46" s="173"/>
      <c r="VPE46" s="173"/>
      <c r="VPF46" s="173"/>
      <c r="VPG46" s="173"/>
      <c r="VPH46" s="173"/>
      <c r="VPI46" s="173"/>
      <c r="VPJ46" s="173"/>
      <c r="VPK46" s="173"/>
      <c r="VPL46" s="173"/>
      <c r="VPM46" s="173"/>
      <c r="VPN46" s="173"/>
      <c r="VPO46" s="173"/>
      <c r="VPP46" s="173"/>
      <c r="VPQ46" s="173"/>
      <c r="VPR46" s="173"/>
      <c r="VPS46" s="173"/>
      <c r="VPT46" s="173"/>
      <c r="VPU46" s="173"/>
      <c r="VPV46" s="173"/>
      <c r="VPW46" s="173"/>
      <c r="VPX46" s="173"/>
      <c r="VPY46" s="173"/>
      <c r="VPZ46" s="173"/>
      <c r="VQA46" s="173"/>
      <c r="VQB46" s="173"/>
      <c r="VQC46" s="173"/>
      <c r="VQD46" s="173"/>
      <c r="VQE46" s="173"/>
      <c r="VQF46" s="173"/>
      <c r="VQG46" s="173"/>
      <c r="VQH46" s="173"/>
      <c r="VQI46" s="173"/>
      <c r="VQJ46" s="173"/>
      <c r="VQK46" s="173"/>
      <c r="VQL46" s="173"/>
      <c r="VQM46" s="173"/>
      <c r="VQN46" s="173"/>
      <c r="VQO46" s="173"/>
      <c r="VQP46" s="173"/>
      <c r="VQQ46" s="173"/>
      <c r="VQR46" s="173"/>
      <c r="VQS46" s="173"/>
      <c r="VQT46" s="173"/>
      <c r="VQU46" s="173"/>
      <c r="VQV46" s="173"/>
      <c r="VQW46" s="173"/>
      <c r="VQX46" s="173"/>
      <c r="VQY46" s="173"/>
      <c r="VQZ46" s="173"/>
      <c r="VRA46" s="173"/>
      <c r="VRB46" s="173"/>
      <c r="VRC46" s="173"/>
      <c r="VRD46" s="173"/>
      <c r="VRE46" s="173"/>
      <c r="VRF46" s="173"/>
      <c r="VRG46" s="173"/>
      <c r="VRH46" s="173"/>
      <c r="VRI46" s="173"/>
      <c r="VRJ46" s="173"/>
      <c r="VRK46" s="173"/>
      <c r="VRL46" s="173"/>
      <c r="VRM46" s="173"/>
      <c r="VRN46" s="173"/>
      <c r="VRO46" s="173"/>
      <c r="VRP46" s="173"/>
      <c r="VRQ46" s="173"/>
      <c r="VRR46" s="173"/>
      <c r="VRS46" s="173"/>
      <c r="VRT46" s="173"/>
      <c r="VRU46" s="173"/>
      <c r="VRV46" s="173"/>
      <c r="VRW46" s="173"/>
      <c r="VRX46" s="173"/>
      <c r="VRY46" s="173"/>
      <c r="VRZ46" s="173"/>
      <c r="VSA46" s="173"/>
      <c r="VSB46" s="173"/>
      <c r="VSC46" s="173"/>
      <c r="VSD46" s="173"/>
      <c r="VSE46" s="173"/>
      <c r="VSF46" s="173"/>
      <c r="VSG46" s="173"/>
      <c r="VSH46" s="173"/>
      <c r="VSI46" s="173"/>
      <c r="VSJ46" s="173"/>
      <c r="VSK46" s="173"/>
      <c r="VSL46" s="173"/>
      <c r="VSM46" s="173"/>
      <c r="VSN46" s="173"/>
      <c r="VSO46" s="173"/>
      <c r="VSP46" s="173"/>
      <c r="VSQ46" s="173"/>
      <c r="VSR46" s="173"/>
      <c r="VSS46" s="173"/>
      <c r="VST46" s="173"/>
      <c r="VSU46" s="173"/>
      <c r="VSV46" s="173"/>
      <c r="VSW46" s="173"/>
      <c r="VSX46" s="173"/>
      <c r="VSY46" s="173"/>
      <c r="VSZ46" s="173"/>
      <c r="VTA46" s="173"/>
      <c r="VTB46" s="173"/>
      <c r="VTC46" s="173"/>
      <c r="VTD46" s="173"/>
      <c r="VTE46" s="173"/>
      <c r="VTF46" s="173"/>
      <c r="VTG46" s="173"/>
      <c r="VTH46" s="173"/>
      <c r="VTI46" s="173"/>
      <c r="VTJ46" s="173"/>
      <c r="VTK46" s="173"/>
      <c r="VTL46" s="173"/>
      <c r="VTM46" s="173"/>
      <c r="VTN46" s="173"/>
      <c r="VTO46" s="173"/>
      <c r="VTP46" s="173"/>
      <c r="VTQ46" s="173"/>
      <c r="VTR46" s="173"/>
      <c r="VTS46" s="173"/>
      <c r="VTT46" s="173"/>
      <c r="VTU46" s="173"/>
      <c r="VTV46" s="173"/>
      <c r="VTW46" s="173"/>
      <c r="VTX46" s="173"/>
      <c r="VTY46" s="173"/>
      <c r="VTZ46" s="173"/>
      <c r="VUA46" s="173"/>
      <c r="VUB46" s="173"/>
      <c r="VUC46" s="173"/>
      <c r="VUD46" s="173"/>
      <c r="VUE46" s="173"/>
      <c r="VUF46" s="173"/>
      <c r="VUG46" s="173"/>
      <c r="VUH46" s="173"/>
      <c r="VUI46" s="173"/>
      <c r="VUJ46" s="173"/>
      <c r="VUK46" s="173"/>
      <c r="VUL46" s="173"/>
      <c r="VUM46" s="173"/>
      <c r="VUN46" s="173"/>
      <c r="VUO46" s="173"/>
      <c r="VUP46" s="173"/>
      <c r="VUQ46" s="173"/>
      <c r="VUR46" s="173"/>
      <c r="VUS46" s="173"/>
      <c r="VUT46" s="173"/>
      <c r="VUU46" s="173"/>
      <c r="VUV46" s="173"/>
      <c r="VUW46" s="173"/>
      <c r="VUX46" s="173"/>
      <c r="VUY46" s="173"/>
      <c r="VUZ46" s="173"/>
      <c r="VVA46" s="173"/>
      <c r="VVB46" s="173"/>
      <c r="VVC46" s="173"/>
      <c r="VVD46" s="173"/>
      <c r="VVE46" s="173"/>
      <c r="VVF46" s="173"/>
      <c r="VVG46" s="173"/>
      <c r="VVH46" s="173"/>
      <c r="VVI46" s="173"/>
      <c r="VVJ46" s="173"/>
      <c r="VVK46" s="173"/>
      <c r="VVL46" s="173"/>
      <c r="VVM46" s="173"/>
      <c r="VVN46" s="173"/>
      <c r="VVO46" s="173"/>
      <c r="VVP46" s="173"/>
      <c r="VVQ46" s="173"/>
      <c r="VVR46" s="173"/>
      <c r="VVS46" s="173"/>
      <c r="VVT46" s="173"/>
      <c r="VVU46" s="173"/>
      <c r="VVV46" s="173"/>
      <c r="VVW46" s="173"/>
      <c r="VVX46" s="173"/>
      <c r="VVY46" s="173"/>
      <c r="VVZ46" s="173"/>
      <c r="VWA46" s="173"/>
      <c r="VWB46" s="173"/>
      <c r="VWC46" s="173"/>
      <c r="VWD46" s="173"/>
      <c r="VWE46" s="173"/>
      <c r="VWF46" s="173"/>
      <c r="VWG46" s="173"/>
      <c r="VWH46" s="173"/>
      <c r="VWI46" s="173"/>
      <c r="VWJ46" s="173"/>
      <c r="VWK46" s="173"/>
      <c r="VWL46" s="173"/>
      <c r="VWM46" s="173"/>
      <c r="VWN46" s="173"/>
      <c r="VWO46" s="173"/>
      <c r="VWP46" s="173"/>
      <c r="VWQ46" s="173"/>
      <c r="VWR46" s="173"/>
      <c r="VWS46" s="173"/>
      <c r="VWT46" s="173"/>
      <c r="VWU46" s="173"/>
      <c r="VWV46" s="173"/>
      <c r="VWW46" s="173"/>
      <c r="VWX46" s="173"/>
      <c r="VWY46" s="173"/>
      <c r="VWZ46" s="173"/>
      <c r="VXA46" s="173"/>
      <c r="VXB46" s="173"/>
      <c r="VXC46" s="173"/>
      <c r="VXD46" s="173"/>
      <c r="VXE46" s="173"/>
      <c r="VXF46" s="173"/>
      <c r="VXG46" s="173"/>
      <c r="VXH46" s="173"/>
      <c r="VXI46" s="173"/>
      <c r="VXJ46" s="173"/>
      <c r="VXK46" s="173"/>
      <c r="VXL46" s="173"/>
      <c r="VXM46" s="173"/>
      <c r="VXN46" s="173"/>
      <c r="VXO46" s="173"/>
      <c r="VXP46" s="173"/>
      <c r="VXQ46" s="173"/>
      <c r="VXR46" s="173"/>
      <c r="VXS46" s="173"/>
      <c r="VXT46" s="173"/>
      <c r="VXU46" s="173"/>
      <c r="VXV46" s="173"/>
      <c r="VXW46" s="173"/>
      <c r="VXX46" s="173"/>
      <c r="VXY46" s="173"/>
      <c r="VXZ46" s="173"/>
      <c r="VYA46" s="173"/>
      <c r="VYB46" s="173"/>
      <c r="VYC46" s="173"/>
      <c r="VYD46" s="173"/>
      <c r="VYE46" s="173"/>
      <c r="VYF46" s="173"/>
      <c r="VYG46" s="173"/>
      <c r="VYH46" s="173"/>
      <c r="VYI46" s="173"/>
      <c r="VYJ46" s="173"/>
      <c r="VYK46" s="173"/>
      <c r="VYL46" s="173"/>
      <c r="VYM46" s="173"/>
      <c r="VYN46" s="173"/>
      <c r="VYO46" s="173"/>
      <c r="VYP46" s="173"/>
      <c r="VYQ46" s="173"/>
      <c r="VYR46" s="173"/>
      <c r="VYS46" s="173"/>
      <c r="VYT46" s="173"/>
      <c r="VYU46" s="173"/>
      <c r="VYV46" s="173"/>
      <c r="VYW46" s="173"/>
      <c r="VYX46" s="173"/>
      <c r="VYY46" s="173"/>
      <c r="VYZ46" s="173"/>
      <c r="VZA46" s="173"/>
      <c r="VZB46" s="173"/>
      <c r="VZC46" s="173"/>
      <c r="VZD46" s="173"/>
      <c r="VZE46" s="173"/>
      <c r="VZF46" s="173"/>
      <c r="VZG46" s="173"/>
      <c r="VZH46" s="173"/>
      <c r="VZI46" s="173"/>
      <c r="VZJ46" s="173"/>
      <c r="VZK46" s="173"/>
      <c r="VZL46" s="173"/>
      <c r="VZM46" s="173"/>
      <c r="VZN46" s="173"/>
      <c r="VZO46" s="173"/>
      <c r="VZP46" s="173"/>
      <c r="VZQ46" s="173"/>
      <c r="VZR46" s="173"/>
      <c r="VZS46" s="173"/>
      <c r="VZT46" s="173"/>
      <c r="VZU46" s="173"/>
      <c r="VZV46" s="173"/>
      <c r="VZW46" s="173"/>
      <c r="VZX46" s="173"/>
      <c r="VZY46" s="173"/>
      <c r="VZZ46" s="173"/>
      <c r="WAA46" s="173"/>
      <c r="WAB46" s="173"/>
      <c r="WAC46" s="173"/>
      <c r="WAD46" s="173"/>
      <c r="WAE46" s="173"/>
      <c r="WAF46" s="173"/>
      <c r="WAG46" s="173"/>
      <c r="WAH46" s="173"/>
      <c r="WAI46" s="173"/>
      <c r="WAJ46" s="173"/>
      <c r="WAK46" s="173"/>
      <c r="WAL46" s="173"/>
      <c r="WAM46" s="173"/>
      <c r="WAN46" s="173"/>
      <c r="WAO46" s="173"/>
      <c r="WAP46" s="173"/>
      <c r="WAQ46" s="173"/>
      <c r="WAR46" s="173"/>
      <c r="WAS46" s="173"/>
      <c r="WAT46" s="173"/>
      <c r="WAU46" s="173"/>
      <c r="WAV46" s="173"/>
      <c r="WAW46" s="173"/>
      <c r="WAX46" s="173"/>
      <c r="WAY46" s="173"/>
      <c r="WAZ46" s="173"/>
      <c r="WBA46" s="173"/>
      <c r="WBB46" s="173"/>
      <c r="WBC46" s="173"/>
      <c r="WBD46" s="173"/>
      <c r="WBE46" s="173"/>
      <c r="WBF46" s="173"/>
      <c r="WBG46" s="173"/>
      <c r="WBH46" s="173"/>
      <c r="WBI46" s="173"/>
      <c r="WBJ46" s="173"/>
      <c r="WBK46" s="173"/>
      <c r="WBL46" s="173"/>
      <c r="WBM46" s="173"/>
      <c r="WBN46" s="173"/>
      <c r="WBO46" s="173"/>
      <c r="WBP46" s="173"/>
      <c r="WBQ46" s="173"/>
      <c r="WBR46" s="173"/>
      <c r="WBS46" s="173"/>
      <c r="WBT46" s="173"/>
      <c r="WBU46" s="173"/>
      <c r="WBV46" s="173"/>
      <c r="WBW46" s="173"/>
      <c r="WBX46" s="173"/>
      <c r="WBY46" s="173"/>
      <c r="WBZ46" s="173"/>
      <c r="WCA46" s="173"/>
      <c r="WCB46" s="173"/>
      <c r="WCC46" s="173"/>
      <c r="WCD46" s="173"/>
      <c r="WCE46" s="173"/>
      <c r="WCF46" s="173"/>
      <c r="WCG46" s="173"/>
      <c r="WCH46" s="173"/>
      <c r="WCI46" s="173"/>
      <c r="WCJ46" s="173"/>
      <c r="WCK46" s="173"/>
      <c r="WCL46" s="173"/>
      <c r="WCM46" s="173"/>
      <c r="WCN46" s="173"/>
      <c r="WCO46" s="173"/>
      <c r="WCP46" s="173"/>
      <c r="WCQ46" s="173"/>
      <c r="WCR46" s="173"/>
      <c r="WCS46" s="173"/>
      <c r="WCT46" s="173"/>
      <c r="WCU46" s="173"/>
      <c r="WCV46" s="173"/>
      <c r="WCW46" s="173"/>
      <c r="WCX46" s="173"/>
      <c r="WCY46" s="173"/>
      <c r="WCZ46" s="173"/>
      <c r="WDA46" s="173"/>
      <c r="WDB46" s="173"/>
      <c r="WDC46" s="173"/>
      <c r="WDD46" s="173"/>
      <c r="WDE46" s="173"/>
      <c r="WDF46" s="173"/>
      <c r="WDG46" s="173"/>
      <c r="WDH46" s="173"/>
      <c r="WDI46" s="173"/>
      <c r="WDJ46" s="173"/>
      <c r="WDK46" s="173"/>
      <c r="WDL46" s="173"/>
      <c r="WDM46" s="173"/>
      <c r="WDN46" s="173"/>
      <c r="WDO46" s="173"/>
      <c r="WDP46" s="173"/>
      <c r="WDQ46" s="173"/>
      <c r="WDR46" s="173"/>
      <c r="WDS46" s="173"/>
      <c r="WDT46" s="173"/>
      <c r="WDU46" s="173"/>
      <c r="WDV46" s="173"/>
      <c r="WDW46" s="173"/>
      <c r="WDX46" s="173"/>
      <c r="WDY46" s="173"/>
      <c r="WDZ46" s="173"/>
      <c r="WEA46" s="173"/>
      <c r="WEB46" s="173"/>
      <c r="WEC46" s="173"/>
      <c r="WED46" s="173"/>
      <c r="WEE46" s="173"/>
      <c r="WEF46" s="173"/>
      <c r="WEG46" s="173"/>
      <c r="WEH46" s="173"/>
      <c r="WEI46" s="173"/>
      <c r="WEJ46" s="173"/>
      <c r="WEK46" s="173"/>
      <c r="WEL46" s="173"/>
      <c r="WEM46" s="173"/>
      <c r="WEN46" s="173"/>
      <c r="WEO46" s="173"/>
      <c r="WEP46" s="173"/>
      <c r="WEQ46" s="173"/>
      <c r="WER46" s="173"/>
      <c r="WES46" s="173"/>
      <c r="WET46" s="173"/>
      <c r="WEU46" s="173"/>
      <c r="WEV46" s="173"/>
      <c r="WEW46" s="173"/>
      <c r="WEX46" s="173"/>
      <c r="WEY46" s="173"/>
      <c r="WEZ46" s="173"/>
      <c r="WFA46" s="173"/>
      <c r="WFB46" s="173"/>
      <c r="WFC46" s="173"/>
      <c r="WFD46" s="173"/>
      <c r="WFE46" s="173"/>
      <c r="WFF46" s="173"/>
      <c r="WFG46" s="173"/>
      <c r="WFH46" s="173"/>
      <c r="WFI46" s="173"/>
      <c r="WFJ46" s="173"/>
      <c r="WFK46" s="173"/>
      <c r="WFL46" s="173"/>
      <c r="WFM46" s="173"/>
      <c r="WFN46" s="173"/>
      <c r="WFO46" s="173"/>
      <c r="WFP46" s="173"/>
      <c r="WFQ46" s="173"/>
      <c r="WFR46" s="173"/>
      <c r="WFS46" s="173"/>
      <c r="WFT46" s="173"/>
      <c r="WFU46" s="173"/>
      <c r="WFV46" s="173"/>
      <c r="WFW46" s="173"/>
      <c r="WFX46" s="173"/>
      <c r="WFY46" s="173"/>
      <c r="WFZ46" s="173"/>
      <c r="WGA46" s="173"/>
      <c r="WGB46" s="173"/>
      <c r="WGC46" s="173"/>
      <c r="WGD46" s="173"/>
      <c r="WGE46" s="173"/>
      <c r="WGF46" s="173"/>
      <c r="WGG46" s="173"/>
      <c r="WGH46" s="173"/>
      <c r="WGI46" s="173"/>
      <c r="WGJ46" s="173"/>
      <c r="WGK46" s="173"/>
      <c r="WGL46" s="173"/>
      <c r="WGM46" s="173"/>
      <c r="WGN46" s="173"/>
      <c r="WGO46" s="173"/>
      <c r="WGP46" s="173"/>
      <c r="WGQ46" s="173"/>
      <c r="WGR46" s="173"/>
      <c r="WGS46" s="173"/>
      <c r="WGT46" s="173"/>
      <c r="WGU46" s="173"/>
      <c r="WGV46" s="173"/>
      <c r="WGW46" s="173"/>
      <c r="WGX46" s="173"/>
      <c r="WGY46" s="173"/>
      <c r="WGZ46" s="173"/>
      <c r="WHA46" s="173"/>
      <c r="WHB46" s="173"/>
      <c r="WHC46" s="173"/>
      <c r="WHD46" s="173"/>
      <c r="WHE46" s="173"/>
      <c r="WHF46" s="173"/>
      <c r="WHG46" s="173"/>
      <c r="WHH46" s="173"/>
      <c r="WHI46" s="173"/>
      <c r="WHJ46" s="173"/>
      <c r="WHK46" s="173"/>
      <c r="WHL46" s="173"/>
      <c r="WHM46" s="173"/>
      <c r="WHN46" s="173"/>
      <c r="WHO46" s="173"/>
      <c r="WHP46" s="173"/>
      <c r="WHQ46" s="173"/>
      <c r="WHR46" s="173"/>
      <c r="WHS46" s="173"/>
      <c r="WHT46" s="173"/>
      <c r="WHU46" s="173"/>
      <c r="WHV46" s="173"/>
      <c r="WHW46" s="173"/>
      <c r="WHX46" s="173"/>
      <c r="WHY46" s="173"/>
      <c r="WHZ46" s="173"/>
      <c r="WIA46" s="173"/>
      <c r="WIB46" s="173"/>
      <c r="WIC46" s="173"/>
      <c r="WID46" s="173"/>
      <c r="WIE46" s="173"/>
      <c r="WIF46" s="173"/>
      <c r="WIG46" s="173"/>
      <c r="WIH46" s="173"/>
      <c r="WII46" s="173"/>
      <c r="WIJ46" s="173"/>
      <c r="WIK46" s="173"/>
      <c r="WIL46" s="173"/>
      <c r="WIM46" s="173"/>
      <c r="WIN46" s="173"/>
      <c r="WIO46" s="173"/>
      <c r="WIP46" s="173"/>
      <c r="WIQ46" s="173"/>
      <c r="WIR46" s="173"/>
      <c r="WIS46" s="173"/>
      <c r="WIT46" s="173"/>
      <c r="WIU46" s="173"/>
      <c r="WIV46" s="173"/>
      <c r="WIW46" s="173"/>
      <c r="WIX46" s="173"/>
      <c r="WIY46" s="173"/>
      <c r="WIZ46" s="173"/>
      <c r="WJA46" s="173"/>
      <c r="WJB46" s="173"/>
      <c r="WJC46" s="173"/>
      <c r="WJD46" s="173"/>
      <c r="WJE46" s="173"/>
      <c r="WJF46" s="173"/>
      <c r="WJG46" s="173"/>
      <c r="WJH46" s="173"/>
      <c r="WJI46" s="173"/>
      <c r="WJJ46" s="173"/>
      <c r="WJK46" s="173"/>
      <c r="WJL46" s="173"/>
      <c r="WJM46" s="173"/>
      <c r="WJN46" s="173"/>
      <c r="WJO46" s="173"/>
      <c r="WJP46" s="173"/>
      <c r="WJQ46" s="173"/>
      <c r="WJR46" s="173"/>
      <c r="WJS46" s="173"/>
      <c r="WJT46" s="173"/>
      <c r="WJU46" s="173"/>
      <c r="WJV46" s="173"/>
      <c r="WJW46" s="173"/>
      <c r="WJX46" s="173"/>
      <c r="WJY46" s="173"/>
      <c r="WJZ46" s="173"/>
      <c r="WKA46" s="173"/>
      <c r="WKB46" s="173"/>
      <c r="WKC46" s="173"/>
      <c r="WKD46" s="173"/>
      <c r="WKE46" s="173"/>
      <c r="WKF46" s="173"/>
      <c r="WKG46" s="173"/>
      <c r="WKH46" s="173"/>
      <c r="WKI46" s="173"/>
      <c r="WKJ46" s="173"/>
      <c r="WKK46" s="173"/>
      <c r="WKL46" s="173"/>
      <c r="WKM46" s="173"/>
      <c r="WKN46" s="173"/>
      <c r="WKO46" s="173"/>
      <c r="WKP46" s="173"/>
      <c r="WKQ46" s="173"/>
      <c r="WKR46" s="173"/>
      <c r="WKS46" s="173"/>
      <c r="WKT46" s="173"/>
      <c r="WKU46" s="173"/>
      <c r="WKV46" s="173"/>
      <c r="WKW46" s="173"/>
      <c r="WKX46" s="173"/>
      <c r="WKY46" s="173"/>
      <c r="WKZ46" s="173"/>
      <c r="WLA46" s="173"/>
      <c r="WLB46" s="173"/>
      <c r="WLC46" s="173"/>
      <c r="WLD46" s="173"/>
      <c r="WLE46" s="173"/>
      <c r="WLF46" s="173"/>
      <c r="WLG46" s="173"/>
      <c r="WLH46" s="173"/>
      <c r="WLI46" s="173"/>
      <c r="WLJ46" s="173"/>
      <c r="WLK46" s="173"/>
      <c r="WLL46" s="173"/>
      <c r="WLM46" s="173"/>
      <c r="WLN46" s="173"/>
      <c r="WLO46" s="173"/>
      <c r="WLP46" s="173"/>
      <c r="WLQ46" s="173"/>
      <c r="WLR46" s="173"/>
      <c r="WLS46" s="173"/>
      <c r="WLT46" s="173"/>
      <c r="WLU46" s="173"/>
      <c r="WLV46" s="173"/>
      <c r="WLW46" s="173"/>
      <c r="WLX46" s="173"/>
      <c r="WLY46" s="173"/>
      <c r="WLZ46" s="173"/>
      <c r="WMA46" s="173"/>
      <c r="WMB46" s="173"/>
      <c r="WMC46" s="173"/>
      <c r="WMD46" s="173"/>
      <c r="WME46" s="173"/>
      <c r="WMF46" s="173"/>
      <c r="WMG46" s="173"/>
      <c r="WMH46" s="173"/>
      <c r="WMI46" s="173"/>
      <c r="WMJ46" s="173"/>
      <c r="WMK46" s="173"/>
      <c r="WML46" s="173"/>
      <c r="WMM46" s="173"/>
      <c r="WMN46" s="173"/>
      <c r="WMO46" s="173"/>
      <c r="WMP46" s="173"/>
      <c r="WMQ46" s="173"/>
      <c r="WMR46" s="173"/>
      <c r="WMS46" s="173"/>
      <c r="WMT46" s="173"/>
      <c r="WMU46" s="173"/>
      <c r="WMV46" s="173"/>
      <c r="WMW46" s="173"/>
      <c r="WMX46" s="173"/>
      <c r="WMY46" s="173"/>
      <c r="WMZ46" s="173"/>
      <c r="WNA46" s="173"/>
      <c r="WNB46" s="173"/>
      <c r="WNC46" s="173"/>
      <c r="WND46" s="173"/>
      <c r="WNE46" s="173"/>
      <c r="WNF46" s="173"/>
      <c r="WNG46" s="173"/>
      <c r="WNH46" s="173"/>
      <c r="WNI46" s="173"/>
      <c r="WNJ46" s="173"/>
      <c r="WNK46" s="173"/>
      <c r="WNL46" s="173"/>
      <c r="WNM46" s="173"/>
      <c r="WNN46" s="173"/>
      <c r="WNO46" s="173"/>
      <c r="WNP46" s="173"/>
      <c r="WNQ46" s="173"/>
      <c r="WNR46" s="173"/>
      <c r="WNS46" s="173"/>
      <c r="WNT46" s="173"/>
      <c r="WNU46" s="173"/>
      <c r="WNV46" s="173"/>
      <c r="WNW46" s="173"/>
      <c r="WNX46" s="173"/>
      <c r="WNY46" s="173"/>
      <c r="WNZ46" s="173"/>
      <c r="WOA46" s="173"/>
      <c r="WOB46" s="173"/>
      <c r="WOC46" s="173"/>
      <c r="WOD46" s="173"/>
      <c r="WOE46" s="173"/>
      <c r="WOF46" s="173"/>
      <c r="WOG46" s="173"/>
      <c r="WOH46" s="173"/>
      <c r="WOI46" s="173"/>
      <c r="WOJ46" s="173"/>
      <c r="WOK46" s="173"/>
      <c r="WOL46" s="173"/>
      <c r="WOM46" s="173"/>
      <c r="WON46" s="173"/>
      <c r="WOO46" s="173"/>
      <c r="WOP46" s="173"/>
      <c r="WOQ46" s="173"/>
      <c r="WOR46" s="173"/>
      <c r="WOS46" s="173"/>
      <c r="WOT46" s="173"/>
      <c r="WOU46" s="173"/>
      <c r="WOV46" s="173"/>
      <c r="WOW46" s="173"/>
      <c r="WOX46" s="173"/>
      <c r="WOY46" s="173"/>
      <c r="WOZ46" s="173"/>
      <c r="WPA46" s="173"/>
      <c r="WPB46" s="173"/>
      <c r="WPC46" s="173"/>
      <c r="WPD46" s="173"/>
      <c r="WPE46" s="173"/>
      <c r="WPF46" s="173"/>
      <c r="WPG46" s="173"/>
      <c r="WPH46" s="173"/>
      <c r="WPI46" s="173"/>
      <c r="WPJ46" s="173"/>
      <c r="WPK46" s="173"/>
      <c r="WPL46" s="173"/>
      <c r="WPM46" s="173"/>
      <c r="WPN46" s="173"/>
      <c r="WPO46" s="173"/>
      <c r="WPP46" s="173"/>
      <c r="WPQ46" s="173"/>
      <c r="WPR46" s="173"/>
      <c r="WPS46" s="173"/>
      <c r="WPT46" s="173"/>
      <c r="WPU46" s="173"/>
      <c r="WPV46" s="173"/>
      <c r="WPW46" s="173"/>
      <c r="WPX46" s="173"/>
      <c r="WPY46" s="173"/>
      <c r="WPZ46" s="173"/>
      <c r="WQA46" s="173"/>
      <c r="WQB46" s="173"/>
      <c r="WQC46" s="173"/>
      <c r="WQD46" s="173"/>
      <c r="WQE46" s="173"/>
      <c r="WQF46" s="173"/>
      <c r="WQG46" s="173"/>
      <c r="WQH46" s="173"/>
      <c r="WQI46" s="173"/>
      <c r="WQJ46" s="173"/>
      <c r="WQK46" s="173"/>
      <c r="WQL46" s="173"/>
      <c r="WQM46" s="173"/>
      <c r="WQN46" s="173"/>
      <c r="WQO46" s="173"/>
      <c r="WQP46" s="173"/>
      <c r="WQQ46" s="173"/>
      <c r="WQR46" s="173"/>
      <c r="WQS46" s="173"/>
      <c r="WQT46" s="173"/>
      <c r="WQU46" s="173"/>
      <c r="WQV46" s="173"/>
      <c r="WQW46" s="173"/>
      <c r="WQX46" s="173"/>
      <c r="WQY46" s="173"/>
      <c r="WQZ46" s="173"/>
      <c r="WRA46" s="173"/>
      <c r="WRB46" s="173"/>
      <c r="WRC46" s="173"/>
      <c r="WRD46" s="173"/>
      <c r="WRE46" s="173"/>
      <c r="WRF46" s="173"/>
      <c r="WRG46" s="173"/>
      <c r="WRH46" s="173"/>
      <c r="WRI46" s="173"/>
      <c r="WRJ46" s="173"/>
      <c r="WRK46" s="173"/>
      <c r="WRL46" s="173"/>
      <c r="WRM46" s="173"/>
      <c r="WRN46" s="173"/>
      <c r="WRO46" s="173"/>
      <c r="WRP46" s="173"/>
      <c r="WRQ46" s="173"/>
      <c r="WRR46" s="173"/>
      <c r="WRS46" s="173"/>
      <c r="WRT46" s="173"/>
      <c r="WRU46" s="173"/>
      <c r="WRV46" s="173"/>
      <c r="WRW46" s="173"/>
      <c r="WRX46" s="173"/>
      <c r="WRY46" s="173"/>
      <c r="WRZ46" s="173"/>
      <c r="WSA46" s="173"/>
      <c r="WSB46" s="173"/>
      <c r="WSC46" s="173"/>
      <c r="WSD46" s="173"/>
      <c r="WSE46" s="173"/>
      <c r="WSF46" s="173"/>
      <c r="WSG46" s="173"/>
      <c r="WSH46" s="173"/>
      <c r="WSI46" s="173"/>
      <c r="WSJ46" s="173"/>
      <c r="WSK46" s="173"/>
      <c r="WSL46" s="173"/>
      <c r="WSM46" s="173"/>
      <c r="WSN46" s="173"/>
      <c r="WSO46" s="173"/>
      <c r="WSP46" s="173"/>
      <c r="WSQ46" s="173"/>
      <c r="WSR46" s="173"/>
      <c r="WSS46" s="173"/>
      <c r="WST46" s="173"/>
      <c r="WSU46" s="173"/>
      <c r="WSV46" s="173"/>
      <c r="WSW46" s="173"/>
      <c r="WSX46" s="173"/>
      <c r="WSY46" s="173"/>
      <c r="WSZ46" s="173"/>
      <c r="WTA46" s="173"/>
      <c r="WTB46" s="173"/>
      <c r="WTC46" s="173"/>
      <c r="WTD46" s="173"/>
      <c r="WTE46" s="173"/>
      <c r="WTF46" s="173"/>
      <c r="WTG46" s="173"/>
      <c r="WTH46" s="173"/>
      <c r="WTI46" s="173"/>
      <c r="WTJ46" s="173"/>
      <c r="WTK46" s="173"/>
      <c r="WTL46" s="173"/>
      <c r="WTM46" s="173"/>
      <c r="WTN46" s="173"/>
      <c r="WTO46" s="173"/>
      <c r="WTP46" s="173"/>
      <c r="WTQ46" s="173"/>
      <c r="WTR46" s="173"/>
      <c r="WTS46" s="173"/>
      <c r="WTT46" s="173"/>
      <c r="WTU46" s="173"/>
      <c r="WTV46" s="173"/>
      <c r="WTW46" s="173"/>
      <c r="WTX46" s="173"/>
      <c r="WTY46" s="173"/>
      <c r="WTZ46" s="173"/>
      <c r="WUA46" s="173"/>
      <c r="WUB46" s="173"/>
      <c r="WUC46" s="173"/>
      <c r="WUD46" s="173"/>
      <c r="WUE46" s="173"/>
      <c r="WUF46" s="173"/>
      <c r="WUG46" s="173"/>
      <c r="WUH46" s="173"/>
      <c r="WUI46" s="173"/>
      <c r="WUJ46" s="173"/>
      <c r="WUK46" s="173"/>
      <c r="WUL46" s="173"/>
      <c r="WUM46" s="173"/>
      <c r="WUN46" s="173"/>
      <c r="WUO46" s="173"/>
      <c r="WUP46" s="173"/>
      <c r="WUQ46" s="173"/>
      <c r="WUR46" s="173"/>
      <c r="WUS46" s="173"/>
      <c r="WUT46" s="173"/>
      <c r="WUU46" s="173"/>
      <c r="WUV46" s="173"/>
      <c r="WUW46" s="173"/>
      <c r="WUX46" s="173"/>
      <c r="WUY46" s="173"/>
      <c r="WUZ46" s="173"/>
      <c r="WVA46" s="173"/>
      <c r="WVB46" s="173"/>
      <c r="WVC46" s="173"/>
      <c r="WVD46" s="173"/>
      <c r="WVE46" s="173"/>
      <c r="WVF46" s="173"/>
      <c r="WVG46" s="173"/>
      <c r="WVH46" s="173"/>
      <c r="WVI46" s="173"/>
      <c r="WVJ46" s="173"/>
      <c r="WVK46" s="173"/>
      <c r="WVL46" s="173"/>
      <c r="WVM46" s="173"/>
      <c r="WVN46" s="173"/>
      <c r="WVO46" s="173"/>
      <c r="WVP46" s="173"/>
      <c r="WVQ46" s="173"/>
      <c r="WVR46" s="173"/>
      <c r="WVS46" s="173"/>
      <c r="WVT46" s="173"/>
      <c r="WVU46" s="173"/>
      <c r="WVV46" s="173"/>
      <c r="WVW46" s="173"/>
      <c r="WVX46" s="173"/>
      <c r="WVY46" s="173"/>
      <c r="WVZ46" s="173"/>
      <c r="WWA46" s="173"/>
      <c r="WWB46" s="173"/>
      <c r="WWC46" s="173"/>
      <c r="WWD46" s="173"/>
      <c r="WWE46" s="173"/>
      <c r="WWF46" s="173"/>
      <c r="WWG46" s="173"/>
      <c r="WWH46" s="173"/>
      <c r="WWI46" s="173"/>
      <c r="WWJ46" s="173"/>
      <c r="WWK46" s="173"/>
      <c r="WWL46" s="173"/>
      <c r="WWM46" s="173"/>
      <c r="WWN46" s="173"/>
      <c r="WWO46" s="173"/>
      <c r="WWP46" s="173"/>
      <c r="WWQ46" s="173"/>
      <c r="WWR46" s="173"/>
      <c r="WWS46" s="173"/>
      <c r="WWT46" s="173"/>
      <c r="WWU46" s="173"/>
      <c r="WWV46" s="173"/>
      <c r="WWW46" s="173"/>
      <c r="WWX46" s="173"/>
      <c r="WWY46" s="173"/>
      <c r="WWZ46" s="173"/>
      <c r="WXA46" s="173"/>
      <c r="WXB46" s="173"/>
      <c r="WXC46" s="173"/>
      <c r="WXD46" s="173"/>
      <c r="WXE46" s="173"/>
      <c r="WXF46" s="173"/>
      <c r="WXG46" s="173"/>
      <c r="WXH46" s="173"/>
      <c r="WXI46" s="173"/>
      <c r="WXJ46" s="173"/>
      <c r="WXK46" s="173"/>
      <c r="WXL46" s="173"/>
      <c r="WXM46" s="173"/>
      <c r="WXN46" s="173"/>
      <c r="WXO46" s="173"/>
      <c r="WXP46" s="173"/>
      <c r="WXQ46" s="173"/>
      <c r="WXR46" s="173"/>
      <c r="WXS46" s="173"/>
      <c r="WXT46" s="173"/>
      <c r="WXU46" s="173"/>
      <c r="WXV46" s="173"/>
      <c r="WXW46" s="173"/>
      <c r="WXX46" s="173"/>
      <c r="WXY46" s="173"/>
      <c r="WXZ46" s="173"/>
      <c r="WYA46" s="173"/>
      <c r="WYB46" s="173"/>
      <c r="WYC46" s="173"/>
      <c r="WYD46" s="173"/>
      <c r="WYE46" s="173"/>
      <c r="WYF46" s="173"/>
      <c r="WYG46" s="173"/>
      <c r="WYH46" s="173"/>
      <c r="WYI46" s="173"/>
      <c r="WYJ46" s="173"/>
      <c r="WYK46" s="173"/>
      <c r="WYL46" s="173"/>
      <c r="WYM46" s="173"/>
      <c r="WYN46" s="173"/>
      <c r="WYO46" s="173"/>
      <c r="WYP46" s="173"/>
      <c r="WYQ46" s="173"/>
      <c r="WYR46" s="173"/>
      <c r="WYS46" s="173"/>
      <c r="WYT46" s="173"/>
      <c r="WYU46" s="173"/>
      <c r="WYV46" s="173"/>
      <c r="WYW46" s="173"/>
      <c r="WYX46" s="173"/>
      <c r="WYY46" s="173"/>
      <c r="WYZ46" s="173"/>
      <c r="WZA46" s="173"/>
      <c r="WZB46" s="173"/>
      <c r="WZC46" s="173"/>
      <c r="WZD46" s="173"/>
      <c r="WZE46" s="173"/>
      <c r="WZF46" s="173"/>
      <c r="WZG46" s="173"/>
      <c r="WZH46" s="173"/>
      <c r="WZI46" s="173"/>
      <c r="WZJ46" s="173"/>
      <c r="WZK46" s="173"/>
      <c r="WZL46" s="173"/>
      <c r="WZM46" s="173"/>
      <c r="WZN46" s="173"/>
      <c r="WZO46" s="173"/>
      <c r="WZP46" s="173"/>
      <c r="WZQ46" s="173"/>
      <c r="WZR46" s="173"/>
      <c r="WZS46" s="173"/>
      <c r="WZT46" s="173"/>
      <c r="WZU46" s="173"/>
      <c r="WZV46" s="173"/>
      <c r="WZW46" s="173"/>
      <c r="WZX46" s="173"/>
      <c r="WZY46" s="173"/>
      <c r="WZZ46" s="173"/>
      <c r="XAA46" s="173"/>
      <c r="XAB46" s="173"/>
      <c r="XAC46" s="173"/>
      <c r="XAD46" s="173"/>
      <c r="XAE46" s="173"/>
      <c r="XAF46" s="173"/>
      <c r="XAG46" s="173"/>
      <c r="XAH46" s="173"/>
      <c r="XAI46" s="173"/>
      <c r="XAJ46" s="173"/>
      <c r="XAK46" s="173"/>
      <c r="XAL46" s="173"/>
      <c r="XAM46" s="173"/>
      <c r="XAN46" s="173"/>
      <c r="XAO46" s="173"/>
      <c r="XAP46" s="173"/>
      <c r="XAQ46" s="173"/>
      <c r="XAR46" s="173"/>
      <c r="XAS46" s="173"/>
      <c r="XAT46" s="173"/>
      <c r="XAU46" s="173"/>
      <c r="XAV46" s="173"/>
      <c r="XAW46" s="173"/>
      <c r="XAX46" s="173"/>
      <c r="XAY46" s="173"/>
      <c r="XAZ46" s="173"/>
      <c r="XBA46" s="173"/>
      <c r="XBB46" s="173"/>
      <c r="XBC46" s="173"/>
      <c r="XBD46" s="173"/>
      <c r="XBE46" s="173"/>
      <c r="XBF46" s="173"/>
      <c r="XBG46" s="173"/>
      <c r="XBH46" s="173"/>
      <c r="XBI46" s="173"/>
      <c r="XBJ46" s="173"/>
      <c r="XBK46" s="173"/>
      <c r="XBL46" s="173"/>
      <c r="XBM46" s="173"/>
      <c r="XBN46" s="173"/>
      <c r="XBO46" s="173"/>
      <c r="XBP46" s="173"/>
      <c r="XBQ46" s="173"/>
      <c r="XBR46" s="173"/>
      <c r="XBS46" s="173"/>
      <c r="XBT46" s="173"/>
      <c r="XBU46" s="173"/>
      <c r="XBV46" s="173"/>
      <c r="XBW46" s="173"/>
      <c r="XBX46" s="173"/>
      <c r="XBY46" s="173"/>
      <c r="XBZ46" s="173"/>
      <c r="XCA46" s="173"/>
      <c r="XCB46" s="173"/>
      <c r="XCC46" s="173"/>
      <c r="XCD46" s="173"/>
      <c r="XCE46" s="173"/>
      <c r="XCF46" s="173"/>
      <c r="XCG46" s="173"/>
      <c r="XCH46" s="173"/>
      <c r="XCI46" s="173"/>
      <c r="XCJ46" s="173"/>
      <c r="XCK46" s="173"/>
      <c r="XCL46" s="173"/>
      <c r="XCM46" s="173"/>
      <c r="XCN46" s="173"/>
      <c r="XCO46" s="173"/>
      <c r="XCP46" s="173"/>
      <c r="XCQ46" s="173"/>
      <c r="XCR46" s="173"/>
      <c r="XCS46" s="173"/>
      <c r="XCT46" s="173"/>
      <c r="XCU46" s="173"/>
      <c r="XCV46" s="173"/>
      <c r="XCW46" s="173"/>
      <c r="XCX46" s="173"/>
      <c r="XCY46" s="173"/>
      <c r="XCZ46" s="173"/>
      <c r="XDA46" s="173"/>
      <c r="XDB46" s="173"/>
      <c r="XDC46" s="173"/>
      <c r="XDD46" s="173"/>
      <c r="XDE46" s="173"/>
      <c r="XDF46" s="173"/>
      <c r="XDG46" s="173"/>
      <c r="XDH46" s="173"/>
      <c r="XDI46" s="173"/>
      <c r="XDJ46" s="173"/>
      <c r="XDK46" s="173"/>
      <c r="XDL46" s="173"/>
      <c r="XDM46" s="173"/>
      <c r="XDN46" s="173"/>
      <c r="XDO46" s="173"/>
      <c r="XDP46" s="173"/>
      <c r="XDQ46" s="173"/>
      <c r="XDR46" s="173"/>
      <c r="XDS46" s="173"/>
      <c r="XDT46" s="173"/>
      <c r="XDU46" s="173"/>
      <c r="XDV46" s="173"/>
      <c r="XDW46" s="173"/>
      <c r="XDX46" s="173"/>
      <c r="XDY46" s="173"/>
      <c r="XDZ46" s="173"/>
      <c r="XEA46" s="173"/>
      <c r="XEB46" s="173"/>
      <c r="XEC46" s="173"/>
      <c r="XED46" s="173"/>
      <c r="XEE46" s="173"/>
      <c r="XEF46" s="173"/>
      <c r="XEG46" s="173"/>
      <c r="XEH46" s="173"/>
      <c r="XEI46" s="173"/>
      <c r="XEJ46" s="173"/>
      <c r="XEK46" s="173"/>
      <c r="XEL46" s="173"/>
      <c r="XEM46" s="173"/>
      <c r="XEN46" s="173"/>
      <c r="XEO46" s="173"/>
      <c r="XEP46" s="173"/>
      <c r="XEQ46" s="173"/>
      <c r="XER46" s="173"/>
      <c r="XES46" s="173"/>
      <c r="XET46" s="173"/>
      <c r="XEU46" s="173"/>
      <c r="XEV46" s="173"/>
      <c r="XEW46" s="173"/>
      <c r="XEX46" s="173"/>
      <c r="XEY46" s="173"/>
      <c r="XEZ46" s="173"/>
      <c r="XFA46" s="173"/>
      <c r="XFB46" s="173"/>
      <c r="XFC46" s="173"/>
      <c r="XFD46" s="173"/>
    </row>
    <row r="47" spans="1:16 9984:16384">
      <c r="C47" s="192" t="s">
        <v>220</v>
      </c>
      <c r="E47" s="201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NSZ47" s="173"/>
      <c r="NTA47" s="173"/>
      <c r="NTB47" s="173"/>
      <c r="NTC47" s="173"/>
      <c r="NTD47" s="173"/>
      <c r="NTE47" s="173"/>
      <c r="NTF47" s="173"/>
      <c r="NTG47" s="173"/>
      <c r="NTH47" s="173"/>
      <c r="NTI47" s="173"/>
      <c r="NTJ47" s="173"/>
      <c r="NTK47" s="173"/>
      <c r="NTL47" s="173"/>
      <c r="NTM47" s="173"/>
      <c r="NTN47" s="173"/>
      <c r="NTO47" s="173"/>
      <c r="NTP47" s="173"/>
      <c r="NTQ47" s="173"/>
      <c r="NTR47" s="173"/>
      <c r="NTS47" s="173"/>
      <c r="NTT47" s="173"/>
      <c r="NTU47" s="173"/>
      <c r="NTV47" s="173"/>
      <c r="NTW47" s="173"/>
      <c r="NTX47" s="173"/>
      <c r="NTY47" s="173"/>
      <c r="NTZ47" s="173"/>
      <c r="NUA47" s="173"/>
      <c r="NUB47" s="173"/>
      <c r="NUC47" s="173"/>
      <c r="NUD47" s="173"/>
      <c r="NUE47" s="173"/>
      <c r="NUF47" s="173"/>
      <c r="NUG47" s="173"/>
      <c r="NUH47" s="173"/>
      <c r="NUI47" s="173"/>
      <c r="NUJ47" s="173"/>
      <c r="NUK47" s="173"/>
      <c r="NUL47" s="173"/>
      <c r="NUM47" s="173"/>
      <c r="NUN47" s="173"/>
      <c r="NUO47" s="173"/>
      <c r="NUP47" s="173"/>
      <c r="NUQ47" s="173"/>
      <c r="NUR47" s="173"/>
      <c r="NUS47" s="173"/>
      <c r="NUT47" s="173"/>
      <c r="NUU47" s="173"/>
      <c r="NUV47" s="173"/>
      <c r="NUW47" s="173"/>
      <c r="NUX47" s="173"/>
      <c r="NUY47" s="173"/>
      <c r="NUZ47" s="173"/>
      <c r="NVA47" s="173"/>
      <c r="NVB47" s="173"/>
      <c r="NVC47" s="173"/>
      <c r="NVD47" s="173"/>
      <c r="NVE47" s="173"/>
      <c r="NVF47" s="173"/>
      <c r="NVG47" s="173"/>
      <c r="NVH47" s="173"/>
      <c r="NVI47" s="173"/>
      <c r="NVJ47" s="173"/>
      <c r="NVK47" s="173"/>
      <c r="NVL47" s="173"/>
      <c r="NVM47" s="173"/>
      <c r="NVN47" s="173"/>
      <c r="NVO47" s="173"/>
      <c r="NVP47" s="173"/>
      <c r="NVQ47" s="173"/>
      <c r="NVR47" s="173"/>
      <c r="NVS47" s="173"/>
      <c r="NVT47" s="173"/>
      <c r="NVU47" s="173"/>
      <c r="NVV47" s="173"/>
      <c r="NVW47" s="173"/>
      <c r="NVX47" s="173"/>
      <c r="NVY47" s="173"/>
      <c r="NVZ47" s="173"/>
      <c r="NWA47" s="173"/>
      <c r="NWB47" s="173"/>
      <c r="NWC47" s="173"/>
      <c r="NWD47" s="173"/>
      <c r="NWE47" s="173"/>
      <c r="NWF47" s="173"/>
      <c r="NWG47" s="173"/>
      <c r="NWH47" s="173"/>
      <c r="NWI47" s="173"/>
      <c r="NWJ47" s="173"/>
      <c r="NWK47" s="173"/>
      <c r="NWL47" s="173"/>
      <c r="NWM47" s="173"/>
      <c r="NWN47" s="173"/>
      <c r="NWO47" s="173"/>
      <c r="NWP47" s="173"/>
      <c r="NWQ47" s="173"/>
      <c r="NWR47" s="173"/>
      <c r="NWS47" s="173"/>
      <c r="NWT47" s="173"/>
      <c r="NWU47" s="173"/>
      <c r="NWV47" s="173"/>
      <c r="NWW47" s="173"/>
      <c r="NWX47" s="173"/>
      <c r="NWY47" s="173"/>
      <c r="NWZ47" s="173"/>
      <c r="NXA47" s="173"/>
      <c r="NXB47" s="173"/>
      <c r="NXC47" s="173"/>
      <c r="NXD47" s="173"/>
      <c r="NXE47" s="173"/>
      <c r="NXF47" s="173"/>
      <c r="NXG47" s="173"/>
      <c r="NXH47" s="173"/>
      <c r="NXI47" s="173"/>
      <c r="NXJ47" s="173"/>
      <c r="NXK47" s="173"/>
      <c r="NXL47" s="173"/>
      <c r="NXM47" s="173"/>
      <c r="NXN47" s="173"/>
      <c r="NXO47" s="173"/>
      <c r="NXP47" s="173"/>
      <c r="NXQ47" s="173"/>
      <c r="NXR47" s="173"/>
      <c r="NXS47" s="173"/>
      <c r="NXT47" s="173"/>
      <c r="NXU47" s="173"/>
      <c r="NXV47" s="173"/>
      <c r="NXW47" s="173"/>
      <c r="NXX47" s="173"/>
      <c r="NXY47" s="173"/>
      <c r="NXZ47" s="173"/>
      <c r="NYA47" s="173"/>
      <c r="NYB47" s="173"/>
      <c r="NYC47" s="173"/>
      <c r="NYD47" s="173"/>
      <c r="NYE47" s="173"/>
      <c r="NYF47" s="173"/>
      <c r="NYG47" s="173"/>
      <c r="NYH47" s="173"/>
      <c r="NYI47" s="173"/>
      <c r="NYJ47" s="173"/>
      <c r="NYK47" s="173"/>
      <c r="NYL47" s="173"/>
      <c r="NYM47" s="173"/>
      <c r="NYN47" s="173"/>
      <c r="NYO47" s="173"/>
      <c r="NYP47" s="173"/>
      <c r="NYQ47" s="173"/>
      <c r="NYR47" s="173"/>
      <c r="NYS47" s="173"/>
      <c r="NYT47" s="173"/>
      <c r="NYU47" s="173"/>
      <c r="NYV47" s="173"/>
      <c r="NYW47" s="173"/>
      <c r="NYX47" s="173"/>
      <c r="NYY47" s="173"/>
      <c r="NYZ47" s="173"/>
      <c r="NZA47" s="173"/>
      <c r="NZB47" s="173"/>
      <c r="NZC47" s="173"/>
      <c r="NZD47" s="173"/>
      <c r="NZE47" s="173"/>
      <c r="NZF47" s="173"/>
      <c r="NZG47" s="173"/>
      <c r="NZH47" s="173"/>
      <c r="NZI47" s="173"/>
      <c r="NZJ47" s="173"/>
      <c r="NZK47" s="173"/>
      <c r="NZL47" s="173"/>
      <c r="NZM47" s="173"/>
      <c r="NZN47" s="173"/>
      <c r="NZO47" s="173"/>
      <c r="NZP47" s="173"/>
      <c r="NZQ47" s="173"/>
      <c r="NZR47" s="173"/>
      <c r="NZS47" s="173"/>
      <c r="NZT47" s="173"/>
      <c r="NZU47" s="173"/>
      <c r="NZV47" s="173"/>
      <c r="NZW47" s="173"/>
      <c r="NZX47" s="173"/>
      <c r="NZY47" s="173"/>
      <c r="NZZ47" s="173"/>
      <c r="OAA47" s="173"/>
      <c r="OAB47" s="173"/>
      <c r="OAC47" s="173"/>
      <c r="OAD47" s="173"/>
      <c r="OAE47" s="173"/>
      <c r="OAF47" s="173"/>
      <c r="OAG47" s="173"/>
      <c r="OAH47" s="173"/>
      <c r="OAI47" s="173"/>
      <c r="OAJ47" s="173"/>
      <c r="OAK47" s="173"/>
      <c r="OAL47" s="173"/>
      <c r="OAM47" s="173"/>
      <c r="OAN47" s="173"/>
      <c r="OAO47" s="173"/>
      <c r="OAP47" s="173"/>
      <c r="OAQ47" s="173"/>
      <c r="OAR47" s="173"/>
      <c r="OAS47" s="173"/>
      <c r="OAT47" s="173"/>
      <c r="OAU47" s="173"/>
      <c r="OAV47" s="173"/>
      <c r="OAW47" s="173"/>
      <c r="OAX47" s="173"/>
      <c r="OAY47" s="173"/>
      <c r="OAZ47" s="173"/>
      <c r="OBA47" s="173"/>
      <c r="OBB47" s="173"/>
      <c r="OBC47" s="173"/>
      <c r="OBD47" s="173"/>
      <c r="OBE47" s="173"/>
      <c r="OBF47" s="173"/>
      <c r="OBG47" s="173"/>
      <c r="OBH47" s="173"/>
      <c r="OBI47" s="173"/>
      <c r="OBJ47" s="173"/>
      <c r="OBK47" s="173"/>
      <c r="OBL47" s="173"/>
      <c r="OBM47" s="173"/>
      <c r="OBN47" s="173"/>
      <c r="OBO47" s="173"/>
      <c r="OBP47" s="173"/>
      <c r="OBQ47" s="173"/>
      <c r="OBR47" s="173"/>
      <c r="OBS47" s="173"/>
      <c r="OBT47" s="173"/>
      <c r="OBU47" s="173"/>
      <c r="OBV47" s="173"/>
      <c r="OBW47" s="173"/>
      <c r="OBX47" s="173"/>
      <c r="OBY47" s="173"/>
      <c r="OBZ47" s="173"/>
      <c r="OCA47" s="173"/>
      <c r="OCB47" s="173"/>
      <c r="OCC47" s="173"/>
      <c r="OCD47" s="173"/>
      <c r="OCE47" s="173"/>
      <c r="OCF47" s="173"/>
      <c r="OCG47" s="173"/>
      <c r="OCH47" s="173"/>
      <c r="OCI47" s="173"/>
      <c r="OCJ47" s="173"/>
      <c r="OCK47" s="173"/>
      <c r="OCL47" s="173"/>
      <c r="OCM47" s="173"/>
      <c r="OCN47" s="173"/>
      <c r="OCO47" s="173"/>
      <c r="OCP47" s="173"/>
      <c r="OCQ47" s="173"/>
      <c r="OCR47" s="173"/>
      <c r="OCS47" s="173"/>
      <c r="OCT47" s="173"/>
      <c r="OCU47" s="173"/>
      <c r="OCV47" s="173"/>
      <c r="OCW47" s="173"/>
      <c r="OCX47" s="173"/>
      <c r="OCY47" s="173"/>
      <c r="OCZ47" s="173"/>
      <c r="ODA47" s="173"/>
      <c r="ODB47" s="173"/>
      <c r="ODC47" s="173"/>
      <c r="ODD47" s="173"/>
      <c r="ODE47" s="173"/>
      <c r="ODF47" s="173"/>
      <c r="ODG47" s="173"/>
      <c r="ODH47" s="173"/>
      <c r="ODI47" s="173"/>
      <c r="ODJ47" s="173"/>
      <c r="ODK47" s="173"/>
      <c r="ODL47" s="173"/>
      <c r="ODM47" s="173"/>
      <c r="ODN47" s="173"/>
      <c r="ODO47" s="173"/>
      <c r="ODP47" s="173"/>
      <c r="ODQ47" s="173"/>
      <c r="ODR47" s="173"/>
      <c r="ODS47" s="173"/>
      <c r="ODT47" s="173"/>
      <c r="ODU47" s="173"/>
      <c r="ODV47" s="173"/>
      <c r="ODW47" s="173"/>
      <c r="ODX47" s="173"/>
      <c r="ODY47" s="173"/>
      <c r="ODZ47" s="173"/>
      <c r="OEA47" s="173"/>
      <c r="OEB47" s="173"/>
      <c r="OEC47" s="173"/>
      <c r="OED47" s="173"/>
      <c r="OEE47" s="173"/>
      <c r="OEF47" s="173"/>
      <c r="OEG47" s="173"/>
      <c r="OEH47" s="173"/>
      <c r="OEI47" s="173"/>
      <c r="OEJ47" s="173"/>
      <c r="OEK47" s="173"/>
      <c r="OEL47" s="173"/>
      <c r="OEM47" s="173"/>
      <c r="OEN47" s="173"/>
      <c r="OEO47" s="173"/>
      <c r="OEP47" s="173"/>
      <c r="OEQ47" s="173"/>
      <c r="OER47" s="173"/>
      <c r="OES47" s="173"/>
      <c r="OET47" s="173"/>
      <c r="OEU47" s="173"/>
      <c r="OEV47" s="173"/>
      <c r="OEW47" s="173"/>
      <c r="OEX47" s="173"/>
      <c r="OEY47" s="173"/>
      <c r="OEZ47" s="173"/>
      <c r="OFA47" s="173"/>
      <c r="OFB47" s="173"/>
      <c r="OFC47" s="173"/>
      <c r="OFD47" s="173"/>
      <c r="OFE47" s="173"/>
      <c r="OFF47" s="173"/>
      <c r="OFG47" s="173"/>
      <c r="OFH47" s="173"/>
      <c r="OFI47" s="173"/>
      <c r="OFJ47" s="173"/>
      <c r="OFK47" s="173"/>
      <c r="OFL47" s="173"/>
      <c r="OFM47" s="173"/>
      <c r="OFN47" s="173"/>
      <c r="OFO47" s="173"/>
      <c r="OFP47" s="173"/>
      <c r="OFQ47" s="173"/>
      <c r="OFR47" s="173"/>
      <c r="OFS47" s="173"/>
      <c r="OFT47" s="173"/>
      <c r="OFU47" s="173"/>
      <c r="OFV47" s="173"/>
      <c r="OFW47" s="173"/>
      <c r="OFX47" s="173"/>
      <c r="OFY47" s="173"/>
      <c r="OFZ47" s="173"/>
      <c r="OGA47" s="173"/>
      <c r="OGB47" s="173"/>
      <c r="OGC47" s="173"/>
      <c r="OGD47" s="173"/>
      <c r="OGE47" s="173"/>
      <c r="OGF47" s="173"/>
      <c r="OGG47" s="173"/>
      <c r="OGH47" s="173"/>
      <c r="OGI47" s="173"/>
      <c r="OGJ47" s="173"/>
      <c r="OGK47" s="173"/>
      <c r="OGL47" s="173"/>
      <c r="OGM47" s="173"/>
      <c r="OGN47" s="173"/>
      <c r="OGO47" s="173"/>
      <c r="OGP47" s="173"/>
      <c r="OGQ47" s="173"/>
      <c r="OGR47" s="173"/>
      <c r="OGS47" s="173"/>
      <c r="OGT47" s="173"/>
      <c r="OGU47" s="173"/>
      <c r="OGV47" s="173"/>
      <c r="OGW47" s="173"/>
      <c r="OGX47" s="173"/>
      <c r="OGY47" s="173"/>
      <c r="OGZ47" s="173"/>
      <c r="OHA47" s="173"/>
      <c r="OHB47" s="173"/>
      <c r="OHC47" s="173"/>
      <c r="OHD47" s="173"/>
      <c r="OHE47" s="173"/>
      <c r="OHF47" s="173"/>
      <c r="OHG47" s="173"/>
      <c r="OHH47" s="173"/>
      <c r="OHI47" s="173"/>
      <c r="OHJ47" s="173"/>
      <c r="OHK47" s="173"/>
      <c r="OHL47" s="173"/>
      <c r="OHM47" s="173"/>
      <c r="OHN47" s="173"/>
      <c r="OHO47" s="173"/>
      <c r="OHP47" s="173"/>
      <c r="OHQ47" s="173"/>
      <c r="OHR47" s="173"/>
      <c r="OHS47" s="173"/>
      <c r="OHT47" s="173"/>
      <c r="OHU47" s="173"/>
      <c r="OHV47" s="173"/>
      <c r="OHW47" s="173"/>
      <c r="OHX47" s="173"/>
      <c r="OHY47" s="173"/>
      <c r="OHZ47" s="173"/>
      <c r="OIA47" s="173"/>
      <c r="OIB47" s="173"/>
      <c r="OIC47" s="173"/>
      <c r="OID47" s="173"/>
      <c r="OIE47" s="173"/>
      <c r="OIF47" s="173"/>
      <c r="OIG47" s="173"/>
      <c r="OIH47" s="173"/>
      <c r="OII47" s="173"/>
      <c r="OIJ47" s="173"/>
      <c r="OIK47" s="173"/>
      <c r="OIL47" s="173"/>
      <c r="OIM47" s="173"/>
      <c r="OIN47" s="173"/>
      <c r="OIO47" s="173"/>
      <c r="OIP47" s="173"/>
      <c r="OIQ47" s="173"/>
      <c r="OIR47" s="173"/>
      <c r="OIS47" s="173"/>
      <c r="OIT47" s="173"/>
      <c r="OIU47" s="173"/>
      <c r="OIV47" s="173"/>
      <c r="OIW47" s="173"/>
      <c r="OIX47" s="173"/>
      <c r="OIY47" s="173"/>
      <c r="OIZ47" s="173"/>
      <c r="OJA47" s="173"/>
      <c r="OJB47" s="173"/>
      <c r="OJC47" s="173"/>
      <c r="OJD47" s="173"/>
      <c r="OJE47" s="173"/>
      <c r="OJF47" s="173"/>
      <c r="OJG47" s="173"/>
      <c r="OJH47" s="173"/>
      <c r="OJI47" s="173"/>
      <c r="OJJ47" s="173"/>
      <c r="OJK47" s="173"/>
      <c r="OJL47" s="173"/>
      <c r="OJM47" s="173"/>
      <c r="OJN47" s="173"/>
      <c r="OJO47" s="173"/>
      <c r="OJP47" s="173"/>
      <c r="OJQ47" s="173"/>
      <c r="OJR47" s="173"/>
      <c r="OJS47" s="173"/>
      <c r="OJT47" s="173"/>
      <c r="OJU47" s="173"/>
      <c r="OJV47" s="173"/>
      <c r="OJW47" s="173"/>
      <c r="OJX47" s="173"/>
      <c r="OJY47" s="173"/>
      <c r="OJZ47" s="173"/>
      <c r="OKA47" s="173"/>
      <c r="OKB47" s="173"/>
      <c r="OKC47" s="173"/>
      <c r="OKD47" s="173"/>
      <c r="OKE47" s="173"/>
      <c r="OKF47" s="173"/>
      <c r="OKG47" s="173"/>
      <c r="OKH47" s="173"/>
      <c r="OKI47" s="173"/>
      <c r="OKJ47" s="173"/>
      <c r="OKK47" s="173"/>
      <c r="OKL47" s="173"/>
      <c r="OKM47" s="173"/>
      <c r="OKN47" s="173"/>
      <c r="OKO47" s="173"/>
      <c r="OKP47" s="173"/>
      <c r="OKQ47" s="173"/>
      <c r="OKR47" s="173"/>
      <c r="OKS47" s="173"/>
      <c r="OKT47" s="173"/>
      <c r="OKU47" s="173"/>
      <c r="OKV47" s="173"/>
      <c r="OKW47" s="173"/>
      <c r="OKX47" s="173"/>
      <c r="OKY47" s="173"/>
      <c r="OKZ47" s="173"/>
      <c r="OLA47" s="173"/>
      <c r="OLB47" s="173"/>
      <c r="OLC47" s="173"/>
      <c r="OLD47" s="173"/>
      <c r="OLE47" s="173"/>
      <c r="OLF47" s="173"/>
      <c r="OLG47" s="173"/>
      <c r="OLH47" s="173"/>
      <c r="OLI47" s="173"/>
      <c r="OLJ47" s="173"/>
      <c r="OLK47" s="173"/>
      <c r="OLL47" s="173"/>
      <c r="OLM47" s="173"/>
      <c r="OLN47" s="173"/>
      <c r="OLO47" s="173"/>
      <c r="OLP47" s="173"/>
      <c r="OLQ47" s="173"/>
      <c r="OLR47" s="173"/>
      <c r="OLS47" s="173"/>
      <c r="OLT47" s="173"/>
      <c r="OLU47" s="173"/>
      <c r="OLV47" s="173"/>
      <c r="OLW47" s="173"/>
      <c r="OLX47" s="173"/>
      <c r="OLY47" s="173"/>
      <c r="OLZ47" s="173"/>
      <c r="OMA47" s="173"/>
      <c r="OMB47" s="173"/>
      <c r="OMC47" s="173"/>
      <c r="OMD47" s="173"/>
      <c r="OME47" s="173"/>
      <c r="OMF47" s="173"/>
      <c r="OMG47" s="173"/>
      <c r="OMH47" s="173"/>
      <c r="OMI47" s="173"/>
      <c r="OMJ47" s="173"/>
      <c r="OMK47" s="173"/>
      <c r="OML47" s="173"/>
      <c r="OMM47" s="173"/>
      <c r="OMN47" s="173"/>
      <c r="OMO47" s="173"/>
      <c r="OMP47" s="173"/>
      <c r="OMQ47" s="173"/>
      <c r="OMR47" s="173"/>
      <c r="OMS47" s="173"/>
      <c r="OMT47" s="173"/>
      <c r="OMU47" s="173"/>
      <c r="OMV47" s="173"/>
      <c r="OMW47" s="173"/>
      <c r="OMX47" s="173"/>
      <c r="OMY47" s="173"/>
      <c r="OMZ47" s="173"/>
      <c r="ONA47" s="173"/>
      <c r="ONB47" s="173"/>
      <c r="ONC47" s="173"/>
      <c r="OND47" s="173"/>
      <c r="ONE47" s="173"/>
      <c r="ONF47" s="173"/>
      <c r="ONG47" s="173"/>
      <c r="ONH47" s="173"/>
      <c r="ONI47" s="173"/>
      <c r="ONJ47" s="173"/>
      <c r="ONK47" s="173"/>
      <c r="ONL47" s="173"/>
      <c r="ONM47" s="173"/>
      <c r="ONN47" s="173"/>
      <c r="ONO47" s="173"/>
      <c r="ONP47" s="173"/>
      <c r="ONQ47" s="173"/>
      <c r="ONR47" s="173"/>
      <c r="ONS47" s="173"/>
      <c r="ONT47" s="173"/>
      <c r="ONU47" s="173"/>
      <c r="ONV47" s="173"/>
      <c r="ONW47" s="173"/>
      <c r="ONX47" s="173"/>
      <c r="ONY47" s="173"/>
      <c r="ONZ47" s="173"/>
      <c r="OOA47" s="173"/>
      <c r="OOB47" s="173"/>
      <c r="OOC47" s="173"/>
      <c r="OOD47" s="173"/>
      <c r="OOE47" s="173"/>
      <c r="OOF47" s="173"/>
      <c r="OOG47" s="173"/>
      <c r="OOH47" s="173"/>
      <c r="OOI47" s="173"/>
      <c r="OOJ47" s="173"/>
      <c r="OOK47" s="173"/>
      <c r="OOL47" s="173"/>
      <c r="OOM47" s="173"/>
      <c r="OON47" s="173"/>
      <c r="OOO47" s="173"/>
      <c r="OOP47" s="173"/>
      <c r="OOQ47" s="173"/>
      <c r="OOR47" s="173"/>
      <c r="OOS47" s="173"/>
      <c r="OOT47" s="173"/>
      <c r="OOU47" s="173"/>
      <c r="OOV47" s="173"/>
      <c r="OOW47" s="173"/>
      <c r="OOX47" s="173"/>
      <c r="OOY47" s="173"/>
      <c r="OOZ47" s="173"/>
      <c r="OPA47" s="173"/>
      <c r="OPB47" s="173"/>
      <c r="OPC47" s="173"/>
      <c r="OPD47" s="173"/>
      <c r="OPE47" s="173"/>
      <c r="OPF47" s="173"/>
      <c r="OPG47" s="173"/>
      <c r="OPH47" s="173"/>
      <c r="OPI47" s="173"/>
      <c r="OPJ47" s="173"/>
      <c r="OPK47" s="173"/>
      <c r="OPL47" s="173"/>
      <c r="OPM47" s="173"/>
      <c r="OPN47" s="173"/>
      <c r="OPO47" s="173"/>
      <c r="OPP47" s="173"/>
      <c r="OPQ47" s="173"/>
      <c r="OPR47" s="173"/>
      <c r="OPS47" s="173"/>
      <c r="OPT47" s="173"/>
      <c r="OPU47" s="173"/>
      <c r="OPV47" s="173"/>
      <c r="OPW47" s="173"/>
      <c r="OPX47" s="173"/>
      <c r="OPY47" s="173"/>
      <c r="OPZ47" s="173"/>
      <c r="OQA47" s="173"/>
      <c r="OQB47" s="173"/>
      <c r="OQC47" s="173"/>
      <c r="OQD47" s="173"/>
      <c r="OQE47" s="173"/>
      <c r="OQF47" s="173"/>
      <c r="OQG47" s="173"/>
      <c r="OQH47" s="173"/>
      <c r="OQI47" s="173"/>
      <c r="OQJ47" s="173"/>
      <c r="OQK47" s="173"/>
      <c r="OQL47" s="173"/>
      <c r="OQM47" s="173"/>
      <c r="OQN47" s="173"/>
      <c r="OQO47" s="173"/>
      <c r="OQP47" s="173"/>
      <c r="OQQ47" s="173"/>
      <c r="OQR47" s="173"/>
      <c r="OQS47" s="173"/>
      <c r="OQT47" s="173"/>
      <c r="OQU47" s="173"/>
      <c r="OQV47" s="173"/>
      <c r="OQW47" s="173"/>
      <c r="OQX47" s="173"/>
      <c r="OQY47" s="173"/>
      <c r="OQZ47" s="173"/>
      <c r="ORA47" s="173"/>
      <c r="ORB47" s="173"/>
      <c r="ORC47" s="173"/>
      <c r="ORD47" s="173"/>
      <c r="ORE47" s="173"/>
      <c r="ORF47" s="173"/>
      <c r="ORG47" s="173"/>
      <c r="ORH47" s="173"/>
      <c r="ORI47" s="173"/>
      <c r="ORJ47" s="173"/>
      <c r="ORK47" s="173"/>
      <c r="ORL47" s="173"/>
      <c r="ORM47" s="173"/>
      <c r="ORN47" s="173"/>
      <c r="ORO47" s="173"/>
      <c r="ORP47" s="173"/>
      <c r="ORQ47" s="173"/>
      <c r="ORR47" s="173"/>
      <c r="ORS47" s="173"/>
      <c r="ORT47" s="173"/>
      <c r="ORU47" s="173"/>
      <c r="ORV47" s="173"/>
      <c r="ORW47" s="173"/>
      <c r="ORX47" s="173"/>
      <c r="ORY47" s="173"/>
      <c r="ORZ47" s="173"/>
      <c r="OSA47" s="173"/>
      <c r="OSB47" s="173"/>
      <c r="OSC47" s="173"/>
      <c r="OSD47" s="173"/>
      <c r="OSE47" s="173"/>
      <c r="OSF47" s="173"/>
      <c r="OSG47" s="173"/>
      <c r="OSH47" s="173"/>
      <c r="OSI47" s="173"/>
      <c r="OSJ47" s="173"/>
      <c r="OSK47" s="173"/>
      <c r="OSL47" s="173"/>
      <c r="OSM47" s="173"/>
      <c r="OSN47" s="173"/>
      <c r="OSO47" s="173"/>
      <c r="OSP47" s="173"/>
      <c r="OSQ47" s="173"/>
      <c r="OSR47" s="173"/>
      <c r="OSS47" s="173"/>
      <c r="OST47" s="173"/>
      <c r="OSU47" s="173"/>
      <c r="OSV47" s="173"/>
      <c r="OSW47" s="173"/>
      <c r="OSX47" s="173"/>
      <c r="OSY47" s="173"/>
      <c r="OSZ47" s="173"/>
      <c r="OTA47" s="173"/>
      <c r="OTB47" s="173"/>
      <c r="OTC47" s="173"/>
      <c r="OTD47" s="173"/>
      <c r="OTE47" s="173"/>
      <c r="OTF47" s="173"/>
      <c r="OTG47" s="173"/>
      <c r="OTH47" s="173"/>
      <c r="OTI47" s="173"/>
      <c r="OTJ47" s="173"/>
      <c r="OTK47" s="173"/>
      <c r="OTL47" s="173"/>
      <c r="OTM47" s="173"/>
      <c r="OTN47" s="173"/>
      <c r="OTO47" s="173"/>
      <c r="OTP47" s="173"/>
      <c r="OTQ47" s="173"/>
      <c r="OTR47" s="173"/>
      <c r="OTS47" s="173"/>
      <c r="OTT47" s="173"/>
      <c r="OTU47" s="173"/>
      <c r="OTV47" s="173"/>
      <c r="OTW47" s="173"/>
      <c r="OTX47" s="173"/>
      <c r="OTY47" s="173"/>
      <c r="OTZ47" s="173"/>
      <c r="OUA47" s="173"/>
      <c r="OUB47" s="173"/>
      <c r="OUC47" s="173"/>
      <c r="OUD47" s="173"/>
      <c r="OUE47" s="173"/>
      <c r="OUF47" s="173"/>
      <c r="OUG47" s="173"/>
      <c r="OUH47" s="173"/>
      <c r="OUI47" s="173"/>
      <c r="OUJ47" s="173"/>
      <c r="OUK47" s="173"/>
      <c r="OUL47" s="173"/>
      <c r="OUM47" s="173"/>
      <c r="OUN47" s="173"/>
      <c r="OUO47" s="173"/>
      <c r="OUP47" s="173"/>
      <c r="OUQ47" s="173"/>
      <c r="OUR47" s="173"/>
      <c r="OUS47" s="173"/>
      <c r="OUT47" s="173"/>
      <c r="OUU47" s="173"/>
      <c r="OUV47" s="173"/>
      <c r="OUW47" s="173"/>
      <c r="OUX47" s="173"/>
      <c r="OUY47" s="173"/>
      <c r="OUZ47" s="173"/>
      <c r="OVA47" s="173"/>
      <c r="OVB47" s="173"/>
      <c r="OVC47" s="173"/>
      <c r="OVD47" s="173"/>
      <c r="OVE47" s="173"/>
      <c r="OVF47" s="173"/>
      <c r="OVG47" s="173"/>
      <c r="OVH47" s="173"/>
      <c r="OVI47" s="173"/>
      <c r="OVJ47" s="173"/>
      <c r="OVK47" s="173"/>
      <c r="OVL47" s="173"/>
      <c r="OVM47" s="173"/>
      <c r="OVN47" s="173"/>
      <c r="OVO47" s="173"/>
      <c r="OVP47" s="173"/>
      <c r="OVQ47" s="173"/>
      <c r="OVR47" s="173"/>
      <c r="OVS47" s="173"/>
      <c r="OVT47" s="173"/>
      <c r="OVU47" s="173"/>
      <c r="OVV47" s="173"/>
      <c r="OVW47" s="173"/>
      <c r="OVX47" s="173"/>
      <c r="OVY47" s="173"/>
      <c r="OVZ47" s="173"/>
      <c r="OWA47" s="173"/>
      <c r="OWB47" s="173"/>
      <c r="OWC47" s="173"/>
      <c r="OWD47" s="173"/>
      <c r="OWE47" s="173"/>
      <c r="OWF47" s="173"/>
      <c r="OWG47" s="173"/>
      <c r="OWH47" s="173"/>
      <c r="OWI47" s="173"/>
      <c r="OWJ47" s="173"/>
      <c r="OWK47" s="173"/>
      <c r="OWL47" s="173"/>
      <c r="OWM47" s="173"/>
      <c r="OWN47" s="173"/>
      <c r="OWO47" s="173"/>
      <c r="OWP47" s="173"/>
      <c r="OWQ47" s="173"/>
      <c r="OWR47" s="173"/>
      <c r="OWS47" s="173"/>
      <c r="OWT47" s="173"/>
      <c r="OWU47" s="173"/>
      <c r="OWV47" s="173"/>
      <c r="OWW47" s="173"/>
      <c r="OWX47" s="173"/>
      <c r="OWY47" s="173"/>
      <c r="OWZ47" s="173"/>
      <c r="OXA47" s="173"/>
      <c r="OXB47" s="173"/>
      <c r="OXC47" s="173"/>
      <c r="OXD47" s="173"/>
      <c r="OXE47" s="173"/>
      <c r="OXF47" s="173"/>
      <c r="OXG47" s="173"/>
      <c r="OXH47" s="173"/>
      <c r="OXI47" s="173"/>
      <c r="OXJ47" s="173"/>
      <c r="OXK47" s="173"/>
      <c r="OXL47" s="173"/>
      <c r="OXM47" s="173"/>
      <c r="OXN47" s="173"/>
      <c r="OXO47" s="173"/>
      <c r="OXP47" s="173"/>
      <c r="OXQ47" s="173"/>
      <c r="OXR47" s="173"/>
      <c r="OXS47" s="173"/>
      <c r="OXT47" s="173"/>
      <c r="OXU47" s="173"/>
      <c r="OXV47" s="173"/>
      <c r="OXW47" s="173"/>
      <c r="OXX47" s="173"/>
      <c r="OXY47" s="173"/>
      <c r="OXZ47" s="173"/>
      <c r="OYA47" s="173"/>
      <c r="OYB47" s="173"/>
      <c r="OYC47" s="173"/>
      <c r="OYD47" s="173"/>
      <c r="OYE47" s="173"/>
      <c r="OYF47" s="173"/>
      <c r="OYG47" s="173"/>
      <c r="OYH47" s="173"/>
      <c r="OYI47" s="173"/>
      <c r="OYJ47" s="173"/>
      <c r="OYK47" s="173"/>
      <c r="OYL47" s="173"/>
      <c r="OYM47" s="173"/>
      <c r="OYN47" s="173"/>
      <c r="OYO47" s="173"/>
      <c r="OYP47" s="173"/>
      <c r="OYQ47" s="173"/>
      <c r="OYR47" s="173"/>
      <c r="OYS47" s="173"/>
      <c r="OYT47" s="173"/>
      <c r="OYU47" s="173"/>
      <c r="OYV47" s="173"/>
      <c r="OYW47" s="173"/>
      <c r="OYX47" s="173"/>
      <c r="OYY47" s="173"/>
      <c r="OYZ47" s="173"/>
      <c r="OZA47" s="173"/>
      <c r="OZB47" s="173"/>
      <c r="OZC47" s="173"/>
      <c r="OZD47" s="173"/>
      <c r="OZE47" s="173"/>
      <c r="OZF47" s="173"/>
      <c r="OZG47" s="173"/>
      <c r="OZH47" s="173"/>
      <c r="OZI47" s="173"/>
      <c r="OZJ47" s="173"/>
      <c r="OZK47" s="173"/>
      <c r="OZL47" s="173"/>
      <c r="OZM47" s="173"/>
      <c r="OZN47" s="173"/>
      <c r="OZO47" s="173"/>
      <c r="OZP47" s="173"/>
      <c r="OZQ47" s="173"/>
      <c r="OZR47" s="173"/>
      <c r="OZS47" s="173"/>
      <c r="OZT47" s="173"/>
      <c r="OZU47" s="173"/>
      <c r="OZV47" s="173"/>
      <c r="OZW47" s="173"/>
      <c r="OZX47" s="173"/>
      <c r="OZY47" s="173"/>
      <c r="OZZ47" s="173"/>
      <c r="PAA47" s="173"/>
      <c r="PAB47" s="173"/>
      <c r="PAC47" s="173"/>
      <c r="PAD47" s="173"/>
      <c r="PAE47" s="173"/>
      <c r="PAF47" s="173"/>
      <c r="PAG47" s="173"/>
      <c r="PAH47" s="173"/>
      <c r="PAI47" s="173"/>
      <c r="PAJ47" s="173"/>
      <c r="PAK47" s="173"/>
      <c r="PAL47" s="173"/>
      <c r="PAM47" s="173"/>
      <c r="PAN47" s="173"/>
      <c r="PAO47" s="173"/>
      <c r="PAP47" s="173"/>
      <c r="PAQ47" s="173"/>
      <c r="PAR47" s="173"/>
      <c r="PAS47" s="173"/>
      <c r="PAT47" s="173"/>
      <c r="PAU47" s="173"/>
      <c r="PAV47" s="173"/>
      <c r="PAW47" s="173"/>
      <c r="PAX47" s="173"/>
      <c r="PAY47" s="173"/>
      <c r="PAZ47" s="173"/>
      <c r="PBA47" s="173"/>
      <c r="PBB47" s="173"/>
      <c r="PBC47" s="173"/>
      <c r="PBD47" s="173"/>
      <c r="PBE47" s="173"/>
      <c r="PBF47" s="173"/>
      <c r="PBG47" s="173"/>
      <c r="PBH47" s="173"/>
      <c r="PBI47" s="173"/>
      <c r="PBJ47" s="173"/>
      <c r="PBK47" s="173"/>
      <c r="PBL47" s="173"/>
      <c r="PBM47" s="173"/>
      <c r="PBN47" s="173"/>
      <c r="PBO47" s="173"/>
      <c r="PBP47" s="173"/>
      <c r="PBQ47" s="173"/>
      <c r="PBR47" s="173"/>
      <c r="PBS47" s="173"/>
      <c r="PBT47" s="173"/>
      <c r="PBU47" s="173"/>
      <c r="PBV47" s="173"/>
      <c r="PBW47" s="173"/>
      <c r="PBX47" s="173"/>
      <c r="PBY47" s="173"/>
      <c r="PBZ47" s="173"/>
      <c r="PCA47" s="173"/>
      <c r="PCB47" s="173"/>
      <c r="PCC47" s="173"/>
      <c r="PCD47" s="173"/>
      <c r="PCE47" s="173"/>
      <c r="PCF47" s="173"/>
      <c r="PCG47" s="173"/>
      <c r="PCH47" s="173"/>
      <c r="PCI47" s="173"/>
      <c r="PCJ47" s="173"/>
      <c r="PCK47" s="173"/>
      <c r="PCL47" s="173"/>
      <c r="PCM47" s="173"/>
      <c r="PCN47" s="173"/>
      <c r="PCO47" s="173"/>
      <c r="PCP47" s="173"/>
      <c r="PCQ47" s="173"/>
      <c r="PCR47" s="173"/>
      <c r="PCS47" s="173"/>
      <c r="PCT47" s="173"/>
      <c r="PCU47" s="173"/>
      <c r="PCV47" s="173"/>
      <c r="PCW47" s="173"/>
      <c r="PCX47" s="173"/>
      <c r="PCY47" s="173"/>
      <c r="PCZ47" s="173"/>
      <c r="PDA47" s="173"/>
      <c r="PDB47" s="173"/>
      <c r="PDC47" s="173"/>
      <c r="PDD47" s="173"/>
      <c r="PDE47" s="173"/>
      <c r="PDF47" s="173"/>
      <c r="PDG47" s="173"/>
      <c r="PDH47" s="173"/>
      <c r="PDI47" s="173"/>
      <c r="PDJ47" s="173"/>
      <c r="PDK47" s="173"/>
      <c r="PDL47" s="173"/>
      <c r="PDM47" s="173"/>
      <c r="PDN47" s="173"/>
      <c r="PDO47" s="173"/>
      <c r="PDP47" s="173"/>
      <c r="PDQ47" s="173"/>
      <c r="PDR47" s="173"/>
      <c r="PDS47" s="173"/>
      <c r="PDT47" s="173"/>
      <c r="PDU47" s="173"/>
      <c r="PDV47" s="173"/>
      <c r="PDW47" s="173"/>
      <c r="PDX47" s="173"/>
      <c r="PDY47" s="173"/>
      <c r="PDZ47" s="173"/>
      <c r="PEA47" s="173"/>
      <c r="PEB47" s="173"/>
      <c r="PEC47" s="173"/>
      <c r="PED47" s="173"/>
      <c r="PEE47" s="173"/>
      <c r="PEF47" s="173"/>
      <c r="PEG47" s="173"/>
      <c r="PEH47" s="173"/>
      <c r="PEI47" s="173"/>
      <c r="PEJ47" s="173"/>
      <c r="PEK47" s="173"/>
      <c r="PEL47" s="173"/>
      <c r="PEM47" s="173"/>
      <c r="PEN47" s="173"/>
      <c r="PEO47" s="173"/>
      <c r="PEP47" s="173"/>
      <c r="PEQ47" s="173"/>
      <c r="PER47" s="173"/>
      <c r="PES47" s="173"/>
      <c r="PET47" s="173"/>
      <c r="PEU47" s="173"/>
      <c r="PEV47" s="173"/>
      <c r="PEW47" s="173"/>
      <c r="PEX47" s="173"/>
      <c r="PEY47" s="173"/>
      <c r="PEZ47" s="173"/>
      <c r="PFA47" s="173"/>
      <c r="PFB47" s="173"/>
      <c r="PFC47" s="173"/>
      <c r="PFD47" s="173"/>
      <c r="PFE47" s="173"/>
      <c r="PFF47" s="173"/>
      <c r="PFG47" s="173"/>
      <c r="PFH47" s="173"/>
      <c r="PFI47" s="173"/>
      <c r="PFJ47" s="173"/>
      <c r="PFK47" s="173"/>
      <c r="PFL47" s="173"/>
      <c r="PFM47" s="173"/>
      <c r="PFN47" s="173"/>
      <c r="PFO47" s="173"/>
      <c r="PFP47" s="173"/>
      <c r="PFQ47" s="173"/>
      <c r="PFR47" s="173"/>
      <c r="PFS47" s="173"/>
      <c r="PFT47" s="173"/>
      <c r="PFU47" s="173"/>
      <c r="PFV47" s="173"/>
      <c r="PFW47" s="173"/>
      <c r="PFX47" s="173"/>
      <c r="PFY47" s="173"/>
      <c r="PFZ47" s="173"/>
      <c r="PGA47" s="173"/>
      <c r="PGB47" s="173"/>
      <c r="PGC47" s="173"/>
      <c r="PGD47" s="173"/>
      <c r="PGE47" s="173"/>
      <c r="PGF47" s="173"/>
      <c r="PGG47" s="173"/>
      <c r="PGH47" s="173"/>
      <c r="PGI47" s="173"/>
      <c r="PGJ47" s="173"/>
      <c r="PGK47" s="173"/>
      <c r="PGL47" s="173"/>
      <c r="PGM47" s="173"/>
      <c r="PGN47" s="173"/>
      <c r="PGO47" s="173"/>
      <c r="PGP47" s="173"/>
      <c r="PGQ47" s="173"/>
      <c r="PGR47" s="173"/>
      <c r="PGS47" s="173"/>
      <c r="PGT47" s="173"/>
      <c r="PGU47" s="173"/>
      <c r="PGV47" s="173"/>
      <c r="PGW47" s="173"/>
      <c r="PGX47" s="173"/>
      <c r="PGY47" s="173"/>
      <c r="PGZ47" s="173"/>
      <c r="PHA47" s="173"/>
      <c r="PHB47" s="173"/>
      <c r="PHC47" s="173"/>
      <c r="PHD47" s="173"/>
      <c r="PHE47" s="173"/>
      <c r="PHF47" s="173"/>
      <c r="PHG47" s="173"/>
      <c r="PHH47" s="173"/>
      <c r="PHI47" s="173"/>
      <c r="PHJ47" s="173"/>
      <c r="PHK47" s="173"/>
      <c r="PHL47" s="173"/>
      <c r="PHM47" s="173"/>
      <c r="PHN47" s="173"/>
      <c r="PHO47" s="173"/>
      <c r="PHP47" s="173"/>
      <c r="PHQ47" s="173"/>
      <c r="PHR47" s="173"/>
      <c r="PHS47" s="173"/>
      <c r="PHT47" s="173"/>
      <c r="PHU47" s="173"/>
      <c r="PHV47" s="173"/>
      <c r="PHW47" s="173"/>
      <c r="PHX47" s="173"/>
      <c r="PHY47" s="173"/>
      <c r="PHZ47" s="173"/>
      <c r="PIA47" s="173"/>
      <c r="PIB47" s="173"/>
      <c r="PIC47" s="173"/>
      <c r="PID47" s="173"/>
      <c r="PIE47" s="173"/>
      <c r="PIF47" s="173"/>
      <c r="PIG47" s="173"/>
      <c r="PIH47" s="173"/>
      <c r="PII47" s="173"/>
      <c r="PIJ47" s="173"/>
      <c r="PIK47" s="173"/>
      <c r="PIL47" s="173"/>
      <c r="PIM47" s="173"/>
      <c r="PIN47" s="173"/>
      <c r="PIO47" s="173"/>
      <c r="PIP47" s="173"/>
      <c r="PIQ47" s="173"/>
      <c r="PIR47" s="173"/>
      <c r="PIS47" s="173"/>
      <c r="PIT47" s="173"/>
      <c r="PIU47" s="173"/>
      <c r="PIV47" s="173"/>
      <c r="PIW47" s="173"/>
      <c r="PIX47" s="173"/>
      <c r="PIY47" s="173"/>
      <c r="PIZ47" s="173"/>
      <c r="PJA47" s="173"/>
      <c r="PJB47" s="173"/>
      <c r="PJC47" s="173"/>
      <c r="PJD47" s="173"/>
      <c r="PJE47" s="173"/>
      <c r="PJF47" s="173"/>
      <c r="PJG47" s="173"/>
      <c r="PJH47" s="173"/>
      <c r="PJI47" s="173"/>
      <c r="PJJ47" s="173"/>
      <c r="PJK47" s="173"/>
      <c r="PJL47" s="173"/>
      <c r="PJM47" s="173"/>
      <c r="PJN47" s="173"/>
      <c r="PJO47" s="173"/>
      <c r="PJP47" s="173"/>
      <c r="PJQ47" s="173"/>
      <c r="PJR47" s="173"/>
      <c r="PJS47" s="173"/>
      <c r="PJT47" s="173"/>
      <c r="PJU47" s="173"/>
      <c r="PJV47" s="173"/>
      <c r="PJW47" s="173"/>
      <c r="PJX47" s="173"/>
      <c r="PJY47" s="173"/>
      <c r="PJZ47" s="173"/>
      <c r="PKA47" s="173"/>
      <c r="PKB47" s="173"/>
      <c r="PKC47" s="173"/>
      <c r="PKD47" s="173"/>
      <c r="PKE47" s="173"/>
      <c r="PKF47" s="173"/>
      <c r="PKG47" s="173"/>
      <c r="PKH47" s="173"/>
      <c r="PKI47" s="173"/>
      <c r="PKJ47" s="173"/>
      <c r="PKK47" s="173"/>
      <c r="PKL47" s="173"/>
      <c r="PKM47" s="173"/>
      <c r="PKN47" s="173"/>
      <c r="PKO47" s="173"/>
      <c r="PKP47" s="173"/>
      <c r="PKQ47" s="173"/>
      <c r="PKR47" s="173"/>
      <c r="PKS47" s="173"/>
      <c r="PKT47" s="173"/>
      <c r="PKU47" s="173"/>
      <c r="PKV47" s="173"/>
      <c r="PKW47" s="173"/>
      <c r="PKX47" s="173"/>
      <c r="PKY47" s="173"/>
      <c r="PKZ47" s="173"/>
      <c r="PLA47" s="173"/>
      <c r="PLB47" s="173"/>
      <c r="PLC47" s="173"/>
      <c r="PLD47" s="173"/>
      <c r="PLE47" s="173"/>
      <c r="PLF47" s="173"/>
      <c r="PLG47" s="173"/>
      <c r="PLH47" s="173"/>
      <c r="PLI47" s="173"/>
      <c r="PLJ47" s="173"/>
      <c r="PLK47" s="173"/>
      <c r="PLL47" s="173"/>
      <c r="PLM47" s="173"/>
      <c r="PLN47" s="173"/>
      <c r="PLO47" s="173"/>
      <c r="PLP47" s="173"/>
      <c r="PLQ47" s="173"/>
      <c r="PLR47" s="173"/>
      <c r="PLS47" s="173"/>
      <c r="PLT47" s="173"/>
      <c r="PLU47" s="173"/>
      <c r="PLV47" s="173"/>
      <c r="PLW47" s="173"/>
      <c r="PLX47" s="173"/>
      <c r="PLY47" s="173"/>
      <c r="PLZ47" s="173"/>
      <c r="PMA47" s="173"/>
      <c r="PMB47" s="173"/>
      <c r="PMC47" s="173"/>
      <c r="PMD47" s="173"/>
      <c r="PME47" s="173"/>
      <c r="PMF47" s="173"/>
      <c r="PMG47" s="173"/>
      <c r="PMH47" s="173"/>
      <c r="PMI47" s="173"/>
      <c r="PMJ47" s="173"/>
      <c r="PMK47" s="173"/>
      <c r="PML47" s="173"/>
      <c r="PMM47" s="173"/>
      <c r="PMN47" s="173"/>
      <c r="PMO47" s="173"/>
      <c r="PMP47" s="173"/>
      <c r="PMQ47" s="173"/>
      <c r="PMR47" s="173"/>
      <c r="PMS47" s="173"/>
      <c r="PMT47" s="173"/>
      <c r="PMU47" s="173"/>
      <c r="PMV47" s="173"/>
      <c r="PMW47" s="173"/>
      <c r="PMX47" s="173"/>
      <c r="PMY47" s="173"/>
      <c r="PMZ47" s="173"/>
      <c r="PNA47" s="173"/>
      <c r="PNB47" s="173"/>
      <c r="PNC47" s="173"/>
      <c r="PND47" s="173"/>
      <c r="PNE47" s="173"/>
      <c r="PNF47" s="173"/>
      <c r="PNG47" s="173"/>
      <c r="PNH47" s="173"/>
      <c r="PNI47" s="173"/>
      <c r="PNJ47" s="173"/>
      <c r="PNK47" s="173"/>
      <c r="PNL47" s="173"/>
      <c r="PNM47" s="173"/>
      <c r="PNN47" s="173"/>
      <c r="PNO47" s="173"/>
      <c r="PNP47" s="173"/>
      <c r="PNQ47" s="173"/>
      <c r="PNR47" s="173"/>
      <c r="PNS47" s="173"/>
      <c r="PNT47" s="173"/>
      <c r="PNU47" s="173"/>
      <c r="PNV47" s="173"/>
      <c r="PNW47" s="173"/>
      <c r="PNX47" s="173"/>
      <c r="PNY47" s="173"/>
      <c r="PNZ47" s="173"/>
      <c r="POA47" s="173"/>
      <c r="POB47" s="173"/>
      <c r="POC47" s="173"/>
      <c r="POD47" s="173"/>
      <c r="POE47" s="173"/>
      <c r="POF47" s="173"/>
      <c r="POG47" s="173"/>
      <c r="POH47" s="173"/>
      <c r="POI47" s="173"/>
      <c r="POJ47" s="173"/>
      <c r="POK47" s="173"/>
      <c r="POL47" s="173"/>
      <c r="POM47" s="173"/>
      <c r="PON47" s="173"/>
      <c r="POO47" s="173"/>
      <c r="POP47" s="173"/>
      <c r="POQ47" s="173"/>
      <c r="POR47" s="173"/>
      <c r="POS47" s="173"/>
      <c r="POT47" s="173"/>
      <c r="POU47" s="173"/>
      <c r="POV47" s="173"/>
      <c r="POW47" s="173"/>
      <c r="POX47" s="173"/>
      <c r="POY47" s="173"/>
      <c r="POZ47" s="173"/>
      <c r="PPA47" s="173"/>
      <c r="PPB47" s="173"/>
      <c r="PPC47" s="173"/>
      <c r="PPD47" s="173"/>
      <c r="PPE47" s="173"/>
      <c r="PPF47" s="173"/>
      <c r="PPG47" s="173"/>
      <c r="PPH47" s="173"/>
      <c r="PPI47" s="173"/>
      <c r="PPJ47" s="173"/>
      <c r="PPK47" s="173"/>
      <c r="PPL47" s="173"/>
      <c r="PPM47" s="173"/>
      <c r="PPN47" s="173"/>
      <c r="PPO47" s="173"/>
      <c r="PPP47" s="173"/>
      <c r="PPQ47" s="173"/>
      <c r="PPR47" s="173"/>
      <c r="PPS47" s="173"/>
      <c r="PPT47" s="173"/>
      <c r="PPU47" s="173"/>
      <c r="PPV47" s="173"/>
      <c r="PPW47" s="173"/>
      <c r="PPX47" s="173"/>
      <c r="PPY47" s="173"/>
      <c r="PPZ47" s="173"/>
      <c r="PQA47" s="173"/>
      <c r="PQB47" s="173"/>
      <c r="PQC47" s="173"/>
      <c r="PQD47" s="173"/>
      <c r="PQE47" s="173"/>
      <c r="PQF47" s="173"/>
      <c r="PQG47" s="173"/>
      <c r="PQH47" s="173"/>
      <c r="PQI47" s="173"/>
      <c r="PQJ47" s="173"/>
      <c r="PQK47" s="173"/>
      <c r="PQL47" s="173"/>
      <c r="PQM47" s="173"/>
      <c r="PQN47" s="173"/>
      <c r="PQO47" s="173"/>
      <c r="PQP47" s="173"/>
      <c r="PQQ47" s="173"/>
      <c r="PQR47" s="173"/>
      <c r="PQS47" s="173"/>
      <c r="PQT47" s="173"/>
      <c r="PQU47" s="173"/>
      <c r="PQV47" s="173"/>
      <c r="PQW47" s="173"/>
      <c r="PQX47" s="173"/>
      <c r="PQY47" s="173"/>
      <c r="PQZ47" s="173"/>
      <c r="PRA47" s="173"/>
      <c r="PRB47" s="173"/>
      <c r="PRC47" s="173"/>
      <c r="PRD47" s="173"/>
      <c r="PRE47" s="173"/>
      <c r="PRF47" s="173"/>
      <c r="PRG47" s="173"/>
      <c r="PRH47" s="173"/>
      <c r="PRI47" s="173"/>
      <c r="PRJ47" s="173"/>
      <c r="PRK47" s="173"/>
      <c r="PRL47" s="173"/>
      <c r="PRM47" s="173"/>
      <c r="PRN47" s="173"/>
      <c r="PRO47" s="173"/>
      <c r="PRP47" s="173"/>
      <c r="PRQ47" s="173"/>
      <c r="PRR47" s="173"/>
      <c r="PRS47" s="173"/>
      <c r="PRT47" s="173"/>
      <c r="PRU47" s="173"/>
      <c r="PRV47" s="173"/>
      <c r="PRW47" s="173"/>
      <c r="PRX47" s="173"/>
      <c r="PRY47" s="173"/>
      <c r="PRZ47" s="173"/>
      <c r="PSA47" s="173"/>
      <c r="PSB47" s="173"/>
      <c r="PSC47" s="173"/>
      <c r="PSD47" s="173"/>
      <c r="PSE47" s="173"/>
      <c r="PSF47" s="173"/>
      <c r="PSG47" s="173"/>
      <c r="PSH47" s="173"/>
      <c r="PSI47" s="173"/>
      <c r="PSJ47" s="173"/>
      <c r="PSK47" s="173"/>
      <c r="PSL47" s="173"/>
      <c r="PSM47" s="173"/>
      <c r="PSN47" s="173"/>
      <c r="PSO47" s="173"/>
      <c r="PSP47" s="173"/>
      <c r="PSQ47" s="173"/>
      <c r="PSR47" s="173"/>
      <c r="PSS47" s="173"/>
      <c r="PST47" s="173"/>
      <c r="PSU47" s="173"/>
      <c r="PSV47" s="173"/>
      <c r="PSW47" s="173"/>
      <c r="PSX47" s="173"/>
      <c r="PSY47" s="173"/>
      <c r="PSZ47" s="173"/>
      <c r="PTA47" s="173"/>
      <c r="PTB47" s="173"/>
      <c r="PTC47" s="173"/>
      <c r="PTD47" s="173"/>
      <c r="PTE47" s="173"/>
      <c r="PTF47" s="173"/>
      <c r="PTG47" s="173"/>
      <c r="PTH47" s="173"/>
      <c r="PTI47" s="173"/>
      <c r="PTJ47" s="173"/>
      <c r="PTK47" s="173"/>
      <c r="PTL47" s="173"/>
      <c r="PTM47" s="173"/>
      <c r="PTN47" s="173"/>
      <c r="PTO47" s="173"/>
      <c r="PTP47" s="173"/>
      <c r="PTQ47" s="173"/>
      <c r="PTR47" s="173"/>
      <c r="PTS47" s="173"/>
      <c r="PTT47" s="173"/>
      <c r="PTU47" s="173"/>
      <c r="PTV47" s="173"/>
      <c r="PTW47" s="173"/>
      <c r="PTX47" s="173"/>
      <c r="PTY47" s="173"/>
      <c r="PTZ47" s="173"/>
      <c r="PUA47" s="173"/>
      <c r="PUB47" s="173"/>
      <c r="PUC47" s="173"/>
      <c r="PUD47" s="173"/>
      <c r="PUE47" s="173"/>
      <c r="PUF47" s="173"/>
      <c r="PUG47" s="173"/>
      <c r="PUH47" s="173"/>
      <c r="PUI47" s="173"/>
      <c r="PUJ47" s="173"/>
      <c r="PUK47" s="173"/>
      <c r="PUL47" s="173"/>
      <c r="PUM47" s="173"/>
      <c r="PUN47" s="173"/>
      <c r="PUO47" s="173"/>
      <c r="PUP47" s="173"/>
      <c r="PUQ47" s="173"/>
      <c r="PUR47" s="173"/>
      <c r="PUS47" s="173"/>
      <c r="PUT47" s="173"/>
      <c r="PUU47" s="173"/>
      <c r="PUV47" s="173"/>
      <c r="PUW47" s="173"/>
      <c r="PUX47" s="173"/>
      <c r="PUY47" s="173"/>
      <c r="PUZ47" s="173"/>
      <c r="PVA47" s="173"/>
      <c r="PVB47" s="173"/>
      <c r="PVC47" s="173"/>
      <c r="PVD47" s="173"/>
      <c r="PVE47" s="173"/>
      <c r="PVF47" s="173"/>
      <c r="PVG47" s="173"/>
      <c r="PVH47" s="173"/>
      <c r="PVI47" s="173"/>
      <c r="PVJ47" s="173"/>
      <c r="PVK47" s="173"/>
      <c r="PVL47" s="173"/>
      <c r="PVM47" s="173"/>
      <c r="PVN47" s="173"/>
      <c r="PVO47" s="173"/>
      <c r="PVP47" s="173"/>
      <c r="PVQ47" s="173"/>
      <c r="PVR47" s="173"/>
      <c r="PVS47" s="173"/>
      <c r="PVT47" s="173"/>
      <c r="PVU47" s="173"/>
      <c r="PVV47" s="173"/>
      <c r="PVW47" s="173"/>
      <c r="PVX47" s="173"/>
      <c r="PVY47" s="173"/>
      <c r="PVZ47" s="173"/>
      <c r="PWA47" s="173"/>
      <c r="PWB47" s="173"/>
      <c r="PWC47" s="173"/>
      <c r="PWD47" s="173"/>
      <c r="PWE47" s="173"/>
      <c r="PWF47" s="173"/>
      <c r="PWG47" s="173"/>
      <c r="PWH47" s="173"/>
      <c r="PWI47" s="173"/>
      <c r="PWJ47" s="173"/>
      <c r="PWK47" s="173"/>
      <c r="PWL47" s="173"/>
      <c r="PWM47" s="173"/>
      <c r="PWN47" s="173"/>
      <c r="PWO47" s="173"/>
      <c r="PWP47" s="173"/>
      <c r="PWQ47" s="173"/>
      <c r="PWR47" s="173"/>
      <c r="PWS47" s="173"/>
      <c r="PWT47" s="173"/>
      <c r="PWU47" s="173"/>
      <c r="PWV47" s="173"/>
      <c r="PWW47" s="173"/>
      <c r="PWX47" s="173"/>
      <c r="PWY47" s="173"/>
      <c r="PWZ47" s="173"/>
      <c r="PXA47" s="173"/>
      <c r="PXB47" s="173"/>
      <c r="PXC47" s="173"/>
      <c r="PXD47" s="173"/>
      <c r="PXE47" s="173"/>
      <c r="PXF47" s="173"/>
      <c r="PXG47" s="173"/>
      <c r="PXH47" s="173"/>
      <c r="PXI47" s="173"/>
      <c r="PXJ47" s="173"/>
      <c r="PXK47" s="173"/>
      <c r="PXL47" s="173"/>
      <c r="PXM47" s="173"/>
      <c r="PXN47" s="173"/>
      <c r="PXO47" s="173"/>
      <c r="PXP47" s="173"/>
      <c r="PXQ47" s="173"/>
      <c r="PXR47" s="173"/>
      <c r="PXS47" s="173"/>
      <c r="PXT47" s="173"/>
      <c r="PXU47" s="173"/>
      <c r="PXV47" s="173"/>
      <c r="PXW47" s="173"/>
      <c r="PXX47" s="173"/>
      <c r="PXY47" s="173"/>
      <c r="PXZ47" s="173"/>
      <c r="PYA47" s="173"/>
      <c r="PYB47" s="173"/>
      <c r="PYC47" s="173"/>
      <c r="PYD47" s="173"/>
      <c r="PYE47" s="173"/>
      <c r="PYF47" s="173"/>
      <c r="PYG47" s="173"/>
      <c r="PYH47" s="173"/>
      <c r="PYI47" s="173"/>
      <c r="PYJ47" s="173"/>
      <c r="PYK47" s="173"/>
      <c r="PYL47" s="173"/>
      <c r="PYM47" s="173"/>
      <c r="PYN47" s="173"/>
      <c r="PYO47" s="173"/>
      <c r="PYP47" s="173"/>
      <c r="PYQ47" s="173"/>
      <c r="PYR47" s="173"/>
      <c r="PYS47" s="173"/>
      <c r="PYT47" s="173"/>
      <c r="PYU47" s="173"/>
      <c r="PYV47" s="173"/>
      <c r="PYW47" s="173"/>
      <c r="PYX47" s="173"/>
      <c r="PYY47" s="173"/>
      <c r="PYZ47" s="173"/>
      <c r="PZA47" s="173"/>
      <c r="PZB47" s="173"/>
      <c r="PZC47" s="173"/>
      <c r="PZD47" s="173"/>
      <c r="PZE47" s="173"/>
      <c r="PZF47" s="173"/>
      <c r="PZG47" s="173"/>
      <c r="PZH47" s="173"/>
      <c r="PZI47" s="173"/>
      <c r="PZJ47" s="173"/>
      <c r="PZK47" s="173"/>
      <c r="PZL47" s="173"/>
      <c r="PZM47" s="173"/>
      <c r="PZN47" s="173"/>
      <c r="PZO47" s="173"/>
      <c r="PZP47" s="173"/>
      <c r="PZQ47" s="173"/>
      <c r="PZR47" s="173"/>
      <c r="PZS47" s="173"/>
      <c r="PZT47" s="173"/>
      <c r="PZU47" s="173"/>
      <c r="PZV47" s="173"/>
      <c r="PZW47" s="173"/>
      <c r="PZX47" s="173"/>
      <c r="PZY47" s="173"/>
      <c r="PZZ47" s="173"/>
      <c r="QAA47" s="173"/>
      <c r="QAB47" s="173"/>
      <c r="QAC47" s="173"/>
      <c r="QAD47" s="173"/>
      <c r="QAE47" s="173"/>
      <c r="QAF47" s="173"/>
      <c r="QAG47" s="173"/>
      <c r="QAH47" s="173"/>
      <c r="QAI47" s="173"/>
      <c r="QAJ47" s="173"/>
      <c r="QAK47" s="173"/>
      <c r="QAL47" s="173"/>
      <c r="QAM47" s="173"/>
      <c r="QAN47" s="173"/>
      <c r="QAO47" s="173"/>
      <c r="QAP47" s="173"/>
      <c r="QAQ47" s="173"/>
      <c r="QAR47" s="173"/>
      <c r="QAS47" s="173"/>
      <c r="QAT47" s="173"/>
      <c r="QAU47" s="173"/>
      <c r="QAV47" s="173"/>
      <c r="QAW47" s="173"/>
      <c r="QAX47" s="173"/>
      <c r="QAY47" s="173"/>
      <c r="QAZ47" s="173"/>
      <c r="QBA47" s="173"/>
      <c r="QBB47" s="173"/>
      <c r="QBC47" s="173"/>
      <c r="QBD47" s="173"/>
      <c r="QBE47" s="173"/>
      <c r="QBF47" s="173"/>
      <c r="QBG47" s="173"/>
      <c r="QBH47" s="173"/>
      <c r="QBI47" s="173"/>
      <c r="QBJ47" s="173"/>
      <c r="QBK47" s="173"/>
      <c r="QBL47" s="173"/>
      <c r="QBM47" s="173"/>
      <c r="QBN47" s="173"/>
      <c r="QBO47" s="173"/>
      <c r="QBP47" s="173"/>
      <c r="QBQ47" s="173"/>
      <c r="QBR47" s="173"/>
      <c r="QBS47" s="173"/>
      <c r="QBT47" s="173"/>
      <c r="QBU47" s="173"/>
      <c r="QBV47" s="173"/>
      <c r="QBW47" s="173"/>
      <c r="QBX47" s="173"/>
      <c r="QBY47" s="173"/>
      <c r="QBZ47" s="173"/>
      <c r="QCA47" s="173"/>
      <c r="QCB47" s="173"/>
      <c r="QCC47" s="173"/>
      <c r="QCD47" s="173"/>
      <c r="QCE47" s="173"/>
      <c r="QCF47" s="173"/>
      <c r="QCG47" s="173"/>
      <c r="QCH47" s="173"/>
      <c r="QCI47" s="173"/>
      <c r="QCJ47" s="173"/>
      <c r="QCK47" s="173"/>
      <c r="QCL47" s="173"/>
      <c r="QCM47" s="173"/>
      <c r="QCN47" s="173"/>
      <c r="QCO47" s="173"/>
      <c r="QCP47" s="173"/>
      <c r="QCQ47" s="173"/>
      <c r="QCR47" s="173"/>
      <c r="QCS47" s="173"/>
      <c r="QCT47" s="173"/>
      <c r="QCU47" s="173"/>
      <c r="QCV47" s="173"/>
      <c r="QCW47" s="173"/>
      <c r="QCX47" s="173"/>
      <c r="QCY47" s="173"/>
      <c r="QCZ47" s="173"/>
      <c r="QDA47" s="173"/>
      <c r="QDB47" s="173"/>
      <c r="QDC47" s="173"/>
      <c r="QDD47" s="173"/>
      <c r="QDE47" s="173"/>
      <c r="QDF47" s="173"/>
      <c r="QDG47" s="173"/>
      <c r="QDH47" s="173"/>
      <c r="QDI47" s="173"/>
      <c r="QDJ47" s="173"/>
      <c r="QDK47" s="173"/>
      <c r="QDL47" s="173"/>
      <c r="QDM47" s="173"/>
      <c r="QDN47" s="173"/>
      <c r="QDO47" s="173"/>
      <c r="QDP47" s="173"/>
      <c r="QDQ47" s="173"/>
      <c r="QDR47" s="173"/>
      <c r="QDS47" s="173"/>
      <c r="QDT47" s="173"/>
      <c r="QDU47" s="173"/>
      <c r="QDV47" s="173"/>
      <c r="QDW47" s="173"/>
      <c r="QDX47" s="173"/>
      <c r="QDY47" s="173"/>
      <c r="QDZ47" s="173"/>
      <c r="QEA47" s="173"/>
      <c r="QEB47" s="173"/>
      <c r="QEC47" s="173"/>
      <c r="QED47" s="173"/>
      <c r="QEE47" s="173"/>
      <c r="QEF47" s="173"/>
      <c r="QEG47" s="173"/>
      <c r="QEH47" s="173"/>
      <c r="QEI47" s="173"/>
      <c r="QEJ47" s="173"/>
      <c r="QEK47" s="173"/>
      <c r="QEL47" s="173"/>
      <c r="QEM47" s="173"/>
      <c r="QEN47" s="173"/>
      <c r="QEO47" s="173"/>
      <c r="QEP47" s="173"/>
      <c r="QEQ47" s="173"/>
      <c r="QER47" s="173"/>
      <c r="QES47" s="173"/>
      <c r="QET47" s="173"/>
      <c r="QEU47" s="173"/>
      <c r="QEV47" s="173"/>
      <c r="QEW47" s="173"/>
      <c r="QEX47" s="173"/>
      <c r="QEY47" s="173"/>
      <c r="QEZ47" s="173"/>
      <c r="QFA47" s="173"/>
      <c r="QFB47" s="173"/>
      <c r="QFC47" s="173"/>
      <c r="QFD47" s="173"/>
      <c r="QFE47" s="173"/>
      <c r="QFF47" s="173"/>
      <c r="QFG47" s="173"/>
      <c r="QFH47" s="173"/>
      <c r="QFI47" s="173"/>
      <c r="QFJ47" s="173"/>
      <c r="QFK47" s="173"/>
      <c r="QFL47" s="173"/>
      <c r="QFM47" s="173"/>
      <c r="QFN47" s="173"/>
      <c r="QFO47" s="173"/>
      <c r="QFP47" s="173"/>
      <c r="QFQ47" s="173"/>
      <c r="QFR47" s="173"/>
      <c r="QFS47" s="173"/>
      <c r="QFT47" s="173"/>
      <c r="QFU47" s="173"/>
      <c r="QFV47" s="173"/>
      <c r="QFW47" s="173"/>
      <c r="QFX47" s="173"/>
      <c r="QFY47" s="173"/>
      <c r="QFZ47" s="173"/>
      <c r="QGA47" s="173"/>
      <c r="QGB47" s="173"/>
      <c r="QGC47" s="173"/>
      <c r="QGD47" s="173"/>
      <c r="QGE47" s="173"/>
      <c r="QGF47" s="173"/>
      <c r="QGG47" s="173"/>
      <c r="QGH47" s="173"/>
      <c r="QGI47" s="173"/>
      <c r="QGJ47" s="173"/>
      <c r="QGK47" s="173"/>
      <c r="QGL47" s="173"/>
      <c r="QGM47" s="173"/>
      <c r="QGN47" s="173"/>
      <c r="QGO47" s="173"/>
      <c r="QGP47" s="173"/>
      <c r="QGQ47" s="173"/>
      <c r="QGR47" s="173"/>
      <c r="QGS47" s="173"/>
      <c r="QGT47" s="173"/>
      <c r="QGU47" s="173"/>
      <c r="QGV47" s="173"/>
      <c r="QGW47" s="173"/>
      <c r="QGX47" s="173"/>
      <c r="QGY47" s="173"/>
      <c r="QGZ47" s="173"/>
      <c r="QHA47" s="173"/>
      <c r="QHB47" s="173"/>
      <c r="QHC47" s="173"/>
      <c r="QHD47" s="173"/>
      <c r="QHE47" s="173"/>
      <c r="QHF47" s="173"/>
      <c r="QHG47" s="173"/>
      <c r="QHH47" s="173"/>
      <c r="QHI47" s="173"/>
      <c r="QHJ47" s="173"/>
      <c r="QHK47" s="173"/>
      <c r="QHL47" s="173"/>
      <c r="QHM47" s="173"/>
      <c r="QHN47" s="173"/>
      <c r="QHO47" s="173"/>
      <c r="QHP47" s="173"/>
      <c r="QHQ47" s="173"/>
      <c r="QHR47" s="173"/>
      <c r="QHS47" s="173"/>
      <c r="QHT47" s="173"/>
      <c r="QHU47" s="173"/>
      <c r="QHV47" s="173"/>
      <c r="QHW47" s="173"/>
      <c r="QHX47" s="173"/>
      <c r="QHY47" s="173"/>
      <c r="QHZ47" s="173"/>
      <c r="QIA47" s="173"/>
      <c r="QIB47" s="173"/>
      <c r="QIC47" s="173"/>
      <c r="QID47" s="173"/>
      <c r="QIE47" s="173"/>
      <c r="QIF47" s="173"/>
      <c r="QIG47" s="173"/>
      <c r="QIH47" s="173"/>
      <c r="QII47" s="173"/>
      <c r="QIJ47" s="173"/>
      <c r="QIK47" s="173"/>
      <c r="QIL47" s="173"/>
      <c r="QIM47" s="173"/>
      <c r="QIN47" s="173"/>
      <c r="QIO47" s="173"/>
      <c r="QIP47" s="173"/>
      <c r="QIQ47" s="173"/>
      <c r="QIR47" s="173"/>
      <c r="QIS47" s="173"/>
      <c r="QIT47" s="173"/>
      <c r="QIU47" s="173"/>
      <c r="QIV47" s="173"/>
      <c r="QIW47" s="173"/>
      <c r="QIX47" s="173"/>
      <c r="QIY47" s="173"/>
      <c r="QIZ47" s="173"/>
      <c r="QJA47" s="173"/>
      <c r="QJB47" s="173"/>
      <c r="QJC47" s="173"/>
      <c r="QJD47" s="173"/>
      <c r="QJE47" s="173"/>
      <c r="QJF47" s="173"/>
      <c r="QJG47" s="173"/>
      <c r="QJH47" s="173"/>
      <c r="QJI47" s="173"/>
      <c r="QJJ47" s="173"/>
      <c r="QJK47" s="173"/>
      <c r="QJL47" s="173"/>
      <c r="QJM47" s="173"/>
      <c r="QJN47" s="173"/>
      <c r="QJO47" s="173"/>
      <c r="QJP47" s="173"/>
      <c r="QJQ47" s="173"/>
      <c r="QJR47" s="173"/>
      <c r="QJS47" s="173"/>
      <c r="QJT47" s="173"/>
      <c r="QJU47" s="173"/>
      <c r="QJV47" s="173"/>
      <c r="QJW47" s="173"/>
      <c r="QJX47" s="173"/>
      <c r="QJY47" s="173"/>
      <c r="QJZ47" s="173"/>
      <c r="QKA47" s="173"/>
      <c r="QKB47" s="173"/>
      <c r="QKC47" s="173"/>
      <c r="QKD47" s="173"/>
      <c r="QKE47" s="173"/>
      <c r="QKF47" s="173"/>
      <c r="QKG47" s="173"/>
      <c r="QKH47" s="173"/>
      <c r="QKI47" s="173"/>
      <c r="QKJ47" s="173"/>
      <c r="QKK47" s="173"/>
      <c r="QKL47" s="173"/>
      <c r="QKM47" s="173"/>
      <c r="QKN47" s="173"/>
      <c r="QKO47" s="173"/>
      <c r="QKP47" s="173"/>
      <c r="QKQ47" s="173"/>
      <c r="QKR47" s="173"/>
      <c r="QKS47" s="173"/>
      <c r="QKT47" s="173"/>
      <c r="QKU47" s="173"/>
      <c r="QKV47" s="173"/>
      <c r="QKW47" s="173"/>
      <c r="QKX47" s="173"/>
      <c r="QKY47" s="173"/>
      <c r="QKZ47" s="173"/>
      <c r="QLA47" s="173"/>
      <c r="QLB47" s="173"/>
      <c r="QLC47" s="173"/>
      <c r="QLD47" s="173"/>
      <c r="QLE47" s="173"/>
      <c r="QLF47" s="173"/>
      <c r="QLG47" s="173"/>
      <c r="QLH47" s="173"/>
      <c r="QLI47" s="173"/>
      <c r="QLJ47" s="173"/>
      <c r="QLK47" s="173"/>
      <c r="QLL47" s="173"/>
      <c r="QLM47" s="173"/>
      <c r="QLN47" s="173"/>
      <c r="QLO47" s="173"/>
      <c r="QLP47" s="173"/>
      <c r="QLQ47" s="173"/>
      <c r="QLR47" s="173"/>
      <c r="QLS47" s="173"/>
      <c r="QLT47" s="173"/>
      <c r="QLU47" s="173"/>
      <c r="QLV47" s="173"/>
      <c r="QLW47" s="173"/>
      <c r="QLX47" s="173"/>
      <c r="QLY47" s="173"/>
      <c r="QLZ47" s="173"/>
      <c r="QMA47" s="173"/>
      <c r="QMB47" s="173"/>
      <c r="QMC47" s="173"/>
      <c r="QMD47" s="173"/>
      <c r="QME47" s="173"/>
      <c r="QMF47" s="173"/>
      <c r="QMG47" s="173"/>
      <c r="QMH47" s="173"/>
      <c r="QMI47" s="173"/>
      <c r="QMJ47" s="173"/>
      <c r="QMK47" s="173"/>
      <c r="QML47" s="173"/>
      <c r="QMM47" s="173"/>
      <c r="QMN47" s="173"/>
      <c r="QMO47" s="173"/>
      <c r="QMP47" s="173"/>
      <c r="QMQ47" s="173"/>
      <c r="QMR47" s="173"/>
      <c r="QMS47" s="173"/>
      <c r="QMT47" s="173"/>
      <c r="QMU47" s="173"/>
      <c r="QMV47" s="173"/>
      <c r="QMW47" s="173"/>
      <c r="QMX47" s="173"/>
      <c r="QMY47" s="173"/>
      <c r="QMZ47" s="173"/>
      <c r="QNA47" s="173"/>
      <c r="QNB47" s="173"/>
      <c r="QNC47" s="173"/>
      <c r="QND47" s="173"/>
      <c r="QNE47" s="173"/>
      <c r="QNF47" s="173"/>
      <c r="QNG47" s="173"/>
      <c r="QNH47" s="173"/>
      <c r="QNI47" s="173"/>
      <c r="QNJ47" s="173"/>
      <c r="QNK47" s="173"/>
      <c r="QNL47" s="173"/>
      <c r="QNM47" s="173"/>
      <c r="QNN47" s="173"/>
      <c r="QNO47" s="173"/>
      <c r="QNP47" s="173"/>
      <c r="QNQ47" s="173"/>
      <c r="QNR47" s="173"/>
      <c r="QNS47" s="173"/>
      <c r="QNT47" s="173"/>
      <c r="QNU47" s="173"/>
      <c r="QNV47" s="173"/>
      <c r="QNW47" s="173"/>
      <c r="QNX47" s="173"/>
      <c r="QNY47" s="173"/>
      <c r="QNZ47" s="173"/>
      <c r="QOA47" s="173"/>
      <c r="QOB47" s="173"/>
      <c r="QOC47" s="173"/>
      <c r="QOD47" s="173"/>
      <c r="QOE47" s="173"/>
      <c r="QOF47" s="173"/>
      <c r="QOG47" s="173"/>
      <c r="QOH47" s="173"/>
      <c r="QOI47" s="173"/>
      <c r="QOJ47" s="173"/>
      <c r="QOK47" s="173"/>
      <c r="QOL47" s="173"/>
      <c r="QOM47" s="173"/>
      <c r="QON47" s="173"/>
      <c r="QOO47" s="173"/>
      <c r="QOP47" s="173"/>
      <c r="QOQ47" s="173"/>
      <c r="QOR47" s="173"/>
      <c r="QOS47" s="173"/>
      <c r="QOT47" s="173"/>
      <c r="QOU47" s="173"/>
      <c r="QOV47" s="173"/>
      <c r="QOW47" s="173"/>
      <c r="QOX47" s="173"/>
      <c r="QOY47" s="173"/>
      <c r="QOZ47" s="173"/>
      <c r="QPA47" s="173"/>
      <c r="QPB47" s="173"/>
      <c r="QPC47" s="173"/>
      <c r="QPD47" s="173"/>
      <c r="QPE47" s="173"/>
      <c r="QPF47" s="173"/>
      <c r="QPG47" s="173"/>
      <c r="QPH47" s="173"/>
      <c r="QPI47" s="173"/>
      <c r="QPJ47" s="173"/>
      <c r="QPK47" s="173"/>
      <c r="QPL47" s="173"/>
      <c r="QPM47" s="173"/>
      <c r="QPN47" s="173"/>
      <c r="QPO47" s="173"/>
      <c r="QPP47" s="173"/>
      <c r="QPQ47" s="173"/>
      <c r="QPR47" s="173"/>
      <c r="QPS47" s="173"/>
      <c r="QPT47" s="173"/>
      <c r="QPU47" s="173"/>
      <c r="QPV47" s="173"/>
      <c r="QPW47" s="173"/>
      <c r="QPX47" s="173"/>
      <c r="QPY47" s="173"/>
      <c r="QPZ47" s="173"/>
      <c r="QQA47" s="173"/>
      <c r="QQB47" s="173"/>
      <c r="QQC47" s="173"/>
      <c r="QQD47" s="173"/>
      <c r="QQE47" s="173"/>
      <c r="QQF47" s="173"/>
      <c r="QQG47" s="173"/>
      <c r="QQH47" s="173"/>
      <c r="QQI47" s="173"/>
      <c r="QQJ47" s="173"/>
      <c r="QQK47" s="173"/>
      <c r="QQL47" s="173"/>
      <c r="QQM47" s="173"/>
      <c r="QQN47" s="173"/>
      <c r="QQO47" s="173"/>
      <c r="QQP47" s="173"/>
      <c r="QQQ47" s="173"/>
      <c r="QQR47" s="173"/>
      <c r="QQS47" s="173"/>
      <c r="QQT47" s="173"/>
      <c r="QQU47" s="173"/>
      <c r="QQV47" s="173"/>
      <c r="QQW47" s="173"/>
      <c r="QQX47" s="173"/>
      <c r="QQY47" s="173"/>
      <c r="QQZ47" s="173"/>
      <c r="QRA47" s="173"/>
      <c r="QRB47" s="173"/>
      <c r="QRC47" s="173"/>
      <c r="QRD47" s="173"/>
      <c r="QRE47" s="173"/>
      <c r="QRF47" s="173"/>
      <c r="QRG47" s="173"/>
      <c r="QRH47" s="173"/>
      <c r="QRI47" s="173"/>
      <c r="QRJ47" s="173"/>
      <c r="QRK47" s="173"/>
      <c r="QRL47" s="173"/>
      <c r="QRM47" s="173"/>
      <c r="QRN47" s="173"/>
      <c r="QRO47" s="173"/>
      <c r="QRP47" s="173"/>
      <c r="QRQ47" s="173"/>
      <c r="QRR47" s="173"/>
      <c r="QRS47" s="173"/>
      <c r="QRT47" s="173"/>
      <c r="QRU47" s="173"/>
      <c r="QRV47" s="173"/>
      <c r="QRW47" s="173"/>
      <c r="QRX47" s="173"/>
      <c r="QRY47" s="173"/>
      <c r="QRZ47" s="173"/>
      <c r="QSA47" s="173"/>
      <c r="QSB47" s="173"/>
      <c r="QSC47" s="173"/>
      <c r="QSD47" s="173"/>
      <c r="QSE47" s="173"/>
      <c r="QSF47" s="173"/>
      <c r="QSG47" s="173"/>
      <c r="QSH47" s="173"/>
      <c r="QSI47" s="173"/>
      <c r="QSJ47" s="173"/>
      <c r="QSK47" s="173"/>
      <c r="QSL47" s="173"/>
      <c r="QSM47" s="173"/>
      <c r="QSN47" s="173"/>
      <c r="QSO47" s="173"/>
      <c r="QSP47" s="173"/>
      <c r="QSQ47" s="173"/>
      <c r="QSR47" s="173"/>
      <c r="QSS47" s="173"/>
      <c r="QST47" s="173"/>
      <c r="QSU47" s="173"/>
      <c r="QSV47" s="173"/>
      <c r="QSW47" s="173"/>
      <c r="QSX47" s="173"/>
      <c r="QSY47" s="173"/>
      <c r="QSZ47" s="173"/>
      <c r="QTA47" s="173"/>
      <c r="QTB47" s="173"/>
      <c r="QTC47" s="173"/>
      <c r="QTD47" s="173"/>
      <c r="QTE47" s="173"/>
      <c r="QTF47" s="173"/>
      <c r="QTG47" s="173"/>
      <c r="QTH47" s="173"/>
      <c r="QTI47" s="173"/>
      <c r="QTJ47" s="173"/>
      <c r="QTK47" s="173"/>
      <c r="QTL47" s="173"/>
      <c r="QTM47" s="173"/>
      <c r="QTN47" s="173"/>
      <c r="QTO47" s="173"/>
      <c r="QTP47" s="173"/>
      <c r="QTQ47" s="173"/>
      <c r="QTR47" s="173"/>
      <c r="QTS47" s="173"/>
      <c r="QTT47" s="173"/>
      <c r="QTU47" s="173"/>
      <c r="QTV47" s="173"/>
      <c r="QTW47" s="173"/>
      <c r="QTX47" s="173"/>
      <c r="QTY47" s="173"/>
      <c r="QTZ47" s="173"/>
      <c r="QUA47" s="173"/>
      <c r="QUB47" s="173"/>
      <c r="QUC47" s="173"/>
      <c r="QUD47" s="173"/>
      <c r="QUE47" s="173"/>
      <c r="QUF47" s="173"/>
      <c r="QUG47" s="173"/>
      <c r="QUH47" s="173"/>
      <c r="QUI47" s="173"/>
      <c r="QUJ47" s="173"/>
      <c r="QUK47" s="173"/>
      <c r="QUL47" s="173"/>
      <c r="QUM47" s="173"/>
      <c r="QUN47" s="173"/>
      <c r="QUO47" s="173"/>
      <c r="QUP47" s="173"/>
      <c r="QUQ47" s="173"/>
      <c r="QUR47" s="173"/>
      <c r="QUS47" s="173"/>
      <c r="QUT47" s="173"/>
      <c r="QUU47" s="173"/>
      <c r="QUV47" s="173"/>
      <c r="QUW47" s="173"/>
      <c r="QUX47" s="173"/>
      <c r="QUY47" s="173"/>
      <c r="QUZ47" s="173"/>
      <c r="QVA47" s="173"/>
      <c r="QVB47" s="173"/>
      <c r="QVC47" s="173"/>
      <c r="QVD47" s="173"/>
      <c r="QVE47" s="173"/>
      <c r="QVF47" s="173"/>
      <c r="QVG47" s="173"/>
      <c r="QVH47" s="173"/>
      <c r="QVI47" s="173"/>
      <c r="QVJ47" s="173"/>
      <c r="QVK47" s="173"/>
      <c r="QVL47" s="173"/>
      <c r="QVM47" s="173"/>
      <c r="QVN47" s="173"/>
      <c r="QVO47" s="173"/>
      <c r="QVP47" s="173"/>
      <c r="QVQ47" s="173"/>
      <c r="QVR47" s="173"/>
      <c r="QVS47" s="173"/>
      <c r="QVT47" s="173"/>
      <c r="QVU47" s="173"/>
      <c r="QVV47" s="173"/>
      <c r="QVW47" s="173"/>
      <c r="QVX47" s="173"/>
      <c r="QVY47" s="173"/>
      <c r="QVZ47" s="173"/>
      <c r="QWA47" s="173"/>
      <c r="QWB47" s="173"/>
      <c r="QWC47" s="173"/>
      <c r="QWD47" s="173"/>
      <c r="QWE47" s="173"/>
      <c r="QWF47" s="173"/>
      <c r="QWG47" s="173"/>
      <c r="QWH47" s="173"/>
      <c r="QWI47" s="173"/>
      <c r="QWJ47" s="173"/>
      <c r="QWK47" s="173"/>
      <c r="QWL47" s="173"/>
      <c r="QWM47" s="173"/>
      <c r="QWN47" s="173"/>
      <c r="QWO47" s="173"/>
      <c r="QWP47" s="173"/>
      <c r="QWQ47" s="173"/>
      <c r="QWR47" s="173"/>
      <c r="QWS47" s="173"/>
      <c r="QWT47" s="173"/>
      <c r="QWU47" s="173"/>
      <c r="QWV47" s="173"/>
      <c r="QWW47" s="173"/>
      <c r="QWX47" s="173"/>
      <c r="QWY47" s="173"/>
      <c r="QWZ47" s="173"/>
      <c r="QXA47" s="173"/>
      <c r="QXB47" s="173"/>
      <c r="QXC47" s="173"/>
      <c r="QXD47" s="173"/>
      <c r="QXE47" s="173"/>
      <c r="QXF47" s="173"/>
      <c r="QXG47" s="173"/>
      <c r="QXH47" s="173"/>
      <c r="QXI47" s="173"/>
      <c r="QXJ47" s="173"/>
      <c r="QXK47" s="173"/>
      <c r="QXL47" s="173"/>
      <c r="QXM47" s="173"/>
      <c r="QXN47" s="173"/>
      <c r="QXO47" s="173"/>
      <c r="QXP47" s="173"/>
      <c r="QXQ47" s="173"/>
      <c r="QXR47" s="173"/>
      <c r="QXS47" s="173"/>
      <c r="QXT47" s="173"/>
      <c r="QXU47" s="173"/>
      <c r="QXV47" s="173"/>
      <c r="QXW47" s="173"/>
      <c r="QXX47" s="173"/>
      <c r="QXY47" s="173"/>
      <c r="QXZ47" s="173"/>
      <c r="QYA47" s="173"/>
      <c r="QYB47" s="173"/>
      <c r="QYC47" s="173"/>
      <c r="QYD47" s="173"/>
      <c r="QYE47" s="173"/>
      <c r="QYF47" s="173"/>
      <c r="QYG47" s="173"/>
      <c r="QYH47" s="173"/>
      <c r="QYI47" s="173"/>
      <c r="QYJ47" s="173"/>
      <c r="QYK47" s="173"/>
      <c r="QYL47" s="173"/>
      <c r="QYM47" s="173"/>
      <c r="QYN47" s="173"/>
      <c r="QYO47" s="173"/>
      <c r="QYP47" s="173"/>
      <c r="QYQ47" s="173"/>
      <c r="QYR47" s="173"/>
      <c r="QYS47" s="173"/>
      <c r="QYT47" s="173"/>
      <c r="QYU47" s="173"/>
      <c r="QYV47" s="173"/>
      <c r="QYW47" s="173"/>
      <c r="QYX47" s="173"/>
      <c r="QYY47" s="173"/>
      <c r="QYZ47" s="173"/>
      <c r="QZA47" s="173"/>
      <c r="QZB47" s="173"/>
      <c r="QZC47" s="173"/>
      <c r="QZD47" s="173"/>
      <c r="QZE47" s="173"/>
      <c r="QZF47" s="173"/>
      <c r="QZG47" s="173"/>
      <c r="QZH47" s="173"/>
      <c r="QZI47" s="173"/>
      <c r="QZJ47" s="173"/>
      <c r="QZK47" s="173"/>
      <c r="QZL47" s="173"/>
      <c r="QZM47" s="173"/>
      <c r="QZN47" s="173"/>
      <c r="QZO47" s="173"/>
      <c r="QZP47" s="173"/>
      <c r="QZQ47" s="173"/>
      <c r="QZR47" s="173"/>
      <c r="QZS47" s="173"/>
      <c r="QZT47" s="173"/>
      <c r="QZU47" s="173"/>
      <c r="QZV47" s="173"/>
      <c r="QZW47" s="173"/>
      <c r="QZX47" s="173"/>
      <c r="QZY47" s="173"/>
      <c r="QZZ47" s="173"/>
      <c r="RAA47" s="173"/>
      <c r="RAB47" s="173"/>
      <c r="RAC47" s="173"/>
      <c r="RAD47" s="173"/>
      <c r="RAE47" s="173"/>
      <c r="RAF47" s="173"/>
      <c r="RAG47" s="173"/>
      <c r="RAH47" s="173"/>
      <c r="RAI47" s="173"/>
      <c r="RAJ47" s="173"/>
      <c r="RAK47" s="173"/>
      <c r="RAL47" s="173"/>
      <c r="RAM47" s="173"/>
      <c r="RAN47" s="173"/>
      <c r="RAO47" s="173"/>
      <c r="RAP47" s="173"/>
      <c r="RAQ47" s="173"/>
      <c r="RAR47" s="173"/>
      <c r="RAS47" s="173"/>
      <c r="RAT47" s="173"/>
      <c r="RAU47" s="173"/>
      <c r="RAV47" s="173"/>
      <c r="RAW47" s="173"/>
      <c r="RAX47" s="173"/>
      <c r="RAY47" s="173"/>
      <c r="RAZ47" s="173"/>
      <c r="RBA47" s="173"/>
      <c r="RBB47" s="173"/>
      <c r="RBC47" s="173"/>
      <c r="RBD47" s="173"/>
      <c r="RBE47" s="173"/>
      <c r="RBF47" s="173"/>
      <c r="RBG47" s="173"/>
      <c r="RBH47" s="173"/>
      <c r="RBI47" s="173"/>
      <c r="RBJ47" s="173"/>
      <c r="RBK47" s="173"/>
      <c r="RBL47" s="173"/>
      <c r="RBM47" s="173"/>
      <c r="RBN47" s="173"/>
      <c r="RBO47" s="173"/>
      <c r="RBP47" s="173"/>
      <c r="RBQ47" s="173"/>
      <c r="RBR47" s="173"/>
      <c r="RBS47" s="173"/>
      <c r="RBT47" s="173"/>
      <c r="RBU47" s="173"/>
      <c r="RBV47" s="173"/>
      <c r="RBW47" s="173"/>
      <c r="RBX47" s="173"/>
      <c r="RBY47" s="173"/>
      <c r="RBZ47" s="173"/>
      <c r="RCA47" s="173"/>
      <c r="RCB47" s="173"/>
      <c r="RCC47" s="173"/>
      <c r="RCD47" s="173"/>
      <c r="RCE47" s="173"/>
      <c r="RCF47" s="173"/>
      <c r="RCG47" s="173"/>
      <c r="RCH47" s="173"/>
      <c r="RCI47" s="173"/>
      <c r="RCJ47" s="173"/>
      <c r="RCK47" s="173"/>
      <c r="RCL47" s="173"/>
      <c r="RCM47" s="173"/>
      <c r="RCN47" s="173"/>
      <c r="RCO47" s="173"/>
      <c r="RCP47" s="173"/>
      <c r="RCQ47" s="173"/>
      <c r="RCR47" s="173"/>
      <c r="RCS47" s="173"/>
      <c r="RCT47" s="173"/>
      <c r="RCU47" s="173"/>
      <c r="RCV47" s="173"/>
      <c r="RCW47" s="173"/>
      <c r="RCX47" s="173"/>
      <c r="RCY47" s="173"/>
      <c r="RCZ47" s="173"/>
      <c r="RDA47" s="173"/>
      <c r="RDB47" s="173"/>
      <c r="RDC47" s="173"/>
      <c r="RDD47" s="173"/>
      <c r="RDE47" s="173"/>
      <c r="RDF47" s="173"/>
      <c r="RDG47" s="173"/>
      <c r="RDH47" s="173"/>
      <c r="RDI47" s="173"/>
      <c r="RDJ47" s="173"/>
      <c r="RDK47" s="173"/>
      <c r="RDL47" s="173"/>
      <c r="RDM47" s="173"/>
      <c r="RDN47" s="173"/>
      <c r="RDO47" s="173"/>
      <c r="RDP47" s="173"/>
      <c r="RDQ47" s="173"/>
      <c r="RDR47" s="173"/>
      <c r="RDS47" s="173"/>
      <c r="RDT47" s="173"/>
      <c r="RDU47" s="173"/>
      <c r="RDV47" s="173"/>
      <c r="RDW47" s="173"/>
      <c r="RDX47" s="173"/>
      <c r="RDY47" s="173"/>
      <c r="RDZ47" s="173"/>
      <c r="REA47" s="173"/>
      <c r="REB47" s="173"/>
      <c r="REC47" s="173"/>
      <c r="RED47" s="173"/>
      <c r="REE47" s="173"/>
      <c r="REF47" s="173"/>
      <c r="REG47" s="173"/>
      <c r="REH47" s="173"/>
      <c r="REI47" s="173"/>
      <c r="REJ47" s="173"/>
      <c r="REK47" s="173"/>
      <c r="REL47" s="173"/>
      <c r="REM47" s="173"/>
      <c r="REN47" s="173"/>
      <c r="REO47" s="173"/>
      <c r="REP47" s="173"/>
      <c r="REQ47" s="173"/>
      <c r="RER47" s="173"/>
      <c r="RES47" s="173"/>
      <c r="RET47" s="173"/>
      <c r="REU47" s="173"/>
      <c r="REV47" s="173"/>
      <c r="REW47" s="173"/>
      <c r="REX47" s="173"/>
      <c r="REY47" s="173"/>
      <c r="REZ47" s="173"/>
      <c r="RFA47" s="173"/>
      <c r="RFB47" s="173"/>
      <c r="RFC47" s="173"/>
      <c r="RFD47" s="173"/>
      <c r="RFE47" s="173"/>
      <c r="RFF47" s="173"/>
      <c r="RFG47" s="173"/>
      <c r="RFH47" s="173"/>
      <c r="RFI47" s="173"/>
      <c r="RFJ47" s="173"/>
      <c r="RFK47" s="173"/>
      <c r="RFL47" s="173"/>
      <c r="RFM47" s="173"/>
      <c r="RFN47" s="173"/>
      <c r="RFO47" s="173"/>
      <c r="RFP47" s="173"/>
      <c r="RFQ47" s="173"/>
      <c r="RFR47" s="173"/>
      <c r="RFS47" s="173"/>
      <c r="RFT47" s="173"/>
      <c r="RFU47" s="173"/>
      <c r="RFV47" s="173"/>
      <c r="RFW47" s="173"/>
      <c r="RFX47" s="173"/>
      <c r="RFY47" s="173"/>
      <c r="RFZ47" s="173"/>
      <c r="RGA47" s="173"/>
      <c r="RGB47" s="173"/>
      <c r="RGC47" s="173"/>
      <c r="RGD47" s="173"/>
      <c r="RGE47" s="173"/>
      <c r="RGF47" s="173"/>
      <c r="RGG47" s="173"/>
      <c r="RGH47" s="173"/>
      <c r="RGI47" s="173"/>
      <c r="RGJ47" s="173"/>
      <c r="RGK47" s="173"/>
      <c r="RGL47" s="173"/>
      <c r="RGM47" s="173"/>
      <c r="RGN47" s="173"/>
      <c r="RGO47" s="173"/>
      <c r="RGP47" s="173"/>
      <c r="RGQ47" s="173"/>
      <c r="RGR47" s="173"/>
      <c r="RGS47" s="173"/>
      <c r="RGT47" s="173"/>
      <c r="RGU47" s="173"/>
      <c r="RGV47" s="173"/>
      <c r="RGW47" s="173"/>
      <c r="RGX47" s="173"/>
      <c r="RGY47" s="173"/>
      <c r="RGZ47" s="173"/>
      <c r="RHA47" s="173"/>
      <c r="RHB47" s="173"/>
      <c r="RHC47" s="173"/>
      <c r="RHD47" s="173"/>
      <c r="RHE47" s="173"/>
      <c r="RHF47" s="173"/>
      <c r="RHG47" s="173"/>
      <c r="RHH47" s="173"/>
      <c r="RHI47" s="173"/>
      <c r="RHJ47" s="173"/>
      <c r="RHK47" s="173"/>
      <c r="RHL47" s="173"/>
      <c r="RHM47" s="173"/>
      <c r="RHN47" s="173"/>
      <c r="RHO47" s="173"/>
      <c r="RHP47" s="173"/>
      <c r="RHQ47" s="173"/>
      <c r="RHR47" s="173"/>
      <c r="RHS47" s="173"/>
      <c r="RHT47" s="173"/>
      <c r="RHU47" s="173"/>
      <c r="RHV47" s="173"/>
      <c r="RHW47" s="173"/>
      <c r="RHX47" s="173"/>
      <c r="RHY47" s="173"/>
      <c r="RHZ47" s="173"/>
      <c r="RIA47" s="173"/>
      <c r="RIB47" s="173"/>
      <c r="RIC47" s="173"/>
      <c r="RID47" s="173"/>
      <c r="RIE47" s="173"/>
      <c r="RIF47" s="173"/>
      <c r="RIG47" s="173"/>
      <c r="RIH47" s="173"/>
      <c r="RII47" s="173"/>
      <c r="RIJ47" s="173"/>
      <c r="RIK47" s="173"/>
      <c r="RIL47" s="173"/>
      <c r="RIM47" s="173"/>
      <c r="RIN47" s="173"/>
      <c r="RIO47" s="173"/>
      <c r="RIP47" s="173"/>
      <c r="RIQ47" s="173"/>
      <c r="RIR47" s="173"/>
      <c r="RIS47" s="173"/>
      <c r="RIT47" s="173"/>
      <c r="RIU47" s="173"/>
      <c r="RIV47" s="173"/>
      <c r="RIW47" s="173"/>
      <c r="RIX47" s="173"/>
      <c r="RIY47" s="173"/>
      <c r="RIZ47" s="173"/>
      <c r="RJA47" s="173"/>
      <c r="RJB47" s="173"/>
      <c r="RJC47" s="173"/>
      <c r="RJD47" s="173"/>
      <c r="RJE47" s="173"/>
      <c r="RJF47" s="173"/>
      <c r="RJG47" s="173"/>
      <c r="RJH47" s="173"/>
      <c r="RJI47" s="173"/>
      <c r="RJJ47" s="173"/>
      <c r="RJK47" s="173"/>
      <c r="RJL47" s="173"/>
      <c r="RJM47" s="173"/>
      <c r="RJN47" s="173"/>
      <c r="RJO47" s="173"/>
      <c r="RJP47" s="173"/>
      <c r="RJQ47" s="173"/>
      <c r="RJR47" s="173"/>
      <c r="RJS47" s="173"/>
      <c r="RJT47" s="173"/>
      <c r="RJU47" s="173"/>
      <c r="RJV47" s="173"/>
      <c r="RJW47" s="173"/>
      <c r="RJX47" s="173"/>
      <c r="RJY47" s="173"/>
      <c r="RJZ47" s="173"/>
      <c r="RKA47" s="173"/>
      <c r="RKB47" s="173"/>
      <c r="RKC47" s="173"/>
      <c r="RKD47" s="173"/>
      <c r="RKE47" s="173"/>
      <c r="RKF47" s="173"/>
      <c r="RKG47" s="173"/>
      <c r="RKH47" s="173"/>
      <c r="RKI47" s="173"/>
      <c r="RKJ47" s="173"/>
      <c r="RKK47" s="173"/>
      <c r="RKL47" s="173"/>
      <c r="RKM47" s="173"/>
      <c r="RKN47" s="173"/>
      <c r="RKO47" s="173"/>
      <c r="RKP47" s="173"/>
      <c r="RKQ47" s="173"/>
      <c r="RKR47" s="173"/>
      <c r="RKS47" s="173"/>
      <c r="RKT47" s="173"/>
      <c r="RKU47" s="173"/>
      <c r="RKV47" s="173"/>
      <c r="RKW47" s="173"/>
      <c r="RKX47" s="173"/>
      <c r="RKY47" s="173"/>
      <c r="RKZ47" s="173"/>
      <c r="RLA47" s="173"/>
      <c r="RLB47" s="173"/>
      <c r="RLC47" s="173"/>
      <c r="RLD47" s="173"/>
      <c r="RLE47" s="173"/>
      <c r="RLF47" s="173"/>
      <c r="RLG47" s="173"/>
      <c r="RLH47" s="173"/>
      <c r="RLI47" s="173"/>
      <c r="RLJ47" s="173"/>
      <c r="RLK47" s="173"/>
      <c r="RLL47" s="173"/>
      <c r="RLM47" s="173"/>
      <c r="RLN47" s="173"/>
      <c r="RLO47" s="173"/>
      <c r="RLP47" s="173"/>
      <c r="RLQ47" s="173"/>
      <c r="RLR47" s="173"/>
      <c r="RLS47" s="173"/>
      <c r="RLT47" s="173"/>
      <c r="RLU47" s="173"/>
      <c r="RLV47" s="173"/>
      <c r="RLW47" s="173"/>
      <c r="RLX47" s="173"/>
      <c r="RLY47" s="173"/>
      <c r="RLZ47" s="173"/>
      <c r="RMA47" s="173"/>
      <c r="RMB47" s="173"/>
      <c r="RMC47" s="173"/>
      <c r="RMD47" s="173"/>
      <c r="RME47" s="173"/>
      <c r="RMF47" s="173"/>
      <c r="RMG47" s="173"/>
      <c r="RMH47" s="173"/>
      <c r="RMI47" s="173"/>
      <c r="RMJ47" s="173"/>
      <c r="RMK47" s="173"/>
      <c r="RML47" s="173"/>
      <c r="RMM47" s="173"/>
      <c r="RMN47" s="173"/>
      <c r="RMO47" s="173"/>
      <c r="RMP47" s="173"/>
      <c r="RMQ47" s="173"/>
      <c r="RMR47" s="173"/>
      <c r="RMS47" s="173"/>
      <c r="RMT47" s="173"/>
      <c r="RMU47" s="173"/>
      <c r="RMV47" s="173"/>
      <c r="RMW47" s="173"/>
      <c r="RMX47" s="173"/>
      <c r="RMY47" s="173"/>
      <c r="RMZ47" s="173"/>
      <c r="RNA47" s="173"/>
      <c r="RNB47" s="173"/>
      <c r="RNC47" s="173"/>
      <c r="RND47" s="173"/>
      <c r="RNE47" s="173"/>
      <c r="RNF47" s="173"/>
      <c r="RNG47" s="173"/>
      <c r="RNH47" s="173"/>
      <c r="RNI47" s="173"/>
      <c r="RNJ47" s="173"/>
      <c r="RNK47" s="173"/>
      <c r="RNL47" s="173"/>
      <c r="RNM47" s="173"/>
      <c r="RNN47" s="173"/>
      <c r="RNO47" s="173"/>
      <c r="RNP47" s="173"/>
      <c r="RNQ47" s="173"/>
      <c r="RNR47" s="173"/>
      <c r="RNS47" s="173"/>
      <c r="RNT47" s="173"/>
      <c r="RNU47" s="173"/>
      <c r="RNV47" s="173"/>
      <c r="RNW47" s="173"/>
      <c r="RNX47" s="173"/>
      <c r="RNY47" s="173"/>
      <c r="RNZ47" s="173"/>
      <c r="ROA47" s="173"/>
      <c r="ROB47" s="173"/>
      <c r="ROC47" s="173"/>
      <c r="ROD47" s="173"/>
      <c r="ROE47" s="173"/>
      <c r="ROF47" s="173"/>
      <c r="ROG47" s="173"/>
      <c r="ROH47" s="173"/>
      <c r="ROI47" s="173"/>
      <c r="ROJ47" s="173"/>
      <c r="ROK47" s="173"/>
      <c r="ROL47" s="173"/>
      <c r="ROM47" s="173"/>
      <c r="RON47" s="173"/>
      <c r="ROO47" s="173"/>
      <c r="ROP47" s="173"/>
      <c r="ROQ47" s="173"/>
      <c r="ROR47" s="173"/>
      <c r="ROS47" s="173"/>
      <c r="ROT47" s="173"/>
      <c r="ROU47" s="173"/>
      <c r="ROV47" s="173"/>
      <c r="ROW47" s="173"/>
      <c r="ROX47" s="173"/>
      <c r="ROY47" s="173"/>
      <c r="ROZ47" s="173"/>
      <c r="RPA47" s="173"/>
      <c r="RPB47" s="173"/>
      <c r="RPC47" s="173"/>
      <c r="RPD47" s="173"/>
      <c r="RPE47" s="173"/>
      <c r="RPF47" s="173"/>
      <c r="RPG47" s="173"/>
      <c r="RPH47" s="173"/>
      <c r="RPI47" s="173"/>
      <c r="RPJ47" s="173"/>
      <c r="RPK47" s="173"/>
      <c r="RPL47" s="173"/>
      <c r="RPM47" s="173"/>
      <c r="RPN47" s="173"/>
      <c r="RPO47" s="173"/>
      <c r="RPP47" s="173"/>
      <c r="RPQ47" s="173"/>
      <c r="RPR47" s="173"/>
      <c r="RPS47" s="173"/>
      <c r="RPT47" s="173"/>
      <c r="RPU47" s="173"/>
      <c r="RPV47" s="173"/>
      <c r="RPW47" s="173"/>
      <c r="RPX47" s="173"/>
      <c r="RPY47" s="173"/>
      <c r="RPZ47" s="173"/>
      <c r="RQA47" s="173"/>
      <c r="RQB47" s="173"/>
      <c r="RQC47" s="173"/>
      <c r="RQD47" s="173"/>
      <c r="RQE47" s="173"/>
      <c r="RQF47" s="173"/>
      <c r="RQG47" s="173"/>
      <c r="RQH47" s="173"/>
      <c r="RQI47" s="173"/>
      <c r="RQJ47" s="173"/>
      <c r="RQK47" s="173"/>
      <c r="RQL47" s="173"/>
      <c r="RQM47" s="173"/>
      <c r="RQN47" s="173"/>
      <c r="RQO47" s="173"/>
      <c r="RQP47" s="173"/>
      <c r="RQQ47" s="173"/>
      <c r="RQR47" s="173"/>
      <c r="RQS47" s="173"/>
      <c r="RQT47" s="173"/>
      <c r="RQU47" s="173"/>
      <c r="RQV47" s="173"/>
      <c r="RQW47" s="173"/>
      <c r="RQX47" s="173"/>
      <c r="RQY47" s="173"/>
      <c r="RQZ47" s="173"/>
      <c r="RRA47" s="173"/>
      <c r="RRB47" s="173"/>
      <c r="RRC47" s="173"/>
      <c r="RRD47" s="173"/>
      <c r="RRE47" s="173"/>
      <c r="RRF47" s="173"/>
      <c r="RRG47" s="173"/>
      <c r="RRH47" s="173"/>
      <c r="RRI47" s="173"/>
      <c r="RRJ47" s="173"/>
      <c r="RRK47" s="173"/>
      <c r="RRL47" s="173"/>
      <c r="RRM47" s="173"/>
      <c r="RRN47" s="173"/>
      <c r="RRO47" s="173"/>
      <c r="RRP47" s="173"/>
      <c r="RRQ47" s="173"/>
      <c r="RRR47" s="173"/>
      <c r="RRS47" s="173"/>
      <c r="RRT47" s="173"/>
      <c r="RRU47" s="173"/>
      <c r="RRV47" s="173"/>
      <c r="RRW47" s="173"/>
      <c r="RRX47" s="173"/>
      <c r="RRY47" s="173"/>
      <c r="RRZ47" s="173"/>
      <c r="RSA47" s="173"/>
      <c r="RSB47" s="173"/>
      <c r="RSC47" s="173"/>
      <c r="RSD47" s="173"/>
      <c r="RSE47" s="173"/>
      <c r="RSF47" s="173"/>
      <c r="RSG47" s="173"/>
      <c r="RSH47" s="173"/>
      <c r="RSI47" s="173"/>
      <c r="RSJ47" s="173"/>
      <c r="RSK47" s="173"/>
      <c r="RSL47" s="173"/>
      <c r="RSM47" s="173"/>
      <c r="RSN47" s="173"/>
      <c r="RSO47" s="173"/>
      <c r="RSP47" s="173"/>
      <c r="RSQ47" s="173"/>
      <c r="RSR47" s="173"/>
      <c r="RSS47" s="173"/>
      <c r="RST47" s="173"/>
      <c r="RSU47" s="173"/>
      <c r="RSV47" s="173"/>
      <c r="RSW47" s="173"/>
      <c r="RSX47" s="173"/>
      <c r="RSY47" s="173"/>
      <c r="RSZ47" s="173"/>
      <c r="RTA47" s="173"/>
      <c r="RTB47" s="173"/>
      <c r="RTC47" s="173"/>
      <c r="RTD47" s="173"/>
      <c r="RTE47" s="173"/>
      <c r="RTF47" s="173"/>
      <c r="RTG47" s="173"/>
      <c r="RTH47" s="173"/>
      <c r="RTI47" s="173"/>
      <c r="RTJ47" s="173"/>
      <c r="RTK47" s="173"/>
      <c r="RTL47" s="173"/>
      <c r="RTM47" s="173"/>
      <c r="RTN47" s="173"/>
      <c r="RTO47" s="173"/>
      <c r="RTP47" s="173"/>
      <c r="RTQ47" s="173"/>
      <c r="RTR47" s="173"/>
      <c r="RTS47" s="173"/>
      <c r="RTT47" s="173"/>
      <c r="RTU47" s="173"/>
      <c r="RTV47" s="173"/>
      <c r="RTW47" s="173"/>
      <c r="RTX47" s="173"/>
      <c r="RTY47" s="173"/>
      <c r="RTZ47" s="173"/>
      <c r="RUA47" s="173"/>
      <c r="RUB47" s="173"/>
      <c r="RUC47" s="173"/>
      <c r="RUD47" s="173"/>
      <c r="RUE47" s="173"/>
      <c r="RUF47" s="173"/>
      <c r="RUG47" s="173"/>
      <c r="RUH47" s="173"/>
      <c r="RUI47" s="173"/>
      <c r="RUJ47" s="173"/>
      <c r="RUK47" s="173"/>
      <c r="RUL47" s="173"/>
      <c r="RUM47" s="173"/>
      <c r="RUN47" s="173"/>
      <c r="RUO47" s="173"/>
      <c r="RUP47" s="173"/>
      <c r="RUQ47" s="173"/>
      <c r="RUR47" s="173"/>
      <c r="RUS47" s="173"/>
      <c r="RUT47" s="173"/>
      <c r="RUU47" s="173"/>
      <c r="RUV47" s="173"/>
      <c r="RUW47" s="173"/>
      <c r="RUX47" s="173"/>
      <c r="RUY47" s="173"/>
      <c r="RUZ47" s="173"/>
      <c r="RVA47" s="173"/>
      <c r="RVB47" s="173"/>
      <c r="RVC47" s="173"/>
      <c r="RVD47" s="173"/>
      <c r="RVE47" s="173"/>
      <c r="RVF47" s="173"/>
      <c r="RVG47" s="173"/>
      <c r="RVH47" s="173"/>
      <c r="RVI47" s="173"/>
      <c r="RVJ47" s="173"/>
      <c r="RVK47" s="173"/>
      <c r="RVL47" s="173"/>
      <c r="RVM47" s="173"/>
      <c r="RVN47" s="173"/>
      <c r="RVO47" s="173"/>
      <c r="RVP47" s="173"/>
      <c r="RVQ47" s="173"/>
      <c r="RVR47" s="173"/>
      <c r="RVS47" s="173"/>
      <c r="RVT47" s="173"/>
      <c r="RVU47" s="173"/>
      <c r="RVV47" s="173"/>
      <c r="RVW47" s="173"/>
      <c r="RVX47" s="173"/>
      <c r="RVY47" s="173"/>
      <c r="RVZ47" s="173"/>
      <c r="RWA47" s="173"/>
      <c r="RWB47" s="173"/>
      <c r="RWC47" s="173"/>
      <c r="RWD47" s="173"/>
      <c r="RWE47" s="173"/>
      <c r="RWF47" s="173"/>
      <c r="RWG47" s="173"/>
      <c r="RWH47" s="173"/>
      <c r="RWI47" s="173"/>
      <c r="RWJ47" s="173"/>
      <c r="RWK47" s="173"/>
      <c r="RWL47" s="173"/>
      <c r="RWM47" s="173"/>
      <c r="RWN47" s="173"/>
      <c r="RWO47" s="173"/>
      <c r="RWP47" s="173"/>
      <c r="RWQ47" s="173"/>
      <c r="RWR47" s="173"/>
      <c r="RWS47" s="173"/>
      <c r="RWT47" s="173"/>
      <c r="RWU47" s="173"/>
      <c r="RWV47" s="173"/>
      <c r="RWW47" s="173"/>
      <c r="RWX47" s="173"/>
      <c r="RWY47" s="173"/>
      <c r="RWZ47" s="173"/>
      <c r="RXA47" s="173"/>
      <c r="RXB47" s="173"/>
      <c r="RXC47" s="173"/>
      <c r="RXD47" s="173"/>
      <c r="RXE47" s="173"/>
      <c r="RXF47" s="173"/>
      <c r="RXG47" s="173"/>
      <c r="RXH47" s="173"/>
      <c r="RXI47" s="173"/>
      <c r="RXJ47" s="173"/>
      <c r="RXK47" s="173"/>
      <c r="RXL47" s="173"/>
      <c r="RXM47" s="173"/>
      <c r="RXN47" s="173"/>
      <c r="RXO47" s="173"/>
      <c r="RXP47" s="173"/>
      <c r="RXQ47" s="173"/>
      <c r="RXR47" s="173"/>
      <c r="RXS47" s="173"/>
      <c r="RXT47" s="173"/>
      <c r="RXU47" s="173"/>
      <c r="RXV47" s="173"/>
      <c r="RXW47" s="173"/>
      <c r="RXX47" s="173"/>
      <c r="RXY47" s="173"/>
      <c r="RXZ47" s="173"/>
      <c r="RYA47" s="173"/>
      <c r="RYB47" s="173"/>
      <c r="RYC47" s="173"/>
      <c r="RYD47" s="173"/>
      <c r="RYE47" s="173"/>
      <c r="RYF47" s="173"/>
      <c r="RYG47" s="173"/>
      <c r="RYH47" s="173"/>
      <c r="RYI47" s="173"/>
      <c r="RYJ47" s="173"/>
      <c r="RYK47" s="173"/>
      <c r="RYL47" s="173"/>
      <c r="RYM47" s="173"/>
      <c r="RYN47" s="173"/>
      <c r="RYO47" s="173"/>
      <c r="RYP47" s="173"/>
      <c r="RYQ47" s="173"/>
      <c r="RYR47" s="173"/>
      <c r="RYS47" s="173"/>
      <c r="RYT47" s="173"/>
      <c r="RYU47" s="173"/>
      <c r="RYV47" s="173"/>
      <c r="RYW47" s="173"/>
      <c r="RYX47" s="173"/>
      <c r="RYY47" s="173"/>
      <c r="RYZ47" s="173"/>
      <c r="RZA47" s="173"/>
      <c r="RZB47" s="173"/>
      <c r="RZC47" s="173"/>
      <c r="RZD47" s="173"/>
      <c r="RZE47" s="173"/>
      <c r="RZF47" s="173"/>
      <c r="RZG47" s="173"/>
      <c r="RZH47" s="173"/>
      <c r="RZI47" s="173"/>
      <c r="RZJ47" s="173"/>
      <c r="RZK47" s="173"/>
      <c r="RZL47" s="173"/>
      <c r="RZM47" s="173"/>
      <c r="RZN47" s="173"/>
      <c r="RZO47" s="173"/>
      <c r="RZP47" s="173"/>
      <c r="RZQ47" s="173"/>
      <c r="RZR47" s="173"/>
      <c r="RZS47" s="173"/>
      <c r="RZT47" s="173"/>
      <c r="RZU47" s="173"/>
      <c r="RZV47" s="173"/>
      <c r="RZW47" s="173"/>
      <c r="RZX47" s="173"/>
      <c r="RZY47" s="173"/>
      <c r="RZZ47" s="173"/>
      <c r="SAA47" s="173"/>
      <c r="SAB47" s="173"/>
      <c r="SAC47" s="173"/>
      <c r="SAD47" s="173"/>
      <c r="SAE47" s="173"/>
      <c r="SAF47" s="173"/>
      <c r="SAG47" s="173"/>
      <c r="SAH47" s="173"/>
      <c r="SAI47" s="173"/>
      <c r="SAJ47" s="173"/>
      <c r="SAK47" s="173"/>
      <c r="SAL47" s="173"/>
      <c r="SAM47" s="173"/>
      <c r="SAN47" s="173"/>
      <c r="SAO47" s="173"/>
      <c r="SAP47" s="173"/>
      <c r="SAQ47" s="173"/>
      <c r="SAR47" s="173"/>
      <c r="SAS47" s="173"/>
      <c r="SAT47" s="173"/>
      <c r="SAU47" s="173"/>
      <c r="SAV47" s="173"/>
      <c r="SAW47" s="173"/>
      <c r="SAX47" s="173"/>
      <c r="SAY47" s="173"/>
      <c r="SAZ47" s="173"/>
      <c r="SBA47" s="173"/>
      <c r="SBB47" s="173"/>
      <c r="SBC47" s="173"/>
      <c r="SBD47" s="173"/>
      <c r="SBE47" s="173"/>
      <c r="SBF47" s="173"/>
      <c r="SBG47" s="173"/>
      <c r="SBH47" s="173"/>
      <c r="SBI47" s="173"/>
      <c r="SBJ47" s="173"/>
      <c r="SBK47" s="173"/>
      <c r="SBL47" s="173"/>
      <c r="SBM47" s="173"/>
      <c r="SBN47" s="173"/>
      <c r="SBO47" s="173"/>
      <c r="SBP47" s="173"/>
      <c r="SBQ47" s="173"/>
      <c r="SBR47" s="173"/>
      <c r="SBS47" s="173"/>
      <c r="SBT47" s="173"/>
      <c r="SBU47" s="173"/>
      <c r="SBV47" s="173"/>
      <c r="SBW47" s="173"/>
      <c r="SBX47" s="173"/>
      <c r="SBY47" s="173"/>
      <c r="SBZ47" s="173"/>
      <c r="SCA47" s="173"/>
      <c r="SCB47" s="173"/>
      <c r="SCC47" s="173"/>
      <c r="SCD47" s="173"/>
      <c r="SCE47" s="173"/>
      <c r="SCF47" s="173"/>
      <c r="SCG47" s="173"/>
      <c r="SCH47" s="173"/>
      <c r="SCI47" s="173"/>
      <c r="SCJ47" s="173"/>
      <c r="SCK47" s="173"/>
      <c r="SCL47" s="173"/>
      <c r="SCM47" s="173"/>
      <c r="SCN47" s="173"/>
      <c r="SCO47" s="173"/>
      <c r="SCP47" s="173"/>
      <c r="SCQ47" s="173"/>
      <c r="SCR47" s="173"/>
      <c r="SCS47" s="173"/>
      <c r="SCT47" s="173"/>
      <c r="SCU47" s="173"/>
      <c r="SCV47" s="173"/>
      <c r="SCW47" s="173"/>
      <c r="SCX47" s="173"/>
      <c r="SCY47" s="173"/>
      <c r="SCZ47" s="173"/>
      <c r="SDA47" s="173"/>
      <c r="SDB47" s="173"/>
      <c r="SDC47" s="173"/>
      <c r="SDD47" s="173"/>
      <c r="SDE47" s="173"/>
      <c r="SDF47" s="173"/>
      <c r="SDG47" s="173"/>
      <c r="SDH47" s="173"/>
      <c r="SDI47" s="173"/>
      <c r="SDJ47" s="173"/>
      <c r="SDK47" s="173"/>
      <c r="SDL47" s="173"/>
      <c r="SDM47" s="173"/>
      <c r="SDN47" s="173"/>
      <c r="SDO47" s="173"/>
      <c r="SDP47" s="173"/>
      <c r="SDQ47" s="173"/>
      <c r="SDR47" s="173"/>
      <c r="SDS47" s="173"/>
      <c r="SDT47" s="173"/>
      <c r="SDU47" s="173"/>
      <c r="SDV47" s="173"/>
      <c r="SDW47" s="173"/>
      <c r="SDX47" s="173"/>
      <c r="SDY47" s="173"/>
      <c r="SDZ47" s="173"/>
      <c r="SEA47" s="173"/>
      <c r="SEB47" s="173"/>
      <c r="SEC47" s="173"/>
      <c r="SED47" s="173"/>
      <c r="SEE47" s="173"/>
      <c r="SEF47" s="173"/>
      <c r="SEG47" s="173"/>
      <c r="SEH47" s="173"/>
      <c r="SEI47" s="173"/>
      <c r="SEJ47" s="173"/>
      <c r="SEK47" s="173"/>
      <c r="SEL47" s="173"/>
      <c r="SEM47" s="173"/>
      <c r="SEN47" s="173"/>
      <c r="SEO47" s="173"/>
      <c r="SEP47" s="173"/>
      <c r="SEQ47" s="173"/>
      <c r="SER47" s="173"/>
      <c r="SES47" s="173"/>
      <c r="SET47" s="173"/>
      <c r="SEU47" s="173"/>
      <c r="SEV47" s="173"/>
      <c r="SEW47" s="173"/>
      <c r="SEX47" s="173"/>
      <c r="SEY47" s="173"/>
      <c r="SEZ47" s="173"/>
      <c r="SFA47" s="173"/>
      <c r="SFB47" s="173"/>
      <c r="SFC47" s="173"/>
      <c r="SFD47" s="173"/>
      <c r="SFE47" s="173"/>
      <c r="SFF47" s="173"/>
      <c r="SFG47" s="173"/>
      <c r="SFH47" s="173"/>
      <c r="SFI47" s="173"/>
      <c r="SFJ47" s="173"/>
      <c r="SFK47" s="173"/>
      <c r="SFL47" s="173"/>
      <c r="SFM47" s="173"/>
      <c r="SFN47" s="173"/>
      <c r="SFO47" s="173"/>
      <c r="SFP47" s="173"/>
      <c r="SFQ47" s="173"/>
      <c r="SFR47" s="173"/>
      <c r="SFS47" s="173"/>
      <c r="SFT47" s="173"/>
      <c r="SFU47" s="173"/>
      <c r="SFV47" s="173"/>
      <c r="SFW47" s="173"/>
      <c r="SFX47" s="173"/>
      <c r="SFY47" s="173"/>
      <c r="SFZ47" s="173"/>
      <c r="SGA47" s="173"/>
      <c r="SGB47" s="173"/>
      <c r="SGC47" s="173"/>
      <c r="SGD47" s="173"/>
      <c r="SGE47" s="173"/>
      <c r="SGF47" s="173"/>
      <c r="SGG47" s="173"/>
      <c r="SGH47" s="173"/>
      <c r="SGI47" s="173"/>
      <c r="SGJ47" s="173"/>
      <c r="SGK47" s="173"/>
      <c r="SGL47" s="173"/>
      <c r="SGM47" s="173"/>
      <c r="SGN47" s="173"/>
      <c r="SGO47" s="173"/>
      <c r="SGP47" s="173"/>
      <c r="SGQ47" s="173"/>
      <c r="SGR47" s="173"/>
      <c r="SGS47" s="173"/>
      <c r="SGT47" s="173"/>
      <c r="SGU47" s="173"/>
      <c r="SGV47" s="173"/>
      <c r="SGW47" s="173"/>
      <c r="SGX47" s="173"/>
      <c r="SGY47" s="173"/>
      <c r="SGZ47" s="173"/>
      <c r="SHA47" s="173"/>
      <c r="SHB47" s="173"/>
      <c r="SHC47" s="173"/>
      <c r="SHD47" s="173"/>
      <c r="SHE47" s="173"/>
      <c r="SHF47" s="173"/>
      <c r="SHG47" s="173"/>
      <c r="SHH47" s="173"/>
      <c r="SHI47" s="173"/>
      <c r="SHJ47" s="173"/>
      <c r="SHK47" s="173"/>
      <c r="SHL47" s="173"/>
      <c r="SHM47" s="173"/>
      <c r="SHN47" s="173"/>
      <c r="SHO47" s="173"/>
      <c r="SHP47" s="173"/>
      <c r="SHQ47" s="173"/>
      <c r="SHR47" s="173"/>
      <c r="SHS47" s="173"/>
      <c r="SHT47" s="173"/>
      <c r="SHU47" s="173"/>
      <c r="SHV47" s="173"/>
      <c r="SHW47" s="173"/>
      <c r="SHX47" s="173"/>
      <c r="SHY47" s="173"/>
      <c r="SHZ47" s="173"/>
      <c r="SIA47" s="173"/>
      <c r="SIB47" s="173"/>
      <c r="SIC47" s="173"/>
      <c r="SID47" s="173"/>
      <c r="SIE47" s="173"/>
      <c r="SIF47" s="173"/>
      <c r="SIG47" s="173"/>
      <c r="SIH47" s="173"/>
      <c r="SII47" s="173"/>
      <c r="SIJ47" s="173"/>
      <c r="SIK47" s="173"/>
      <c r="SIL47" s="173"/>
      <c r="SIM47" s="173"/>
      <c r="SIN47" s="173"/>
      <c r="SIO47" s="173"/>
      <c r="SIP47" s="173"/>
      <c r="SIQ47" s="173"/>
      <c r="SIR47" s="173"/>
      <c r="SIS47" s="173"/>
      <c r="SIT47" s="173"/>
      <c r="SIU47" s="173"/>
      <c r="SIV47" s="173"/>
      <c r="SIW47" s="173"/>
      <c r="SIX47" s="173"/>
      <c r="SIY47" s="173"/>
      <c r="SIZ47" s="173"/>
      <c r="SJA47" s="173"/>
      <c r="SJB47" s="173"/>
      <c r="SJC47" s="173"/>
      <c r="SJD47" s="173"/>
      <c r="SJE47" s="173"/>
      <c r="SJF47" s="173"/>
      <c r="SJG47" s="173"/>
      <c r="SJH47" s="173"/>
      <c r="SJI47" s="173"/>
      <c r="SJJ47" s="173"/>
      <c r="SJK47" s="173"/>
      <c r="SJL47" s="173"/>
      <c r="SJM47" s="173"/>
      <c r="SJN47" s="173"/>
      <c r="SJO47" s="173"/>
      <c r="SJP47" s="173"/>
      <c r="SJQ47" s="173"/>
      <c r="SJR47" s="173"/>
      <c r="SJS47" s="173"/>
      <c r="SJT47" s="173"/>
      <c r="SJU47" s="173"/>
      <c r="SJV47" s="173"/>
      <c r="SJW47" s="173"/>
      <c r="SJX47" s="173"/>
      <c r="SJY47" s="173"/>
      <c r="SJZ47" s="173"/>
      <c r="SKA47" s="173"/>
      <c r="SKB47" s="173"/>
      <c r="SKC47" s="173"/>
      <c r="SKD47" s="173"/>
      <c r="SKE47" s="173"/>
      <c r="SKF47" s="173"/>
      <c r="SKG47" s="173"/>
      <c r="SKH47" s="173"/>
      <c r="SKI47" s="173"/>
      <c r="SKJ47" s="173"/>
      <c r="SKK47" s="173"/>
      <c r="SKL47" s="173"/>
      <c r="SKM47" s="173"/>
      <c r="SKN47" s="173"/>
      <c r="SKO47" s="173"/>
      <c r="SKP47" s="173"/>
      <c r="SKQ47" s="173"/>
      <c r="SKR47" s="173"/>
      <c r="SKS47" s="173"/>
      <c r="SKT47" s="173"/>
      <c r="SKU47" s="173"/>
      <c r="SKV47" s="173"/>
      <c r="SKW47" s="173"/>
      <c r="SKX47" s="173"/>
      <c r="SKY47" s="173"/>
      <c r="SKZ47" s="173"/>
      <c r="SLA47" s="173"/>
      <c r="SLB47" s="173"/>
      <c r="SLC47" s="173"/>
      <c r="SLD47" s="173"/>
      <c r="SLE47" s="173"/>
      <c r="SLF47" s="173"/>
      <c r="SLG47" s="173"/>
      <c r="SLH47" s="173"/>
      <c r="SLI47" s="173"/>
      <c r="SLJ47" s="173"/>
      <c r="SLK47" s="173"/>
      <c r="SLL47" s="173"/>
      <c r="SLM47" s="173"/>
      <c r="SLN47" s="173"/>
      <c r="SLO47" s="173"/>
      <c r="SLP47" s="173"/>
      <c r="SLQ47" s="173"/>
      <c r="SLR47" s="173"/>
      <c r="SLS47" s="173"/>
      <c r="SLT47" s="173"/>
      <c r="SLU47" s="173"/>
      <c r="SLV47" s="173"/>
      <c r="SLW47" s="173"/>
      <c r="SLX47" s="173"/>
      <c r="SLY47" s="173"/>
      <c r="SLZ47" s="173"/>
      <c r="SMA47" s="173"/>
      <c r="SMB47" s="173"/>
      <c r="SMC47" s="173"/>
      <c r="SMD47" s="173"/>
      <c r="SME47" s="173"/>
      <c r="SMF47" s="173"/>
      <c r="SMG47" s="173"/>
      <c r="SMH47" s="173"/>
      <c r="SMI47" s="173"/>
      <c r="SMJ47" s="173"/>
      <c r="SMK47" s="173"/>
      <c r="SML47" s="173"/>
      <c r="SMM47" s="173"/>
      <c r="SMN47" s="173"/>
      <c r="SMO47" s="173"/>
      <c r="SMP47" s="173"/>
      <c r="SMQ47" s="173"/>
      <c r="SMR47" s="173"/>
      <c r="SMS47" s="173"/>
      <c r="SMT47" s="173"/>
      <c r="SMU47" s="173"/>
      <c r="SMV47" s="173"/>
      <c r="SMW47" s="173"/>
      <c r="SMX47" s="173"/>
      <c r="SMY47" s="173"/>
      <c r="SMZ47" s="173"/>
      <c r="SNA47" s="173"/>
      <c r="SNB47" s="173"/>
      <c r="SNC47" s="173"/>
      <c r="SND47" s="173"/>
      <c r="SNE47" s="173"/>
      <c r="SNF47" s="173"/>
      <c r="SNG47" s="173"/>
      <c r="SNH47" s="173"/>
      <c r="SNI47" s="173"/>
      <c r="SNJ47" s="173"/>
      <c r="SNK47" s="173"/>
      <c r="SNL47" s="173"/>
      <c r="SNM47" s="173"/>
      <c r="SNN47" s="173"/>
      <c r="SNO47" s="173"/>
      <c r="SNP47" s="173"/>
      <c r="SNQ47" s="173"/>
      <c r="SNR47" s="173"/>
      <c r="SNS47" s="173"/>
      <c r="SNT47" s="173"/>
      <c r="SNU47" s="173"/>
      <c r="SNV47" s="173"/>
      <c r="SNW47" s="173"/>
      <c r="SNX47" s="173"/>
      <c r="SNY47" s="173"/>
      <c r="SNZ47" s="173"/>
      <c r="SOA47" s="173"/>
      <c r="SOB47" s="173"/>
      <c r="SOC47" s="173"/>
      <c r="SOD47" s="173"/>
      <c r="SOE47" s="173"/>
      <c r="SOF47" s="173"/>
      <c r="SOG47" s="173"/>
      <c r="SOH47" s="173"/>
      <c r="SOI47" s="173"/>
      <c r="SOJ47" s="173"/>
      <c r="SOK47" s="173"/>
      <c r="SOL47" s="173"/>
      <c r="SOM47" s="173"/>
      <c r="SON47" s="173"/>
      <c r="SOO47" s="173"/>
      <c r="SOP47" s="173"/>
      <c r="SOQ47" s="173"/>
      <c r="SOR47" s="173"/>
      <c r="SOS47" s="173"/>
      <c r="SOT47" s="173"/>
      <c r="SOU47" s="173"/>
      <c r="SOV47" s="173"/>
      <c r="SOW47" s="173"/>
      <c r="SOX47" s="173"/>
      <c r="SOY47" s="173"/>
      <c r="SOZ47" s="173"/>
      <c r="SPA47" s="173"/>
      <c r="SPB47" s="173"/>
      <c r="SPC47" s="173"/>
      <c r="SPD47" s="173"/>
      <c r="SPE47" s="173"/>
      <c r="SPF47" s="173"/>
      <c r="SPG47" s="173"/>
      <c r="SPH47" s="173"/>
      <c r="SPI47" s="173"/>
      <c r="SPJ47" s="173"/>
      <c r="SPK47" s="173"/>
      <c r="SPL47" s="173"/>
      <c r="SPM47" s="173"/>
      <c r="SPN47" s="173"/>
      <c r="SPO47" s="173"/>
      <c r="SPP47" s="173"/>
      <c r="SPQ47" s="173"/>
      <c r="SPR47" s="173"/>
      <c r="SPS47" s="173"/>
      <c r="SPT47" s="173"/>
      <c r="SPU47" s="173"/>
      <c r="SPV47" s="173"/>
      <c r="SPW47" s="173"/>
      <c r="SPX47" s="173"/>
      <c r="SPY47" s="173"/>
      <c r="SPZ47" s="173"/>
      <c r="SQA47" s="173"/>
      <c r="SQB47" s="173"/>
      <c r="SQC47" s="173"/>
      <c r="SQD47" s="173"/>
      <c r="SQE47" s="173"/>
      <c r="SQF47" s="173"/>
      <c r="SQG47" s="173"/>
      <c r="SQH47" s="173"/>
      <c r="SQI47" s="173"/>
      <c r="SQJ47" s="173"/>
      <c r="SQK47" s="173"/>
      <c r="SQL47" s="173"/>
      <c r="SQM47" s="173"/>
      <c r="SQN47" s="173"/>
      <c r="SQO47" s="173"/>
      <c r="SQP47" s="173"/>
      <c r="SQQ47" s="173"/>
      <c r="SQR47" s="173"/>
      <c r="SQS47" s="173"/>
      <c r="SQT47" s="173"/>
      <c r="SQU47" s="173"/>
      <c r="SQV47" s="173"/>
      <c r="SQW47" s="173"/>
      <c r="SQX47" s="173"/>
      <c r="SQY47" s="173"/>
      <c r="SQZ47" s="173"/>
      <c r="SRA47" s="173"/>
      <c r="SRB47" s="173"/>
      <c r="SRC47" s="173"/>
      <c r="SRD47" s="173"/>
      <c r="SRE47" s="173"/>
      <c r="SRF47" s="173"/>
      <c r="SRG47" s="173"/>
      <c r="SRH47" s="173"/>
      <c r="SRI47" s="173"/>
      <c r="SRJ47" s="173"/>
      <c r="SRK47" s="173"/>
      <c r="SRL47" s="173"/>
      <c r="SRM47" s="173"/>
      <c r="SRN47" s="173"/>
      <c r="SRO47" s="173"/>
      <c r="SRP47" s="173"/>
      <c r="SRQ47" s="173"/>
      <c r="SRR47" s="173"/>
      <c r="SRS47" s="173"/>
      <c r="SRT47" s="173"/>
      <c r="SRU47" s="173"/>
      <c r="SRV47" s="173"/>
      <c r="SRW47" s="173"/>
      <c r="SRX47" s="173"/>
      <c r="SRY47" s="173"/>
      <c r="SRZ47" s="173"/>
      <c r="SSA47" s="173"/>
      <c r="SSB47" s="173"/>
      <c r="SSC47" s="173"/>
      <c r="SSD47" s="173"/>
      <c r="SSE47" s="173"/>
      <c r="SSF47" s="173"/>
      <c r="SSG47" s="173"/>
      <c r="SSH47" s="173"/>
      <c r="SSI47" s="173"/>
      <c r="SSJ47" s="173"/>
      <c r="SSK47" s="173"/>
      <c r="SSL47" s="173"/>
      <c r="SSM47" s="173"/>
      <c r="SSN47" s="173"/>
      <c r="SSO47" s="173"/>
      <c r="SSP47" s="173"/>
      <c r="SSQ47" s="173"/>
      <c r="SSR47" s="173"/>
      <c r="SSS47" s="173"/>
      <c r="SST47" s="173"/>
      <c r="SSU47" s="173"/>
      <c r="SSV47" s="173"/>
      <c r="SSW47" s="173"/>
      <c r="SSX47" s="173"/>
      <c r="SSY47" s="173"/>
      <c r="SSZ47" s="173"/>
      <c r="STA47" s="173"/>
      <c r="STB47" s="173"/>
      <c r="STC47" s="173"/>
      <c r="STD47" s="173"/>
      <c r="STE47" s="173"/>
      <c r="STF47" s="173"/>
      <c r="STG47" s="173"/>
      <c r="STH47" s="173"/>
      <c r="STI47" s="173"/>
      <c r="STJ47" s="173"/>
      <c r="STK47" s="173"/>
      <c r="STL47" s="173"/>
      <c r="STM47" s="173"/>
      <c r="STN47" s="173"/>
      <c r="STO47" s="173"/>
      <c r="STP47" s="173"/>
      <c r="STQ47" s="173"/>
      <c r="STR47" s="173"/>
      <c r="STS47" s="173"/>
      <c r="STT47" s="173"/>
      <c r="STU47" s="173"/>
      <c r="STV47" s="173"/>
      <c r="STW47" s="173"/>
      <c r="STX47" s="173"/>
      <c r="STY47" s="173"/>
      <c r="STZ47" s="173"/>
      <c r="SUA47" s="173"/>
      <c r="SUB47" s="173"/>
      <c r="SUC47" s="173"/>
      <c r="SUD47" s="173"/>
      <c r="SUE47" s="173"/>
      <c r="SUF47" s="173"/>
      <c r="SUG47" s="173"/>
      <c r="SUH47" s="173"/>
      <c r="SUI47" s="173"/>
      <c r="SUJ47" s="173"/>
      <c r="SUK47" s="173"/>
      <c r="SUL47" s="173"/>
      <c r="SUM47" s="173"/>
      <c r="SUN47" s="173"/>
      <c r="SUO47" s="173"/>
      <c r="SUP47" s="173"/>
      <c r="SUQ47" s="173"/>
      <c r="SUR47" s="173"/>
      <c r="SUS47" s="173"/>
      <c r="SUT47" s="173"/>
      <c r="SUU47" s="173"/>
      <c r="SUV47" s="173"/>
      <c r="SUW47" s="173"/>
      <c r="SUX47" s="173"/>
      <c r="SUY47" s="173"/>
      <c r="SUZ47" s="173"/>
      <c r="SVA47" s="173"/>
      <c r="SVB47" s="173"/>
      <c r="SVC47" s="173"/>
      <c r="SVD47" s="173"/>
      <c r="SVE47" s="173"/>
      <c r="SVF47" s="173"/>
      <c r="SVG47" s="173"/>
      <c r="SVH47" s="173"/>
      <c r="SVI47" s="173"/>
      <c r="SVJ47" s="173"/>
      <c r="SVK47" s="173"/>
      <c r="SVL47" s="173"/>
      <c r="SVM47" s="173"/>
      <c r="SVN47" s="173"/>
      <c r="SVO47" s="173"/>
      <c r="SVP47" s="173"/>
      <c r="SVQ47" s="173"/>
      <c r="SVR47" s="173"/>
      <c r="SVS47" s="173"/>
      <c r="SVT47" s="173"/>
      <c r="SVU47" s="173"/>
      <c r="SVV47" s="173"/>
      <c r="SVW47" s="173"/>
      <c r="SVX47" s="173"/>
      <c r="SVY47" s="173"/>
      <c r="SVZ47" s="173"/>
      <c r="SWA47" s="173"/>
      <c r="SWB47" s="173"/>
      <c r="SWC47" s="173"/>
      <c r="SWD47" s="173"/>
      <c r="SWE47" s="173"/>
      <c r="SWF47" s="173"/>
      <c r="SWG47" s="173"/>
      <c r="SWH47" s="173"/>
      <c r="SWI47" s="173"/>
      <c r="SWJ47" s="173"/>
      <c r="SWK47" s="173"/>
      <c r="SWL47" s="173"/>
      <c r="SWM47" s="173"/>
      <c r="SWN47" s="173"/>
      <c r="SWO47" s="173"/>
      <c r="SWP47" s="173"/>
      <c r="SWQ47" s="173"/>
      <c r="SWR47" s="173"/>
      <c r="SWS47" s="173"/>
      <c r="SWT47" s="173"/>
      <c r="SWU47" s="173"/>
      <c r="SWV47" s="173"/>
      <c r="SWW47" s="173"/>
      <c r="SWX47" s="173"/>
      <c r="SWY47" s="173"/>
      <c r="SWZ47" s="173"/>
      <c r="SXA47" s="173"/>
      <c r="SXB47" s="173"/>
      <c r="SXC47" s="173"/>
      <c r="SXD47" s="173"/>
      <c r="SXE47" s="173"/>
      <c r="SXF47" s="173"/>
      <c r="SXG47" s="173"/>
      <c r="SXH47" s="173"/>
      <c r="SXI47" s="173"/>
      <c r="SXJ47" s="173"/>
      <c r="SXK47" s="173"/>
      <c r="SXL47" s="173"/>
      <c r="SXM47" s="173"/>
      <c r="SXN47" s="173"/>
      <c r="SXO47" s="173"/>
      <c r="SXP47" s="173"/>
      <c r="SXQ47" s="173"/>
      <c r="SXR47" s="173"/>
      <c r="SXS47" s="173"/>
      <c r="SXT47" s="173"/>
      <c r="SXU47" s="173"/>
      <c r="SXV47" s="173"/>
      <c r="SXW47" s="173"/>
      <c r="SXX47" s="173"/>
      <c r="SXY47" s="173"/>
      <c r="SXZ47" s="173"/>
      <c r="SYA47" s="173"/>
      <c r="SYB47" s="173"/>
      <c r="SYC47" s="173"/>
      <c r="SYD47" s="173"/>
      <c r="SYE47" s="173"/>
      <c r="SYF47" s="173"/>
      <c r="SYG47" s="173"/>
      <c r="SYH47" s="173"/>
      <c r="SYI47" s="173"/>
      <c r="SYJ47" s="173"/>
      <c r="SYK47" s="173"/>
      <c r="SYL47" s="173"/>
      <c r="SYM47" s="173"/>
      <c r="SYN47" s="173"/>
      <c r="SYO47" s="173"/>
      <c r="SYP47" s="173"/>
      <c r="SYQ47" s="173"/>
      <c r="SYR47" s="173"/>
      <c r="SYS47" s="173"/>
      <c r="SYT47" s="173"/>
      <c r="SYU47" s="173"/>
      <c r="SYV47" s="173"/>
      <c r="SYW47" s="173"/>
      <c r="SYX47" s="173"/>
      <c r="SYY47" s="173"/>
      <c r="SYZ47" s="173"/>
      <c r="SZA47" s="173"/>
      <c r="SZB47" s="173"/>
      <c r="SZC47" s="173"/>
      <c r="SZD47" s="173"/>
      <c r="SZE47" s="173"/>
      <c r="SZF47" s="173"/>
      <c r="SZG47" s="173"/>
      <c r="SZH47" s="173"/>
      <c r="SZI47" s="173"/>
      <c r="SZJ47" s="173"/>
      <c r="SZK47" s="173"/>
      <c r="SZL47" s="173"/>
      <c r="SZM47" s="173"/>
      <c r="SZN47" s="173"/>
      <c r="SZO47" s="173"/>
      <c r="SZP47" s="173"/>
      <c r="SZQ47" s="173"/>
      <c r="SZR47" s="173"/>
      <c r="SZS47" s="173"/>
      <c r="SZT47" s="173"/>
      <c r="SZU47" s="173"/>
      <c r="SZV47" s="173"/>
      <c r="SZW47" s="173"/>
      <c r="SZX47" s="173"/>
      <c r="SZY47" s="173"/>
      <c r="SZZ47" s="173"/>
      <c r="TAA47" s="173"/>
      <c r="TAB47" s="173"/>
      <c r="TAC47" s="173"/>
      <c r="TAD47" s="173"/>
      <c r="TAE47" s="173"/>
      <c r="TAF47" s="173"/>
      <c r="TAG47" s="173"/>
      <c r="TAH47" s="173"/>
      <c r="TAI47" s="173"/>
      <c r="TAJ47" s="173"/>
      <c r="TAK47" s="173"/>
      <c r="TAL47" s="173"/>
      <c r="TAM47" s="173"/>
      <c r="TAN47" s="173"/>
      <c r="TAO47" s="173"/>
      <c r="TAP47" s="173"/>
      <c r="TAQ47" s="173"/>
      <c r="TAR47" s="173"/>
      <c r="TAS47" s="173"/>
      <c r="TAT47" s="173"/>
      <c r="TAU47" s="173"/>
      <c r="TAV47" s="173"/>
      <c r="TAW47" s="173"/>
      <c r="TAX47" s="173"/>
      <c r="TAY47" s="173"/>
      <c r="TAZ47" s="173"/>
      <c r="TBA47" s="173"/>
      <c r="TBB47" s="173"/>
      <c r="TBC47" s="173"/>
      <c r="TBD47" s="173"/>
      <c r="TBE47" s="173"/>
      <c r="TBF47" s="173"/>
      <c r="TBG47" s="173"/>
      <c r="TBH47" s="173"/>
      <c r="TBI47" s="173"/>
      <c r="TBJ47" s="173"/>
      <c r="TBK47" s="173"/>
      <c r="TBL47" s="173"/>
      <c r="TBM47" s="173"/>
      <c r="TBN47" s="173"/>
      <c r="TBO47" s="173"/>
      <c r="TBP47" s="173"/>
      <c r="TBQ47" s="173"/>
      <c r="TBR47" s="173"/>
      <c r="TBS47" s="173"/>
      <c r="TBT47" s="173"/>
      <c r="TBU47" s="173"/>
      <c r="TBV47" s="173"/>
      <c r="TBW47" s="173"/>
      <c r="TBX47" s="173"/>
      <c r="TBY47" s="173"/>
      <c r="TBZ47" s="173"/>
      <c r="TCA47" s="173"/>
      <c r="TCB47" s="173"/>
      <c r="TCC47" s="173"/>
      <c r="TCD47" s="173"/>
      <c r="TCE47" s="173"/>
      <c r="TCF47" s="173"/>
      <c r="TCG47" s="173"/>
      <c r="TCH47" s="173"/>
      <c r="TCI47" s="173"/>
      <c r="TCJ47" s="173"/>
      <c r="TCK47" s="173"/>
      <c r="TCL47" s="173"/>
      <c r="TCM47" s="173"/>
      <c r="TCN47" s="173"/>
      <c r="TCO47" s="173"/>
      <c r="TCP47" s="173"/>
      <c r="TCQ47" s="173"/>
      <c r="TCR47" s="173"/>
      <c r="TCS47" s="173"/>
      <c r="TCT47" s="173"/>
      <c r="TCU47" s="173"/>
      <c r="TCV47" s="173"/>
      <c r="TCW47" s="173"/>
      <c r="TCX47" s="173"/>
      <c r="TCY47" s="173"/>
      <c r="TCZ47" s="173"/>
      <c r="TDA47" s="173"/>
      <c r="TDB47" s="173"/>
      <c r="TDC47" s="173"/>
      <c r="TDD47" s="173"/>
      <c r="TDE47" s="173"/>
      <c r="TDF47" s="173"/>
      <c r="TDG47" s="173"/>
      <c r="TDH47" s="173"/>
      <c r="TDI47" s="173"/>
      <c r="TDJ47" s="173"/>
      <c r="TDK47" s="173"/>
      <c r="TDL47" s="173"/>
      <c r="TDM47" s="173"/>
      <c r="TDN47" s="173"/>
      <c r="TDO47" s="173"/>
      <c r="TDP47" s="173"/>
      <c r="TDQ47" s="173"/>
      <c r="TDR47" s="173"/>
      <c r="TDS47" s="173"/>
      <c r="TDT47" s="173"/>
      <c r="TDU47" s="173"/>
      <c r="TDV47" s="173"/>
      <c r="TDW47" s="173"/>
      <c r="TDX47" s="173"/>
      <c r="TDY47" s="173"/>
      <c r="TDZ47" s="173"/>
      <c r="TEA47" s="173"/>
      <c r="TEB47" s="173"/>
      <c r="TEC47" s="173"/>
      <c r="TED47" s="173"/>
      <c r="TEE47" s="173"/>
      <c r="TEF47" s="173"/>
      <c r="TEG47" s="173"/>
      <c r="TEH47" s="173"/>
      <c r="TEI47" s="173"/>
      <c r="TEJ47" s="173"/>
      <c r="TEK47" s="173"/>
      <c r="TEL47" s="173"/>
      <c r="TEM47" s="173"/>
      <c r="TEN47" s="173"/>
      <c r="TEO47" s="173"/>
      <c r="TEP47" s="173"/>
      <c r="TEQ47" s="173"/>
      <c r="TER47" s="173"/>
      <c r="TES47" s="173"/>
      <c r="TET47" s="173"/>
      <c r="TEU47" s="173"/>
      <c r="TEV47" s="173"/>
      <c r="TEW47" s="173"/>
      <c r="TEX47" s="173"/>
      <c r="TEY47" s="173"/>
      <c r="TEZ47" s="173"/>
      <c r="TFA47" s="173"/>
      <c r="TFB47" s="173"/>
      <c r="TFC47" s="173"/>
      <c r="TFD47" s="173"/>
      <c r="TFE47" s="173"/>
      <c r="TFF47" s="173"/>
      <c r="TFG47" s="173"/>
      <c r="TFH47" s="173"/>
      <c r="TFI47" s="173"/>
      <c r="TFJ47" s="173"/>
      <c r="TFK47" s="173"/>
      <c r="TFL47" s="173"/>
      <c r="TFM47" s="173"/>
      <c r="TFN47" s="173"/>
      <c r="TFO47" s="173"/>
      <c r="TFP47" s="173"/>
      <c r="TFQ47" s="173"/>
      <c r="TFR47" s="173"/>
      <c r="TFS47" s="173"/>
      <c r="TFT47" s="173"/>
      <c r="TFU47" s="173"/>
      <c r="TFV47" s="173"/>
      <c r="TFW47" s="173"/>
      <c r="TFX47" s="173"/>
      <c r="TFY47" s="173"/>
      <c r="TFZ47" s="173"/>
      <c r="TGA47" s="173"/>
      <c r="TGB47" s="173"/>
      <c r="TGC47" s="173"/>
      <c r="TGD47" s="173"/>
      <c r="TGE47" s="173"/>
      <c r="TGF47" s="173"/>
      <c r="TGG47" s="173"/>
      <c r="TGH47" s="173"/>
      <c r="TGI47" s="173"/>
      <c r="TGJ47" s="173"/>
      <c r="TGK47" s="173"/>
      <c r="TGL47" s="173"/>
      <c r="TGM47" s="173"/>
      <c r="TGN47" s="173"/>
      <c r="TGO47" s="173"/>
      <c r="TGP47" s="173"/>
      <c r="TGQ47" s="173"/>
      <c r="TGR47" s="173"/>
      <c r="TGS47" s="173"/>
      <c r="TGT47" s="173"/>
      <c r="TGU47" s="173"/>
      <c r="TGV47" s="173"/>
      <c r="TGW47" s="173"/>
      <c r="TGX47" s="173"/>
      <c r="TGY47" s="173"/>
      <c r="TGZ47" s="173"/>
      <c r="THA47" s="173"/>
      <c r="THB47" s="173"/>
      <c r="THC47" s="173"/>
      <c r="THD47" s="173"/>
      <c r="THE47" s="173"/>
      <c r="THF47" s="173"/>
      <c r="THG47" s="173"/>
      <c r="THH47" s="173"/>
      <c r="THI47" s="173"/>
      <c r="THJ47" s="173"/>
      <c r="THK47" s="173"/>
      <c r="THL47" s="173"/>
      <c r="THM47" s="173"/>
      <c r="THN47" s="173"/>
      <c r="THO47" s="173"/>
      <c r="THP47" s="173"/>
      <c r="THQ47" s="173"/>
      <c r="THR47" s="173"/>
      <c r="THS47" s="173"/>
      <c r="THT47" s="173"/>
      <c r="THU47" s="173"/>
      <c r="THV47" s="173"/>
      <c r="THW47" s="173"/>
      <c r="THX47" s="173"/>
      <c r="THY47" s="173"/>
      <c r="THZ47" s="173"/>
      <c r="TIA47" s="173"/>
      <c r="TIB47" s="173"/>
      <c r="TIC47" s="173"/>
      <c r="TID47" s="173"/>
      <c r="TIE47" s="173"/>
      <c r="TIF47" s="173"/>
      <c r="TIG47" s="173"/>
      <c r="TIH47" s="173"/>
      <c r="TII47" s="173"/>
      <c r="TIJ47" s="173"/>
      <c r="TIK47" s="173"/>
      <c r="TIL47" s="173"/>
      <c r="TIM47" s="173"/>
      <c r="TIN47" s="173"/>
      <c r="TIO47" s="173"/>
      <c r="TIP47" s="173"/>
      <c r="TIQ47" s="173"/>
      <c r="TIR47" s="173"/>
      <c r="TIS47" s="173"/>
      <c r="TIT47" s="173"/>
      <c r="TIU47" s="173"/>
      <c r="TIV47" s="173"/>
      <c r="TIW47" s="173"/>
      <c r="TIX47" s="173"/>
      <c r="TIY47" s="173"/>
      <c r="TIZ47" s="173"/>
      <c r="TJA47" s="173"/>
      <c r="TJB47" s="173"/>
      <c r="TJC47" s="173"/>
      <c r="TJD47" s="173"/>
      <c r="TJE47" s="173"/>
      <c r="TJF47" s="173"/>
      <c r="TJG47" s="173"/>
      <c r="TJH47" s="173"/>
      <c r="TJI47" s="173"/>
      <c r="TJJ47" s="173"/>
      <c r="TJK47" s="173"/>
      <c r="TJL47" s="173"/>
      <c r="TJM47" s="173"/>
      <c r="TJN47" s="173"/>
      <c r="TJO47" s="173"/>
      <c r="TJP47" s="173"/>
      <c r="TJQ47" s="173"/>
      <c r="TJR47" s="173"/>
      <c r="TJS47" s="173"/>
      <c r="TJT47" s="173"/>
      <c r="TJU47" s="173"/>
      <c r="TJV47" s="173"/>
      <c r="TJW47" s="173"/>
      <c r="TJX47" s="173"/>
      <c r="TJY47" s="173"/>
      <c r="TJZ47" s="173"/>
      <c r="TKA47" s="173"/>
      <c r="TKB47" s="173"/>
      <c r="TKC47" s="173"/>
      <c r="TKD47" s="173"/>
      <c r="TKE47" s="173"/>
      <c r="TKF47" s="173"/>
      <c r="TKG47" s="173"/>
      <c r="TKH47" s="173"/>
      <c r="TKI47" s="173"/>
      <c r="TKJ47" s="173"/>
      <c r="TKK47" s="173"/>
      <c r="TKL47" s="173"/>
      <c r="TKM47" s="173"/>
      <c r="TKN47" s="173"/>
      <c r="TKO47" s="173"/>
      <c r="TKP47" s="173"/>
      <c r="TKQ47" s="173"/>
      <c r="TKR47" s="173"/>
      <c r="TKS47" s="173"/>
      <c r="TKT47" s="173"/>
      <c r="TKU47" s="173"/>
      <c r="TKV47" s="173"/>
      <c r="TKW47" s="173"/>
      <c r="TKX47" s="173"/>
      <c r="TKY47" s="173"/>
      <c r="TKZ47" s="173"/>
      <c r="TLA47" s="173"/>
      <c r="TLB47" s="173"/>
      <c r="TLC47" s="173"/>
      <c r="TLD47" s="173"/>
      <c r="TLE47" s="173"/>
      <c r="TLF47" s="173"/>
      <c r="TLG47" s="173"/>
      <c r="TLH47" s="173"/>
      <c r="TLI47" s="173"/>
      <c r="TLJ47" s="173"/>
      <c r="TLK47" s="173"/>
      <c r="TLL47" s="173"/>
      <c r="TLM47" s="173"/>
      <c r="TLN47" s="173"/>
      <c r="TLO47" s="173"/>
      <c r="TLP47" s="173"/>
      <c r="TLQ47" s="173"/>
      <c r="TLR47" s="173"/>
      <c r="TLS47" s="173"/>
      <c r="TLT47" s="173"/>
      <c r="TLU47" s="173"/>
      <c r="TLV47" s="173"/>
      <c r="TLW47" s="173"/>
      <c r="TLX47" s="173"/>
      <c r="TLY47" s="173"/>
      <c r="TLZ47" s="173"/>
      <c r="TMA47" s="173"/>
      <c r="TMB47" s="173"/>
      <c r="TMC47" s="173"/>
      <c r="TMD47" s="173"/>
      <c r="TME47" s="173"/>
      <c r="TMF47" s="173"/>
      <c r="TMG47" s="173"/>
      <c r="TMH47" s="173"/>
      <c r="TMI47" s="173"/>
      <c r="TMJ47" s="173"/>
      <c r="TMK47" s="173"/>
      <c r="TML47" s="173"/>
      <c r="TMM47" s="173"/>
      <c r="TMN47" s="173"/>
      <c r="TMO47" s="173"/>
      <c r="TMP47" s="173"/>
      <c r="TMQ47" s="173"/>
      <c r="TMR47" s="173"/>
      <c r="TMS47" s="173"/>
      <c r="TMT47" s="173"/>
      <c r="TMU47" s="173"/>
      <c r="TMV47" s="173"/>
      <c r="TMW47" s="173"/>
      <c r="TMX47" s="173"/>
      <c r="TMY47" s="173"/>
      <c r="TMZ47" s="173"/>
      <c r="TNA47" s="173"/>
      <c r="TNB47" s="173"/>
      <c r="TNC47" s="173"/>
      <c r="TND47" s="173"/>
      <c r="TNE47" s="173"/>
      <c r="TNF47" s="173"/>
      <c r="TNG47" s="173"/>
      <c r="TNH47" s="173"/>
      <c r="TNI47" s="173"/>
      <c r="TNJ47" s="173"/>
      <c r="TNK47" s="173"/>
      <c r="TNL47" s="173"/>
      <c r="TNM47" s="173"/>
      <c r="TNN47" s="173"/>
      <c r="TNO47" s="173"/>
      <c r="TNP47" s="173"/>
      <c r="TNQ47" s="173"/>
      <c r="TNR47" s="173"/>
      <c r="TNS47" s="173"/>
      <c r="TNT47" s="173"/>
      <c r="TNU47" s="173"/>
      <c r="TNV47" s="173"/>
      <c r="TNW47" s="173"/>
      <c r="TNX47" s="173"/>
      <c r="TNY47" s="173"/>
      <c r="TNZ47" s="173"/>
      <c r="TOA47" s="173"/>
      <c r="TOB47" s="173"/>
      <c r="TOC47" s="173"/>
      <c r="TOD47" s="173"/>
      <c r="TOE47" s="173"/>
      <c r="TOF47" s="173"/>
      <c r="TOG47" s="173"/>
      <c r="TOH47" s="173"/>
      <c r="TOI47" s="173"/>
      <c r="TOJ47" s="173"/>
      <c r="TOK47" s="173"/>
      <c r="TOL47" s="173"/>
      <c r="TOM47" s="173"/>
      <c r="TON47" s="173"/>
      <c r="TOO47" s="173"/>
      <c r="TOP47" s="173"/>
      <c r="TOQ47" s="173"/>
      <c r="TOR47" s="173"/>
      <c r="TOS47" s="173"/>
      <c r="TOT47" s="173"/>
      <c r="TOU47" s="173"/>
      <c r="TOV47" s="173"/>
      <c r="TOW47" s="173"/>
      <c r="TOX47" s="173"/>
      <c r="TOY47" s="173"/>
      <c r="TOZ47" s="173"/>
      <c r="TPA47" s="173"/>
      <c r="TPB47" s="173"/>
      <c r="TPC47" s="173"/>
      <c r="TPD47" s="173"/>
      <c r="TPE47" s="173"/>
      <c r="TPF47" s="173"/>
      <c r="TPG47" s="173"/>
      <c r="TPH47" s="173"/>
      <c r="TPI47" s="173"/>
      <c r="TPJ47" s="173"/>
      <c r="TPK47" s="173"/>
      <c r="TPL47" s="173"/>
      <c r="TPM47" s="173"/>
      <c r="TPN47" s="173"/>
      <c r="TPO47" s="173"/>
      <c r="TPP47" s="173"/>
      <c r="TPQ47" s="173"/>
      <c r="TPR47" s="173"/>
      <c r="TPS47" s="173"/>
      <c r="TPT47" s="173"/>
      <c r="TPU47" s="173"/>
      <c r="TPV47" s="173"/>
      <c r="TPW47" s="173"/>
      <c r="TPX47" s="173"/>
      <c r="TPY47" s="173"/>
      <c r="TPZ47" s="173"/>
      <c r="TQA47" s="173"/>
      <c r="TQB47" s="173"/>
      <c r="TQC47" s="173"/>
      <c r="TQD47" s="173"/>
      <c r="TQE47" s="173"/>
      <c r="TQF47" s="173"/>
      <c r="TQG47" s="173"/>
      <c r="TQH47" s="173"/>
      <c r="TQI47" s="173"/>
      <c r="TQJ47" s="173"/>
      <c r="TQK47" s="173"/>
      <c r="TQL47" s="173"/>
      <c r="TQM47" s="173"/>
      <c r="TQN47" s="173"/>
      <c r="TQO47" s="173"/>
      <c r="TQP47" s="173"/>
      <c r="TQQ47" s="173"/>
      <c r="TQR47" s="173"/>
      <c r="TQS47" s="173"/>
      <c r="TQT47" s="173"/>
      <c r="TQU47" s="173"/>
      <c r="TQV47" s="173"/>
      <c r="TQW47" s="173"/>
      <c r="TQX47" s="173"/>
      <c r="TQY47" s="173"/>
      <c r="TQZ47" s="173"/>
      <c r="TRA47" s="173"/>
      <c r="TRB47" s="173"/>
      <c r="TRC47" s="173"/>
      <c r="TRD47" s="173"/>
      <c r="TRE47" s="173"/>
      <c r="TRF47" s="173"/>
      <c r="TRG47" s="173"/>
      <c r="TRH47" s="173"/>
      <c r="TRI47" s="173"/>
      <c r="TRJ47" s="173"/>
      <c r="TRK47" s="173"/>
      <c r="TRL47" s="173"/>
      <c r="TRM47" s="173"/>
      <c r="TRN47" s="173"/>
      <c r="TRO47" s="173"/>
      <c r="TRP47" s="173"/>
      <c r="TRQ47" s="173"/>
      <c r="TRR47" s="173"/>
      <c r="TRS47" s="173"/>
      <c r="TRT47" s="173"/>
      <c r="TRU47" s="173"/>
      <c r="TRV47" s="173"/>
      <c r="TRW47" s="173"/>
      <c r="TRX47" s="173"/>
      <c r="TRY47" s="173"/>
      <c r="TRZ47" s="173"/>
      <c r="TSA47" s="173"/>
      <c r="TSB47" s="173"/>
      <c r="TSC47" s="173"/>
      <c r="TSD47" s="173"/>
      <c r="TSE47" s="173"/>
      <c r="TSF47" s="173"/>
      <c r="TSG47" s="173"/>
      <c r="TSH47" s="173"/>
      <c r="TSI47" s="173"/>
      <c r="TSJ47" s="173"/>
      <c r="TSK47" s="173"/>
      <c r="TSL47" s="173"/>
      <c r="TSM47" s="173"/>
      <c r="TSN47" s="173"/>
      <c r="TSO47" s="173"/>
      <c r="TSP47" s="173"/>
      <c r="TSQ47" s="173"/>
      <c r="TSR47" s="173"/>
      <c r="TSS47" s="173"/>
      <c r="TST47" s="173"/>
      <c r="TSU47" s="173"/>
      <c r="TSV47" s="173"/>
      <c r="TSW47" s="173"/>
      <c r="TSX47" s="173"/>
      <c r="TSY47" s="173"/>
      <c r="TSZ47" s="173"/>
      <c r="TTA47" s="173"/>
      <c r="TTB47" s="173"/>
      <c r="TTC47" s="173"/>
      <c r="TTD47" s="173"/>
      <c r="TTE47" s="173"/>
      <c r="TTF47" s="173"/>
      <c r="TTG47" s="173"/>
      <c r="TTH47" s="173"/>
      <c r="TTI47" s="173"/>
      <c r="TTJ47" s="173"/>
      <c r="TTK47" s="173"/>
      <c r="TTL47" s="173"/>
      <c r="TTM47" s="173"/>
      <c r="TTN47" s="173"/>
      <c r="TTO47" s="173"/>
      <c r="TTP47" s="173"/>
      <c r="TTQ47" s="173"/>
      <c r="TTR47" s="173"/>
      <c r="TTS47" s="173"/>
      <c r="TTT47" s="173"/>
      <c r="TTU47" s="173"/>
      <c r="TTV47" s="173"/>
      <c r="TTW47" s="173"/>
      <c r="TTX47" s="173"/>
      <c r="TTY47" s="173"/>
      <c r="TTZ47" s="173"/>
      <c r="TUA47" s="173"/>
      <c r="TUB47" s="173"/>
      <c r="TUC47" s="173"/>
      <c r="TUD47" s="173"/>
      <c r="TUE47" s="173"/>
      <c r="TUF47" s="173"/>
      <c r="TUG47" s="173"/>
      <c r="TUH47" s="173"/>
      <c r="TUI47" s="173"/>
      <c r="TUJ47" s="173"/>
      <c r="TUK47" s="173"/>
      <c r="TUL47" s="173"/>
      <c r="TUM47" s="173"/>
      <c r="TUN47" s="173"/>
      <c r="TUO47" s="173"/>
      <c r="TUP47" s="173"/>
      <c r="TUQ47" s="173"/>
      <c r="TUR47" s="173"/>
      <c r="TUS47" s="173"/>
      <c r="TUT47" s="173"/>
      <c r="TUU47" s="173"/>
      <c r="TUV47" s="173"/>
      <c r="TUW47" s="173"/>
      <c r="TUX47" s="173"/>
      <c r="TUY47" s="173"/>
      <c r="TUZ47" s="173"/>
      <c r="TVA47" s="173"/>
      <c r="TVB47" s="173"/>
      <c r="TVC47" s="173"/>
      <c r="TVD47" s="173"/>
      <c r="TVE47" s="173"/>
      <c r="TVF47" s="173"/>
      <c r="TVG47" s="173"/>
      <c r="TVH47" s="173"/>
      <c r="TVI47" s="173"/>
      <c r="TVJ47" s="173"/>
      <c r="TVK47" s="173"/>
      <c r="TVL47" s="173"/>
      <c r="TVM47" s="173"/>
      <c r="TVN47" s="173"/>
      <c r="TVO47" s="173"/>
      <c r="TVP47" s="173"/>
      <c r="TVQ47" s="173"/>
      <c r="TVR47" s="173"/>
      <c r="TVS47" s="173"/>
      <c r="TVT47" s="173"/>
      <c r="TVU47" s="173"/>
      <c r="TVV47" s="173"/>
      <c r="TVW47" s="173"/>
      <c r="TVX47" s="173"/>
      <c r="TVY47" s="173"/>
      <c r="TVZ47" s="173"/>
      <c r="TWA47" s="173"/>
      <c r="TWB47" s="173"/>
      <c r="TWC47" s="173"/>
      <c r="TWD47" s="173"/>
      <c r="TWE47" s="173"/>
      <c r="TWF47" s="173"/>
      <c r="TWG47" s="173"/>
      <c r="TWH47" s="173"/>
      <c r="TWI47" s="173"/>
      <c r="TWJ47" s="173"/>
      <c r="TWK47" s="173"/>
      <c r="TWL47" s="173"/>
      <c r="TWM47" s="173"/>
      <c r="TWN47" s="173"/>
      <c r="TWO47" s="173"/>
      <c r="TWP47" s="173"/>
      <c r="TWQ47" s="173"/>
      <c r="TWR47" s="173"/>
      <c r="TWS47" s="173"/>
      <c r="TWT47" s="173"/>
      <c r="TWU47" s="173"/>
      <c r="TWV47" s="173"/>
      <c r="TWW47" s="173"/>
      <c r="TWX47" s="173"/>
      <c r="TWY47" s="173"/>
      <c r="TWZ47" s="173"/>
      <c r="TXA47" s="173"/>
      <c r="TXB47" s="173"/>
      <c r="TXC47" s="173"/>
      <c r="TXD47" s="173"/>
      <c r="TXE47" s="173"/>
      <c r="TXF47" s="173"/>
      <c r="TXG47" s="173"/>
      <c r="TXH47" s="173"/>
      <c r="TXI47" s="173"/>
      <c r="TXJ47" s="173"/>
      <c r="TXK47" s="173"/>
      <c r="TXL47" s="173"/>
      <c r="TXM47" s="173"/>
      <c r="TXN47" s="173"/>
      <c r="TXO47" s="173"/>
      <c r="TXP47" s="173"/>
      <c r="TXQ47" s="173"/>
      <c r="TXR47" s="173"/>
      <c r="TXS47" s="173"/>
      <c r="TXT47" s="173"/>
      <c r="TXU47" s="173"/>
      <c r="TXV47" s="173"/>
      <c r="TXW47" s="173"/>
      <c r="TXX47" s="173"/>
      <c r="TXY47" s="173"/>
      <c r="TXZ47" s="173"/>
      <c r="TYA47" s="173"/>
      <c r="TYB47" s="173"/>
      <c r="TYC47" s="173"/>
      <c r="TYD47" s="173"/>
      <c r="TYE47" s="173"/>
      <c r="TYF47" s="173"/>
      <c r="TYG47" s="173"/>
      <c r="TYH47" s="173"/>
      <c r="TYI47" s="173"/>
      <c r="TYJ47" s="173"/>
      <c r="TYK47" s="173"/>
      <c r="TYL47" s="173"/>
      <c r="TYM47" s="173"/>
      <c r="TYN47" s="173"/>
      <c r="TYO47" s="173"/>
      <c r="TYP47" s="173"/>
      <c r="TYQ47" s="173"/>
      <c r="TYR47" s="173"/>
      <c r="TYS47" s="173"/>
      <c r="TYT47" s="173"/>
      <c r="TYU47" s="173"/>
      <c r="TYV47" s="173"/>
      <c r="TYW47" s="173"/>
      <c r="TYX47" s="173"/>
      <c r="TYY47" s="173"/>
      <c r="TYZ47" s="173"/>
      <c r="TZA47" s="173"/>
      <c r="TZB47" s="173"/>
      <c r="TZC47" s="173"/>
      <c r="TZD47" s="173"/>
      <c r="TZE47" s="173"/>
      <c r="TZF47" s="173"/>
      <c r="TZG47" s="173"/>
      <c r="TZH47" s="173"/>
      <c r="TZI47" s="173"/>
      <c r="TZJ47" s="173"/>
      <c r="TZK47" s="173"/>
      <c r="TZL47" s="173"/>
      <c r="TZM47" s="173"/>
      <c r="TZN47" s="173"/>
      <c r="TZO47" s="173"/>
      <c r="TZP47" s="173"/>
      <c r="TZQ47" s="173"/>
      <c r="TZR47" s="173"/>
      <c r="TZS47" s="173"/>
      <c r="TZT47" s="173"/>
      <c r="TZU47" s="173"/>
      <c r="TZV47" s="173"/>
      <c r="TZW47" s="173"/>
      <c r="TZX47" s="173"/>
      <c r="TZY47" s="173"/>
      <c r="TZZ47" s="173"/>
      <c r="UAA47" s="173"/>
      <c r="UAB47" s="173"/>
      <c r="UAC47" s="173"/>
      <c r="UAD47" s="173"/>
      <c r="UAE47" s="173"/>
      <c r="UAF47" s="173"/>
      <c r="UAG47" s="173"/>
      <c r="UAH47" s="173"/>
      <c r="UAI47" s="173"/>
      <c r="UAJ47" s="173"/>
      <c r="UAK47" s="173"/>
      <c r="UAL47" s="173"/>
      <c r="UAM47" s="173"/>
      <c r="UAN47" s="173"/>
      <c r="UAO47" s="173"/>
      <c r="UAP47" s="173"/>
      <c r="UAQ47" s="173"/>
      <c r="UAR47" s="173"/>
      <c r="UAS47" s="173"/>
      <c r="UAT47" s="173"/>
      <c r="UAU47" s="173"/>
      <c r="UAV47" s="173"/>
      <c r="UAW47" s="173"/>
      <c r="UAX47" s="173"/>
      <c r="UAY47" s="173"/>
      <c r="UAZ47" s="173"/>
      <c r="UBA47" s="173"/>
      <c r="UBB47" s="173"/>
      <c r="UBC47" s="173"/>
      <c r="UBD47" s="173"/>
      <c r="UBE47" s="173"/>
      <c r="UBF47" s="173"/>
      <c r="UBG47" s="173"/>
      <c r="UBH47" s="173"/>
      <c r="UBI47" s="173"/>
      <c r="UBJ47" s="173"/>
      <c r="UBK47" s="173"/>
      <c r="UBL47" s="173"/>
      <c r="UBM47" s="173"/>
      <c r="UBN47" s="173"/>
      <c r="UBO47" s="173"/>
      <c r="UBP47" s="173"/>
      <c r="UBQ47" s="173"/>
      <c r="UBR47" s="173"/>
      <c r="UBS47" s="173"/>
      <c r="UBT47" s="173"/>
      <c r="UBU47" s="173"/>
      <c r="UBV47" s="173"/>
      <c r="UBW47" s="173"/>
      <c r="UBX47" s="173"/>
      <c r="UBY47" s="173"/>
      <c r="UBZ47" s="173"/>
      <c r="UCA47" s="173"/>
      <c r="UCB47" s="173"/>
      <c r="UCC47" s="173"/>
      <c r="UCD47" s="173"/>
      <c r="UCE47" s="173"/>
      <c r="UCF47" s="173"/>
      <c r="UCG47" s="173"/>
      <c r="UCH47" s="173"/>
      <c r="UCI47" s="173"/>
      <c r="UCJ47" s="173"/>
      <c r="UCK47" s="173"/>
      <c r="UCL47" s="173"/>
      <c r="UCM47" s="173"/>
      <c r="UCN47" s="173"/>
      <c r="UCO47" s="173"/>
      <c r="UCP47" s="173"/>
      <c r="UCQ47" s="173"/>
      <c r="UCR47" s="173"/>
      <c r="UCS47" s="173"/>
      <c r="UCT47" s="173"/>
      <c r="UCU47" s="173"/>
      <c r="UCV47" s="173"/>
      <c r="UCW47" s="173"/>
      <c r="UCX47" s="173"/>
      <c r="UCY47" s="173"/>
      <c r="UCZ47" s="173"/>
      <c r="UDA47" s="173"/>
      <c r="UDB47" s="173"/>
      <c r="UDC47" s="173"/>
      <c r="UDD47" s="173"/>
      <c r="UDE47" s="173"/>
      <c r="UDF47" s="173"/>
      <c r="UDG47" s="173"/>
      <c r="UDH47" s="173"/>
      <c r="UDI47" s="173"/>
      <c r="UDJ47" s="173"/>
      <c r="UDK47" s="173"/>
      <c r="UDL47" s="173"/>
      <c r="UDM47" s="173"/>
      <c r="UDN47" s="173"/>
      <c r="UDO47" s="173"/>
      <c r="UDP47" s="173"/>
      <c r="UDQ47" s="173"/>
      <c r="UDR47" s="173"/>
      <c r="UDS47" s="173"/>
      <c r="UDT47" s="173"/>
      <c r="UDU47" s="173"/>
      <c r="UDV47" s="173"/>
      <c r="UDW47" s="173"/>
      <c r="UDX47" s="173"/>
      <c r="UDY47" s="173"/>
      <c r="UDZ47" s="173"/>
      <c r="UEA47" s="173"/>
      <c r="UEB47" s="173"/>
      <c r="UEC47" s="173"/>
      <c r="UED47" s="173"/>
      <c r="UEE47" s="173"/>
      <c r="UEF47" s="173"/>
      <c r="UEG47" s="173"/>
      <c r="UEH47" s="173"/>
      <c r="UEI47" s="173"/>
      <c r="UEJ47" s="173"/>
      <c r="UEK47" s="173"/>
      <c r="UEL47" s="173"/>
      <c r="UEM47" s="173"/>
      <c r="UEN47" s="173"/>
      <c r="UEO47" s="173"/>
      <c r="UEP47" s="173"/>
      <c r="UEQ47" s="173"/>
      <c r="UER47" s="173"/>
      <c r="UES47" s="173"/>
      <c r="UET47" s="173"/>
      <c r="UEU47" s="173"/>
      <c r="UEV47" s="173"/>
      <c r="UEW47" s="173"/>
      <c r="UEX47" s="173"/>
      <c r="UEY47" s="173"/>
      <c r="UEZ47" s="173"/>
      <c r="UFA47" s="173"/>
      <c r="UFB47" s="173"/>
      <c r="UFC47" s="173"/>
      <c r="UFD47" s="173"/>
      <c r="UFE47" s="173"/>
      <c r="UFF47" s="173"/>
      <c r="UFG47" s="173"/>
      <c r="UFH47" s="173"/>
      <c r="UFI47" s="173"/>
      <c r="UFJ47" s="173"/>
      <c r="UFK47" s="173"/>
      <c r="UFL47" s="173"/>
      <c r="UFM47" s="173"/>
      <c r="UFN47" s="173"/>
      <c r="UFO47" s="173"/>
      <c r="UFP47" s="173"/>
      <c r="UFQ47" s="173"/>
      <c r="UFR47" s="173"/>
      <c r="UFS47" s="173"/>
      <c r="UFT47" s="173"/>
      <c r="UFU47" s="173"/>
      <c r="UFV47" s="173"/>
      <c r="UFW47" s="173"/>
      <c r="UFX47" s="173"/>
      <c r="UFY47" s="173"/>
      <c r="UFZ47" s="173"/>
      <c r="UGA47" s="173"/>
      <c r="UGB47" s="173"/>
      <c r="UGC47" s="173"/>
      <c r="UGD47" s="173"/>
      <c r="UGE47" s="173"/>
      <c r="UGF47" s="173"/>
      <c r="UGG47" s="173"/>
      <c r="UGH47" s="173"/>
      <c r="UGI47" s="173"/>
      <c r="UGJ47" s="173"/>
      <c r="UGK47" s="173"/>
      <c r="UGL47" s="173"/>
      <c r="UGM47" s="173"/>
      <c r="UGN47" s="173"/>
      <c r="UGO47" s="173"/>
      <c r="UGP47" s="173"/>
      <c r="UGQ47" s="173"/>
      <c r="UGR47" s="173"/>
      <c r="UGS47" s="173"/>
      <c r="UGT47" s="173"/>
      <c r="UGU47" s="173"/>
      <c r="UGV47" s="173"/>
      <c r="UGW47" s="173"/>
      <c r="UGX47" s="173"/>
      <c r="UGY47" s="173"/>
      <c r="UGZ47" s="173"/>
      <c r="UHA47" s="173"/>
      <c r="UHB47" s="173"/>
      <c r="UHC47" s="173"/>
      <c r="UHD47" s="173"/>
      <c r="UHE47" s="173"/>
      <c r="UHF47" s="173"/>
      <c r="UHG47" s="173"/>
      <c r="UHH47" s="173"/>
      <c r="UHI47" s="173"/>
      <c r="UHJ47" s="173"/>
      <c r="UHK47" s="173"/>
      <c r="UHL47" s="173"/>
      <c r="UHM47" s="173"/>
      <c r="UHN47" s="173"/>
      <c r="UHO47" s="173"/>
      <c r="UHP47" s="173"/>
      <c r="UHQ47" s="173"/>
      <c r="UHR47" s="173"/>
      <c r="UHS47" s="173"/>
      <c r="UHT47" s="173"/>
      <c r="UHU47" s="173"/>
      <c r="UHV47" s="173"/>
      <c r="UHW47" s="173"/>
      <c r="UHX47" s="173"/>
      <c r="UHY47" s="173"/>
      <c r="UHZ47" s="173"/>
      <c r="UIA47" s="173"/>
      <c r="UIB47" s="173"/>
      <c r="UIC47" s="173"/>
      <c r="UID47" s="173"/>
      <c r="UIE47" s="173"/>
      <c r="UIF47" s="173"/>
      <c r="UIG47" s="173"/>
      <c r="UIH47" s="173"/>
      <c r="UII47" s="173"/>
      <c r="UIJ47" s="173"/>
      <c r="UIK47" s="173"/>
      <c r="UIL47" s="173"/>
      <c r="UIM47" s="173"/>
      <c r="UIN47" s="173"/>
      <c r="UIO47" s="173"/>
      <c r="UIP47" s="173"/>
      <c r="UIQ47" s="173"/>
      <c r="UIR47" s="173"/>
      <c r="UIS47" s="173"/>
      <c r="UIT47" s="173"/>
      <c r="UIU47" s="173"/>
      <c r="UIV47" s="173"/>
      <c r="UIW47" s="173"/>
      <c r="UIX47" s="173"/>
      <c r="UIY47" s="173"/>
      <c r="UIZ47" s="173"/>
      <c r="UJA47" s="173"/>
      <c r="UJB47" s="173"/>
      <c r="UJC47" s="173"/>
      <c r="UJD47" s="173"/>
      <c r="UJE47" s="173"/>
      <c r="UJF47" s="173"/>
      <c r="UJG47" s="173"/>
      <c r="UJH47" s="173"/>
      <c r="UJI47" s="173"/>
      <c r="UJJ47" s="173"/>
      <c r="UJK47" s="173"/>
      <c r="UJL47" s="173"/>
      <c r="UJM47" s="173"/>
      <c r="UJN47" s="173"/>
      <c r="UJO47" s="173"/>
      <c r="UJP47" s="173"/>
      <c r="UJQ47" s="173"/>
      <c r="UJR47" s="173"/>
      <c r="UJS47" s="173"/>
      <c r="UJT47" s="173"/>
      <c r="UJU47" s="173"/>
      <c r="UJV47" s="173"/>
      <c r="UJW47" s="173"/>
      <c r="UJX47" s="173"/>
      <c r="UJY47" s="173"/>
      <c r="UJZ47" s="173"/>
      <c r="UKA47" s="173"/>
      <c r="UKB47" s="173"/>
      <c r="UKC47" s="173"/>
      <c r="UKD47" s="173"/>
      <c r="UKE47" s="173"/>
      <c r="UKF47" s="173"/>
      <c r="UKG47" s="173"/>
      <c r="UKH47" s="173"/>
      <c r="UKI47" s="173"/>
      <c r="UKJ47" s="173"/>
      <c r="UKK47" s="173"/>
      <c r="UKL47" s="173"/>
      <c r="UKM47" s="173"/>
      <c r="UKN47" s="173"/>
      <c r="UKO47" s="173"/>
      <c r="UKP47" s="173"/>
      <c r="UKQ47" s="173"/>
      <c r="UKR47" s="173"/>
      <c r="UKS47" s="173"/>
      <c r="UKT47" s="173"/>
      <c r="UKU47" s="173"/>
      <c r="UKV47" s="173"/>
      <c r="UKW47" s="173"/>
      <c r="UKX47" s="173"/>
      <c r="UKY47" s="173"/>
      <c r="UKZ47" s="173"/>
      <c r="ULA47" s="173"/>
      <c r="ULB47" s="173"/>
      <c r="ULC47" s="173"/>
      <c r="ULD47" s="173"/>
      <c r="ULE47" s="173"/>
      <c r="ULF47" s="173"/>
      <c r="ULG47" s="173"/>
      <c r="ULH47" s="173"/>
      <c r="ULI47" s="173"/>
      <c r="ULJ47" s="173"/>
      <c r="ULK47" s="173"/>
      <c r="ULL47" s="173"/>
      <c r="ULM47" s="173"/>
      <c r="ULN47" s="173"/>
      <c r="ULO47" s="173"/>
      <c r="ULP47" s="173"/>
      <c r="ULQ47" s="173"/>
      <c r="ULR47" s="173"/>
      <c r="ULS47" s="173"/>
      <c r="ULT47" s="173"/>
      <c r="ULU47" s="173"/>
      <c r="ULV47" s="173"/>
      <c r="ULW47" s="173"/>
      <c r="ULX47" s="173"/>
      <c r="ULY47" s="173"/>
      <c r="ULZ47" s="173"/>
      <c r="UMA47" s="173"/>
      <c r="UMB47" s="173"/>
      <c r="UMC47" s="173"/>
      <c r="UMD47" s="173"/>
      <c r="UME47" s="173"/>
      <c r="UMF47" s="173"/>
      <c r="UMG47" s="173"/>
      <c r="UMH47" s="173"/>
      <c r="UMI47" s="173"/>
      <c r="UMJ47" s="173"/>
      <c r="UMK47" s="173"/>
      <c r="UML47" s="173"/>
      <c r="UMM47" s="173"/>
      <c r="UMN47" s="173"/>
      <c r="UMO47" s="173"/>
      <c r="UMP47" s="173"/>
      <c r="UMQ47" s="173"/>
      <c r="UMR47" s="173"/>
      <c r="UMS47" s="173"/>
      <c r="UMT47" s="173"/>
      <c r="UMU47" s="173"/>
      <c r="UMV47" s="173"/>
      <c r="UMW47" s="173"/>
      <c r="UMX47" s="173"/>
      <c r="UMY47" s="173"/>
      <c r="UMZ47" s="173"/>
      <c r="UNA47" s="173"/>
      <c r="UNB47" s="173"/>
      <c r="UNC47" s="173"/>
      <c r="UND47" s="173"/>
      <c r="UNE47" s="173"/>
      <c r="UNF47" s="173"/>
      <c r="UNG47" s="173"/>
      <c r="UNH47" s="173"/>
      <c r="UNI47" s="173"/>
      <c r="UNJ47" s="173"/>
      <c r="UNK47" s="173"/>
      <c r="UNL47" s="173"/>
      <c r="UNM47" s="173"/>
      <c r="UNN47" s="173"/>
      <c r="UNO47" s="173"/>
      <c r="UNP47" s="173"/>
      <c r="UNQ47" s="173"/>
      <c r="UNR47" s="173"/>
      <c r="UNS47" s="173"/>
      <c r="UNT47" s="173"/>
      <c r="UNU47" s="173"/>
      <c r="UNV47" s="173"/>
      <c r="UNW47" s="173"/>
      <c r="UNX47" s="173"/>
      <c r="UNY47" s="173"/>
      <c r="UNZ47" s="173"/>
      <c r="UOA47" s="173"/>
      <c r="UOB47" s="173"/>
      <c r="UOC47" s="173"/>
      <c r="UOD47" s="173"/>
      <c r="UOE47" s="173"/>
      <c r="UOF47" s="173"/>
      <c r="UOG47" s="173"/>
      <c r="UOH47" s="173"/>
      <c r="UOI47" s="173"/>
      <c r="UOJ47" s="173"/>
      <c r="UOK47" s="173"/>
      <c r="UOL47" s="173"/>
      <c r="UOM47" s="173"/>
      <c r="UON47" s="173"/>
      <c r="UOO47" s="173"/>
      <c r="UOP47" s="173"/>
      <c r="UOQ47" s="173"/>
      <c r="UOR47" s="173"/>
      <c r="UOS47" s="173"/>
      <c r="UOT47" s="173"/>
      <c r="UOU47" s="173"/>
      <c r="UOV47" s="173"/>
      <c r="UOW47" s="173"/>
      <c r="UOX47" s="173"/>
      <c r="UOY47" s="173"/>
      <c r="UOZ47" s="173"/>
      <c r="UPA47" s="173"/>
      <c r="UPB47" s="173"/>
      <c r="UPC47" s="173"/>
      <c r="UPD47" s="173"/>
      <c r="UPE47" s="173"/>
      <c r="UPF47" s="173"/>
      <c r="UPG47" s="173"/>
      <c r="UPH47" s="173"/>
      <c r="UPI47" s="173"/>
      <c r="UPJ47" s="173"/>
      <c r="UPK47" s="173"/>
      <c r="UPL47" s="173"/>
      <c r="UPM47" s="173"/>
      <c r="UPN47" s="173"/>
      <c r="UPO47" s="173"/>
      <c r="UPP47" s="173"/>
      <c r="UPQ47" s="173"/>
      <c r="UPR47" s="173"/>
      <c r="UPS47" s="173"/>
      <c r="UPT47" s="173"/>
      <c r="UPU47" s="173"/>
      <c r="UPV47" s="173"/>
      <c r="UPW47" s="173"/>
      <c r="UPX47" s="173"/>
      <c r="UPY47" s="173"/>
      <c r="UPZ47" s="173"/>
      <c r="UQA47" s="173"/>
      <c r="UQB47" s="173"/>
      <c r="UQC47" s="173"/>
      <c r="UQD47" s="173"/>
      <c r="UQE47" s="173"/>
      <c r="UQF47" s="173"/>
      <c r="UQG47" s="173"/>
      <c r="UQH47" s="173"/>
      <c r="UQI47" s="173"/>
      <c r="UQJ47" s="173"/>
      <c r="UQK47" s="173"/>
      <c r="UQL47" s="173"/>
      <c r="UQM47" s="173"/>
      <c r="UQN47" s="173"/>
      <c r="UQO47" s="173"/>
      <c r="UQP47" s="173"/>
      <c r="UQQ47" s="173"/>
      <c r="UQR47" s="173"/>
      <c r="UQS47" s="173"/>
      <c r="UQT47" s="173"/>
      <c r="UQU47" s="173"/>
      <c r="UQV47" s="173"/>
      <c r="UQW47" s="173"/>
      <c r="UQX47" s="173"/>
      <c r="UQY47" s="173"/>
      <c r="UQZ47" s="173"/>
      <c r="URA47" s="173"/>
      <c r="URB47" s="173"/>
      <c r="URC47" s="173"/>
      <c r="URD47" s="173"/>
      <c r="URE47" s="173"/>
      <c r="URF47" s="173"/>
      <c r="URG47" s="173"/>
      <c r="URH47" s="173"/>
      <c r="URI47" s="173"/>
      <c r="URJ47" s="173"/>
      <c r="URK47" s="173"/>
      <c r="URL47" s="173"/>
      <c r="URM47" s="173"/>
      <c r="URN47" s="173"/>
      <c r="URO47" s="173"/>
      <c r="URP47" s="173"/>
      <c r="URQ47" s="173"/>
      <c r="URR47" s="173"/>
      <c r="URS47" s="173"/>
      <c r="URT47" s="173"/>
      <c r="URU47" s="173"/>
      <c r="URV47" s="173"/>
      <c r="URW47" s="173"/>
      <c r="URX47" s="173"/>
      <c r="URY47" s="173"/>
      <c r="URZ47" s="173"/>
      <c r="USA47" s="173"/>
      <c r="USB47" s="173"/>
      <c r="USC47" s="173"/>
      <c r="USD47" s="173"/>
      <c r="USE47" s="173"/>
      <c r="USF47" s="173"/>
      <c r="USG47" s="173"/>
      <c r="USH47" s="173"/>
      <c r="USI47" s="173"/>
      <c r="USJ47" s="173"/>
      <c r="USK47" s="173"/>
      <c r="USL47" s="173"/>
      <c r="USM47" s="173"/>
      <c r="USN47" s="173"/>
      <c r="USO47" s="173"/>
      <c r="USP47" s="173"/>
      <c r="USQ47" s="173"/>
      <c r="USR47" s="173"/>
      <c r="USS47" s="173"/>
      <c r="UST47" s="173"/>
      <c r="USU47" s="173"/>
      <c r="USV47" s="173"/>
      <c r="USW47" s="173"/>
      <c r="USX47" s="173"/>
      <c r="USY47" s="173"/>
      <c r="USZ47" s="173"/>
      <c r="UTA47" s="173"/>
      <c r="UTB47" s="173"/>
      <c r="UTC47" s="173"/>
      <c r="UTD47" s="173"/>
      <c r="UTE47" s="173"/>
      <c r="UTF47" s="173"/>
      <c r="UTG47" s="173"/>
      <c r="UTH47" s="173"/>
      <c r="UTI47" s="173"/>
      <c r="UTJ47" s="173"/>
      <c r="UTK47" s="173"/>
      <c r="UTL47" s="173"/>
      <c r="UTM47" s="173"/>
      <c r="UTN47" s="173"/>
      <c r="UTO47" s="173"/>
      <c r="UTP47" s="173"/>
      <c r="UTQ47" s="173"/>
      <c r="UTR47" s="173"/>
      <c r="UTS47" s="173"/>
      <c r="UTT47" s="173"/>
      <c r="UTU47" s="173"/>
      <c r="UTV47" s="173"/>
      <c r="UTW47" s="173"/>
      <c r="UTX47" s="173"/>
      <c r="UTY47" s="173"/>
      <c r="UTZ47" s="173"/>
      <c r="UUA47" s="173"/>
      <c r="UUB47" s="173"/>
      <c r="UUC47" s="173"/>
      <c r="UUD47" s="173"/>
      <c r="UUE47" s="173"/>
      <c r="UUF47" s="173"/>
      <c r="UUG47" s="173"/>
      <c r="UUH47" s="173"/>
      <c r="UUI47" s="173"/>
      <c r="UUJ47" s="173"/>
      <c r="UUK47" s="173"/>
      <c r="UUL47" s="173"/>
      <c r="UUM47" s="173"/>
      <c r="UUN47" s="173"/>
      <c r="UUO47" s="173"/>
      <c r="UUP47" s="173"/>
      <c r="UUQ47" s="173"/>
      <c r="UUR47" s="173"/>
      <c r="UUS47" s="173"/>
      <c r="UUT47" s="173"/>
      <c r="UUU47" s="173"/>
      <c r="UUV47" s="173"/>
      <c r="UUW47" s="173"/>
      <c r="UUX47" s="173"/>
      <c r="UUY47" s="173"/>
      <c r="UUZ47" s="173"/>
      <c r="UVA47" s="173"/>
      <c r="UVB47" s="173"/>
      <c r="UVC47" s="173"/>
      <c r="UVD47" s="173"/>
      <c r="UVE47" s="173"/>
      <c r="UVF47" s="173"/>
      <c r="UVG47" s="173"/>
      <c r="UVH47" s="173"/>
      <c r="UVI47" s="173"/>
      <c r="UVJ47" s="173"/>
      <c r="UVK47" s="173"/>
      <c r="UVL47" s="173"/>
      <c r="UVM47" s="173"/>
      <c r="UVN47" s="173"/>
      <c r="UVO47" s="173"/>
      <c r="UVP47" s="173"/>
      <c r="UVQ47" s="173"/>
      <c r="UVR47" s="173"/>
      <c r="UVS47" s="173"/>
      <c r="UVT47" s="173"/>
      <c r="UVU47" s="173"/>
      <c r="UVV47" s="173"/>
      <c r="UVW47" s="173"/>
      <c r="UVX47" s="173"/>
      <c r="UVY47" s="173"/>
      <c r="UVZ47" s="173"/>
      <c r="UWA47" s="173"/>
      <c r="UWB47" s="173"/>
      <c r="UWC47" s="173"/>
      <c r="UWD47" s="173"/>
      <c r="UWE47" s="173"/>
      <c r="UWF47" s="173"/>
      <c r="UWG47" s="173"/>
      <c r="UWH47" s="173"/>
      <c r="UWI47" s="173"/>
      <c r="UWJ47" s="173"/>
      <c r="UWK47" s="173"/>
      <c r="UWL47" s="173"/>
      <c r="UWM47" s="173"/>
      <c r="UWN47" s="173"/>
      <c r="UWO47" s="173"/>
      <c r="UWP47" s="173"/>
      <c r="UWQ47" s="173"/>
      <c r="UWR47" s="173"/>
      <c r="UWS47" s="173"/>
      <c r="UWT47" s="173"/>
      <c r="UWU47" s="173"/>
      <c r="UWV47" s="173"/>
      <c r="UWW47" s="173"/>
      <c r="UWX47" s="173"/>
      <c r="UWY47" s="173"/>
      <c r="UWZ47" s="173"/>
      <c r="UXA47" s="173"/>
      <c r="UXB47" s="173"/>
      <c r="UXC47" s="173"/>
      <c r="UXD47" s="173"/>
      <c r="UXE47" s="173"/>
      <c r="UXF47" s="173"/>
      <c r="UXG47" s="173"/>
      <c r="UXH47" s="173"/>
      <c r="UXI47" s="173"/>
      <c r="UXJ47" s="173"/>
      <c r="UXK47" s="173"/>
      <c r="UXL47" s="173"/>
      <c r="UXM47" s="173"/>
      <c r="UXN47" s="173"/>
      <c r="UXO47" s="173"/>
      <c r="UXP47" s="173"/>
      <c r="UXQ47" s="173"/>
      <c r="UXR47" s="173"/>
      <c r="UXS47" s="173"/>
      <c r="UXT47" s="173"/>
      <c r="UXU47" s="173"/>
      <c r="UXV47" s="173"/>
      <c r="UXW47" s="173"/>
      <c r="UXX47" s="173"/>
      <c r="UXY47" s="173"/>
      <c r="UXZ47" s="173"/>
      <c r="UYA47" s="173"/>
      <c r="UYB47" s="173"/>
      <c r="UYC47" s="173"/>
      <c r="UYD47" s="173"/>
      <c r="UYE47" s="173"/>
      <c r="UYF47" s="173"/>
      <c r="UYG47" s="173"/>
      <c r="UYH47" s="173"/>
      <c r="UYI47" s="173"/>
      <c r="UYJ47" s="173"/>
      <c r="UYK47" s="173"/>
      <c r="UYL47" s="173"/>
      <c r="UYM47" s="173"/>
      <c r="UYN47" s="173"/>
      <c r="UYO47" s="173"/>
      <c r="UYP47" s="173"/>
      <c r="UYQ47" s="173"/>
      <c r="UYR47" s="173"/>
      <c r="UYS47" s="173"/>
      <c r="UYT47" s="173"/>
      <c r="UYU47" s="173"/>
      <c r="UYV47" s="173"/>
      <c r="UYW47" s="173"/>
      <c r="UYX47" s="173"/>
      <c r="UYY47" s="173"/>
      <c r="UYZ47" s="173"/>
      <c r="UZA47" s="173"/>
      <c r="UZB47" s="173"/>
      <c r="UZC47" s="173"/>
      <c r="UZD47" s="173"/>
      <c r="UZE47" s="173"/>
      <c r="UZF47" s="173"/>
      <c r="UZG47" s="173"/>
      <c r="UZH47" s="173"/>
      <c r="UZI47" s="173"/>
      <c r="UZJ47" s="173"/>
      <c r="UZK47" s="173"/>
      <c r="UZL47" s="173"/>
      <c r="UZM47" s="173"/>
      <c r="UZN47" s="173"/>
      <c r="UZO47" s="173"/>
      <c r="UZP47" s="173"/>
      <c r="UZQ47" s="173"/>
      <c r="UZR47" s="173"/>
      <c r="UZS47" s="173"/>
      <c r="UZT47" s="173"/>
      <c r="UZU47" s="173"/>
      <c r="UZV47" s="173"/>
      <c r="UZW47" s="173"/>
      <c r="UZX47" s="173"/>
      <c r="UZY47" s="173"/>
      <c r="UZZ47" s="173"/>
      <c r="VAA47" s="173"/>
      <c r="VAB47" s="173"/>
      <c r="VAC47" s="173"/>
      <c r="VAD47" s="173"/>
      <c r="VAE47" s="173"/>
      <c r="VAF47" s="173"/>
      <c r="VAG47" s="173"/>
      <c r="VAH47" s="173"/>
      <c r="VAI47" s="173"/>
      <c r="VAJ47" s="173"/>
      <c r="VAK47" s="173"/>
      <c r="VAL47" s="173"/>
      <c r="VAM47" s="173"/>
      <c r="VAN47" s="173"/>
      <c r="VAO47" s="173"/>
      <c r="VAP47" s="173"/>
      <c r="VAQ47" s="173"/>
      <c r="VAR47" s="173"/>
      <c r="VAS47" s="173"/>
      <c r="VAT47" s="173"/>
      <c r="VAU47" s="173"/>
      <c r="VAV47" s="173"/>
      <c r="VAW47" s="173"/>
      <c r="VAX47" s="173"/>
      <c r="VAY47" s="173"/>
      <c r="VAZ47" s="173"/>
      <c r="VBA47" s="173"/>
      <c r="VBB47" s="173"/>
      <c r="VBC47" s="173"/>
      <c r="VBD47" s="173"/>
      <c r="VBE47" s="173"/>
      <c r="VBF47" s="173"/>
      <c r="VBG47" s="173"/>
      <c r="VBH47" s="173"/>
      <c r="VBI47" s="173"/>
      <c r="VBJ47" s="173"/>
      <c r="VBK47" s="173"/>
      <c r="VBL47" s="173"/>
      <c r="VBM47" s="173"/>
      <c r="VBN47" s="173"/>
      <c r="VBO47" s="173"/>
      <c r="VBP47" s="173"/>
      <c r="VBQ47" s="173"/>
      <c r="VBR47" s="173"/>
      <c r="VBS47" s="173"/>
      <c r="VBT47" s="173"/>
      <c r="VBU47" s="173"/>
      <c r="VBV47" s="173"/>
      <c r="VBW47" s="173"/>
      <c r="VBX47" s="173"/>
      <c r="VBY47" s="173"/>
      <c r="VBZ47" s="173"/>
      <c r="VCA47" s="173"/>
      <c r="VCB47" s="173"/>
      <c r="VCC47" s="173"/>
      <c r="VCD47" s="173"/>
      <c r="VCE47" s="173"/>
      <c r="VCF47" s="173"/>
      <c r="VCG47" s="173"/>
      <c r="VCH47" s="173"/>
      <c r="VCI47" s="173"/>
      <c r="VCJ47" s="173"/>
      <c r="VCK47" s="173"/>
      <c r="VCL47" s="173"/>
      <c r="VCM47" s="173"/>
      <c r="VCN47" s="173"/>
      <c r="VCO47" s="173"/>
      <c r="VCP47" s="173"/>
      <c r="VCQ47" s="173"/>
      <c r="VCR47" s="173"/>
      <c r="VCS47" s="173"/>
      <c r="VCT47" s="173"/>
      <c r="VCU47" s="173"/>
      <c r="VCV47" s="173"/>
      <c r="VCW47" s="173"/>
      <c r="VCX47" s="173"/>
      <c r="VCY47" s="173"/>
      <c r="VCZ47" s="173"/>
      <c r="VDA47" s="173"/>
      <c r="VDB47" s="173"/>
      <c r="VDC47" s="173"/>
      <c r="VDD47" s="173"/>
      <c r="VDE47" s="173"/>
      <c r="VDF47" s="173"/>
      <c r="VDG47" s="173"/>
      <c r="VDH47" s="173"/>
      <c r="VDI47" s="173"/>
      <c r="VDJ47" s="173"/>
      <c r="VDK47" s="173"/>
      <c r="VDL47" s="173"/>
      <c r="VDM47" s="173"/>
      <c r="VDN47" s="173"/>
      <c r="VDO47" s="173"/>
      <c r="VDP47" s="173"/>
      <c r="VDQ47" s="173"/>
      <c r="VDR47" s="173"/>
      <c r="VDS47" s="173"/>
      <c r="VDT47" s="173"/>
      <c r="VDU47" s="173"/>
      <c r="VDV47" s="173"/>
      <c r="VDW47" s="173"/>
      <c r="VDX47" s="173"/>
      <c r="VDY47" s="173"/>
      <c r="VDZ47" s="173"/>
      <c r="VEA47" s="173"/>
      <c r="VEB47" s="173"/>
      <c r="VEC47" s="173"/>
      <c r="VED47" s="173"/>
      <c r="VEE47" s="173"/>
      <c r="VEF47" s="173"/>
      <c r="VEG47" s="173"/>
      <c r="VEH47" s="173"/>
      <c r="VEI47" s="173"/>
      <c r="VEJ47" s="173"/>
      <c r="VEK47" s="173"/>
      <c r="VEL47" s="173"/>
      <c r="VEM47" s="173"/>
      <c r="VEN47" s="173"/>
      <c r="VEO47" s="173"/>
      <c r="VEP47" s="173"/>
      <c r="VEQ47" s="173"/>
      <c r="VER47" s="173"/>
      <c r="VES47" s="173"/>
      <c r="VET47" s="173"/>
      <c r="VEU47" s="173"/>
      <c r="VEV47" s="173"/>
      <c r="VEW47" s="173"/>
      <c r="VEX47" s="173"/>
      <c r="VEY47" s="173"/>
      <c r="VEZ47" s="173"/>
      <c r="VFA47" s="173"/>
      <c r="VFB47" s="173"/>
      <c r="VFC47" s="173"/>
      <c r="VFD47" s="173"/>
      <c r="VFE47" s="173"/>
      <c r="VFF47" s="173"/>
      <c r="VFG47" s="173"/>
      <c r="VFH47" s="173"/>
      <c r="VFI47" s="173"/>
      <c r="VFJ47" s="173"/>
      <c r="VFK47" s="173"/>
      <c r="VFL47" s="173"/>
      <c r="VFM47" s="173"/>
      <c r="VFN47" s="173"/>
      <c r="VFO47" s="173"/>
      <c r="VFP47" s="173"/>
      <c r="VFQ47" s="173"/>
      <c r="VFR47" s="173"/>
      <c r="VFS47" s="173"/>
      <c r="VFT47" s="173"/>
      <c r="VFU47" s="173"/>
      <c r="VFV47" s="173"/>
      <c r="VFW47" s="173"/>
      <c r="VFX47" s="173"/>
      <c r="VFY47" s="173"/>
      <c r="VFZ47" s="173"/>
      <c r="VGA47" s="173"/>
      <c r="VGB47" s="173"/>
      <c r="VGC47" s="173"/>
      <c r="VGD47" s="173"/>
      <c r="VGE47" s="173"/>
      <c r="VGF47" s="173"/>
      <c r="VGG47" s="173"/>
      <c r="VGH47" s="173"/>
      <c r="VGI47" s="173"/>
      <c r="VGJ47" s="173"/>
      <c r="VGK47" s="173"/>
      <c r="VGL47" s="173"/>
      <c r="VGM47" s="173"/>
      <c r="VGN47" s="173"/>
      <c r="VGO47" s="173"/>
      <c r="VGP47" s="173"/>
      <c r="VGQ47" s="173"/>
      <c r="VGR47" s="173"/>
      <c r="VGS47" s="173"/>
      <c r="VGT47" s="173"/>
      <c r="VGU47" s="173"/>
      <c r="VGV47" s="173"/>
      <c r="VGW47" s="173"/>
      <c r="VGX47" s="173"/>
      <c r="VGY47" s="173"/>
      <c r="VGZ47" s="173"/>
      <c r="VHA47" s="173"/>
      <c r="VHB47" s="173"/>
      <c r="VHC47" s="173"/>
      <c r="VHD47" s="173"/>
      <c r="VHE47" s="173"/>
      <c r="VHF47" s="173"/>
      <c r="VHG47" s="173"/>
      <c r="VHH47" s="173"/>
      <c r="VHI47" s="173"/>
      <c r="VHJ47" s="173"/>
      <c r="VHK47" s="173"/>
      <c r="VHL47" s="173"/>
      <c r="VHM47" s="173"/>
      <c r="VHN47" s="173"/>
      <c r="VHO47" s="173"/>
      <c r="VHP47" s="173"/>
      <c r="VHQ47" s="173"/>
      <c r="VHR47" s="173"/>
      <c r="VHS47" s="173"/>
      <c r="VHT47" s="173"/>
      <c r="VHU47" s="173"/>
      <c r="VHV47" s="173"/>
      <c r="VHW47" s="173"/>
      <c r="VHX47" s="173"/>
      <c r="VHY47" s="173"/>
      <c r="VHZ47" s="173"/>
      <c r="VIA47" s="173"/>
      <c r="VIB47" s="173"/>
      <c r="VIC47" s="173"/>
      <c r="VID47" s="173"/>
      <c r="VIE47" s="173"/>
      <c r="VIF47" s="173"/>
      <c r="VIG47" s="173"/>
      <c r="VIH47" s="173"/>
      <c r="VII47" s="173"/>
      <c r="VIJ47" s="173"/>
      <c r="VIK47" s="173"/>
      <c r="VIL47" s="173"/>
      <c r="VIM47" s="173"/>
      <c r="VIN47" s="173"/>
      <c r="VIO47" s="173"/>
      <c r="VIP47" s="173"/>
      <c r="VIQ47" s="173"/>
      <c r="VIR47" s="173"/>
      <c r="VIS47" s="173"/>
      <c r="VIT47" s="173"/>
      <c r="VIU47" s="173"/>
      <c r="VIV47" s="173"/>
      <c r="VIW47" s="173"/>
      <c r="VIX47" s="173"/>
      <c r="VIY47" s="173"/>
      <c r="VIZ47" s="173"/>
      <c r="VJA47" s="173"/>
      <c r="VJB47" s="173"/>
      <c r="VJC47" s="173"/>
      <c r="VJD47" s="173"/>
      <c r="VJE47" s="173"/>
      <c r="VJF47" s="173"/>
      <c r="VJG47" s="173"/>
      <c r="VJH47" s="173"/>
      <c r="VJI47" s="173"/>
      <c r="VJJ47" s="173"/>
      <c r="VJK47" s="173"/>
      <c r="VJL47" s="173"/>
      <c r="VJM47" s="173"/>
      <c r="VJN47" s="173"/>
      <c r="VJO47" s="173"/>
      <c r="VJP47" s="173"/>
      <c r="VJQ47" s="173"/>
      <c r="VJR47" s="173"/>
      <c r="VJS47" s="173"/>
      <c r="VJT47" s="173"/>
      <c r="VJU47" s="173"/>
      <c r="VJV47" s="173"/>
      <c r="VJW47" s="173"/>
      <c r="VJX47" s="173"/>
      <c r="VJY47" s="173"/>
      <c r="VJZ47" s="173"/>
      <c r="VKA47" s="173"/>
      <c r="VKB47" s="173"/>
      <c r="VKC47" s="173"/>
      <c r="VKD47" s="173"/>
      <c r="VKE47" s="173"/>
      <c r="VKF47" s="173"/>
      <c r="VKG47" s="173"/>
      <c r="VKH47" s="173"/>
      <c r="VKI47" s="173"/>
      <c r="VKJ47" s="173"/>
      <c r="VKK47" s="173"/>
      <c r="VKL47" s="173"/>
      <c r="VKM47" s="173"/>
      <c r="VKN47" s="173"/>
      <c r="VKO47" s="173"/>
      <c r="VKP47" s="173"/>
      <c r="VKQ47" s="173"/>
      <c r="VKR47" s="173"/>
      <c r="VKS47" s="173"/>
      <c r="VKT47" s="173"/>
      <c r="VKU47" s="173"/>
      <c r="VKV47" s="173"/>
      <c r="VKW47" s="173"/>
      <c r="VKX47" s="173"/>
      <c r="VKY47" s="173"/>
      <c r="VKZ47" s="173"/>
      <c r="VLA47" s="173"/>
      <c r="VLB47" s="173"/>
      <c r="VLC47" s="173"/>
      <c r="VLD47" s="173"/>
      <c r="VLE47" s="173"/>
      <c r="VLF47" s="173"/>
      <c r="VLG47" s="173"/>
      <c r="VLH47" s="173"/>
      <c r="VLI47" s="173"/>
      <c r="VLJ47" s="173"/>
      <c r="VLK47" s="173"/>
      <c r="VLL47" s="173"/>
      <c r="VLM47" s="173"/>
      <c r="VLN47" s="173"/>
      <c r="VLO47" s="173"/>
      <c r="VLP47" s="173"/>
      <c r="VLQ47" s="173"/>
      <c r="VLR47" s="173"/>
      <c r="VLS47" s="173"/>
      <c r="VLT47" s="173"/>
      <c r="VLU47" s="173"/>
      <c r="VLV47" s="173"/>
      <c r="VLW47" s="173"/>
      <c r="VLX47" s="173"/>
      <c r="VLY47" s="173"/>
      <c r="VLZ47" s="173"/>
      <c r="VMA47" s="173"/>
      <c r="VMB47" s="173"/>
      <c r="VMC47" s="173"/>
      <c r="VMD47" s="173"/>
      <c r="VME47" s="173"/>
      <c r="VMF47" s="173"/>
      <c r="VMG47" s="173"/>
      <c r="VMH47" s="173"/>
      <c r="VMI47" s="173"/>
      <c r="VMJ47" s="173"/>
      <c r="VMK47" s="173"/>
      <c r="VML47" s="173"/>
      <c r="VMM47" s="173"/>
      <c r="VMN47" s="173"/>
      <c r="VMO47" s="173"/>
      <c r="VMP47" s="173"/>
      <c r="VMQ47" s="173"/>
      <c r="VMR47" s="173"/>
      <c r="VMS47" s="173"/>
      <c r="VMT47" s="173"/>
      <c r="VMU47" s="173"/>
      <c r="VMV47" s="173"/>
      <c r="VMW47" s="173"/>
      <c r="VMX47" s="173"/>
      <c r="VMY47" s="173"/>
      <c r="VMZ47" s="173"/>
      <c r="VNA47" s="173"/>
      <c r="VNB47" s="173"/>
      <c r="VNC47" s="173"/>
      <c r="VND47" s="173"/>
      <c r="VNE47" s="173"/>
      <c r="VNF47" s="173"/>
      <c r="VNG47" s="173"/>
      <c r="VNH47" s="173"/>
      <c r="VNI47" s="173"/>
      <c r="VNJ47" s="173"/>
      <c r="VNK47" s="173"/>
      <c r="VNL47" s="173"/>
      <c r="VNM47" s="173"/>
      <c r="VNN47" s="173"/>
      <c r="VNO47" s="173"/>
      <c r="VNP47" s="173"/>
      <c r="VNQ47" s="173"/>
      <c r="VNR47" s="173"/>
      <c r="VNS47" s="173"/>
      <c r="VNT47" s="173"/>
      <c r="VNU47" s="173"/>
      <c r="VNV47" s="173"/>
      <c r="VNW47" s="173"/>
      <c r="VNX47" s="173"/>
      <c r="VNY47" s="173"/>
      <c r="VNZ47" s="173"/>
      <c r="VOA47" s="173"/>
      <c r="VOB47" s="173"/>
      <c r="VOC47" s="173"/>
      <c r="VOD47" s="173"/>
      <c r="VOE47" s="173"/>
      <c r="VOF47" s="173"/>
      <c r="VOG47" s="173"/>
      <c r="VOH47" s="173"/>
      <c r="VOI47" s="173"/>
      <c r="VOJ47" s="173"/>
      <c r="VOK47" s="173"/>
      <c r="VOL47" s="173"/>
      <c r="VOM47" s="173"/>
      <c r="VON47" s="173"/>
      <c r="VOO47" s="173"/>
      <c r="VOP47" s="173"/>
      <c r="VOQ47" s="173"/>
      <c r="VOR47" s="173"/>
      <c r="VOS47" s="173"/>
      <c r="VOT47" s="173"/>
      <c r="VOU47" s="173"/>
      <c r="VOV47" s="173"/>
      <c r="VOW47" s="173"/>
      <c r="VOX47" s="173"/>
      <c r="VOY47" s="173"/>
      <c r="VOZ47" s="173"/>
      <c r="VPA47" s="173"/>
      <c r="VPB47" s="173"/>
      <c r="VPC47" s="173"/>
      <c r="VPD47" s="173"/>
      <c r="VPE47" s="173"/>
      <c r="VPF47" s="173"/>
      <c r="VPG47" s="173"/>
      <c r="VPH47" s="173"/>
      <c r="VPI47" s="173"/>
      <c r="VPJ47" s="173"/>
      <c r="VPK47" s="173"/>
      <c r="VPL47" s="173"/>
      <c r="VPM47" s="173"/>
      <c r="VPN47" s="173"/>
      <c r="VPO47" s="173"/>
      <c r="VPP47" s="173"/>
      <c r="VPQ47" s="173"/>
      <c r="VPR47" s="173"/>
      <c r="VPS47" s="173"/>
      <c r="VPT47" s="173"/>
      <c r="VPU47" s="173"/>
      <c r="VPV47" s="173"/>
      <c r="VPW47" s="173"/>
      <c r="VPX47" s="173"/>
      <c r="VPY47" s="173"/>
      <c r="VPZ47" s="173"/>
      <c r="VQA47" s="173"/>
      <c r="VQB47" s="173"/>
      <c r="VQC47" s="173"/>
      <c r="VQD47" s="173"/>
      <c r="VQE47" s="173"/>
      <c r="VQF47" s="173"/>
      <c r="VQG47" s="173"/>
      <c r="VQH47" s="173"/>
      <c r="VQI47" s="173"/>
      <c r="VQJ47" s="173"/>
      <c r="VQK47" s="173"/>
      <c r="VQL47" s="173"/>
      <c r="VQM47" s="173"/>
      <c r="VQN47" s="173"/>
      <c r="VQO47" s="173"/>
      <c r="VQP47" s="173"/>
      <c r="VQQ47" s="173"/>
      <c r="VQR47" s="173"/>
      <c r="VQS47" s="173"/>
      <c r="VQT47" s="173"/>
      <c r="VQU47" s="173"/>
      <c r="VQV47" s="173"/>
      <c r="VQW47" s="173"/>
      <c r="VQX47" s="173"/>
      <c r="VQY47" s="173"/>
      <c r="VQZ47" s="173"/>
      <c r="VRA47" s="173"/>
      <c r="VRB47" s="173"/>
      <c r="VRC47" s="173"/>
      <c r="VRD47" s="173"/>
      <c r="VRE47" s="173"/>
      <c r="VRF47" s="173"/>
      <c r="VRG47" s="173"/>
      <c r="VRH47" s="173"/>
      <c r="VRI47" s="173"/>
      <c r="VRJ47" s="173"/>
      <c r="VRK47" s="173"/>
      <c r="VRL47" s="173"/>
      <c r="VRM47" s="173"/>
      <c r="VRN47" s="173"/>
      <c r="VRO47" s="173"/>
      <c r="VRP47" s="173"/>
      <c r="VRQ47" s="173"/>
      <c r="VRR47" s="173"/>
      <c r="VRS47" s="173"/>
      <c r="VRT47" s="173"/>
      <c r="VRU47" s="173"/>
      <c r="VRV47" s="173"/>
      <c r="VRW47" s="173"/>
      <c r="VRX47" s="173"/>
      <c r="VRY47" s="173"/>
      <c r="VRZ47" s="173"/>
      <c r="VSA47" s="173"/>
      <c r="VSB47" s="173"/>
      <c r="VSC47" s="173"/>
      <c r="VSD47" s="173"/>
      <c r="VSE47" s="173"/>
      <c r="VSF47" s="173"/>
      <c r="VSG47" s="173"/>
      <c r="VSH47" s="173"/>
      <c r="VSI47" s="173"/>
      <c r="VSJ47" s="173"/>
      <c r="VSK47" s="173"/>
      <c r="VSL47" s="173"/>
      <c r="VSM47" s="173"/>
      <c r="VSN47" s="173"/>
      <c r="VSO47" s="173"/>
      <c r="VSP47" s="173"/>
      <c r="VSQ47" s="173"/>
      <c r="VSR47" s="173"/>
      <c r="VSS47" s="173"/>
      <c r="VST47" s="173"/>
      <c r="VSU47" s="173"/>
      <c r="VSV47" s="173"/>
      <c r="VSW47" s="173"/>
      <c r="VSX47" s="173"/>
      <c r="VSY47" s="173"/>
      <c r="VSZ47" s="173"/>
      <c r="VTA47" s="173"/>
      <c r="VTB47" s="173"/>
      <c r="VTC47" s="173"/>
      <c r="VTD47" s="173"/>
      <c r="VTE47" s="173"/>
      <c r="VTF47" s="173"/>
      <c r="VTG47" s="173"/>
      <c r="VTH47" s="173"/>
      <c r="VTI47" s="173"/>
      <c r="VTJ47" s="173"/>
      <c r="VTK47" s="173"/>
      <c r="VTL47" s="173"/>
      <c r="VTM47" s="173"/>
      <c r="VTN47" s="173"/>
      <c r="VTO47" s="173"/>
      <c r="VTP47" s="173"/>
      <c r="VTQ47" s="173"/>
      <c r="VTR47" s="173"/>
      <c r="VTS47" s="173"/>
      <c r="VTT47" s="173"/>
      <c r="VTU47" s="173"/>
      <c r="VTV47" s="173"/>
      <c r="VTW47" s="173"/>
      <c r="VTX47" s="173"/>
      <c r="VTY47" s="173"/>
      <c r="VTZ47" s="173"/>
      <c r="VUA47" s="173"/>
      <c r="VUB47" s="173"/>
      <c r="VUC47" s="173"/>
      <c r="VUD47" s="173"/>
      <c r="VUE47" s="173"/>
      <c r="VUF47" s="173"/>
      <c r="VUG47" s="173"/>
      <c r="VUH47" s="173"/>
      <c r="VUI47" s="173"/>
      <c r="VUJ47" s="173"/>
      <c r="VUK47" s="173"/>
      <c r="VUL47" s="173"/>
      <c r="VUM47" s="173"/>
      <c r="VUN47" s="173"/>
      <c r="VUO47" s="173"/>
      <c r="VUP47" s="173"/>
      <c r="VUQ47" s="173"/>
      <c r="VUR47" s="173"/>
      <c r="VUS47" s="173"/>
      <c r="VUT47" s="173"/>
      <c r="VUU47" s="173"/>
      <c r="VUV47" s="173"/>
      <c r="VUW47" s="173"/>
      <c r="VUX47" s="173"/>
      <c r="VUY47" s="173"/>
      <c r="VUZ47" s="173"/>
      <c r="VVA47" s="173"/>
      <c r="VVB47" s="173"/>
      <c r="VVC47" s="173"/>
      <c r="VVD47" s="173"/>
      <c r="VVE47" s="173"/>
      <c r="VVF47" s="173"/>
      <c r="VVG47" s="173"/>
      <c r="VVH47" s="173"/>
      <c r="VVI47" s="173"/>
      <c r="VVJ47" s="173"/>
      <c r="VVK47" s="173"/>
      <c r="VVL47" s="173"/>
      <c r="VVM47" s="173"/>
      <c r="VVN47" s="173"/>
      <c r="VVO47" s="173"/>
      <c r="VVP47" s="173"/>
      <c r="VVQ47" s="173"/>
      <c r="VVR47" s="173"/>
      <c r="VVS47" s="173"/>
      <c r="VVT47" s="173"/>
      <c r="VVU47" s="173"/>
      <c r="VVV47" s="173"/>
      <c r="VVW47" s="173"/>
      <c r="VVX47" s="173"/>
      <c r="VVY47" s="173"/>
      <c r="VVZ47" s="173"/>
      <c r="VWA47" s="173"/>
      <c r="VWB47" s="173"/>
      <c r="VWC47" s="173"/>
      <c r="VWD47" s="173"/>
      <c r="VWE47" s="173"/>
      <c r="VWF47" s="173"/>
      <c r="VWG47" s="173"/>
      <c r="VWH47" s="173"/>
      <c r="VWI47" s="173"/>
      <c r="VWJ47" s="173"/>
      <c r="VWK47" s="173"/>
      <c r="VWL47" s="173"/>
      <c r="VWM47" s="173"/>
      <c r="VWN47" s="173"/>
      <c r="VWO47" s="173"/>
      <c r="VWP47" s="173"/>
      <c r="VWQ47" s="173"/>
      <c r="VWR47" s="173"/>
      <c r="VWS47" s="173"/>
      <c r="VWT47" s="173"/>
      <c r="VWU47" s="173"/>
      <c r="VWV47" s="173"/>
      <c r="VWW47" s="173"/>
      <c r="VWX47" s="173"/>
      <c r="VWY47" s="173"/>
      <c r="VWZ47" s="173"/>
      <c r="VXA47" s="173"/>
      <c r="VXB47" s="173"/>
      <c r="VXC47" s="173"/>
      <c r="VXD47" s="173"/>
      <c r="VXE47" s="173"/>
      <c r="VXF47" s="173"/>
      <c r="VXG47" s="173"/>
      <c r="VXH47" s="173"/>
      <c r="VXI47" s="173"/>
      <c r="VXJ47" s="173"/>
      <c r="VXK47" s="173"/>
      <c r="VXL47" s="173"/>
      <c r="VXM47" s="173"/>
      <c r="VXN47" s="173"/>
      <c r="VXO47" s="173"/>
      <c r="VXP47" s="173"/>
      <c r="VXQ47" s="173"/>
      <c r="VXR47" s="173"/>
      <c r="VXS47" s="173"/>
      <c r="VXT47" s="173"/>
      <c r="VXU47" s="173"/>
      <c r="VXV47" s="173"/>
      <c r="VXW47" s="173"/>
      <c r="VXX47" s="173"/>
      <c r="VXY47" s="173"/>
      <c r="VXZ47" s="173"/>
      <c r="VYA47" s="173"/>
      <c r="VYB47" s="173"/>
      <c r="VYC47" s="173"/>
      <c r="VYD47" s="173"/>
      <c r="VYE47" s="173"/>
      <c r="VYF47" s="173"/>
      <c r="VYG47" s="173"/>
      <c r="VYH47" s="173"/>
      <c r="VYI47" s="173"/>
      <c r="VYJ47" s="173"/>
      <c r="VYK47" s="173"/>
      <c r="VYL47" s="173"/>
      <c r="VYM47" s="173"/>
      <c r="VYN47" s="173"/>
      <c r="VYO47" s="173"/>
      <c r="VYP47" s="173"/>
      <c r="VYQ47" s="173"/>
      <c r="VYR47" s="173"/>
      <c r="VYS47" s="173"/>
      <c r="VYT47" s="173"/>
      <c r="VYU47" s="173"/>
      <c r="VYV47" s="173"/>
      <c r="VYW47" s="173"/>
      <c r="VYX47" s="173"/>
      <c r="VYY47" s="173"/>
      <c r="VYZ47" s="173"/>
      <c r="VZA47" s="173"/>
      <c r="VZB47" s="173"/>
      <c r="VZC47" s="173"/>
      <c r="VZD47" s="173"/>
      <c r="VZE47" s="173"/>
      <c r="VZF47" s="173"/>
      <c r="VZG47" s="173"/>
      <c r="VZH47" s="173"/>
      <c r="VZI47" s="173"/>
      <c r="VZJ47" s="173"/>
      <c r="VZK47" s="173"/>
      <c r="VZL47" s="173"/>
      <c r="VZM47" s="173"/>
      <c r="VZN47" s="173"/>
      <c r="VZO47" s="173"/>
      <c r="VZP47" s="173"/>
      <c r="VZQ47" s="173"/>
      <c r="VZR47" s="173"/>
      <c r="VZS47" s="173"/>
      <c r="VZT47" s="173"/>
      <c r="VZU47" s="173"/>
      <c r="VZV47" s="173"/>
      <c r="VZW47" s="173"/>
      <c r="VZX47" s="173"/>
      <c r="VZY47" s="173"/>
      <c r="VZZ47" s="173"/>
      <c r="WAA47" s="173"/>
      <c r="WAB47" s="173"/>
      <c r="WAC47" s="173"/>
      <c r="WAD47" s="173"/>
      <c r="WAE47" s="173"/>
      <c r="WAF47" s="173"/>
      <c r="WAG47" s="173"/>
      <c r="WAH47" s="173"/>
      <c r="WAI47" s="173"/>
      <c r="WAJ47" s="173"/>
      <c r="WAK47" s="173"/>
      <c r="WAL47" s="173"/>
      <c r="WAM47" s="173"/>
      <c r="WAN47" s="173"/>
      <c r="WAO47" s="173"/>
      <c r="WAP47" s="173"/>
      <c r="WAQ47" s="173"/>
      <c r="WAR47" s="173"/>
      <c r="WAS47" s="173"/>
      <c r="WAT47" s="173"/>
      <c r="WAU47" s="173"/>
      <c r="WAV47" s="173"/>
      <c r="WAW47" s="173"/>
      <c r="WAX47" s="173"/>
      <c r="WAY47" s="173"/>
      <c r="WAZ47" s="173"/>
      <c r="WBA47" s="173"/>
      <c r="WBB47" s="173"/>
      <c r="WBC47" s="173"/>
      <c r="WBD47" s="173"/>
      <c r="WBE47" s="173"/>
      <c r="WBF47" s="173"/>
      <c r="WBG47" s="173"/>
      <c r="WBH47" s="173"/>
      <c r="WBI47" s="173"/>
      <c r="WBJ47" s="173"/>
      <c r="WBK47" s="173"/>
      <c r="WBL47" s="173"/>
      <c r="WBM47" s="173"/>
      <c r="WBN47" s="173"/>
      <c r="WBO47" s="173"/>
      <c r="WBP47" s="173"/>
      <c r="WBQ47" s="173"/>
      <c r="WBR47" s="173"/>
      <c r="WBS47" s="173"/>
      <c r="WBT47" s="173"/>
      <c r="WBU47" s="173"/>
      <c r="WBV47" s="173"/>
      <c r="WBW47" s="173"/>
      <c r="WBX47" s="173"/>
      <c r="WBY47" s="173"/>
      <c r="WBZ47" s="173"/>
      <c r="WCA47" s="173"/>
      <c r="WCB47" s="173"/>
      <c r="WCC47" s="173"/>
      <c r="WCD47" s="173"/>
      <c r="WCE47" s="173"/>
      <c r="WCF47" s="173"/>
      <c r="WCG47" s="173"/>
      <c r="WCH47" s="173"/>
      <c r="WCI47" s="173"/>
      <c r="WCJ47" s="173"/>
      <c r="WCK47" s="173"/>
      <c r="WCL47" s="173"/>
      <c r="WCM47" s="173"/>
      <c r="WCN47" s="173"/>
      <c r="WCO47" s="173"/>
      <c r="WCP47" s="173"/>
      <c r="WCQ47" s="173"/>
      <c r="WCR47" s="173"/>
      <c r="WCS47" s="173"/>
      <c r="WCT47" s="173"/>
      <c r="WCU47" s="173"/>
      <c r="WCV47" s="173"/>
      <c r="WCW47" s="173"/>
      <c r="WCX47" s="173"/>
      <c r="WCY47" s="173"/>
      <c r="WCZ47" s="173"/>
      <c r="WDA47" s="173"/>
      <c r="WDB47" s="173"/>
      <c r="WDC47" s="173"/>
      <c r="WDD47" s="173"/>
      <c r="WDE47" s="173"/>
      <c r="WDF47" s="173"/>
      <c r="WDG47" s="173"/>
      <c r="WDH47" s="173"/>
      <c r="WDI47" s="173"/>
      <c r="WDJ47" s="173"/>
      <c r="WDK47" s="173"/>
      <c r="WDL47" s="173"/>
      <c r="WDM47" s="173"/>
      <c r="WDN47" s="173"/>
      <c r="WDO47" s="173"/>
      <c r="WDP47" s="173"/>
      <c r="WDQ47" s="173"/>
      <c r="WDR47" s="173"/>
      <c r="WDS47" s="173"/>
      <c r="WDT47" s="173"/>
      <c r="WDU47" s="173"/>
      <c r="WDV47" s="173"/>
      <c r="WDW47" s="173"/>
      <c r="WDX47" s="173"/>
      <c r="WDY47" s="173"/>
      <c r="WDZ47" s="173"/>
      <c r="WEA47" s="173"/>
      <c r="WEB47" s="173"/>
      <c r="WEC47" s="173"/>
      <c r="WED47" s="173"/>
      <c r="WEE47" s="173"/>
      <c r="WEF47" s="173"/>
      <c r="WEG47" s="173"/>
      <c r="WEH47" s="173"/>
      <c r="WEI47" s="173"/>
      <c r="WEJ47" s="173"/>
      <c r="WEK47" s="173"/>
      <c r="WEL47" s="173"/>
      <c r="WEM47" s="173"/>
      <c r="WEN47" s="173"/>
      <c r="WEO47" s="173"/>
      <c r="WEP47" s="173"/>
      <c r="WEQ47" s="173"/>
      <c r="WER47" s="173"/>
      <c r="WES47" s="173"/>
      <c r="WET47" s="173"/>
      <c r="WEU47" s="173"/>
      <c r="WEV47" s="173"/>
      <c r="WEW47" s="173"/>
      <c r="WEX47" s="173"/>
      <c r="WEY47" s="173"/>
      <c r="WEZ47" s="173"/>
      <c r="WFA47" s="173"/>
      <c r="WFB47" s="173"/>
      <c r="WFC47" s="173"/>
      <c r="WFD47" s="173"/>
      <c r="WFE47" s="173"/>
      <c r="WFF47" s="173"/>
      <c r="WFG47" s="173"/>
      <c r="WFH47" s="173"/>
      <c r="WFI47" s="173"/>
      <c r="WFJ47" s="173"/>
      <c r="WFK47" s="173"/>
      <c r="WFL47" s="173"/>
      <c r="WFM47" s="173"/>
      <c r="WFN47" s="173"/>
      <c r="WFO47" s="173"/>
      <c r="WFP47" s="173"/>
      <c r="WFQ47" s="173"/>
      <c r="WFR47" s="173"/>
      <c r="WFS47" s="173"/>
      <c r="WFT47" s="173"/>
      <c r="WFU47" s="173"/>
      <c r="WFV47" s="173"/>
      <c r="WFW47" s="173"/>
      <c r="WFX47" s="173"/>
      <c r="WFY47" s="173"/>
      <c r="WFZ47" s="173"/>
      <c r="WGA47" s="173"/>
      <c r="WGB47" s="173"/>
      <c r="WGC47" s="173"/>
      <c r="WGD47" s="173"/>
      <c r="WGE47" s="173"/>
      <c r="WGF47" s="173"/>
      <c r="WGG47" s="173"/>
      <c r="WGH47" s="173"/>
      <c r="WGI47" s="173"/>
      <c r="WGJ47" s="173"/>
      <c r="WGK47" s="173"/>
      <c r="WGL47" s="173"/>
      <c r="WGM47" s="173"/>
      <c r="WGN47" s="173"/>
      <c r="WGO47" s="173"/>
      <c r="WGP47" s="173"/>
      <c r="WGQ47" s="173"/>
      <c r="WGR47" s="173"/>
      <c r="WGS47" s="173"/>
      <c r="WGT47" s="173"/>
      <c r="WGU47" s="173"/>
      <c r="WGV47" s="173"/>
      <c r="WGW47" s="173"/>
      <c r="WGX47" s="173"/>
      <c r="WGY47" s="173"/>
      <c r="WGZ47" s="173"/>
      <c r="WHA47" s="173"/>
      <c r="WHB47" s="173"/>
      <c r="WHC47" s="173"/>
      <c r="WHD47" s="173"/>
      <c r="WHE47" s="173"/>
      <c r="WHF47" s="173"/>
      <c r="WHG47" s="173"/>
      <c r="WHH47" s="173"/>
      <c r="WHI47" s="173"/>
      <c r="WHJ47" s="173"/>
      <c r="WHK47" s="173"/>
      <c r="WHL47" s="173"/>
      <c r="WHM47" s="173"/>
      <c r="WHN47" s="173"/>
      <c r="WHO47" s="173"/>
      <c r="WHP47" s="173"/>
      <c r="WHQ47" s="173"/>
      <c r="WHR47" s="173"/>
      <c r="WHS47" s="173"/>
      <c r="WHT47" s="173"/>
      <c r="WHU47" s="173"/>
      <c r="WHV47" s="173"/>
      <c r="WHW47" s="173"/>
      <c r="WHX47" s="173"/>
      <c r="WHY47" s="173"/>
      <c r="WHZ47" s="173"/>
      <c r="WIA47" s="173"/>
      <c r="WIB47" s="173"/>
      <c r="WIC47" s="173"/>
      <c r="WID47" s="173"/>
      <c r="WIE47" s="173"/>
      <c r="WIF47" s="173"/>
      <c r="WIG47" s="173"/>
      <c r="WIH47" s="173"/>
      <c r="WII47" s="173"/>
      <c r="WIJ47" s="173"/>
      <c r="WIK47" s="173"/>
      <c r="WIL47" s="173"/>
      <c r="WIM47" s="173"/>
      <c r="WIN47" s="173"/>
      <c r="WIO47" s="173"/>
      <c r="WIP47" s="173"/>
      <c r="WIQ47" s="173"/>
      <c r="WIR47" s="173"/>
      <c r="WIS47" s="173"/>
      <c r="WIT47" s="173"/>
      <c r="WIU47" s="173"/>
      <c r="WIV47" s="173"/>
      <c r="WIW47" s="173"/>
      <c r="WIX47" s="173"/>
      <c r="WIY47" s="173"/>
      <c r="WIZ47" s="173"/>
      <c r="WJA47" s="173"/>
      <c r="WJB47" s="173"/>
      <c r="WJC47" s="173"/>
      <c r="WJD47" s="173"/>
      <c r="WJE47" s="173"/>
      <c r="WJF47" s="173"/>
      <c r="WJG47" s="173"/>
      <c r="WJH47" s="173"/>
      <c r="WJI47" s="173"/>
      <c r="WJJ47" s="173"/>
      <c r="WJK47" s="173"/>
      <c r="WJL47" s="173"/>
      <c r="WJM47" s="173"/>
      <c r="WJN47" s="173"/>
      <c r="WJO47" s="173"/>
      <c r="WJP47" s="173"/>
      <c r="WJQ47" s="173"/>
      <c r="WJR47" s="173"/>
      <c r="WJS47" s="173"/>
      <c r="WJT47" s="173"/>
      <c r="WJU47" s="173"/>
      <c r="WJV47" s="173"/>
      <c r="WJW47" s="173"/>
      <c r="WJX47" s="173"/>
      <c r="WJY47" s="173"/>
      <c r="WJZ47" s="173"/>
      <c r="WKA47" s="173"/>
      <c r="WKB47" s="173"/>
      <c r="WKC47" s="173"/>
      <c r="WKD47" s="173"/>
      <c r="WKE47" s="173"/>
      <c r="WKF47" s="173"/>
      <c r="WKG47" s="173"/>
      <c r="WKH47" s="173"/>
      <c r="WKI47" s="173"/>
      <c r="WKJ47" s="173"/>
      <c r="WKK47" s="173"/>
      <c r="WKL47" s="173"/>
      <c r="WKM47" s="173"/>
      <c r="WKN47" s="173"/>
      <c r="WKO47" s="173"/>
      <c r="WKP47" s="173"/>
      <c r="WKQ47" s="173"/>
      <c r="WKR47" s="173"/>
      <c r="WKS47" s="173"/>
      <c r="WKT47" s="173"/>
      <c r="WKU47" s="173"/>
      <c r="WKV47" s="173"/>
      <c r="WKW47" s="173"/>
      <c r="WKX47" s="173"/>
      <c r="WKY47" s="173"/>
      <c r="WKZ47" s="173"/>
      <c r="WLA47" s="173"/>
      <c r="WLB47" s="173"/>
      <c r="WLC47" s="173"/>
      <c r="WLD47" s="173"/>
      <c r="WLE47" s="173"/>
      <c r="WLF47" s="173"/>
      <c r="WLG47" s="173"/>
      <c r="WLH47" s="173"/>
      <c r="WLI47" s="173"/>
      <c r="WLJ47" s="173"/>
      <c r="WLK47" s="173"/>
      <c r="WLL47" s="173"/>
      <c r="WLM47" s="173"/>
      <c r="WLN47" s="173"/>
      <c r="WLO47" s="173"/>
      <c r="WLP47" s="173"/>
      <c r="WLQ47" s="173"/>
      <c r="WLR47" s="173"/>
      <c r="WLS47" s="173"/>
      <c r="WLT47" s="173"/>
      <c r="WLU47" s="173"/>
      <c r="WLV47" s="173"/>
      <c r="WLW47" s="173"/>
      <c r="WLX47" s="173"/>
      <c r="WLY47" s="173"/>
      <c r="WLZ47" s="173"/>
      <c r="WMA47" s="173"/>
      <c r="WMB47" s="173"/>
      <c r="WMC47" s="173"/>
      <c r="WMD47" s="173"/>
      <c r="WME47" s="173"/>
      <c r="WMF47" s="173"/>
      <c r="WMG47" s="173"/>
      <c r="WMH47" s="173"/>
      <c r="WMI47" s="173"/>
      <c r="WMJ47" s="173"/>
      <c r="WMK47" s="173"/>
      <c r="WML47" s="173"/>
      <c r="WMM47" s="173"/>
      <c r="WMN47" s="173"/>
      <c r="WMO47" s="173"/>
      <c r="WMP47" s="173"/>
      <c r="WMQ47" s="173"/>
      <c r="WMR47" s="173"/>
      <c r="WMS47" s="173"/>
      <c r="WMT47" s="173"/>
      <c r="WMU47" s="173"/>
      <c r="WMV47" s="173"/>
      <c r="WMW47" s="173"/>
      <c r="WMX47" s="173"/>
      <c r="WMY47" s="173"/>
      <c r="WMZ47" s="173"/>
      <c r="WNA47" s="173"/>
      <c r="WNB47" s="173"/>
      <c r="WNC47" s="173"/>
      <c r="WND47" s="173"/>
      <c r="WNE47" s="173"/>
      <c r="WNF47" s="173"/>
      <c r="WNG47" s="173"/>
      <c r="WNH47" s="173"/>
      <c r="WNI47" s="173"/>
      <c r="WNJ47" s="173"/>
      <c r="WNK47" s="173"/>
      <c r="WNL47" s="173"/>
      <c r="WNM47" s="173"/>
      <c r="WNN47" s="173"/>
      <c r="WNO47" s="173"/>
      <c r="WNP47" s="173"/>
      <c r="WNQ47" s="173"/>
      <c r="WNR47" s="173"/>
      <c r="WNS47" s="173"/>
      <c r="WNT47" s="173"/>
      <c r="WNU47" s="173"/>
      <c r="WNV47" s="173"/>
      <c r="WNW47" s="173"/>
      <c r="WNX47" s="173"/>
      <c r="WNY47" s="173"/>
      <c r="WNZ47" s="173"/>
      <c r="WOA47" s="173"/>
      <c r="WOB47" s="173"/>
      <c r="WOC47" s="173"/>
      <c r="WOD47" s="173"/>
      <c r="WOE47" s="173"/>
      <c r="WOF47" s="173"/>
      <c r="WOG47" s="173"/>
      <c r="WOH47" s="173"/>
      <c r="WOI47" s="173"/>
      <c r="WOJ47" s="173"/>
      <c r="WOK47" s="173"/>
      <c r="WOL47" s="173"/>
      <c r="WOM47" s="173"/>
      <c r="WON47" s="173"/>
      <c r="WOO47" s="173"/>
      <c r="WOP47" s="173"/>
      <c r="WOQ47" s="173"/>
      <c r="WOR47" s="173"/>
      <c r="WOS47" s="173"/>
      <c r="WOT47" s="173"/>
      <c r="WOU47" s="173"/>
      <c r="WOV47" s="173"/>
      <c r="WOW47" s="173"/>
      <c r="WOX47" s="173"/>
      <c r="WOY47" s="173"/>
      <c r="WOZ47" s="173"/>
      <c r="WPA47" s="173"/>
      <c r="WPB47" s="173"/>
      <c r="WPC47" s="173"/>
      <c r="WPD47" s="173"/>
      <c r="WPE47" s="173"/>
      <c r="WPF47" s="173"/>
      <c r="WPG47" s="173"/>
      <c r="WPH47" s="173"/>
      <c r="WPI47" s="173"/>
      <c r="WPJ47" s="173"/>
      <c r="WPK47" s="173"/>
      <c r="WPL47" s="173"/>
      <c r="WPM47" s="173"/>
      <c r="WPN47" s="173"/>
      <c r="WPO47" s="173"/>
      <c r="WPP47" s="173"/>
      <c r="WPQ47" s="173"/>
      <c r="WPR47" s="173"/>
      <c r="WPS47" s="173"/>
      <c r="WPT47" s="173"/>
      <c r="WPU47" s="173"/>
      <c r="WPV47" s="173"/>
      <c r="WPW47" s="173"/>
      <c r="WPX47" s="173"/>
      <c r="WPY47" s="173"/>
      <c r="WPZ47" s="173"/>
      <c r="WQA47" s="173"/>
      <c r="WQB47" s="173"/>
      <c r="WQC47" s="173"/>
      <c r="WQD47" s="173"/>
      <c r="WQE47" s="173"/>
      <c r="WQF47" s="173"/>
      <c r="WQG47" s="173"/>
      <c r="WQH47" s="173"/>
      <c r="WQI47" s="173"/>
      <c r="WQJ47" s="173"/>
      <c r="WQK47" s="173"/>
      <c r="WQL47" s="173"/>
      <c r="WQM47" s="173"/>
      <c r="WQN47" s="173"/>
      <c r="WQO47" s="173"/>
      <c r="WQP47" s="173"/>
      <c r="WQQ47" s="173"/>
      <c r="WQR47" s="173"/>
      <c r="WQS47" s="173"/>
      <c r="WQT47" s="173"/>
      <c r="WQU47" s="173"/>
      <c r="WQV47" s="173"/>
      <c r="WQW47" s="173"/>
      <c r="WQX47" s="173"/>
      <c r="WQY47" s="173"/>
      <c r="WQZ47" s="173"/>
      <c r="WRA47" s="173"/>
      <c r="WRB47" s="173"/>
      <c r="WRC47" s="173"/>
      <c r="WRD47" s="173"/>
      <c r="WRE47" s="173"/>
      <c r="WRF47" s="173"/>
      <c r="WRG47" s="173"/>
      <c r="WRH47" s="173"/>
      <c r="WRI47" s="173"/>
      <c r="WRJ47" s="173"/>
      <c r="WRK47" s="173"/>
      <c r="WRL47" s="173"/>
      <c r="WRM47" s="173"/>
      <c r="WRN47" s="173"/>
      <c r="WRO47" s="173"/>
      <c r="WRP47" s="173"/>
      <c r="WRQ47" s="173"/>
      <c r="WRR47" s="173"/>
      <c r="WRS47" s="173"/>
      <c r="WRT47" s="173"/>
      <c r="WRU47" s="173"/>
      <c r="WRV47" s="173"/>
      <c r="WRW47" s="173"/>
      <c r="WRX47" s="173"/>
      <c r="WRY47" s="173"/>
      <c r="WRZ47" s="173"/>
      <c r="WSA47" s="173"/>
      <c r="WSB47" s="173"/>
      <c r="WSC47" s="173"/>
      <c r="WSD47" s="173"/>
      <c r="WSE47" s="173"/>
      <c r="WSF47" s="173"/>
      <c r="WSG47" s="173"/>
      <c r="WSH47" s="173"/>
      <c r="WSI47" s="173"/>
      <c r="WSJ47" s="173"/>
      <c r="WSK47" s="173"/>
      <c r="WSL47" s="173"/>
      <c r="WSM47" s="173"/>
      <c r="WSN47" s="173"/>
      <c r="WSO47" s="173"/>
      <c r="WSP47" s="173"/>
      <c r="WSQ47" s="173"/>
      <c r="WSR47" s="173"/>
      <c r="WSS47" s="173"/>
      <c r="WST47" s="173"/>
      <c r="WSU47" s="173"/>
      <c r="WSV47" s="173"/>
      <c r="WSW47" s="173"/>
      <c r="WSX47" s="173"/>
      <c r="WSY47" s="173"/>
      <c r="WSZ47" s="173"/>
      <c r="WTA47" s="173"/>
      <c r="WTB47" s="173"/>
      <c r="WTC47" s="173"/>
      <c r="WTD47" s="173"/>
      <c r="WTE47" s="173"/>
      <c r="WTF47" s="173"/>
      <c r="WTG47" s="173"/>
      <c r="WTH47" s="173"/>
      <c r="WTI47" s="173"/>
      <c r="WTJ47" s="173"/>
      <c r="WTK47" s="173"/>
      <c r="WTL47" s="173"/>
      <c r="WTM47" s="173"/>
      <c r="WTN47" s="173"/>
      <c r="WTO47" s="173"/>
      <c r="WTP47" s="173"/>
      <c r="WTQ47" s="173"/>
      <c r="WTR47" s="173"/>
      <c r="WTS47" s="173"/>
      <c r="WTT47" s="173"/>
      <c r="WTU47" s="173"/>
      <c r="WTV47" s="173"/>
      <c r="WTW47" s="173"/>
      <c r="WTX47" s="173"/>
      <c r="WTY47" s="173"/>
      <c r="WTZ47" s="173"/>
      <c r="WUA47" s="173"/>
      <c r="WUB47" s="173"/>
      <c r="WUC47" s="173"/>
      <c r="WUD47" s="173"/>
      <c r="WUE47" s="173"/>
      <c r="WUF47" s="173"/>
      <c r="WUG47" s="173"/>
      <c r="WUH47" s="173"/>
      <c r="WUI47" s="173"/>
      <c r="WUJ47" s="173"/>
      <c r="WUK47" s="173"/>
      <c r="WUL47" s="173"/>
      <c r="WUM47" s="173"/>
      <c r="WUN47" s="173"/>
      <c r="WUO47" s="173"/>
      <c r="WUP47" s="173"/>
      <c r="WUQ47" s="173"/>
      <c r="WUR47" s="173"/>
      <c r="WUS47" s="173"/>
      <c r="WUT47" s="173"/>
      <c r="WUU47" s="173"/>
      <c r="WUV47" s="173"/>
      <c r="WUW47" s="173"/>
      <c r="WUX47" s="173"/>
      <c r="WUY47" s="173"/>
      <c r="WUZ47" s="173"/>
      <c r="WVA47" s="173"/>
      <c r="WVB47" s="173"/>
      <c r="WVC47" s="173"/>
      <c r="WVD47" s="173"/>
      <c r="WVE47" s="173"/>
      <c r="WVF47" s="173"/>
      <c r="WVG47" s="173"/>
      <c r="WVH47" s="173"/>
      <c r="WVI47" s="173"/>
      <c r="WVJ47" s="173"/>
      <c r="WVK47" s="173"/>
      <c r="WVL47" s="173"/>
      <c r="WVM47" s="173"/>
      <c r="WVN47" s="173"/>
      <c r="WVO47" s="173"/>
      <c r="WVP47" s="173"/>
      <c r="WVQ47" s="173"/>
      <c r="WVR47" s="173"/>
      <c r="WVS47" s="173"/>
      <c r="WVT47" s="173"/>
      <c r="WVU47" s="173"/>
      <c r="WVV47" s="173"/>
      <c r="WVW47" s="173"/>
      <c r="WVX47" s="173"/>
      <c r="WVY47" s="173"/>
      <c r="WVZ47" s="173"/>
      <c r="WWA47" s="173"/>
      <c r="WWB47" s="173"/>
      <c r="WWC47" s="173"/>
      <c r="WWD47" s="173"/>
      <c r="WWE47" s="173"/>
      <c r="WWF47" s="173"/>
      <c r="WWG47" s="173"/>
      <c r="WWH47" s="173"/>
      <c r="WWI47" s="173"/>
      <c r="WWJ47" s="173"/>
      <c r="WWK47" s="173"/>
      <c r="WWL47" s="173"/>
      <c r="WWM47" s="173"/>
      <c r="WWN47" s="173"/>
      <c r="WWO47" s="173"/>
      <c r="WWP47" s="173"/>
      <c r="WWQ47" s="173"/>
      <c r="WWR47" s="173"/>
      <c r="WWS47" s="173"/>
      <c r="WWT47" s="173"/>
      <c r="WWU47" s="173"/>
      <c r="WWV47" s="173"/>
      <c r="WWW47" s="173"/>
      <c r="WWX47" s="173"/>
      <c r="WWY47" s="173"/>
      <c r="WWZ47" s="173"/>
      <c r="WXA47" s="173"/>
      <c r="WXB47" s="173"/>
      <c r="WXC47" s="173"/>
      <c r="WXD47" s="173"/>
      <c r="WXE47" s="173"/>
      <c r="WXF47" s="173"/>
      <c r="WXG47" s="173"/>
      <c r="WXH47" s="173"/>
      <c r="WXI47" s="173"/>
      <c r="WXJ47" s="173"/>
      <c r="WXK47" s="173"/>
      <c r="WXL47" s="173"/>
      <c r="WXM47" s="173"/>
      <c r="WXN47" s="173"/>
      <c r="WXO47" s="173"/>
      <c r="WXP47" s="173"/>
      <c r="WXQ47" s="173"/>
      <c r="WXR47" s="173"/>
      <c r="WXS47" s="173"/>
      <c r="WXT47" s="173"/>
      <c r="WXU47" s="173"/>
      <c r="WXV47" s="173"/>
      <c r="WXW47" s="173"/>
      <c r="WXX47" s="173"/>
      <c r="WXY47" s="173"/>
      <c r="WXZ47" s="173"/>
      <c r="WYA47" s="173"/>
      <c r="WYB47" s="173"/>
      <c r="WYC47" s="173"/>
      <c r="WYD47" s="173"/>
      <c r="WYE47" s="173"/>
      <c r="WYF47" s="173"/>
      <c r="WYG47" s="173"/>
      <c r="WYH47" s="173"/>
      <c r="WYI47" s="173"/>
      <c r="WYJ47" s="173"/>
      <c r="WYK47" s="173"/>
      <c r="WYL47" s="173"/>
      <c r="WYM47" s="173"/>
      <c r="WYN47" s="173"/>
      <c r="WYO47" s="173"/>
      <c r="WYP47" s="173"/>
      <c r="WYQ47" s="173"/>
      <c r="WYR47" s="173"/>
      <c r="WYS47" s="173"/>
      <c r="WYT47" s="173"/>
      <c r="WYU47" s="173"/>
      <c r="WYV47" s="173"/>
      <c r="WYW47" s="173"/>
      <c r="WYX47" s="173"/>
      <c r="WYY47" s="173"/>
      <c r="WYZ47" s="173"/>
      <c r="WZA47" s="173"/>
      <c r="WZB47" s="173"/>
      <c r="WZC47" s="173"/>
      <c r="WZD47" s="173"/>
      <c r="WZE47" s="173"/>
      <c r="WZF47" s="173"/>
      <c r="WZG47" s="173"/>
      <c r="WZH47" s="173"/>
      <c r="WZI47" s="173"/>
      <c r="WZJ47" s="173"/>
      <c r="WZK47" s="173"/>
      <c r="WZL47" s="173"/>
      <c r="WZM47" s="173"/>
      <c r="WZN47" s="173"/>
      <c r="WZO47" s="173"/>
      <c r="WZP47" s="173"/>
      <c r="WZQ47" s="173"/>
      <c r="WZR47" s="173"/>
      <c r="WZS47" s="173"/>
      <c r="WZT47" s="173"/>
      <c r="WZU47" s="173"/>
      <c r="WZV47" s="173"/>
      <c r="WZW47" s="173"/>
      <c r="WZX47" s="173"/>
      <c r="WZY47" s="173"/>
      <c r="WZZ47" s="173"/>
      <c r="XAA47" s="173"/>
      <c r="XAB47" s="173"/>
      <c r="XAC47" s="173"/>
      <c r="XAD47" s="173"/>
      <c r="XAE47" s="173"/>
      <c r="XAF47" s="173"/>
      <c r="XAG47" s="173"/>
      <c r="XAH47" s="173"/>
      <c r="XAI47" s="173"/>
      <c r="XAJ47" s="173"/>
      <c r="XAK47" s="173"/>
      <c r="XAL47" s="173"/>
      <c r="XAM47" s="173"/>
      <c r="XAN47" s="173"/>
      <c r="XAO47" s="173"/>
      <c r="XAP47" s="173"/>
      <c r="XAQ47" s="173"/>
      <c r="XAR47" s="173"/>
      <c r="XAS47" s="173"/>
      <c r="XAT47" s="173"/>
      <c r="XAU47" s="173"/>
      <c r="XAV47" s="173"/>
      <c r="XAW47" s="173"/>
      <c r="XAX47" s="173"/>
      <c r="XAY47" s="173"/>
      <c r="XAZ47" s="173"/>
      <c r="XBA47" s="173"/>
      <c r="XBB47" s="173"/>
      <c r="XBC47" s="173"/>
      <c r="XBD47" s="173"/>
      <c r="XBE47" s="173"/>
      <c r="XBF47" s="173"/>
      <c r="XBG47" s="173"/>
      <c r="XBH47" s="173"/>
      <c r="XBI47" s="173"/>
      <c r="XBJ47" s="173"/>
      <c r="XBK47" s="173"/>
      <c r="XBL47" s="173"/>
      <c r="XBM47" s="173"/>
      <c r="XBN47" s="173"/>
      <c r="XBO47" s="173"/>
      <c r="XBP47" s="173"/>
      <c r="XBQ47" s="173"/>
      <c r="XBR47" s="173"/>
      <c r="XBS47" s="173"/>
      <c r="XBT47" s="173"/>
      <c r="XBU47" s="173"/>
      <c r="XBV47" s="173"/>
      <c r="XBW47" s="173"/>
      <c r="XBX47" s="173"/>
      <c r="XBY47" s="173"/>
      <c r="XBZ47" s="173"/>
      <c r="XCA47" s="173"/>
      <c r="XCB47" s="173"/>
      <c r="XCC47" s="173"/>
      <c r="XCD47" s="173"/>
      <c r="XCE47" s="173"/>
      <c r="XCF47" s="173"/>
      <c r="XCG47" s="173"/>
      <c r="XCH47" s="173"/>
      <c r="XCI47" s="173"/>
      <c r="XCJ47" s="173"/>
      <c r="XCK47" s="173"/>
      <c r="XCL47" s="173"/>
      <c r="XCM47" s="173"/>
      <c r="XCN47" s="173"/>
      <c r="XCO47" s="173"/>
      <c r="XCP47" s="173"/>
      <c r="XCQ47" s="173"/>
      <c r="XCR47" s="173"/>
      <c r="XCS47" s="173"/>
      <c r="XCT47" s="173"/>
      <c r="XCU47" s="173"/>
      <c r="XCV47" s="173"/>
      <c r="XCW47" s="173"/>
      <c r="XCX47" s="173"/>
      <c r="XCY47" s="173"/>
      <c r="XCZ47" s="173"/>
      <c r="XDA47" s="173"/>
      <c r="XDB47" s="173"/>
      <c r="XDC47" s="173"/>
      <c r="XDD47" s="173"/>
      <c r="XDE47" s="173"/>
      <c r="XDF47" s="173"/>
      <c r="XDG47" s="173"/>
      <c r="XDH47" s="173"/>
      <c r="XDI47" s="173"/>
      <c r="XDJ47" s="173"/>
      <c r="XDK47" s="173"/>
      <c r="XDL47" s="173"/>
      <c r="XDM47" s="173"/>
      <c r="XDN47" s="173"/>
      <c r="XDO47" s="173"/>
      <c r="XDP47" s="173"/>
      <c r="XDQ47" s="173"/>
      <c r="XDR47" s="173"/>
      <c r="XDS47" s="173"/>
      <c r="XDT47" s="173"/>
      <c r="XDU47" s="173"/>
      <c r="XDV47" s="173"/>
      <c r="XDW47" s="173"/>
      <c r="XDX47" s="173"/>
      <c r="XDY47" s="173"/>
      <c r="XDZ47" s="173"/>
      <c r="XEA47" s="173"/>
      <c r="XEB47" s="173"/>
      <c r="XEC47" s="173"/>
      <c r="XED47" s="173"/>
      <c r="XEE47" s="173"/>
      <c r="XEF47" s="173"/>
      <c r="XEG47" s="173"/>
      <c r="XEH47" s="173"/>
      <c r="XEI47" s="173"/>
      <c r="XEJ47" s="173"/>
      <c r="XEK47" s="173"/>
      <c r="XEL47" s="173"/>
      <c r="XEM47" s="173"/>
      <c r="XEN47" s="173"/>
      <c r="XEO47" s="173"/>
      <c r="XEP47" s="173"/>
      <c r="XEQ47" s="173"/>
      <c r="XER47" s="173"/>
      <c r="XES47" s="173"/>
      <c r="XET47" s="173"/>
      <c r="XEU47" s="173"/>
      <c r="XEV47" s="173"/>
      <c r="XEW47" s="173"/>
      <c r="XEX47" s="173"/>
      <c r="XEY47" s="173"/>
      <c r="XEZ47" s="173"/>
      <c r="XFA47" s="173"/>
      <c r="XFB47" s="173"/>
      <c r="XFC47" s="173"/>
      <c r="XFD47" s="173"/>
    </row>
    <row r="48" spans="1:16 9984:16384">
      <c r="NSZ48" s="173"/>
      <c r="NTA48" s="173"/>
      <c r="NTB48" s="173"/>
      <c r="NTC48" s="173"/>
      <c r="NTD48" s="173"/>
      <c r="NTE48" s="173"/>
      <c r="NTF48" s="173"/>
      <c r="NTG48" s="173"/>
      <c r="NTH48" s="173"/>
      <c r="NTI48" s="173"/>
      <c r="NTJ48" s="173"/>
      <c r="NTK48" s="173"/>
      <c r="NTL48" s="173"/>
      <c r="NTM48" s="173"/>
      <c r="NTN48" s="173"/>
      <c r="NTO48" s="173"/>
      <c r="NTP48" s="173"/>
      <c r="NTQ48" s="173"/>
      <c r="NTR48" s="173"/>
      <c r="NTS48" s="173"/>
      <c r="NTT48" s="173"/>
      <c r="NTU48" s="173"/>
      <c r="NTV48" s="173"/>
      <c r="NTW48" s="173"/>
      <c r="NTX48" s="173"/>
      <c r="NTY48" s="173"/>
      <c r="NTZ48" s="173"/>
      <c r="NUA48" s="173"/>
      <c r="NUB48" s="173"/>
      <c r="NUC48" s="173"/>
      <c r="NUD48" s="173"/>
      <c r="NUE48" s="173"/>
      <c r="NUF48" s="173"/>
      <c r="NUG48" s="173"/>
      <c r="NUH48" s="173"/>
      <c r="NUI48" s="173"/>
      <c r="NUJ48" s="173"/>
      <c r="NUK48" s="173"/>
      <c r="NUL48" s="173"/>
      <c r="NUM48" s="173"/>
      <c r="NUN48" s="173"/>
      <c r="NUO48" s="173"/>
      <c r="NUP48" s="173"/>
      <c r="NUQ48" s="173"/>
      <c r="NUR48" s="173"/>
      <c r="NUS48" s="173"/>
      <c r="NUT48" s="173"/>
      <c r="NUU48" s="173"/>
      <c r="NUV48" s="173"/>
      <c r="NUW48" s="173"/>
      <c r="NUX48" s="173"/>
      <c r="NUY48" s="173"/>
      <c r="NUZ48" s="173"/>
      <c r="NVA48" s="173"/>
      <c r="NVB48" s="173"/>
      <c r="NVC48" s="173"/>
      <c r="NVD48" s="173"/>
      <c r="NVE48" s="173"/>
      <c r="NVF48" s="173"/>
      <c r="NVG48" s="173"/>
      <c r="NVH48" s="173"/>
      <c r="NVI48" s="173"/>
      <c r="NVJ48" s="173"/>
      <c r="NVK48" s="173"/>
      <c r="NVL48" s="173"/>
      <c r="NVM48" s="173"/>
      <c r="NVN48" s="173"/>
      <c r="NVO48" s="173"/>
      <c r="NVP48" s="173"/>
      <c r="NVQ48" s="173"/>
      <c r="NVR48" s="173"/>
      <c r="NVS48" s="173"/>
      <c r="NVT48" s="173"/>
      <c r="NVU48" s="173"/>
      <c r="NVV48" s="173"/>
      <c r="NVW48" s="173"/>
      <c r="NVX48" s="173"/>
      <c r="NVY48" s="173"/>
      <c r="NVZ48" s="173"/>
      <c r="NWA48" s="173"/>
      <c r="NWB48" s="173"/>
      <c r="NWC48" s="173"/>
      <c r="NWD48" s="173"/>
      <c r="NWE48" s="173"/>
      <c r="NWF48" s="173"/>
      <c r="NWG48" s="173"/>
      <c r="NWH48" s="173"/>
      <c r="NWI48" s="173"/>
      <c r="NWJ48" s="173"/>
      <c r="NWK48" s="173"/>
      <c r="NWL48" s="173"/>
      <c r="NWM48" s="173"/>
      <c r="NWN48" s="173"/>
      <c r="NWO48" s="173"/>
      <c r="NWP48" s="173"/>
      <c r="NWQ48" s="173"/>
      <c r="NWR48" s="173"/>
      <c r="NWS48" s="173"/>
      <c r="NWT48" s="173"/>
      <c r="NWU48" s="173"/>
      <c r="NWV48" s="173"/>
      <c r="NWW48" s="173"/>
      <c r="NWX48" s="173"/>
      <c r="NWY48" s="173"/>
      <c r="NWZ48" s="173"/>
      <c r="NXA48" s="173"/>
      <c r="NXB48" s="173"/>
      <c r="NXC48" s="173"/>
      <c r="NXD48" s="173"/>
      <c r="NXE48" s="173"/>
      <c r="NXF48" s="173"/>
      <c r="NXG48" s="173"/>
      <c r="NXH48" s="173"/>
      <c r="NXI48" s="173"/>
      <c r="NXJ48" s="173"/>
      <c r="NXK48" s="173"/>
      <c r="NXL48" s="173"/>
      <c r="NXM48" s="173"/>
      <c r="NXN48" s="173"/>
      <c r="NXO48" s="173"/>
      <c r="NXP48" s="173"/>
      <c r="NXQ48" s="173"/>
      <c r="NXR48" s="173"/>
      <c r="NXS48" s="173"/>
      <c r="NXT48" s="173"/>
      <c r="NXU48" s="173"/>
      <c r="NXV48" s="173"/>
      <c r="NXW48" s="173"/>
      <c r="NXX48" s="173"/>
      <c r="NXY48" s="173"/>
      <c r="NXZ48" s="173"/>
      <c r="NYA48" s="173"/>
      <c r="NYB48" s="173"/>
      <c r="NYC48" s="173"/>
      <c r="NYD48" s="173"/>
      <c r="NYE48" s="173"/>
      <c r="NYF48" s="173"/>
      <c r="NYG48" s="173"/>
      <c r="NYH48" s="173"/>
      <c r="NYI48" s="173"/>
      <c r="NYJ48" s="173"/>
      <c r="NYK48" s="173"/>
      <c r="NYL48" s="173"/>
      <c r="NYM48" s="173"/>
      <c r="NYN48" s="173"/>
      <c r="NYO48" s="173"/>
      <c r="NYP48" s="173"/>
      <c r="NYQ48" s="173"/>
      <c r="NYR48" s="173"/>
      <c r="NYS48" s="173"/>
      <c r="NYT48" s="173"/>
      <c r="NYU48" s="173"/>
      <c r="NYV48" s="173"/>
      <c r="NYW48" s="173"/>
      <c r="NYX48" s="173"/>
      <c r="NYY48" s="173"/>
      <c r="NYZ48" s="173"/>
      <c r="NZA48" s="173"/>
      <c r="NZB48" s="173"/>
      <c r="NZC48" s="173"/>
      <c r="NZD48" s="173"/>
      <c r="NZE48" s="173"/>
      <c r="NZF48" s="173"/>
      <c r="NZG48" s="173"/>
      <c r="NZH48" s="173"/>
      <c r="NZI48" s="173"/>
      <c r="NZJ48" s="173"/>
      <c r="NZK48" s="173"/>
      <c r="NZL48" s="173"/>
      <c r="NZM48" s="173"/>
      <c r="NZN48" s="173"/>
      <c r="NZO48" s="173"/>
      <c r="NZP48" s="173"/>
      <c r="NZQ48" s="173"/>
      <c r="NZR48" s="173"/>
      <c r="NZS48" s="173"/>
      <c r="NZT48" s="173"/>
      <c r="NZU48" s="173"/>
      <c r="NZV48" s="173"/>
      <c r="NZW48" s="173"/>
      <c r="NZX48" s="173"/>
      <c r="NZY48" s="173"/>
      <c r="NZZ48" s="173"/>
      <c r="OAA48" s="173"/>
      <c r="OAB48" s="173"/>
      <c r="OAC48" s="173"/>
      <c r="OAD48" s="173"/>
      <c r="OAE48" s="173"/>
      <c r="OAF48" s="173"/>
      <c r="OAG48" s="173"/>
      <c r="OAH48" s="173"/>
      <c r="OAI48" s="173"/>
      <c r="OAJ48" s="173"/>
      <c r="OAK48" s="173"/>
      <c r="OAL48" s="173"/>
      <c r="OAM48" s="173"/>
      <c r="OAN48" s="173"/>
      <c r="OAO48" s="173"/>
      <c r="OAP48" s="173"/>
      <c r="OAQ48" s="173"/>
      <c r="OAR48" s="173"/>
      <c r="OAS48" s="173"/>
      <c r="OAT48" s="173"/>
      <c r="OAU48" s="173"/>
      <c r="OAV48" s="173"/>
      <c r="OAW48" s="173"/>
      <c r="OAX48" s="173"/>
      <c r="OAY48" s="173"/>
      <c r="OAZ48" s="173"/>
      <c r="OBA48" s="173"/>
      <c r="OBB48" s="173"/>
      <c r="OBC48" s="173"/>
      <c r="OBD48" s="173"/>
      <c r="OBE48" s="173"/>
      <c r="OBF48" s="173"/>
      <c r="OBG48" s="173"/>
      <c r="OBH48" s="173"/>
      <c r="OBI48" s="173"/>
      <c r="OBJ48" s="173"/>
      <c r="OBK48" s="173"/>
      <c r="OBL48" s="173"/>
      <c r="OBM48" s="173"/>
      <c r="OBN48" s="173"/>
      <c r="OBO48" s="173"/>
      <c r="OBP48" s="173"/>
      <c r="OBQ48" s="173"/>
      <c r="OBR48" s="173"/>
      <c r="OBS48" s="173"/>
      <c r="OBT48" s="173"/>
      <c r="OBU48" s="173"/>
      <c r="OBV48" s="173"/>
      <c r="OBW48" s="173"/>
      <c r="OBX48" s="173"/>
      <c r="OBY48" s="173"/>
      <c r="OBZ48" s="173"/>
      <c r="OCA48" s="173"/>
      <c r="OCB48" s="173"/>
      <c r="OCC48" s="173"/>
      <c r="OCD48" s="173"/>
      <c r="OCE48" s="173"/>
      <c r="OCF48" s="173"/>
      <c r="OCG48" s="173"/>
      <c r="OCH48" s="173"/>
      <c r="OCI48" s="173"/>
      <c r="OCJ48" s="173"/>
      <c r="OCK48" s="173"/>
      <c r="OCL48" s="173"/>
      <c r="OCM48" s="173"/>
      <c r="OCN48" s="173"/>
      <c r="OCO48" s="173"/>
      <c r="OCP48" s="173"/>
      <c r="OCQ48" s="173"/>
      <c r="OCR48" s="173"/>
      <c r="OCS48" s="173"/>
      <c r="OCT48" s="173"/>
      <c r="OCU48" s="173"/>
      <c r="OCV48" s="173"/>
      <c r="OCW48" s="173"/>
      <c r="OCX48" s="173"/>
      <c r="OCY48" s="173"/>
      <c r="OCZ48" s="173"/>
      <c r="ODA48" s="173"/>
      <c r="ODB48" s="173"/>
      <c r="ODC48" s="173"/>
      <c r="ODD48" s="173"/>
      <c r="ODE48" s="173"/>
      <c r="ODF48" s="173"/>
      <c r="ODG48" s="173"/>
      <c r="ODH48" s="173"/>
      <c r="ODI48" s="173"/>
      <c r="ODJ48" s="173"/>
      <c r="ODK48" s="173"/>
      <c r="ODL48" s="173"/>
      <c r="ODM48" s="173"/>
      <c r="ODN48" s="173"/>
      <c r="ODO48" s="173"/>
      <c r="ODP48" s="173"/>
      <c r="ODQ48" s="173"/>
      <c r="ODR48" s="173"/>
      <c r="ODS48" s="173"/>
      <c r="ODT48" s="173"/>
      <c r="ODU48" s="173"/>
      <c r="ODV48" s="173"/>
      <c r="ODW48" s="173"/>
      <c r="ODX48" s="173"/>
      <c r="ODY48" s="173"/>
      <c r="ODZ48" s="173"/>
      <c r="OEA48" s="173"/>
      <c r="OEB48" s="173"/>
      <c r="OEC48" s="173"/>
      <c r="OED48" s="173"/>
      <c r="OEE48" s="173"/>
      <c r="OEF48" s="173"/>
      <c r="OEG48" s="173"/>
      <c r="OEH48" s="173"/>
      <c r="OEI48" s="173"/>
      <c r="OEJ48" s="173"/>
      <c r="OEK48" s="173"/>
      <c r="OEL48" s="173"/>
      <c r="OEM48" s="173"/>
      <c r="OEN48" s="173"/>
      <c r="OEO48" s="173"/>
      <c r="OEP48" s="173"/>
      <c r="OEQ48" s="173"/>
      <c r="OER48" s="173"/>
      <c r="OES48" s="173"/>
      <c r="OET48" s="173"/>
      <c r="OEU48" s="173"/>
      <c r="OEV48" s="173"/>
      <c r="OEW48" s="173"/>
      <c r="OEX48" s="173"/>
      <c r="OEY48" s="173"/>
      <c r="OEZ48" s="173"/>
      <c r="OFA48" s="173"/>
      <c r="OFB48" s="173"/>
      <c r="OFC48" s="173"/>
      <c r="OFD48" s="173"/>
      <c r="OFE48" s="173"/>
      <c r="OFF48" s="173"/>
      <c r="OFG48" s="173"/>
      <c r="OFH48" s="173"/>
      <c r="OFI48" s="173"/>
      <c r="OFJ48" s="173"/>
      <c r="OFK48" s="173"/>
      <c r="OFL48" s="173"/>
      <c r="OFM48" s="173"/>
      <c r="OFN48" s="173"/>
      <c r="OFO48" s="173"/>
      <c r="OFP48" s="173"/>
      <c r="OFQ48" s="173"/>
      <c r="OFR48" s="173"/>
      <c r="OFS48" s="173"/>
      <c r="OFT48" s="173"/>
      <c r="OFU48" s="173"/>
      <c r="OFV48" s="173"/>
      <c r="OFW48" s="173"/>
      <c r="OFX48" s="173"/>
      <c r="OFY48" s="173"/>
      <c r="OFZ48" s="173"/>
      <c r="OGA48" s="173"/>
      <c r="OGB48" s="173"/>
      <c r="OGC48" s="173"/>
      <c r="OGD48" s="173"/>
      <c r="OGE48" s="173"/>
      <c r="OGF48" s="173"/>
      <c r="OGG48" s="173"/>
      <c r="OGH48" s="173"/>
      <c r="OGI48" s="173"/>
      <c r="OGJ48" s="173"/>
      <c r="OGK48" s="173"/>
      <c r="OGL48" s="173"/>
      <c r="OGM48" s="173"/>
      <c r="OGN48" s="173"/>
      <c r="OGO48" s="173"/>
      <c r="OGP48" s="173"/>
      <c r="OGQ48" s="173"/>
      <c r="OGR48" s="173"/>
      <c r="OGS48" s="173"/>
      <c r="OGT48" s="173"/>
      <c r="OGU48" s="173"/>
      <c r="OGV48" s="173"/>
      <c r="OGW48" s="173"/>
      <c r="OGX48" s="173"/>
      <c r="OGY48" s="173"/>
      <c r="OGZ48" s="173"/>
      <c r="OHA48" s="173"/>
      <c r="OHB48" s="173"/>
      <c r="OHC48" s="173"/>
      <c r="OHD48" s="173"/>
      <c r="OHE48" s="173"/>
      <c r="OHF48" s="173"/>
      <c r="OHG48" s="173"/>
      <c r="OHH48" s="173"/>
      <c r="OHI48" s="173"/>
      <c r="OHJ48" s="173"/>
      <c r="OHK48" s="173"/>
      <c r="OHL48" s="173"/>
      <c r="OHM48" s="173"/>
      <c r="OHN48" s="173"/>
      <c r="OHO48" s="173"/>
      <c r="OHP48" s="173"/>
      <c r="OHQ48" s="173"/>
      <c r="OHR48" s="173"/>
      <c r="OHS48" s="173"/>
      <c r="OHT48" s="173"/>
      <c r="OHU48" s="173"/>
      <c r="OHV48" s="173"/>
      <c r="OHW48" s="173"/>
      <c r="OHX48" s="173"/>
      <c r="OHY48" s="173"/>
      <c r="OHZ48" s="173"/>
      <c r="OIA48" s="173"/>
      <c r="OIB48" s="173"/>
      <c r="OIC48" s="173"/>
      <c r="OID48" s="173"/>
      <c r="OIE48" s="173"/>
      <c r="OIF48" s="173"/>
      <c r="OIG48" s="173"/>
      <c r="OIH48" s="173"/>
      <c r="OII48" s="173"/>
      <c r="OIJ48" s="173"/>
      <c r="OIK48" s="173"/>
      <c r="OIL48" s="173"/>
      <c r="OIM48" s="173"/>
      <c r="OIN48" s="173"/>
      <c r="OIO48" s="173"/>
      <c r="OIP48" s="173"/>
      <c r="OIQ48" s="173"/>
      <c r="OIR48" s="173"/>
      <c r="OIS48" s="173"/>
      <c r="OIT48" s="173"/>
      <c r="OIU48" s="173"/>
      <c r="OIV48" s="173"/>
      <c r="OIW48" s="173"/>
      <c r="OIX48" s="173"/>
      <c r="OIY48" s="173"/>
      <c r="OIZ48" s="173"/>
      <c r="OJA48" s="173"/>
      <c r="OJB48" s="173"/>
      <c r="OJC48" s="173"/>
      <c r="OJD48" s="173"/>
      <c r="OJE48" s="173"/>
      <c r="OJF48" s="173"/>
      <c r="OJG48" s="173"/>
      <c r="OJH48" s="173"/>
      <c r="OJI48" s="173"/>
      <c r="OJJ48" s="173"/>
      <c r="OJK48" s="173"/>
      <c r="OJL48" s="173"/>
      <c r="OJM48" s="173"/>
      <c r="OJN48" s="173"/>
      <c r="OJO48" s="173"/>
      <c r="OJP48" s="173"/>
      <c r="OJQ48" s="173"/>
      <c r="OJR48" s="173"/>
      <c r="OJS48" s="173"/>
      <c r="OJT48" s="173"/>
      <c r="OJU48" s="173"/>
      <c r="OJV48" s="173"/>
      <c r="OJW48" s="173"/>
      <c r="OJX48" s="173"/>
      <c r="OJY48" s="173"/>
      <c r="OJZ48" s="173"/>
      <c r="OKA48" s="173"/>
      <c r="OKB48" s="173"/>
      <c r="OKC48" s="173"/>
      <c r="OKD48" s="173"/>
      <c r="OKE48" s="173"/>
      <c r="OKF48" s="173"/>
      <c r="OKG48" s="173"/>
      <c r="OKH48" s="173"/>
      <c r="OKI48" s="173"/>
      <c r="OKJ48" s="173"/>
      <c r="OKK48" s="173"/>
      <c r="OKL48" s="173"/>
      <c r="OKM48" s="173"/>
      <c r="OKN48" s="173"/>
      <c r="OKO48" s="173"/>
      <c r="OKP48" s="173"/>
      <c r="OKQ48" s="173"/>
      <c r="OKR48" s="173"/>
      <c r="OKS48" s="173"/>
      <c r="OKT48" s="173"/>
      <c r="OKU48" s="173"/>
      <c r="OKV48" s="173"/>
      <c r="OKW48" s="173"/>
      <c r="OKX48" s="173"/>
      <c r="OKY48" s="173"/>
      <c r="OKZ48" s="173"/>
      <c r="OLA48" s="173"/>
      <c r="OLB48" s="173"/>
      <c r="OLC48" s="173"/>
      <c r="OLD48" s="173"/>
      <c r="OLE48" s="173"/>
      <c r="OLF48" s="173"/>
      <c r="OLG48" s="173"/>
      <c r="OLH48" s="173"/>
      <c r="OLI48" s="173"/>
      <c r="OLJ48" s="173"/>
      <c r="OLK48" s="173"/>
      <c r="OLL48" s="173"/>
      <c r="OLM48" s="173"/>
      <c r="OLN48" s="173"/>
      <c r="OLO48" s="173"/>
      <c r="OLP48" s="173"/>
      <c r="OLQ48" s="173"/>
      <c r="OLR48" s="173"/>
      <c r="OLS48" s="173"/>
      <c r="OLT48" s="173"/>
      <c r="OLU48" s="173"/>
      <c r="OLV48" s="173"/>
      <c r="OLW48" s="173"/>
      <c r="OLX48" s="173"/>
      <c r="OLY48" s="173"/>
      <c r="OLZ48" s="173"/>
      <c r="OMA48" s="173"/>
      <c r="OMB48" s="173"/>
      <c r="OMC48" s="173"/>
      <c r="OMD48" s="173"/>
      <c r="OME48" s="173"/>
      <c r="OMF48" s="173"/>
      <c r="OMG48" s="173"/>
      <c r="OMH48" s="173"/>
      <c r="OMI48" s="173"/>
      <c r="OMJ48" s="173"/>
      <c r="OMK48" s="173"/>
      <c r="OML48" s="173"/>
      <c r="OMM48" s="173"/>
      <c r="OMN48" s="173"/>
      <c r="OMO48" s="173"/>
      <c r="OMP48" s="173"/>
      <c r="OMQ48" s="173"/>
      <c r="OMR48" s="173"/>
      <c r="OMS48" s="173"/>
      <c r="OMT48" s="173"/>
      <c r="OMU48" s="173"/>
      <c r="OMV48" s="173"/>
      <c r="OMW48" s="173"/>
      <c r="OMX48" s="173"/>
      <c r="OMY48" s="173"/>
      <c r="OMZ48" s="173"/>
      <c r="ONA48" s="173"/>
      <c r="ONB48" s="173"/>
      <c r="ONC48" s="173"/>
      <c r="OND48" s="173"/>
      <c r="ONE48" s="173"/>
      <c r="ONF48" s="173"/>
      <c r="ONG48" s="173"/>
      <c r="ONH48" s="173"/>
      <c r="ONI48" s="173"/>
      <c r="ONJ48" s="173"/>
      <c r="ONK48" s="173"/>
      <c r="ONL48" s="173"/>
      <c r="ONM48" s="173"/>
      <c r="ONN48" s="173"/>
      <c r="ONO48" s="173"/>
      <c r="ONP48" s="173"/>
      <c r="ONQ48" s="173"/>
      <c r="ONR48" s="173"/>
      <c r="ONS48" s="173"/>
      <c r="ONT48" s="173"/>
      <c r="ONU48" s="173"/>
      <c r="ONV48" s="173"/>
      <c r="ONW48" s="173"/>
      <c r="ONX48" s="173"/>
      <c r="ONY48" s="173"/>
      <c r="ONZ48" s="173"/>
      <c r="OOA48" s="173"/>
      <c r="OOB48" s="173"/>
      <c r="OOC48" s="173"/>
      <c r="OOD48" s="173"/>
      <c r="OOE48" s="173"/>
      <c r="OOF48" s="173"/>
      <c r="OOG48" s="173"/>
      <c r="OOH48" s="173"/>
      <c r="OOI48" s="173"/>
      <c r="OOJ48" s="173"/>
      <c r="OOK48" s="173"/>
      <c r="OOL48" s="173"/>
      <c r="OOM48" s="173"/>
      <c r="OON48" s="173"/>
      <c r="OOO48" s="173"/>
      <c r="OOP48" s="173"/>
      <c r="OOQ48" s="173"/>
      <c r="OOR48" s="173"/>
      <c r="OOS48" s="173"/>
      <c r="OOT48" s="173"/>
      <c r="OOU48" s="173"/>
      <c r="OOV48" s="173"/>
      <c r="OOW48" s="173"/>
      <c r="OOX48" s="173"/>
      <c r="OOY48" s="173"/>
      <c r="OOZ48" s="173"/>
      <c r="OPA48" s="173"/>
      <c r="OPB48" s="173"/>
      <c r="OPC48" s="173"/>
      <c r="OPD48" s="173"/>
      <c r="OPE48" s="173"/>
      <c r="OPF48" s="173"/>
      <c r="OPG48" s="173"/>
      <c r="OPH48" s="173"/>
      <c r="OPI48" s="173"/>
      <c r="OPJ48" s="173"/>
      <c r="OPK48" s="173"/>
      <c r="OPL48" s="173"/>
      <c r="OPM48" s="173"/>
      <c r="OPN48" s="173"/>
      <c r="OPO48" s="173"/>
      <c r="OPP48" s="173"/>
      <c r="OPQ48" s="173"/>
      <c r="OPR48" s="173"/>
      <c r="OPS48" s="173"/>
      <c r="OPT48" s="173"/>
      <c r="OPU48" s="173"/>
      <c r="OPV48" s="173"/>
      <c r="OPW48" s="173"/>
      <c r="OPX48" s="173"/>
      <c r="OPY48" s="173"/>
      <c r="OPZ48" s="173"/>
      <c r="OQA48" s="173"/>
      <c r="OQB48" s="173"/>
      <c r="OQC48" s="173"/>
      <c r="OQD48" s="173"/>
      <c r="OQE48" s="173"/>
      <c r="OQF48" s="173"/>
      <c r="OQG48" s="173"/>
      <c r="OQH48" s="173"/>
      <c r="OQI48" s="173"/>
      <c r="OQJ48" s="173"/>
      <c r="OQK48" s="173"/>
      <c r="OQL48" s="173"/>
      <c r="OQM48" s="173"/>
      <c r="OQN48" s="173"/>
      <c r="OQO48" s="173"/>
      <c r="OQP48" s="173"/>
      <c r="OQQ48" s="173"/>
      <c r="OQR48" s="173"/>
      <c r="OQS48" s="173"/>
      <c r="OQT48" s="173"/>
      <c r="OQU48" s="173"/>
      <c r="OQV48" s="173"/>
      <c r="OQW48" s="173"/>
      <c r="OQX48" s="173"/>
      <c r="OQY48" s="173"/>
      <c r="OQZ48" s="173"/>
      <c r="ORA48" s="173"/>
      <c r="ORB48" s="173"/>
      <c r="ORC48" s="173"/>
      <c r="ORD48" s="173"/>
      <c r="ORE48" s="173"/>
      <c r="ORF48" s="173"/>
      <c r="ORG48" s="173"/>
      <c r="ORH48" s="173"/>
      <c r="ORI48" s="173"/>
      <c r="ORJ48" s="173"/>
      <c r="ORK48" s="173"/>
      <c r="ORL48" s="173"/>
      <c r="ORM48" s="173"/>
      <c r="ORN48" s="173"/>
      <c r="ORO48" s="173"/>
      <c r="ORP48" s="173"/>
      <c r="ORQ48" s="173"/>
      <c r="ORR48" s="173"/>
      <c r="ORS48" s="173"/>
      <c r="ORT48" s="173"/>
      <c r="ORU48" s="173"/>
      <c r="ORV48" s="173"/>
      <c r="ORW48" s="173"/>
      <c r="ORX48" s="173"/>
      <c r="ORY48" s="173"/>
      <c r="ORZ48" s="173"/>
      <c r="OSA48" s="173"/>
      <c r="OSB48" s="173"/>
      <c r="OSC48" s="173"/>
      <c r="OSD48" s="173"/>
      <c r="OSE48" s="173"/>
      <c r="OSF48" s="173"/>
      <c r="OSG48" s="173"/>
      <c r="OSH48" s="173"/>
      <c r="OSI48" s="173"/>
      <c r="OSJ48" s="173"/>
      <c r="OSK48" s="173"/>
      <c r="OSL48" s="173"/>
      <c r="OSM48" s="173"/>
      <c r="OSN48" s="173"/>
      <c r="OSO48" s="173"/>
      <c r="OSP48" s="173"/>
      <c r="OSQ48" s="173"/>
      <c r="OSR48" s="173"/>
      <c r="OSS48" s="173"/>
      <c r="OST48" s="173"/>
      <c r="OSU48" s="173"/>
      <c r="OSV48" s="173"/>
      <c r="OSW48" s="173"/>
      <c r="OSX48" s="173"/>
      <c r="OSY48" s="173"/>
      <c r="OSZ48" s="173"/>
      <c r="OTA48" s="173"/>
      <c r="OTB48" s="173"/>
      <c r="OTC48" s="173"/>
      <c r="OTD48" s="173"/>
      <c r="OTE48" s="173"/>
      <c r="OTF48" s="173"/>
      <c r="OTG48" s="173"/>
      <c r="OTH48" s="173"/>
      <c r="OTI48" s="173"/>
      <c r="OTJ48" s="173"/>
      <c r="OTK48" s="173"/>
      <c r="OTL48" s="173"/>
      <c r="OTM48" s="173"/>
      <c r="OTN48" s="173"/>
      <c r="OTO48" s="173"/>
      <c r="OTP48" s="173"/>
      <c r="OTQ48" s="173"/>
      <c r="OTR48" s="173"/>
      <c r="OTS48" s="173"/>
      <c r="OTT48" s="173"/>
      <c r="OTU48" s="173"/>
      <c r="OTV48" s="173"/>
      <c r="OTW48" s="173"/>
      <c r="OTX48" s="173"/>
      <c r="OTY48" s="173"/>
      <c r="OTZ48" s="173"/>
      <c r="OUA48" s="173"/>
      <c r="OUB48" s="173"/>
      <c r="OUC48" s="173"/>
      <c r="OUD48" s="173"/>
      <c r="OUE48" s="173"/>
      <c r="OUF48" s="173"/>
      <c r="OUG48" s="173"/>
      <c r="OUH48" s="173"/>
      <c r="OUI48" s="173"/>
      <c r="OUJ48" s="173"/>
      <c r="OUK48" s="173"/>
      <c r="OUL48" s="173"/>
      <c r="OUM48" s="173"/>
      <c r="OUN48" s="173"/>
      <c r="OUO48" s="173"/>
      <c r="OUP48" s="173"/>
      <c r="OUQ48" s="173"/>
      <c r="OUR48" s="173"/>
      <c r="OUS48" s="173"/>
      <c r="OUT48" s="173"/>
      <c r="OUU48" s="173"/>
      <c r="OUV48" s="173"/>
      <c r="OUW48" s="173"/>
      <c r="OUX48" s="173"/>
      <c r="OUY48" s="173"/>
      <c r="OUZ48" s="173"/>
      <c r="OVA48" s="173"/>
      <c r="OVB48" s="173"/>
      <c r="OVC48" s="173"/>
      <c r="OVD48" s="173"/>
      <c r="OVE48" s="173"/>
      <c r="OVF48" s="173"/>
      <c r="OVG48" s="173"/>
      <c r="OVH48" s="173"/>
      <c r="OVI48" s="173"/>
      <c r="OVJ48" s="173"/>
      <c r="OVK48" s="173"/>
      <c r="OVL48" s="173"/>
      <c r="OVM48" s="173"/>
      <c r="OVN48" s="173"/>
      <c r="OVO48" s="173"/>
      <c r="OVP48" s="173"/>
      <c r="OVQ48" s="173"/>
      <c r="OVR48" s="173"/>
      <c r="OVS48" s="173"/>
      <c r="OVT48" s="173"/>
      <c r="OVU48" s="173"/>
      <c r="OVV48" s="173"/>
      <c r="OVW48" s="173"/>
      <c r="OVX48" s="173"/>
      <c r="OVY48" s="173"/>
      <c r="OVZ48" s="173"/>
      <c r="OWA48" s="173"/>
      <c r="OWB48" s="173"/>
      <c r="OWC48" s="173"/>
      <c r="OWD48" s="173"/>
      <c r="OWE48" s="173"/>
      <c r="OWF48" s="173"/>
      <c r="OWG48" s="173"/>
      <c r="OWH48" s="173"/>
      <c r="OWI48" s="173"/>
      <c r="OWJ48" s="173"/>
      <c r="OWK48" s="173"/>
      <c r="OWL48" s="173"/>
      <c r="OWM48" s="173"/>
      <c r="OWN48" s="173"/>
      <c r="OWO48" s="173"/>
      <c r="OWP48" s="173"/>
      <c r="OWQ48" s="173"/>
      <c r="OWR48" s="173"/>
      <c r="OWS48" s="173"/>
      <c r="OWT48" s="173"/>
      <c r="OWU48" s="173"/>
      <c r="OWV48" s="173"/>
      <c r="OWW48" s="173"/>
      <c r="OWX48" s="173"/>
      <c r="OWY48" s="173"/>
      <c r="OWZ48" s="173"/>
      <c r="OXA48" s="173"/>
      <c r="OXB48" s="173"/>
      <c r="OXC48" s="173"/>
      <c r="OXD48" s="173"/>
      <c r="OXE48" s="173"/>
      <c r="OXF48" s="173"/>
      <c r="OXG48" s="173"/>
      <c r="OXH48" s="173"/>
      <c r="OXI48" s="173"/>
      <c r="OXJ48" s="173"/>
      <c r="OXK48" s="173"/>
      <c r="OXL48" s="173"/>
      <c r="OXM48" s="173"/>
      <c r="OXN48" s="173"/>
      <c r="OXO48" s="173"/>
      <c r="OXP48" s="173"/>
      <c r="OXQ48" s="173"/>
      <c r="OXR48" s="173"/>
      <c r="OXS48" s="173"/>
      <c r="OXT48" s="173"/>
      <c r="OXU48" s="173"/>
      <c r="OXV48" s="173"/>
      <c r="OXW48" s="173"/>
      <c r="OXX48" s="173"/>
      <c r="OXY48" s="173"/>
      <c r="OXZ48" s="173"/>
      <c r="OYA48" s="173"/>
      <c r="OYB48" s="173"/>
      <c r="OYC48" s="173"/>
      <c r="OYD48" s="173"/>
      <c r="OYE48" s="173"/>
      <c r="OYF48" s="173"/>
      <c r="OYG48" s="173"/>
      <c r="OYH48" s="173"/>
      <c r="OYI48" s="173"/>
      <c r="OYJ48" s="173"/>
      <c r="OYK48" s="173"/>
      <c r="OYL48" s="173"/>
      <c r="OYM48" s="173"/>
      <c r="OYN48" s="173"/>
      <c r="OYO48" s="173"/>
      <c r="OYP48" s="173"/>
      <c r="OYQ48" s="173"/>
      <c r="OYR48" s="173"/>
      <c r="OYS48" s="173"/>
      <c r="OYT48" s="173"/>
      <c r="OYU48" s="173"/>
      <c r="OYV48" s="173"/>
      <c r="OYW48" s="173"/>
      <c r="OYX48" s="173"/>
      <c r="OYY48" s="173"/>
      <c r="OYZ48" s="173"/>
      <c r="OZA48" s="173"/>
      <c r="OZB48" s="173"/>
      <c r="OZC48" s="173"/>
      <c r="OZD48" s="173"/>
      <c r="OZE48" s="173"/>
      <c r="OZF48" s="173"/>
      <c r="OZG48" s="173"/>
      <c r="OZH48" s="173"/>
      <c r="OZI48" s="173"/>
      <c r="OZJ48" s="173"/>
      <c r="OZK48" s="173"/>
      <c r="OZL48" s="173"/>
      <c r="OZM48" s="173"/>
      <c r="OZN48" s="173"/>
      <c r="OZO48" s="173"/>
      <c r="OZP48" s="173"/>
      <c r="OZQ48" s="173"/>
      <c r="OZR48" s="173"/>
      <c r="OZS48" s="173"/>
      <c r="OZT48" s="173"/>
      <c r="OZU48" s="173"/>
      <c r="OZV48" s="173"/>
      <c r="OZW48" s="173"/>
      <c r="OZX48" s="173"/>
      <c r="OZY48" s="173"/>
      <c r="OZZ48" s="173"/>
      <c r="PAA48" s="173"/>
      <c r="PAB48" s="173"/>
      <c r="PAC48" s="173"/>
      <c r="PAD48" s="173"/>
      <c r="PAE48" s="173"/>
      <c r="PAF48" s="173"/>
      <c r="PAG48" s="173"/>
      <c r="PAH48" s="173"/>
      <c r="PAI48" s="173"/>
      <c r="PAJ48" s="173"/>
      <c r="PAK48" s="173"/>
      <c r="PAL48" s="173"/>
      <c r="PAM48" s="173"/>
      <c r="PAN48" s="173"/>
      <c r="PAO48" s="173"/>
      <c r="PAP48" s="173"/>
      <c r="PAQ48" s="173"/>
      <c r="PAR48" s="173"/>
      <c r="PAS48" s="173"/>
      <c r="PAT48" s="173"/>
      <c r="PAU48" s="173"/>
      <c r="PAV48" s="173"/>
      <c r="PAW48" s="173"/>
      <c r="PAX48" s="173"/>
      <c r="PAY48" s="173"/>
      <c r="PAZ48" s="173"/>
      <c r="PBA48" s="173"/>
      <c r="PBB48" s="173"/>
      <c r="PBC48" s="173"/>
      <c r="PBD48" s="173"/>
      <c r="PBE48" s="173"/>
      <c r="PBF48" s="173"/>
      <c r="PBG48" s="173"/>
      <c r="PBH48" s="173"/>
      <c r="PBI48" s="173"/>
      <c r="PBJ48" s="173"/>
      <c r="PBK48" s="173"/>
      <c r="PBL48" s="173"/>
      <c r="PBM48" s="173"/>
      <c r="PBN48" s="173"/>
      <c r="PBO48" s="173"/>
      <c r="PBP48" s="173"/>
      <c r="PBQ48" s="173"/>
      <c r="PBR48" s="173"/>
      <c r="PBS48" s="173"/>
      <c r="PBT48" s="173"/>
      <c r="PBU48" s="173"/>
      <c r="PBV48" s="173"/>
      <c r="PBW48" s="173"/>
      <c r="PBX48" s="173"/>
      <c r="PBY48" s="173"/>
      <c r="PBZ48" s="173"/>
      <c r="PCA48" s="173"/>
      <c r="PCB48" s="173"/>
      <c r="PCC48" s="173"/>
      <c r="PCD48" s="173"/>
      <c r="PCE48" s="173"/>
      <c r="PCF48" s="173"/>
      <c r="PCG48" s="173"/>
      <c r="PCH48" s="173"/>
      <c r="PCI48" s="173"/>
      <c r="PCJ48" s="173"/>
      <c r="PCK48" s="173"/>
      <c r="PCL48" s="173"/>
      <c r="PCM48" s="173"/>
      <c r="PCN48" s="173"/>
      <c r="PCO48" s="173"/>
      <c r="PCP48" s="173"/>
      <c r="PCQ48" s="173"/>
      <c r="PCR48" s="173"/>
      <c r="PCS48" s="173"/>
      <c r="PCT48" s="173"/>
      <c r="PCU48" s="173"/>
      <c r="PCV48" s="173"/>
      <c r="PCW48" s="173"/>
      <c r="PCX48" s="173"/>
      <c r="PCY48" s="173"/>
      <c r="PCZ48" s="173"/>
      <c r="PDA48" s="173"/>
      <c r="PDB48" s="173"/>
      <c r="PDC48" s="173"/>
      <c r="PDD48" s="173"/>
      <c r="PDE48" s="173"/>
      <c r="PDF48" s="173"/>
      <c r="PDG48" s="173"/>
      <c r="PDH48" s="173"/>
      <c r="PDI48" s="173"/>
      <c r="PDJ48" s="173"/>
      <c r="PDK48" s="173"/>
      <c r="PDL48" s="173"/>
      <c r="PDM48" s="173"/>
      <c r="PDN48" s="173"/>
      <c r="PDO48" s="173"/>
      <c r="PDP48" s="173"/>
      <c r="PDQ48" s="173"/>
      <c r="PDR48" s="173"/>
      <c r="PDS48" s="173"/>
      <c r="PDT48" s="173"/>
      <c r="PDU48" s="173"/>
      <c r="PDV48" s="173"/>
      <c r="PDW48" s="173"/>
      <c r="PDX48" s="173"/>
      <c r="PDY48" s="173"/>
      <c r="PDZ48" s="173"/>
      <c r="PEA48" s="173"/>
      <c r="PEB48" s="173"/>
      <c r="PEC48" s="173"/>
      <c r="PED48" s="173"/>
      <c r="PEE48" s="173"/>
      <c r="PEF48" s="173"/>
      <c r="PEG48" s="173"/>
      <c r="PEH48" s="173"/>
      <c r="PEI48" s="173"/>
      <c r="PEJ48" s="173"/>
      <c r="PEK48" s="173"/>
      <c r="PEL48" s="173"/>
      <c r="PEM48" s="173"/>
      <c r="PEN48" s="173"/>
      <c r="PEO48" s="173"/>
      <c r="PEP48" s="173"/>
      <c r="PEQ48" s="173"/>
      <c r="PER48" s="173"/>
      <c r="PES48" s="173"/>
      <c r="PET48" s="173"/>
      <c r="PEU48" s="173"/>
      <c r="PEV48" s="173"/>
      <c r="PEW48" s="173"/>
      <c r="PEX48" s="173"/>
      <c r="PEY48" s="173"/>
      <c r="PEZ48" s="173"/>
      <c r="PFA48" s="173"/>
      <c r="PFB48" s="173"/>
      <c r="PFC48" s="173"/>
      <c r="PFD48" s="173"/>
      <c r="PFE48" s="173"/>
      <c r="PFF48" s="173"/>
      <c r="PFG48" s="173"/>
      <c r="PFH48" s="173"/>
      <c r="PFI48" s="173"/>
      <c r="PFJ48" s="173"/>
      <c r="PFK48" s="173"/>
      <c r="PFL48" s="173"/>
      <c r="PFM48" s="173"/>
      <c r="PFN48" s="173"/>
      <c r="PFO48" s="173"/>
      <c r="PFP48" s="173"/>
      <c r="PFQ48" s="173"/>
      <c r="PFR48" s="173"/>
      <c r="PFS48" s="173"/>
      <c r="PFT48" s="173"/>
      <c r="PFU48" s="173"/>
      <c r="PFV48" s="173"/>
      <c r="PFW48" s="173"/>
      <c r="PFX48" s="173"/>
      <c r="PFY48" s="173"/>
      <c r="PFZ48" s="173"/>
      <c r="PGA48" s="173"/>
      <c r="PGB48" s="173"/>
      <c r="PGC48" s="173"/>
      <c r="PGD48" s="173"/>
      <c r="PGE48" s="173"/>
      <c r="PGF48" s="173"/>
      <c r="PGG48" s="173"/>
      <c r="PGH48" s="173"/>
      <c r="PGI48" s="173"/>
      <c r="PGJ48" s="173"/>
      <c r="PGK48" s="173"/>
      <c r="PGL48" s="173"/>
      <c r="PGM48" s="173"/>
      <c r="PGN48" s="173"/>
      <c r="PGO48" s="173"/>
      <c r="PGP48" s="173"/>
      <c r="PGQ48" s="173"/>
      <c r="PGR48" s="173"/>
      <c r="PGS48" s="173"/>
      <c r="PGT48" s="173"/>
      <c r="PGU48" s="173"/>
      <c r="PGV48" s="173"/>
      <c r="PGW48" s="173"/>
      <c r="PGX48" s="173"/>
      <c r="PGY48" s="173"/>
      <c r="PGZ48" s="173"/>
      <c r="PHA48" s="173"/>
      <c r="PHB48" s="173"/>
      <c r="PHC48" s="173"/>
      <c r="PHD48" s="173"/>
      <c r="PHE48" s="173"/>
      <c r="PHF48" s="173"/>
      <c r="PHG48" s="173"/>
      <c r="PHH48" s="173"/>
      <c r="PHI48" s="173"/>
      <c r="PHJ48" s="173"/>
      <c r="PHK48" s="173"/>
      <c r="PHL48" s="173"/>
      <c r="PHM48" s="173"/>
      <c r="PHN48" s="173"/>
      <c r="PHO48" s="173"/>
      <c r="PHP48" s="173"/>
      <c r="PHQ48" s="173"/>
      <c r="PHR48" s="173"/>
      <c r="PHS48" s="173"/>
      <c r="PHT48" s="173"/>
      <c r="PHU48" s="173"/>
      <c r="PHV48" s="173"/>
      <c r="PHW48" s="173"/>
      <c r="PHX48" s="173"/>
      <c r="PHY48" s="173"/>
      <c r="PHZ48" s="173"/>
      <c r="PIA48" s="173"/>
      <c r="PIB48" s="173"/>
      <c r="PIC48" s="173"/>
      <c r="PID48" s="173"/>
      <c r="PIE48" s="173"/>
      <c r="PIF48" s="173"/>
      <c r="PIG48" s="173"/>
      <c r="PIH48" s="173"/>
      <c r="PII48" s="173"/>
      <c r="PIJ48" s="173"/>
      <c r="PIK48" s="173"/>
      <c r="PIL48" s="173"/>
      <c r="PIM48" s="173"/>
      <c r="PIN48" s="173"/>
      <c r="PIO48" s="173"/>
      <c r="PIP48" s="173"/>
      <c r="PIQ48" s="173"/>
      <c r="PIR48" s="173"/>
      <c r="PIS48" s="173"/>
      <c r="PIT48" s="173"/>
      <c r="PIU48" s="173"/>
      <c r="PIV48" s="173"/>
      <c r="PIW48" s="173"/>
      <c r="PIX48" s="173"/>
      <c r="PIY48" s="173"/>
      <c r="PIZ48" s="173"/>
      <c r="PJA48" s="173"/>
      <c r="PJB48" s="173"/>
      <c r="PJC48" s="173"/>
      <c r="PJD48" s="173"/>
      <c r="PJE48" s="173"/>
      <c r="PJF48" s="173"/>
      <c r="PJG48" s="173"/>
      <c r="PJH48" s="173"/>
      <c r="PJI48" s="173"/>
      <c r="PJJ48" s="173"/>
      <c r="PJK48" s="173"/>
      <c r="PJL48" s="173"/>
      <c r="PJM48" s="173"/>
      <c r="PJN48" s="173"/>
      <c r="PJO48" s="173"/>
      <c r="PJP48" s="173"/>
      <c r="PJQ48" s="173"/>
      <c r="PJR48" s="173"/>
      <c r="PJS48" s="173"/>
      <c r="PJT48" s="173"/>
      <c r="PJU48" s="173"/>
      <c r="PJV48" s="173"/>
      <c r="PJW48" s="173"/>
      <c r="PJX48" s="173"/>
      <c r="PJY48" s="173"/>
      <c r="PJZ48" s="173"/>
      <c r="PKA48" s="173"/>
      <c r="PKB48" s="173"/>
      <c r="PKC48" s="173"/>
      <c r="PKD48" s="173"/>
      <c r="PKE48" s="173"/>
      <c r="PKF48" s="173"/>
      <c r="PKG48" s="173"/>
      <c r="PKH48" s="173"/>
      <c r="PKI48" s="173"/>
      <c r="PKJ48" s="173"/>
      <c r="PKK48" s="173"/>
      <c r="PKL48" s="173"/>
      <c r="PKM48" s="173"/>
      <c r="PKN48" s="173"/>
      <c r="PKO48" s="173"/>
      <c r="PKP48" s="173"/>
      <c r="PKQ48" s="173"/>
      <c r="PKR48" s="173"/>
      <c r="PKS48" s="173"/>
      <c r="PKT48" s="173"/>
      <c r="PKU48" s="173"/>
      <c r="PKV48" s="173"/>
      <c r="PKW48" s="173"/>
      <c r="PKX48" s="173"/>
      <c r="PKY48" s="173"/>
      <c r="PKZ48" s="173"/>
      <c r="PLA48" s="173"/>
      <c r="PLB48" s="173"/>
      <c r="PLC48" s="173"/>
      <c r="PLD48" s="173"/>
      <c r="PLE48" s="173"/>
      <c r="PLF48" s="173"/>
      <c r="PLG48" s="173"/>
      <c r="PLH48" s="173"/>
      <c r="PLI48" s="173"/>
      <c r="PLJ48" s="173"/>
      <c r="PLK48" s="173"/>
      <c r="PLL48" s="173"/>
      <c r="PLM48" s="173"/>
      <c r="PLN48" s="173"/>
      <c r="PLO48" s="173"/>
      <c r="PLP48" s="173"/>
      <c r="PLQ48" s="173"/>
      <c r="PLR48" s="173"/>
      <c r="PLS48" s="173"/>
      <c r="PLT48" s="173"/>
      <c r="PLU48" s="173"/>
      <c r="PLV48" s="173"/>
      <c r="PLW48" s="173"/>
      <c r="PLX48" s="173"/>
      <c r="PLY48" s="173"/>
      <c r="PLZ48" s="173"/>
      <c r="PMA48" s="173"/>
      <c r="PMB48" s="173"/>
      <c r="PMC48" s="173"/>
      <c r="PMD48" s="173"/>
      <c r="PME48" s="173"/>
      <c r="PMF48" s="173"/>
      <c r="PMG48" s="173"/>
      <c r="PMH48" s="173"/>
      <c r="PMI48" s="173"/>
      <c r="PMJ48" s="173"/>
      <c r="PMK48" s="173"/>
      <c r="PML48" s="173"/>
      <c r="PMM48" s="173"/>
      <c r="PMN48" s="173"/>
      <c r="PMO48" s="173"/>
      <c r="PMP48" s="173"/>
      <c r="PMQ48" s="173"/>
      <c r="PMR48" s="173"/>
      <c r="PMS48" s="173"/>
      <c r="PMT48" s="173"/>
      <c r="PMU48" s="173"/>
      <c r="PMV48" s="173"/>
      <c r="PMW48" s="173"/>
      <c r="PMX48" s="173"/>
      <c r="PMY48" s="173"/>
      <c r="PMZ48" s="173"/>
      <c r="PNA48" s="173"/>
      <c r="PNB48" s="173"/>
      <c r="PNC48" s="173"/>
      <c r="PND48" s="173"/>
      <c r="PNE48" s="173"/>
      <c r="PNF48" s="173"/>
      <c r="PNG48" s="173"/>
      <c r="PNH48" s="173"/>
      <c r="PNI48" s="173"/>
      <c r="PNJ48" s="173"/>
      <c r="PNK48" s="173"/>
      <c r="PNL48" s="173"/>
      <c r="PNM48" s="173"/>
      <c r="PNN48" s="173"/>
      <c r="PNO48" s="173"/>
      <c r="PNP48" s="173"/>
      <c r="PNQ48" s="173"/>
      <c r="PNR48" s="173"/>
      <c r="PNS48" s="173"/>
      <c r="PNT48" s="173"/>
      <c r="PNU48" s="173"/>
      <c r="PNV48" s="173"/>
      <c r="PNW48" s="173"/>
      <c r="PNX48" s="173"/>
      <c r="PNY48" s="173"/>
      <c r="PNZ48" s="173"/>
      <c r="POA48" s="173"/>
      <c r="POB48" s="173"/>
      <c r="POC48" s="173"/>
      <c r="POD48" s="173"/>
      <c r="POE48" s="173"/>
      <c r="POF48" s="173"/>
      <c r="POG48" s="173"/>
      <c r="POH48" s="173"/>
      <c r="POI48" s="173"/>
      <c r="POJ48" s="173"/>
      <c r="POK48" s="173"/>
      <c r="POL48" s="173"/>
      <c r="POM48" s="173"/>
      <c r="PON48" s="173"/>
      <c r="POO48" s="173"/>
      <c r="POP48" s="173"/>
      <c r="POQ48" s="173"/>
      <c r="POR48" s="173"/>
      <c r="POS48" s="173"/>
      <c r="POT48" s="173"/>
      <c r="POU48" s="173"/>
      <c r="POV48" s="173"/>
      <c r="POW48" s="173"/>
      <c r="POX48" s="173"/>
      <c r="POY48" s="173"/>
      <c r="POZ48" s="173"/>
      <c r="PPA48" s="173"/>
      <c r="PPB48" s="173"/>
      <c r="PPC48" s="173"/>
      <c r="PPD48" s="173"/>
      <c r="PPE48" s="173"/>
      <c r="PPF48" s="173"/>
      <c r="PPG48" s="173"/>
      <c r="PPH48" s="173"/>
      <c r="PPI48" s="173"/>
      <c r="PPJ48" s="173"/>
      <c r="PPK48" s="173"/>
      <c r="PPL48" s="173"/>
      <c r="PPM48" s="173"/>
      <c r="PPN48" s="173"/>
      <c r="PPO48" s="173"/>
      <c r="PPP48" s="173"/>
      <c r="PPQ48" s="173"/>
      <c r="PPR48" s="173"/>
      <c r="PPS48" s="173"/>
      <c r="PPT48" s="173"/>
      <c r="PPU48" s="173"/>
      <c r="PPV48" s="173"/>
      <c r="PPW48" s="173"/>
      <c r="PPX48" s="173"/>
      <c r="PPY48" s="173"/>
      <c r="PPZ48" s="173"/>
      <c r="PQA48" s="173"/>
      <c r="PQB48" s="173"/>
      <c r="PQC48" s="173"/>
      <c r="PQD48" s="173"/>
      <c r="PQE48" s="173"/>
      <c r="PQF48" s="173"/>
      <c r="PQG48" s="173"/>
      <c r="PQH48" s="173"/>
      <c r="PQI48" s="173"/>
      <c r="PQJ48" s="173"/>
      <c r="PQK48" s="173"/>
      <c r="PQL48" s="173"/>
      <c r="PQM48" s="173"/>
      <c r="PQN48" s="173"/>
      <c r="PQO48" s="173"/>
      <c r="PQP48" s="173"/>
      <c r="PQQ48" s="173"/>
      <c r="PQR48" s="173"/>
      <c r="PQS48" s="173"/>
      <c r="PQT48" s="173"/>
      <c r="PQU48" s="173"/>
      <c r="PQV48" s="173"/>
      <c r="PQW48" s="173"/>
      <c r="PQX48" s="173"/>
      <c r="PQY48" s="173"/>
      <c r="PQZ48" s="173"/>
      <c r="PRA48" s="173"/>
      <c r="PRB48" s="173"/>
      <c r="PRC48" s="173"/>
      <c r="PRD48" s="173"/>
      <c r="PRE48" s="173"/>
      <c r="PRF48" s="173"/>
      <c r="PRG48" s="173"/>
      <c r="PRH48" s="173"/>
      <c r="PRI48" s="173"/>
      <c r="PRJ48" s="173"/>
      <c r="PRK48" s="173"/>
      <c r="PRL48" s="173"/>
      <c r="PRM48" s="173"/>
      <c r="PRN48" s="173"/>
      <c r="PRO48" s="173"/>
      <c r="PRP48" s="173"/>
      <c r="PRQ48" s="173"/>
      <c r="PRR48" s="173"/>
      <c r="PRS48" s="173"/>
      <c r="PRT48" s="173"/>
      <c r="PRU48" s="173"/>
      <c r="PRV48" s="173"/>
      <c r="PRW48" s="173"/>
      <c r="PRX48" s="173"/>
      <c r="PRY48" s="173"/>
      <c r="PRZ48" s="173"/>
      <c r="PSA48" s="173"/>
      <c r="PSB48" s="173"/>
      <c r="PSC48" s="173"/>
      <c r="PSD48" s="173"/>
      <c r="PSE48" s="173"/>
      <c r="PSF48" s="173"/>
      <c r="PSG48" s="173"/>
      <c r="PSH48" s="173"/>
      <c r="PSI48" s="173"/>
      <c r="PSJ48" s="173"/>
      <c r="PSK48" s="173"/>
      <c r="PSL48" s="173"/>
      <c r="PSM48" s="173"/>
      <c r="PSN48" s="173"/>
      <c r="PSO48" s="173"/>
      <c r="PSP48" s="173"/>
      <c r="PSQ48" s="173"/>
      <c r="PSR48" s="173"/>
      <c r="PSS48" s="173"/>
      <c r="PST48" s="173"/>
      <c r="PSU48" s="173"/>
      <c r="PSV48" s="173"/>
      <c r="PSW48" s="173"/>
      <c r="PSX48" s="173"/>
      <c r="PSY48" s="173"/>
      <c r="PSZ48" s="173"/>
      <c r="PTA48" s="173"/>
      <c r="PTB48" s="173"/>
      <c r="PTC48" s="173"/>
      <c r="PTD48" s="173"/>
      <c r="PTE48" s="173"/>
      <c r="PTF48" s="173"/>
      <c r="PTG48" s="173"/>
      <c r="PTH48" s="173"/>
      <c r="PTI48" s="173"/>
      <c r="PTJ48" s="173"/>
      <c r="PTK48" s="173"/>
      <c r="PTL48" s="173"/>
      <c r="PTM48" s="173"/>
      <c r="PTN48" s="173"/>
      <c r="PTO48" s="173"/>
      <c r="PTP48" s="173"/>
      <c r="PTQ48" s="173"/>
      <c r="PTR48" s="173"/>
      <c r="PTS48" s="173"/>
      <c r="PTT48" s="173"/>
      <c r="PTU48" s="173"/>
      <c r="PTV48" s="173"/>
      <c r="PTW48" s="173"/>
      <c r="PTX48" s="173"/>
      <c r="PTY48" s="173"/>
      <c r="PTZ48" s="173"/>
      <c r="PUA48" s="173"/>
      <c r="PUB48" s="173"/>
      <c r="PUC48" s="173"/>
      <c r="PUD48" s="173"/>
      <c r="PUE48" s="173"/>
      <c r="PUF48" s="173"/>
      <c r="PUG48" s="173"/>
      <c r="PUH48" s="173"/>
      <c r="PUI48" s="173"/>
      <c r="PUJ48" s="173"/>
      <c r="PUK48" s="173"/>
      <c r="PUL48" s="173"/>
      <c r="PUM48" s="173"/>
      <c r="PUN48" s="173"/>
      <c r="PUO48" s="173"/>
      <c r="PUP48" s="173"/>
      <c r="PUQ48" s="173"/>
      <c r="PUR48" s="173"/>
      <c r="PUS48" s="173"/>
      <c r="PUT48" s="173"/>
      <c r="PUU48" s="173"/>
      <c r="PUV48" s="173"/>
      <c r="PUW48" s="173"/>
      <c r="PUX48" s="173"/>
      <c r="PUY48" s="173"/>
      <c r="PUZ48" s="173"/>
      <c r="PVA48" s="173"/>
      <c r="PVB48" s="173"/>
      <c r="PVC48" s="173"/>
      <c r="PVD48" s="173"/>
      <c r="PVE48" s="173"/>
      <c r="PVF48" s="173"/>
      <c r="PVG48" s="173"/>
      <c r="PVH48" s="173"/>
      <c r="PVI48" s="173"/>
      <c r="PVJ48" s="173"/>
      <c r="PVK48" s="173"/>
      <c r="PVL48" s="173"/>
      <c r="PVM48" s="173"/>
      <c r="PVN48" s="173"/>
      <c r="PVO48" s="173"/>
      <c r="PVP48" s="173"/>
      <c r="PVQ48" s="173"/>
      <c r="PVR48" s="173"/>
      <c r="PVS48" s="173"/>
      <c r="PVT48" s="173"/>
      <c r="PVU48" s="173"/>
      <c r="PVV48" s="173"/>
      <c r="PVW48" s="173"/>
      <c r="PVX48" s="173"/>
      <c r="PVY48" s="173"/>
      <c r="PVZ48" s="173"/>
      <c r="PWA48" s="173"/>
      <c r="PWB48" s="173"/>
      <c r="PWC48" s="173"/>
      <c r="PWD48" s="173"/>
      <c r="PWE48" s="173"/>
      <c r="PWF48" s="173"/>
      <c r="PWG48" s="173"/>
      <c r="PWH48" s="173"/>
      <c r="PWI48" s="173"/>
      <c r="PWJ48" s="173"/>
      <c r="PWK48" s="173"/>
      <c r="PWL48" s="173"/>
      <c r="PWM48" s="173"/>
      <c r="PWN48" s="173"/>
      <c r="PWO48" s="173"/>
      <c r="PWP48" s="173"/>
      <c r="PWQ48" s="173"/>
      <c r="PWR48" s="173"/>
      <c r="PWS48" s="173"/>
      <c r="PWT48" s="173"/>
      <c r="PWU48" s="173"/>
      <c r="PWV48" s="173"/>
      <c r="PWW48" s="173"/>
      <c r="PWX48" s="173"/>
      <c r="PWY48" s="173"/>
      <c r="PWZ48" s="173"/>
      <c r="PXA48" s="173"/>
      <c r="PXB48" s="173"/>
      <c r="PXC48" s="173"/>
      <c r="PXD48" s="173"/>
      <c r="PXE48" s="173"/>
      <c r="PXF48" s="173"/>
      <c r="PXG48" s="173"/>
      <c r="PXH48" s="173"/>
      <c r="PXI48" s="173"/>
      <c r="PXJ48" s="173"/>
      <c r="PXK48" s="173"/>
      <c r="PXL48" s="173"/>
      <c r="PXM48" s="173"/>
      <c r="PXN48" s="173"/>
      <c r="PXO48" s="173"/>
      <c r="PXP48" s="173"/>
      <c r="PXQ48" s="173"/>
      <c r="PXR48" s="173"/>
      <c r="PXS48" s="173"/>
      <c r="PXT48" s="173"/>
      <c r="PXU48" s="173"/>
      <c r="PXV48" s="173"/>
      <c r="PXW48" s="173"/>
      <c r="PXX48" s="173"/>
      <c r="PXY48" s="173"/>
      <c r="PXZ48" s="173"/>
      <c r="PYA48" s="173"/>
      <c r="PYB48" s="173"/>
      <c r="PYC48" s="173"/>
      <c r="PYD48" s="173"/>
      <c r="PYE48" s="173"/>
      <c r="PYF48" s="173"/>
      <c r="PYG48" s="173"/>
      <c r="PYH48" s="173"/>
      <c r="PYI48" s="173"/>
      <c r="PYJ48" s="173"/>
      <c r="PYK48" s="173"/>
      <c r="PYL48" s="173"/>
      <c r="PYM48" s="173"/>
      <c r="PYN48" s="173"/>
      <c r="PYO48" s="173"/>
      <c r="PYP48" s="173"/>
      <c r="PYQ48" s="173"/>
      <c r="PYR48" s="173"/>
      <c r="PYS48" s="173"/>
      <c r="PYT48" s="173"/>
      <c r="PYU48" s="173"/>
      <c r="PYV48" s="173"/>
      <c r="PYW48" s="173"/>
      <c r="PYX48" s="173"/>
      <c r="PYY48" s="173"/>
      <c r="PYZ48" s="173"/>
      <c r="PZA48" s="173"/>
      <c r="PZB48" s="173"/>
      <c r="PZC48" s="173"/>
      <c r="PZD48" s="173"/>
      <c r="PZE48" s="173"/>
      <c r="PZF48" s="173"/>
      <c r="PZG48" s="173"/>
      <c r="PZH48" s="173"/>
      <c r="PZI48" s="173"/>
      <c r="PZJ48" s="173"/>
      <c r="PZK48" s="173"/>
      <c r="PZL48" s="173"/>
      <c r="PZM48" s="173"/>
      <c r="PZN48" s="173"/>
      <c r="PZO48" s="173"/>
      <c r="PZP48" s="173"/>
      <c r="PZQ48" s="173"/>
      <c r="PZR48" s="173"/>
      <c r="PZS48" s="173"/>
      <c r="PZT48" s="173"/>
      <c r="PZU48" s="173"/>
      <c r="PZV48" s="173"/>
      <c r="PZW48" s="173"/>
      <c r="PZX48" s="173"/>
      <c r="PZY48" s="173"/>
      <c r="PZZ48" s="173"/>
      <c r="QAA48" s="173"/>
      <c r="QAB48" s="173"/>
      <c r="QAC48" s="173"/>
      <c r="QAD48" s="173"/>
      <c r="QAE48" s="173"/>
      <c r="QAF48" s="173"/>
      <c r="QAG48" s="173"/>
      <c r="QAH48" s="173"/>
      <c r="QAI48" s="173"/>
      <c r="QAJ48" s="173"/>
      <c r="QAK48" s="173"/>
      <c r="QAL48" s="173"/>
      <c r="QAM48" s="173"/>
      <c r="QAN48" s="173"/>
      <c r="QAO48" s="173"/>
      <c r="QAP48" s="173"/>
      <c r="QAQ48" s="173"/>
      <c r="QAR48" s="173"/>
      <c r="QAS48" s="173"/>
      <c r="QAT48" s="173"/>
      <c r="QAU48" s="173"/>
      <c r="QAV48" s="173"/>
      <c r="QAW48" s="173"/>
      <c r="QAX48" s="173"/>
      <c r="QAY48" s="173"/>
      <c r="QAZ48" s="173"/>
      <c r="QBA48" s="173"/>
      <c r="QBB48" s="173"/>
      <c r="QBC48" s="173"/>
      <c r="QBD48" s="173"/>
      <c r="QBE48" s="173"/>
      <c r="QBF48" s="173"/>
      <c r="QBG48" s="173"/>
      <c r="QBH48" s="173"/>
      <c r="QBI48" s="173"/>
      <c r="QBJ48" s="173"/>
      <c r="QBK48" s="173"/>
      <c r="QBL48" s="173"/>
      <c r="QBM48" s="173"/>
      <c r="QBN48" s="173"/>
      <c r="QBO48" s="173"/>
      <c r="QBP48" s="173"/>
      <c r="QBQ48" s="173"/>
      <c r="QBR48" s="173"/>
      <c r="QBS48" s="173"/>
      <c r="QBT48" s="173"/>
      <c r="QBU48" s="173"/>
      <c r="QBV48" s="173"/>
      <c r="QBW48" s="173"/>
      <c r="QBX48" s="173"/>
      <c r="QBY48" s="173"/>
      <c r="QBZ48" s="173"/>
      <c r="QCA48" s="173"/>
      <c r="QCB48" s="173"/>
      <c r="QCC48" s="173"/>
      <c r="QCD48" s="173"/>
      <c r="QCE48" s="173"/>
      <c r="QCF48" s="173"/>
      <c r="QCG48" s="173"/>
      <c r="QCH48" s="173"/>
      <c r="QCI48" s="173"/>
      <c r="QCJ48" s="173"/>
      <c r="QCK48" s="173"/>
      <c r="QCL48" s="173"/>
      <c r="QCM48" s="173"/>
      <c r="QCN48" s="173"/>
      <c r="QCO48" s="173"/>
      <c r="QCP48" s="173"/>
      <c r="QCQ48" s="173"/>
      <c r="QCR48" s="173"/>
      <c r="QCS48" s="173"/>
      <c r="QCT48" s="173"/>
      <c r="QCU48" s="173"/>
      <c r="QCV48" s="173"/>
      <c r="QCW48" s="173"/>
      <c r="QCX48" s="173"/>
      <c r="QCY48" s="173"/>
      <c r="QCZ48" s="173"/>
      <c r="QDA48" s="173"/>
      <c r="QDB48" s="173"/>
      <c r="QDC48" s="173"/>
      <c r="QDD48" s="173"/>
      <c r="QDE48" s="173"/>
      <c r="QDF48" s="173"/>
      <c r="QDG48" s="173"/>
      <c r="QDH48" s="173"/>
      <c r="QDI48" s="173"/>
      <c r="QDJ48" s="173"/>
      <c r="QDK48" s="173"/>
      <c r="QDL48" s="173"/>
      <c r="QDM48" s="173"/>
      <c r="QDN48" s="173"/>
      <c r="QDO48" s="173"/>
      <c r="QDP48" s="173"/>
      <c r="QDQ48" s="173"/>
      <c r="QDR48" s="173"/>
      <c r="QDS48" s="173"/>
      <c r="QDT48" s="173"/>
      <c r="QDU48" s="173"/>
      <c r="QDV48" s="173"/>
      <c r="QDW48" s="173"/>
      <c r="QDX48" s="173"/>
      <c r="QDY48" s="173"/>
      <c r="QDZ48" s="173"/>
      <c r="QEA48" s="173"/>
      <c r="QEB48" s="173"/>
      <c r="QEC48" s="173"/>
      <c r="QED48" s="173"/>
      <c r="QEE48" s="173"/>
      <c r="QEF48" s="173"/>
      <c r="QEG48" s="173"/>
      <c r="QEH48" s="173"/>
      <c r="QEI48" s="173"/>
      <c r="QEJ48" s="173"/>
      <c r="QEK48" s="173"/>
      <c r="QEL48" s="173"/>
      <c r="QEM48" s="173"/>
      <c r="QEN48" s="173"/>
      <c r="QEO48" s="173"/>
      <c r="QEP48" s="173"/>
      <c r="QEQ48" s="173"/>
      <c r="QER48" s="173"/>
      <c r="QES48" s="173"/>
      <c r="QET48" s="173"/>
      <c r="QEU48" s="173"/>
      <c r="QEV48" s="173"/>
      <c r="QEW48" s="173"/>
      <c r="QEX48" s="173"/>
      <c r="QEY48" s="173"/>
      <c r="QEZ48" s="173"/>
      <c r="QFA48" s="173"/>
      <c r="QFB48" s="173"/>
      <c r="QFC48" s="173"/>
      <c r="QFD48" s="173"/>
      <c r="QFE48" s="173"/>
      <c r="QFF48" s="173"/>
      <c r="QFG48" s="173"/>
      <c r="QFH48" s="173"/>
      <c r="QFI48" s="173"/>
      <c r="QFJ48" s="173"/>
      <c r="QFK48" s="173"/>
      <c r="QFL48" s="173"/>
      <c r="QFM48" s="173"/>
      <c r="QFN48" s="173"/>
      <c r="QFO48" s="173"/>
      <c r="QFP48" s="173"/>
      <c r="QFQ48" s="173"/>
      <c r="QFR48" s="173"/>
      <c r="QFS48" s="173"/>
      <c r="QFT48" s="173"/>
      <c r="QFU48" s="173"/>
      <c r="QFV48" s="173"/>
      <c r="QFW48" s="173"/>
      <c r="QFX48" s="173"/>
      <c r="QFY48" s="173"/>
      <c r="QFZ48" s="173"/>
      <c r="QGA48" s="173"/>
      <c r="QGB48" s="173"/>
      <c r="QGC48" s="173"/>
      <c r="QGD48" s="173"/>
      <c r="QGE48" s="173"/>
      <c r="QGF48" s="173"/>
      <c r="QGG48" s="173"/>
      <c r="QGH48" s="173"/>
      <c r="QGI48" s="173"/>
      <c r="QGJ48" s="173"/>
      <c r="QGK48" s="173"/>
      <c r="QGL48" s="173"/>
      <c r="QGM48" s="173"/>
      <c r="QGN48" s="173"/>
      <c r="QGO48" s="173"/>
      <c r="QGP48" s="173"/>
      <c r="QGQ48" s="173"/>
      <c r="QGR48" s="173"/>
      <c r="QGS48" s="173"/>
      <c r="QGT48" s="173"/>
      <c r="QGU48" s="173"/>
      <c r="QGV48" s="173"/>
      <c r="QGW48" s="173"/>
      <c r="QGX48" s="173"/>
      <c r="QGY48" s="173"/>
      <c r="QGZ48" s="173"/>
      <c r="QHA48" s="173"/>
      <c r="QHB48" s="173"/>
      <c r="QHC48" s="173"/>
      <c r="QHD48" s="173"/>
      <c r="QHE48" s="173"/>
      <c r="QHF48" s="173"/>
      <c r="QHG48" s="173"/>
      <c r="QHH48" s="173"/>
      <c r="QHI48" s="173"/>
      <c r="QHJ48" s="173"/>
      <c r="QHK48" s="173"/>
      <c r="QHL48" s="173"/>
      <c r="QHM48" s="173"/>
      <c r="QHN48" s="173"/>
      <c r="QHO48" s="173"/>
      <c r="QHP48" s="173"/>
      <c r="QHQ48" s="173"/>
      <c r="QHR48" s="173"/>
      <c r="QHS48" s="173"/>
      <c r="QHT48" s="173"/>
      <c r="QHU48" s="173"/>
      <c r="QHV48" s="173"/>
      <c r="QHW48" s="173"/>
      <c r="QHX48" s="173"/>
      <c r="QHY48" s="173"/>
      <c r="QHZ48" s="173"/>
      <c r="QIA48" s="173"/>
      <c r="QIB48" s="173"/>
      <c r="QIC48" s="173"/>
      <c r="QID48" s="173"/>
      <c r="QIE48" s="173"/>
      <c r="QIF48" s="173"/>
      <c r="QIG48" s="173"/>
      <c r="QIH48" s="173"/>
      <c r="QII48" s="173"/>
      <c r="QIJ48" s="173"/>
      <c r="QIK48" s="173"/>
      <c r="QIL48" s="173"/>
      <c r="QIM48" s="173"/>
      <c r="QIN48" s="173"/>
      <c r="QIO48" s="173"/>
      <c r="QIP48" s="173"/>
      <c r="QIQ48" s="173"/>
      <c r="QIR48" s="173"/>
      <c r="QIS48" s="173"/>
      <c r="QIT48" s="173"/>
      <c r="QIU48" s="173"/>
      <c r="QIV48" s="173"/>
      <c r="QIW48" s="173"/>
      <c r="QIX48" s="173"/>
      <c r="QIY48" s="173"/>
      <c r="QIZ48" s="173"/>
      <c r="QJA48" s="173"/>
      <c r="QJB48" s="173"/>
      <c r="QJC48" s="173"/>
      <c r="QJD48" s="173"/>
      <c r="QJE48" s="173"/>
      <c r="QJF48" s="173"/>
      <c r="QJG48" s="173"/>
      <c r="QJH48" s="173"/>
      <c r="QJI48" s="173"/>
      <c r="QJJ48" s="173"/>
      <c r="QJK48" s="173"/>
      <c r="QJL48" s="173"/>
      <c r="QJM48" s="173"/>
      <c r="QJN48" s="173"/>
      <c r="QJO48" s="173"/>
      <c r="QJP48" s="173"/>
      <c r="QJQ48" s="173"/>
      <c r="QJR48" s="173"/>
      <c r="QJS48" s="173"/>
      <c r="QJT48" s="173"/>
      <c r="QJU48" s="173"/>
      <c r="QJV48" s="173"/>
      <c r="QJW48" s="173"/>
      <c r="QJX48" s="173"/>
      <c r="QJY48" s="173"/>
      <c r="QJZ48" s="173"/>
      <c r="QKA48" s="173"/>
      <c r="QKB48" s="173"/>
      <c r="QKC48" s="173"/>
      <c r="QKD48" s="173"/>
      <c r="QKE48" s="173"/>
      <c r="QKF48" s="173"/>
      <c r="QKG48" s="173"/>
      <c r="QKH48" s="173"/>
      <c r="QKI48" s="173"/>
      <c r="QKJ48" s="173"/>
      <c r="QKK48" s="173"/>
      <c r="QKL48" s="173"/>
      <c r="QKM48" s="173"/>
      <c r="QKN48" s="173"/>
      <c r="QKO48" s="173"/>
      <c r="QKP48" s="173"/>
      <c r="QKQ48" s="173"/>
      <c r="QKR48" s="173"/>
      <c r="QKS48" s="173"/>
      <c r="QKT48" s="173"/>
      <c r="QKU48" s="173"/>
      <c r="QKV48" s="173"/>
      <c r="QKW48" s="173"/>
      <c r="QKX48" s="173"/>
      <c r="QKY48" s="173"/>
      <c r="QKZ48" s="173"/>
      <c r="QLA48" s="173"/>
      <c r="QLB48" s="173"/>
      <c r="QLC48" s="173"/>
      <c r="QLD48" s="173"/>
      <c r="QLE48" s="173"/>
      <c r="QLF48" s="173"/>
      <c r="QLG48" s="173"/>
      <c r="QLH48" s="173"/>
      <c r="QLI48" s="173"/>
      <c r="QLJ48" s="173"/>
      <c r="QLK48" s="173"/>
      <c r="QLL48" s="173"/>
      <c r="QLM48" s="173"/>
      <c r="QLN48" s="173"/>
      <c r="QLO48" s="173"/>
      <c r="QLP48" s="173"/>
      <c r="QLQ48" s="173"/>
      <c r="QLR48" s="173"/>
      <c r="QLS48" s="173"/>
      <c r="QLT48" s="173"/>
      <c r="QLU48" s="173"/>
      <c r="QLV48" s="173"/>
      <c r="QLW48" s="173"/>
      <c r="QLX48" s="173"/>
      <c r="QLY48" s="173"/>
      <c r="QLZ48" s="173"/>
      <c r="QMA48" s="173"/>
      <c r="QMB48" s="173"/>
      <c r="QMC48" s="173"/>
      <c r="QMD48" s="173"/>
      <c r="QME48" s="173"/>
      <c r="QMF48" s="173"/>
      <c r="QMG48" s="173"/>
      <c r="QMH48" s="173"/>
      <c r="QMI48" s="173"/>
      <c r="QMJ48" s="173"/>
      <c r="QMK48" s="173"/>
      <c r="QML48" s="173"/>
      <c r="QMM48" s="173"/>
      <c r="QMN48" s="173"/>
      <c r="QMO48" s="173"/>
      <c r="QMP48" s="173"/>
      <c r="QMQ48" s="173"/>
      <c r="QMR48" s="173"/>
      <c r="QMS48" s="173"/>
      <c r="QMT48" s="173"/>
      <c r="QMU48" s="173"/>
      <c r="QMV48" s="173"/>
      <c r="QMW48" s="173"/>
      <c r="QMX48" s="173"/>
      <c r="QMY48" s="173"/>
      <c r="QMZ48" s="173"/>
      <c r="QNA48" s="173"/>
      <c r="QNB48" s="173"/>
      <c r="QNC48" s="173"/>
      <c r="QND48" s="173"/>
      <c r="QNE48" s="173"/>
      <c r="QNF48" s="173"/>
      <c r="QNG48" s="173"/>
      <c r="QNH48" s="173"/>
      <c r="QNI48" s="173"/>
      <c r="QNJ48" s="173"/>
      <c r="QNK48" s="173"/>
      <c r="QNL48" s="173"/>
      <c r="QNM48" s="173"/>
      <c r="QNN48" s="173"/>
      <c r="QNO48" s="173"/>
      <c r="QNP48" s="173"/>
      <c r="QNQ48" s="173"/>
      <c r="QNR48" s="173"/>
      <c r="QNS48" s="173"/>
      <c r="QNT48" s="173"/>
      <c r="QNU48" s="173"/>
      <c r="QNV48" s="173"/>
      <c r="QNW48" s="173"/>
      <c r="QNX48" s="173"/>
      <c r="QNY48" s="173"/>
      <c r="QNZ48" s="173"/>
      <c r="QOA48" s="173"/>
      <c r="QOB48" s="173"/>
      <c r="QOC48" s="173"/>
      <c r="QOD48" s="173"/>
      <c r="QOE48" s="173"/>
      <c r="QOF48" s="173"/>
      <c r="QOG48" s="173"/>
      <c r="QOH48" s="173"/>
      <c r="QOI48" s="173"/>
      <c r="QOJ48" s="173"/>
      <c r="QOK48" s="173"/>
      <c r="QOL48" s="173"/>
      <c r="QOM48" s="173"/>
      <c r="QON48" s="173"/>
      <c r="QOO48" s="173"/>
      <c r="QOP48" s="173"/>
      <c r="QOQ48" s="173"/>
      <c r="QOR48" s="173"/>
      <c r="QOS48" s="173"/>
      <c r="QOT48" s="173"/>
      <c r="QOU48" s="173"/>
      <c r="QOV48" s="173"/>
      <c r="QOW48" s="173"/>
      <c r="QOX48" s="173"/>
      <c r="QOY48" s="173"/>
      <c r="QOZ48" s="173"/>
      <c r="QPA48" s="173"/>
      <c r="QPB48" s="173"/>
      <c r="QPC48" s="173"/>
      <c r="QPD48" s="173"/>
      <c r="QPE48" s="173"/>
      <c r="QPF48" s="173"/>
      <c r="QPG48" s="173"/>
      <c r="QPH48" s="173"/>
      <c r="QPI48" s="173"/>
      <c r="QPJ48" s="173"/>
      <c r="QPK48" s="173"/>
      <c r="QPL48" s="173"/>
      <c r="QPM48" s="173"/>
      <c r="QPN48" s="173"/>
      <c r="QPO48" s="173"/>
      <c r="QPP48" s="173"/>
      <c r="QPQ48" s="173"/>
      <c r="QPR48" s="173"/>
      <c r="QPS48" s="173"/>
      <c r="QPT48" s="173"/>
      <c r="QPU48" s="173"/>
      <c r="QPV48" s="173"/>
      <c r="QPW48" s="173"/>
      <c r="QPX48" s="173"/>
      <c r="QPY48" s="173"/>
      <c r="QPZ48" s="173"/>
      <c r="QQA48" s="173"/>
      <c r="QQB48" s="173"/>
      <c r="QQC48" s="173"/>
      <c r="QQD48" s="173"/>
      <c r="QQE48" s="173"/>
      <c r="QQF48" s="173"/>
      <c r="QQG48" s="173"/>
      <c r="QQH48" s="173"/>
      <c r="QQI48" s="173"/>
      <c r="QQJ48" s="173"/>
      <c r="QQK48" s="173"/>
      <c r="QQL48" s="173"/>
      <c r="QQM48" s="173"/>
      <c r="QQN48" s="173"/>
      <c r="QQO48" s="173"/>
      <c r="QQP48" s="173"/>
      <c r="QQQ48" s="173"/>
      <c r="QQR48" s="173"/>
      <c r="QQS48" s="173"/>
      <c r="QQT48" s="173"/>
      <c r="QQU48" s="173"/>
      <c r="QQV48" s="173"/>
      <c r="QQW48" s="173"/>
      <c r="QQX48" s="173"/>
      <c r="QQY48" s="173"/>
      <c r="QQZ48" s="173"/>
      <c r="QRA48" s="173"/>
      <c r="QRB48" s="173"/>
      <c r="QRC48" s="173"/>
      <c r="QRD48" s="173"/>
      <c r="QRE48" s="173"/>
      <c r="QRF48" s="173"/>
      <c r="QRG48" s="173"/>
      <c r="QRH48" s="173"/>
      <c r="QRI48" s="173"/>
      <c r="QRJ48" s="173"/>
      <c r="QRK48" s="173"/>
      <c r="QRL48" s="173"/>
      <c r="QRM48" s="173"/>
      <c r="QRN48" s="173"/>
      <c r="QRO48" s="173"/>
      <c r="QRP48" s="173"/>
      <c r="QRQ48" s="173"/>
      <c r="QRR48" s="173"/>
      <c r="QRS48" s="173"/>
      <c r="QRT48" s="173"/>
      <c r="QRU48" s="173"/>
      <c r="QRV48" s="173"/>
      <c r="QRW48" s="173"/>
      <c r="QRX48" s="173"/>
      <c r="QRY48" s="173"/>
      <c r="QRZ48" s="173"/>
      <c r="QSA48" s="173"/>
      <c r="QSB48" s="173"/>
      <c r="QSC48" s="173"/>
      <c r="QSD48" s="173"/>
      <c r="QSE48" s="173"/>
      <c r="QSF48" s="173"/>
      <c r="QSG48" s="173"/>
      <c r="QSH48" s="173"/>
      <c r="QSI48" s="173"/>
      <c r="QSJ48" s="173"/>
      <c r="QSK48" s="173"/>
      <c r="QSL48" s="173"/>
      <c r="QSM48" s="173"/>
      <c r="QSN48" s="173"/>
      <c r="QSO48" s="173"/>
      <c r="QSP48" s="173"/>
      <c r="QSQ48" s="173"/>
      <c r="QSR48" s="173"/>
      <c r="QSS48" s="173"/>
      <c r="QST48" s="173"/>
      <c r="QSU48" s="173"/>
      <c r="QSV48" s="173"/>
      <c r="QSW48" s="173"/>
      <c r="QSX48" s="173"/>
      <c r="QSY48" s="173"/>
      <c r="QSZ48" s="173"/>
      <c r="QTA48" s="173"/>
      <c r="QTB48" s="173"/>
      <c r="QTC48" s="173"/>
      <c r="QTD48" s="173"/>
      <c r="QTE48" s="173"/>
      <c r="QTF48" s="173"/>
      <c r="QTG48" s="173"/>
      <c r="QTH48" s="173"/>
      <c r="QTI48" s="173"/>
      <c r="QTJ48" s="173"/>
      <c r="QTK48" s="173"/>
      <c r="QTL48" s="173"/>
      <c r="QTM48" s="173"/>
      <c r="QTN48" s="173"/>
      <c r="QTO48" s="173"/>
      <c r="QTP48" s="173"/>
      <c r="QTQ48" s="173"/>
      <c r="QTR48" s="173"/>
      <c r="QTS48" s="173"/>
      <c r="QTT48" s="173"/>
      <c r="QTU48" s="173"/>
      <c r="QTV48" s="173"/>
      <c r="QTW48" s="173"/>
      <c r="QTX48" s="173"/>
      <c r="QTY48" s="173"/>
      <c r="QTZ48" s="173"/>
      <c r="QUA48" s="173"/>
      <c r="QUB48" s="173"/>
      <c r="QUC48" s="173"/>
      <c r="QUD48" s="173"/>
      <c r="QUE48" s="173"/>
      <c r="QUF48" s="173"/>
      <c r="QUG48" s="173"/>
      <c r="QUH48" s="173"/>
      <c r="QUI48" s="173"/>
      <c r="QUJ48" s="173"/>
      <c r="QUK48" s="173"/>
      <c r="QUL48" s="173"/>
      <c r="QUM48" s="173"/>
      <c r="QUN48" s="173"/>
      <c r="QUO48" s="173"/>
      <c r="QUP48" s="173"/>
      <c r="QUQ48" s="173"/>
      <c r="QUR48" s="173"/>
      <c r="QUS48" s="173"/>
      <c r="QUT48" s="173"/>
      <c r="QUU48" s="173"/>
      <c r="QUV48" s="173"/>
      <c r="QUW48" s="173"/>
      <c r="QUX48" s="173"/>
      <c r="QUY48" s="173"/>
      <c r="QUZ48" s="173"/>
      <c r="QVA48" s="173"/>
      <c r="QVB48" s="173"/>
      <c r="QVC48" s="173"/>
      <c r="QVD48" s="173"/>
      <c r="QVE48" s="173"/>
      <c r="QVF48" s="173"/>
      <c r="QVG48" s="173"/>
      <c r="QVH48" s="173"/>
      <c r="QVI48" s="173"/>
      <c r="QVJ48" s="173"/>
      <c r="QVK48" s="173"/>
      <c r="QVL48" s="173"/>
      <c r="QVM48" s="173"/>
      <c r="QVN48" s="173"/>
      <c r="QVO48" s="173"/>
      <c r="QVP48" s="173"/>
      <c r="QVQ48" s="173"/>
      <c r="QVR48" s="173"/>
      <c r="QVS48" s="173"/>
      <c r="QVT48" s="173"/>
      <c r="QVU48" s="173"/>
      <c r="QVV48" s="173"/>
      <c r="QVW48" s="173"/>
      <c r="QVX48" s="173"/>
      <c r="QVY48" s="173"/>
      <c r="QVZ48" s="173"/>
      <c r="QWA48" s="173"/>
      <c r="QWB48" s="173"/>
      <c r="QWC48" s="173"/>
      <c r="QWD48" s="173"/>
      <c r="QWE48" s="173"/>
      <c r="QWF48" s="173"/>
      <c r="QWG48" s="173"/>
      <c r="QWH48" s="173"/>
      <c r="QWI48" s="173"/>
      <c r="QWJ48" s="173"/>
      <c r="QWK48" s="173"/>
      <c r="QWL48" s="173"/>
      <c r="QWM48" s="173"/>
      <c r="QWN48" s="173"/>
      <c r="QWO48" s="173"/>
      <c r="QWP48" s="173"/>
      <c r="QWQ48" s="173"/>
      <c r="QWR48" s="173"/>
      <c r="QWS48" s="173"/>
      <c r="QWT48" s="173"/>
      <c r="QWU48" s="173"/>
      <c r="QWV48" s="173"/>
      <c r="QWW48" s="173"/>
      <c r="QWX48" s="173"/>
      <c r="QWY48" s="173"/>
      <c r="QWZ48" s="173"/>
      <c r="QXA48" s="173"/>
      <c r="QXB48" s="173"/>
      <c r="QXC48" s="173"/>
      <c r="QXD48" s="173"/>
      <c r="QXE48" s="173"/>
      <c r="QXF48" s="173"/>
      <c r="QXG48" s="173"/>
      <c r="QXH48" s="173"/>
      <c r="QXI48" s="173"/>
      <c r="QXJ48" s="173"/>
      <c r="QXK48" s="173"/>
      <c r="QXL48" s="173"/>
      <c r="QXM48" s="173"/>
      <c r="QXN48" s="173"/>
      <c r="QXO48" s="173"/>
      <c r="QXP48" s="173"/>
      <c r="QXQ48" s="173"/>
      <c r="QXR48" s="173"/>
      <c r="QXS48" s="173"/>
      <c r="QXT48" s="173"/>
      <c r="QXU48" s="173"/>
      <c r="QXV48" s="173"/>
      <c r="QXW48" s="173"/>
      <c r="QXX48" s="173"/>
      <c r="QXY48" s="173"/>
      <c r="QXZ48" s="173"/>
      <c r="QYA48" s="173"/>
      <c r="QYB48" s="173"/>
      <c r="QYC48" s="173"/>
      <c r="QYD48" s="173"/>
      <c r="QYE48" s="173"/>
      <c r="QYF48" s="173"/>
      <c r="QYG48" s="173"/>
      <c r="QYH48" s="173"/>
      <c r="QYI48" s="173"/>
      <c r="QYJ48" s="173"/>
      <c r="QYK48" s="173"/>
      <c r="QYL48" s="173"/>
      <c r="QYM48" s="173"/>
      <c r="QYN48" s="173"/>
      <c r="QYO48" s="173"/>
      <c r="QYP48" s="173"/>
      <c r="QYQ48" s="173"/>
      <c r="QYR48" s="173"/>
      <c r="QYS48" s="173"/>
      <c r="QYT48" s="173"/>
      <c r="QYU48" s="173"/>
      <c r="QYV48" s="173"/>
      <c r="QYW48" s="173"/>
      <c r="QYX48" s="173"/>
      <c r="QYY48" s="173"/>
      <c r="QYZ48" s="173"/>
      <c r="QZA48" s="173"/>
      <c r="QZB48" s="173"/>
      <c r="QZC48" s="173"/>
      <c r="QZD48" s="173"/>
      <c r="QZE48" s="173"/>
      <c r="QZF48" s="173"/>
      <c r="QZG48" s="173"/>
      <c r="QZH48" s="173"/>
      <c r="QZI48" s="173"/>
      <c r="QZJ48" s="173"/>
      <c r="QZK48" s="173"/>
      <c r="QZL48" s="173"/>
      <c r="QZM48" s="173"/>
      <c r="QZN48" s="173"/>
      <c r="QZO48" s="173"/>
      <c r="QZP48" s="173"/>
      <c r="QZQ48" s="173"/>
      <c r="QZR48" s="173"/>
      <c r="QZS48" s="173"/>
      <c r="QZT48" s="173"/>
      <c r="QZU48" s="173"/>
      <c r="QZV48" s="173"/>
      <c r="QZW48" s="173"/>
      <c r="QZX48" s="173"/>
      <c r="QZY48" s="173"/>
      <c r="QZZ48" s="173"/>
      <c r="RAA48" s="173"/>
      <c r="RAB48" s="173"/>
      <c r="RAC48" s="173"/>
      <c r="RAD48" s="173"/>
      <c r="RAE48" s="173"/>
      <c r="RAF48" s="173"/>
      <c r="RAG48" s="173"/>
      <c r="RAH48" s="173"/>
      <c r="RAI48" s="173"/>
      <c r="RAJ48" s="173"/>
      <c r="RAK48" s="173"/>
      <c r="RAL48" s="173"/>
      <c r="RAM48" s="173"/>
      <c r="RAN48" s="173"/>
      <c r="RAO48" s="173"/>
      <c r="RAP48" s="173"/>
      <c r="RAQ48" s="173"/>
      <c r="RAR48" s="173"/>
      <c r="RAS48" s="173"/>
      <c r="RAT48" s="173"/>
      <c r="RAU48" s="173"/>
      <c r="RAV48" s="173"/>
      <c r="RAW48" s="173"/>
      <c r="RAX48" s="173"/>
      <c r="RAY48" s="173"/>
      <c r="RAZ48" s="173"/>
      <c r="RBA48" s="173"/>
      <c r="RBB48" s="173"/>
      <c r="RBC48" s="173"/>
      <c r="RBD48" s="173"/>
      <c r="RBE48" s="173"/>
      <c r="RBF48" s="173"/>
      <c r="RBG48" s="173"/>
      <c r="RBH48" s="173"/>
      <c r="RBI48" s="173"/>
      <c r="RBJ48" s="173"/>
      <c r="RBK48" s="173"/>
      <c r="RBL48" s="173"/>
      <c r="RBM48" s="173"/>
      <c r="RBN48" s="173"/>
      <c r="RBO48" s="173"/>
      <c r="RBP48" s="173"/>
      <c r="RBQ48" s="173"/>
      <c r="RBR48" s="173"/>
      <c r="RBS48" s="173"/>
      <c r="RBT48" s="173"/>
      <c r="RBU48" s="173"/>
      <c r="RBV48" s="173"/>
      <c r="RBW48" s="173"/>
      <c r="RBX48" s="173"/>
      <c r="RBY48" s="173"/>
      <c r="RBZ48" s="173"/>
      <c r="RCA48" s="173"/>
      <c r="RCB48" s="173"/>
      <c r="RCC48" s="173"/>
      <c r="RCD48" s="173"/>
      <c r="RCE48" s="173"/>
      <c r="RCF48" s="173"/>
      <c r="RCG48" s="173"/>
      <c r="RCH48" s="173"/>
      <c r="RCI48" s="173"/>
      <c r="RCJ48" s="173"/>
      <c r="RCK48" s="173"/>
      <c r="RCL48" s="173"/>
      <c r="RCM48" s="173"/>
      <c r="RCN48" s="173"/>
      <c r="RCO48" s="173"/>
      <c r="RCP48" s="173"/>
      <c r="RCQ48" s="173"/>
      <c r="RCR48" s="173"/>
      <c r="RCS48" s="173"/>
      <c r="RCT48" s="173"/>
      <c r="RCU48" s="173"/>
      <c r="RCV48" s="173"/>
      <c r="RCW48" s="173"/>
      <c r="RCX48" s="173"/>
      <c r="RCY48" s="173"/>
      <c r="RCZ48" s="173"/>
      <c r="RDA48" s="173"/>
      <c r="RDB48" s="173"/>
      <c r="RDC48" s="173"/>
      <c r="RDD48" s="173"/>
      <c r="RDE48" s="173"/>
      <c r="RDF48" s="173"/>
      <c r="RDG48" s="173"/>
      <c r="RDH48" s="173"/>
      <c r="RDI48" s="173"/>
      <c r="RDJ48" s="173"/>
      <c r="RDK48" s="173"/>
      <c r="RDL48" s="173"/>
      <c r="RDM48" s="173"/>
      <c r="RDN48" s="173"/>
      <c r="RDO48" s="173"/>
      <c r="RDP48" s="173"/>
      <c r="RDQ48" s="173"/>
      <c r="RDR48" s="173"/>
      <c r="RDS48" s="173"/>
      <c r="RDT48" s="173"/>
      <c r="RDU48" s="173"/>
      <c r="RDV48" s="173"/>
      <c r="RDW48" s="173"/>
      <c r="RDX48" s="173"/>
      <c r="RDY48" s="173"/>
      <c r="RDZ48" s="173"/>
      <c r="REA48" s="173"/>
      <c r="REB48" s="173"/>
      <c r="REC48" s="173"/>
      <c r="RED48" s="173"/>
      <c r="REE48" s="173"/>
      <c r="REF48" s="173"/>
      <c r="REG48" s="173"/>
      <c r="REH48" s="173"/>
      <c r="REI48" s="173"/>
      <c r="REJ48" s="173"/>
      <c r="REK48" s="173"/>
      <c r="REL48" s="173"/>
      <c r="REM48" s="173"/>
      <c r="REN48" s="173"/>
      <c r="REO48" s="173"/>
      <c r="REP48" s="173"/>
      <c r="REQ48" s="173"/>
      <c r="RER48" s="173"/>
      <c r="RES48" s="173"/>
      <c r="RET48" s="173"/>
      <c r="REU48" s="173"/>
      <c r="REV48" s="173"/>
      <c r="REW48" s="173"/>
      <c r="REX48" s="173"/>
      <c r="REY48" s="173"/>
      <c r="REZ48" s="173"/>
      <c r="RFA48" s="173"/>
      <c r="RFB48" s="173"/>
      <c r="RFC48" s="173"/>
      <c r="RFD48" s="173"/>
      <c r="RFE48" s="173"/>
      <c r="RFF48" s="173"/>
      <c r="RFG48" s="173"/>
      <c r="RFH48" s="173"/>
      <c r="RFI48" s="173"/>
      <c r="RFJ48" s="173"/>
      <c r="RFK48" s="173"/>
      <c r="RFL48" s="173"/>
      <c r="RFM48" s="173"/>
      <c r="RFN48" s="173"/>
      <c r="RFO48" s="173"/>
      <c r="RFP48" s="173"/>
      <c r="RFQ48" s="173"/>
      <c r="RFR48" s="173"/>
      <c r="RFS48" s="173"/>
      <c r="RFT48" s="173"/>
      <c r="RFU48" s="173"/>
      <c r="RFV48" s="173"/>
      <c r="RFW48" s="173"/>
      <c r="RFX48" s="173"/>
      <c r="RFY48" s="173"/>
      <c r="RFZ48" s="173"/>
      <c r="RGA48" s="173"/>
      <c r="RGB48" s="173"/>
      <c r="RGC48" s="173"/>
      <c r="RGD48" s="173"/>
      <c r="RGE48" s="173"/>
      <c r="RGF48" s="173"/>
      <c r="RGG48" s="173"/>
      <c r="RGH48" s="173"/>
      <c r="RGI48" s="173"/>
      <c r="RGJ48" s="173"/>
      <c r="RGK48" s="173"/>
      <c r="RGL48" s="173"/>
      <c r="RGM48" s="173"/>
      <c r="RGN48" s="173"/>
      <c r="RGO48" s="173"/>
      <c r="RGP48" s="173"/>
      <c r="RGQ48" s="173"/>
      <c r="RGR48" s="173"/>
      <c r="RGS48" s="173"/>
      <c r="RGT48" s="173"/>
      <c r="RGU48" s="173"/>
      <c r="RGV48" s="173"/>
      <c r="RGW48" s="173"/>
      <c r="RGX48" s="173"/>
      <c r="RGY48" s="173"/>
      <c r="RGZ48" s="173"/>
      <c r="RHA48" s="173"/>
      <c r="RHB48" s="173"/>
      <c r="RHC48" s="173"/>
      <c r="RHD48" s="173"/>
      <c r="RHE48" s="173"/>
      <c r="RHF48" s="173"/>
      <c r="RHG48" s="173"/>
      <c r="RHH48" s="173"/>
      <c r="RHI48" s="173"/>
      <c r="RHJ48" s="173"/>
      <c r="RHK48" s="173"/>
      <c r="RHL48" s="173"/>
      <c r="RHM48" s="173"/>
      <c r="RHN48" s="173"/>
      <c r="RHO48" s="173"/>
      <c r="RHP48" s="173"/>
      <c r="RHQ48" s="173"/>
      <c r="RHR48" s="173"/>
      <c r="RHS48" s="173"/>
      <c r="RHT48" s="173"/>
      <c r="RHU48" s="173"/>
      <c r="RHV48" s="173"/>
      <c r="RHW48" s="173"/>
      <c r="RHX48" s="173"/>
      <c r="RHY48" s="173"/>
      <c r="RHZ48" s="173"/>
      <c r="RIA48" s="173"/>
      <c r="RIB48" s="173"/>
      <c r="RIC48" s="173"/>
      <c r="RID48" s="173"/>
      <c r="RIE48" s="173"/>
      <c r="RIF48" s="173"/>
      <c r="RIG48" s="173"/>
      <c r="RIH48" s="173"/>
      <c r="RII48" s="173"/>
      <c r="RIJ48" s="173"/>
      <c r="RIK48" s="173"/>
      <c r="RIL48" s="173"/>
      <c r="RIM48" s="173"/>
      <c r="RIN48" s="173"/>
      <c r="RIO48" s="173"/>
      <c r="RIP48" s="173"/>
      <c r="RIQ48" s="173"/>
      <c r="RIR48" s="173"/>
      <c r="RIS48" s="173"/>
      <c r="RIT48" s="173"/>
      <c r="RIU48" s="173"/>
      <c r="RIV48" s="173"/>
      <c r="RIW48" s="173"/>
      <c r="RIX48" s="173"/>
      <c r="RIY48" s="173"/>
      <c r="RIZ48" s="173"/>
      <c r="RJA48" s="173"/>
      <c r="RJB48" s="173"/>
      <c r="RJC48" s="173"/>
      <c r="RJD48" s="173"/>
      <c r="RJE48" s="173"/>
      <c r="RJF48" s="173"/>
      <c r="RJG48" s="173"/>
      <c r="RJH48" s="173"/>
      <c r="RJI48" s="173"/>
      <c r="RJJ48" s="173"/>
      <c r="RJK48" s="173"/>
      <c r="RJL48" s="173"/>
      <c r="RJM48" s="173"/>
      <c r="RJN48" s="173"/>
      <c r="RJO48" s="173"/>
      <c r="RJP48" s="173"/>
      <c r="RJQ48" s="173"/>
      <c r="RJR48" s="173"/>
      <c r="RJS48" s="173"/>
      <c r="RJT48" s="173"/>
      <c r="RJU48" s="173"/>
      <c r="RJV48" s="173"/>
      <c r="RJW48" s="173"/>
      <c r="RJX48" s="173"/>
      <c r="RJY48" s="173"/>
      <c r="RJZ48" s="173"/>
      <c r="RKA48" s="173"/>
      <c r="RKB48" s="173"/>
      <c r="RKC48" s="173"/>
      <c r="RKD48" s="173"/>
      <c r="RKE48" s="173"/>
      <c r="RKF48" s="173"/>
      <c r="RKG48" s="173"/>
      <c r="RKH48" s="173"/>
      <c r="RKI48" s="173"/>
      <c r="RKJ48" s="173"/>
      <c r="RKK48" s="173"/>
      <c r="RKL48" s="173"/>
      <c r="RKM48" s="173"/>
      <c r="RKN48" s="173"/>
      <c r="RKO48" s="173"/>
      <c r="RKP48" s="173"/>
      <c r="RKQ48" s="173"/>
      <c r="RKR48" s="173"/>
      <c r="RKS48" s="173"/>
      <c r="RKT48" s="173"/>
      <c r="RKU48" s="173"/>
      <c r="RKV48" s="173"/>
      <c r="RKW48" s="173"/>
      <c r="RKX48" s="173"/>
      <c r="RKY48" s="173"/>
      <c r="RKZ48" s="173"/>
      <c r="RLA48" s="173"/>
      <c r="RLB48" s="173"/>
      <c r="RLC48" s="173"/>
      <c r="RLD48" s="173"/>
      <c r="RLE48" s="173"/>
      <c r="RLF48" s="173"/>
      <c r="RLG48" s="173"/>
      <c r="RLH48" s="173"/>
      <c r="RLI48" s="173"/>
      <c r="RLJ48" s="173"/>
      <c r="RLK48" s="173"/>
      <c r="RLL48" s="173"/>
      <c r="RLM48" s="173"/>
      <c r="RLN48" s="173"/>
      <c r="RLO48" s="173"/>
      <c r="RLP48" s="173"/>
      <c r="RLQ48" s="173"/>
      <c r="RLR48" s="173"/>
      <c r="RLS48" s="173"/>
      <c r="RLT48" s="173"/>
      <c r="RLU48" s="173"/>
      <c r="RLV48" s="173"/>
      <c r="RLW48" s="173"/>
      <c r="RLX48" s="173"/>
      <c r="RLY48" s="173"/>
      <c r="RLZ48" s="173"/>
      <c r="RMA48" s="173"/>
      <c r="RMB48" s="173"/>
      <c r="RMC48" s="173"/>
      <c r="RMD48" s="173"/>
      <c r="RME48" s="173"/>
      <c r="RMF48" s="173"/>
      <c r="RMG48" s="173"/>
      <c r="RMH48" s="173"/>
      <c r="RMI48" s="173"/>
      <c r="RMJ48" s="173"/>
      <c r="RMK48" s="173"/>
      <c r="RML48" s="173"/>
      <c r="RMM48" s="173"/>
      <c r="RMN48" s="173"/>
      <c r="RMO48" s="173"/>
      <c r="RMP48" s="173"/>
      <c r="RMQ48" s="173"/>
      <c r="RMR48" s="173"/>
      <c r="RMS48" s="173"/>
      <c r="RMT48" s="173"/>
      <c r="RMU48" s="173"/>
      <c r="RMV48" s="173"/>
      <c r="RMW48" s="173"/>
      <c r="RMX48" s="173"/>
      <c r="RMY48" s="173"/>
      <c r="RMZ48" s="173"/>
      <c r="RNA48" s="173"/>
      <c r="RNB48" s="173"/>
      <c r="RNC48" s="173"/>
      <c r="RND48" s="173"/>
      <c r="RNE48" s="173"/>
      <c r="RNF48" s="173"/>
      <c r="RNG48" s="173"/>
      <c r="RNH48" s="173"/>
      <c r="RNI48" s="173"/>
      <c r="RNJ48" s="173"/>
      <c r="RNK48" s="173"/>
      <c r="RNL48" s="173"/>
      <c r="RNM48" s="173"/>
      <c r="RNN48" s="173"/>
      <c r="RNO48" s="173"/>
      <c r="RNP48" s="173"/>
      <c r="RNQ48" s="173"/>
      <c r="RNR48" s="173"/>
      <c r="RNS48" s="173"/>
      <c r="RNT48" s="173"/>
      <c r="RNU48" s="173"/>
      <c r="RNV48" s="173"/>
      <c r="RNW48" s="173"/>
      <c r="RNX48" s="173"/>
      <c r="RNY48" s="173"/>
      <c r="RNZ48" s="173"/>
      <c r="ROA48" s="173"/>
      <c r="ROB48" s="173"/>
      <c r="ROC48" s="173"/>
      <c r="ROD48" s="173"/>
      <c r="ROE48" s="173"/>
      <c r="ROF48" s="173"/>
      <c r="ROG48" s="173"/>
      <c r="ROH48" s="173"/>
      <c r="ROI48" s="173"/>
      <c r="ROJ48" s="173"/>
      <c r="ROK48" s="173"/>
      <c r="ROL48" s="173"/>
      <c r="ROM48" s="173"/>
      <c r="RON48" s="173"/>
      <c r="ROO48" s="173"/>
      <c r="ROP48" s="173"/>
      <c r="ROQ48" s="173"/>
      <c r="ROR48" s="173"/>
      <c r="ROS48" s="173"/>
      <c r="ROT48" s="173"/>
      <c r="ROU48" s="173"/>
      <c r="ROV48" s="173"/>
      <c r="ROW48" s="173"/>
      <c r="ROX48" s="173"/>
      <c r="ROY48" s="173"/>
      <c r="ROZ48" s="173"/>
      <c r="RPA48" s="173"/>
      <c r="RPB48" s="173"/>
      <c r="RPC48" s="173"/>
      <c r="RPD48" s="173"/>
      <c r="RPE48" s="173"/>
      <c r="RPF48" s="173"/>
      <c r="RPG48" s="173"/>
      <c r="RPH48" s="173"/>
      <c r="RPI48" s="173"/>
      <c r="RPJ48" s="173"/>
      <c r="RPK48" s="173"/>
      <c r="RPL48" s="173"/>
      <c r="RPM48" s="173"/>
      <c r="RPN48" s="173"/>
      <c r="RPO48" s="173"/>
      <c r="RPP48" s="173"/>
      <c r="RPQ48" s="173"/>
      <c r="RPR48" s="173"/>
      <c r="RPS48" s="173"/>
      <c r="RPT48" s="173"/>
      <c r="RPU48" s="173"/>
      <c r="RPV48" s="173"/>
      <c r="RPW48" s="173"/>
      <c r="RPX48" s="173"/>
      <c r="RPY48" s="173"/>
      <c r="RPZ48" s="173"/>
      <c r="RQA48" s="173"/>
      <c r="RQB48" s="173"/>
      <c r="RQC48" s="173"/>
      <c r="RQD48" s="173"/>
      <c r="RQE48" s="173"/>
      <c r="RQF48" s="173"/>
      <c r="RQG48" s="173"/>
      <c r="RQH48" s="173"/>
      <c r="RQI48" s="173"/>
      <c r="RQJ48" s="173"/>
      <c r="RQK48" s="173"/>
      <c r="RQL48" s="173"/>
      <c r="RQM48" s="173"/>
      <c r="RQN48" s="173"/>
      <c r="RQO48" s="173"/>
      <c r="RQP48" s="173"/>
      <c r="RQQ48" s="173"/>
      <c r="RQR48" s="173"/>
      <c r="RQS48" s="173"/>
      <c r="RQT48" s="173"/>
      <c r="RQU48" s="173"/>
      <c r="RQV48" s="173"/>
      <c r="RQW48" s="173"/>
      <c r="RQX48" s="173"/>
      <c r="RQY48" s="173"/>
      <c r="RQZ48" s="173"/>
      <c r="RRA48" s="173"/>
      <c r="RRB48" s="173"/>
      <c r="RRC48" s="173"/>
      <c r="RRD48" s="173"/>
      <c r="RRE48" s="173"/>
      <c r="RRF48" s="173"/>
      <c r="RRG48" s="173"/>
      <c r="RRH48" s="173"/>
      <c r="RRI48" s="173"/>
      <c r="RRJ48" s="173"/>
      <c r="RRK48" s="173"/>
      <c r="RRL48" s="173"/>
      <c r="RRM48" s="173"/>
      <c r="RRN48" s="173"/>
      <c r="RRO48" s="173"/>
      <c r="RRP48" s="173"/>
      <c r="RRQ48" s="173"/>
      <c r="RRR48" s="173"/>
      <c r="RRS48" s="173"/>
      <c r="RRT48" s="173"/>
      <c r="RRU48" s="173"/>
      <c r="RRV48" s="173"/>
      <c r="RRW48" s="173"/>
      <c r="RRX48" s="173"/>
      <c r="RRY48" s="173"/>
      <c r="RRZ48" s="173"/>
      <c r="RSA48" s="173"/>
      <c r="RSB48" s="173"/>
      <c r="RSC48" s="173"/>
      <c r="RSD48" s="173"/>
      <c r="RSE48" s="173"/>
      <c r="RSF48" s="173"/>
      <c r="RSG48" s="173"/>
      <c r="RSH48" s="173"/>
      <c r="RSI48" s="173"/>
      <c r="RSJ48" s="173"/>
      <c r="RSK48" s="173"/>
      <c r="RSL48" s="173"/>
      <c r="RSM48" s="173"/>
      <c r="RSN48" s="173"/>
      <c r="RSO48" s="173"/>
      <c r="RSP48" s="173"/>
      <c r="RSQ48" s="173"/>
      <c r="RSR48" s="173"/>
      <c r="RSS48" s="173"/>
      <c r="RST48" s="173"/>
      <c r="RSU48" s="173"/>
      <c r="RSV48" s="173"/>
      <c r="RSW48" s="173"/>
      <c r="RSX48" s="173"/>
      <c r="RSY48" s="173"/>
      <c r="RSZ48" s="173"/>
      <c r="RTA48" s="173"/>
      <c r="RTB48" s="173"/>
      <c r="RTC48" s="173"/>
      <c r="RTD48" s="173"/>
      <c r="RTE48" s="173"/>
      <c r="RTF48" s="173"/>
      <c r="RTG48" s="173"/>
      <c r="RTH48" s="173"/>
      <c r="RTI48" s="173"/>
      <c r="RTJ48" s="173"/>
      <c r="RTK48" s="173"/>
      <c r="RTL48" s="173"/>
      <c r="RTM48" s="173"/>
      <c r="RTN48" s="173"/>
      <c r="RTO48" s="173"/>
      <c r="RTP48" s="173"/>
      <c r="RTQ48" s="173"/>
      <c r="RTR48" s="173"/>
      <c r="RTS48" s="173"/>
      <c r="RTT48" s="173"/>
      <c r="RTU48" s="173"/>
      <c r="RTV48" s="173"/>
      <c r="RTW48" s="173"/>
      <c r="RTX48" s="173"/>
      <c r="RTY48" s="173"/>
      <c r="RTZ48" s="173"/>
      <c r="RUA48" s="173"/>
      <c r="RUB48" s="173"/>
      <c r="RUC48" s="173"/>
      <c r="RUD48" s="173"/>
      <c r="RUE48" s="173"/>
      <c r="RUF48" s="173"/>
      <c r="RUG48" s="173"/>
      <c r="RUH48" s="173"/>
      <c r="RUI48" s="173"/>
      <c r="RUJ48" s="173"/>
      <c r="RUK48" s="173"/>
      <c r="RUL48" s="173"/>
      <c r="RUM48" s="173"/>
      <c r="RUN48" s="173"/>
      <c r="RUO48" s="173"/>
      <c r="RUP48" s="173"/>
      <c r="RUQ48" s="173"/>
      <c r="RUR48" s="173"/>
      <c r="RUS48" s="173"/>
      <c r="RUT48" s="173"/>
      <c r="RUU48" s="173"/>
      <c r="RUV48" s="173"/>
      <c r="RUW48" s="173"/>
      <c r="RUX48" s="173"/>
      <c r="RUY48" s="173"/>
      <c r="RUZ48" s="173"/>
      <c r="RVA48" s="173"/>
      <c r="RVB48" s="173"/>
      <c r="RVC48" s="173"/>
      <c r="RVD48" s="173"/>
      <c r="RVE48" s="173"/>
      <c r="RVF48" s="173"/>
      <c r="RVG48" s="173"/>
      <c r="RVH48" s="173"/>
      <c r="RVI48" s="173"/>
      <c r="RVJ48" s="173"/>
      <c r="RVK48" s="173"/>
      <c r="RVL48" s="173"/>
      <c r="RVM48" s="173"/>
      <c r="RVN48" s="173"/>
      <c r="RVO48" s="173"/>
      <c r="RVP48" s="173"/>
      <c r="RVQ48" s="173"/>
      <c r="RVR48" s="173"/>
      <c r="RVS48" s="173"/>
      <c r="RVT48" s="173"/>
      <c r="RVU48" s="173"/>
      <c r="RVV48" s="173"/>
      <c r="RVW48" s="173"/>
      <c r="RVX48" s="173"/>
      <c r="RVY48" s="173"/>
      <c r="RVZ48" s="173"/>
      <c r="RWA48" s="173"/>
      <c r="RWB48" s="173"/>
      <c r="RWC48" s="173"/>
      <c r="RWD48" s="173"/>
      <c r="RWE48" s="173"/>
      <c r="RWF48" s="173"/>
      <c r="RWG48" s="173"/>
      <c r="RWH48" s="173"/>
      <c r="RWI48" s="173"/>
      <c r="RWJ48" s="173"/>
      <c r="RWK48" s="173"/>
      <c r="RWL48" s="173"/>
      <c r="RWM48" s="173"/>
      <c r="RWN48" s="173"/>
      <c r="RWO48" s="173"/>
      <c r="RWP48" s="173"/>
      <c r="RWQ48" s="173"/>
      <c r="RWR48" s="173"/>
      <c r="RWS48" s="173"/>
      <c r="RWT48" s="173"/>
      <c r="RWU48" s="173"/>
      <c r="RWV48" s="173"/>
      <c r="RWW48" s="173"/>
      <c r="RWX48" s="173"/>
      <c r="RWY48" s="173"/>
      <c r="RWZ48" s="173"/>
      <c r="RXA48" s="173"/>
      <c r="RXB48" s="173"/>
      <c r="RXC48" s="173"/>
      <c r="RXD48" s="173"/>
      <c r="RXE48" s="173"/>
      <c r="RXF48" s="173"/>
      <c r="RXG48" s="173"/>
      <c r="RXH48" s="173"/>
      <c r="RXI48" s="173"/>
      <c r="RXJ48" s="173"/>
      <c r="RXK48" s="173"/>
      <c r="RXL48" s="173"/>
      <c r="RXM48" s="173"/>
      <c r="RXN48" s="173"/>
      <c r="RXO48" s="173"/>
      <c r="RXP48" s="173"/>
      <c r="RXQ48" s="173"/>
      <c r="RXR48" s="173"/>
      <c r="RXS48" s="173"/>
      <c r="RXT48" s="173"/>
      <c r="RXU48" s="173"/>
      <c r="RXV48" s="173"/>
      <c r="RXW48" s="173"/>
      <c r="RXX48" s="173"/>
      <c r="RXY48" s="173"/>
      <c r="RXZ48" s="173"/>
      <c r="RYA48" s="173"/>
      <c r="RYB48" s="173"/>
      <c r="RYC48" s="173"/>
      <c r="RYD48" s="173"/>
      <c r="RYE48" s="173"/>
      <c r="RYF48" s="173"/>
      <c r="RYG48" s="173"/>
      <c r="RYH48" s="173"/>
      <c r="RYI48" s="173"/>
      <c r="RYJ48" s="173"/>
      <c r="RYK48" s="173"/>
      <c r="RYL48" s="173"/>
      <c r="RYM48" s="173"/>
      <c r="RYN48" s="173"/>
      <c r="RYO48" s="173"/>
      <c r="RYP48" s="173"/>
      <c r="RYQ48" s="173"/>
      <c r="RYR48" s="173"/>
      <c r="RYS48" s="173"/>
      <c r="RYT48" s="173"/>
      <c r="RYU48" s="173"/>
      <c r="RYV48" s="173"/>
      <c r="RYW48" s="173"/>
      <c r="RYX48" s="173"/>
      <c r="RYY48" s="173"/>
      <c r="RYZ48" s="173"/>
      <c r="RZA48" s="173"/>
      <c r="RZB48" s="173"/>
      <c r="RZC48" s="173"/>
      <c r="RZD48" s="173"/>
      <c r="RZE48" s="173"/>
      <c r="RZF48" s="173"/>
      <c r="RZG48" s="173"/>
      <c r="RZH48" s="173"/>
      <c r="RZI48" s="173"/>
      <c r="RZJ48" s="173"/>
      <c r="RZK48" s="173"/>
      <c r="RZL48" s="173"/>
      <c r="RZM48" s="173"/>
      <c r="RZN48" s="173"/>
      <c r="RZO48" s="173"/>
      <c r="RZP48" s="173"/>
      <c r="RZQ48" s="173"/>
      <c r="RZR48" s="173"/>
      <c r="RZS48" s="173"/>
      <c r="RZT48" s="173"/>
      <c r="RZU48" s="173"/>
      <c r="RZV48" s="173"/>
      <c r="RZW48" s="173"/>
      <c r="RZX48" s="173"/>
      <c r="RZY48" s="173"/>
      <c r="RZZ48" s="173"/>
      <c r="SAA48" s="173"/>
      <c r="SAB48" s="173"/>
      <c r="SAC48" s="173"/>
      <c r="SAD48" s="173"/>
      <c r="SAE48" s="173"/>
      <c r="SAF48" s="173"/>
      <c r="SAG48" s="173"/>
      <c r="SAH48" s="173"/>
      <c r="SAI48" s="173"/>
      <c r="SAJ48" s="173"/>
      <c r="SAK48" s="173"/>
      <c r="SAL48" s="173"/>
      <c r="SAM48" s="173"/>
      <c r="SAN48" s="173"/>
      <c r="SAO48" s="173"/>
      <c r="SAP48" s="173"/>
      <c r="SAQ48" s="173"/>
      <c r="SAR48" s="173"/>
      <c r="SAS48" s="173"/>
      <c r="SAT48" s="173"/>
      <c r="SAU48" s="173"/>
      <c r="SAV48" s="173"/>
      <c r="SAW48" s="173"/>
      <c r="SAX48" s="173"/>
      <c r="SAY48" s="173"/>
      <c r="SAZ48" s="173"/>
      <c r="SBA48" s="173"/>
      <c r="SBB48" s="173"/>
      <c r="SBC48" s="173"/>
      <c r="SBD48" s="173"/>
      <c r="SBE48" s="173"/>
      <c r="SBF48" s="173"/>
      <c r="SBG48" s="173"/>
      <c r="SBH48" s="173"/>
      <c r="SBI48" s="173"/>
      <c r="SBJ48" s="173"/>
      <c r="SBK48" s="173"/>
      <c r="SBL48" s="173"/>
      <c r="SBM48" s="173"/>
      <c r="SBN48" s="173"/>
      <c r="SBO48" s="173"/>
      <c r="SBP48" s="173"/>
      <c r="SBQ48" s="173"/>
      <c r="SBR48" s="173"/>
      <c r="SBS48" s="173"/>
      <c r="SBT48" s="173"/>
      <c r="SBU48" s="173"/>
      <c r="SBV48" s="173"/>
      <c r="SBW48" s="173"/>
      <c r="SBX48" s="173"/>
      <c r="SBY48" s="173"/>
      <c r="SBZ48" s="173"/>
      <c r="SCA48" s="173"/>
      <c r="SCB48" s="173"/>
      <c r="SCC48" s="173"/>
      <c r="SCD48" s="173"/>
      <c r="SCE48" s="173"/>
      <c r="SCF48" s="173"/>
      <c r="SCG48" s="173"/>
      <c r="SCH48" s="173"/>
      <c r="SCI48" s="173"/>
      <c r="SCJ48" s="173"/>
      <c r="SCK48" s="173"/>
      <c r="SCL48" s="173"/>
      <c r="SCM48" s="173"/>
      <c r="SCN48" s="173"/>
      <c r="SCO48" s="173"/>
      <c r="SCP48" s="173"/>
      <c r="SCQ48" s="173"/>
      <c r="SCR48" s="173"/>
      <c r="SCS48" s="173"/>
      <c r="SCT48" s="173"/>
      <c r="SCU48" s="173"/>
      <c r="SCV48" s="173"/>
      <c r="SCW48" s="173"/>
      <c r="SCX48" s="173"/>
      <c r="SCY48" s="173"/>
      <c r="SCZ48" s="173"/>
      <c r="SDA48" s="173"/>
      <c r="SDB48" s="173"/>
      <c r="SDC48" s="173"/>
      <c r="SDD48" s="173"/>
      <c r="SDE48" s="173"/>
      <c r="SDF48" s="173"/>
      <c r="SDG48" s="173"/>
      <c r="SDH48" s="173"/>
      <c r="SDI48" s="173"/>
      <c r="SDJ48" s="173"/>
      <c r="SDK48" s="173"/>
      <c r="SDL48" s="173"/>
      <c r="SDM48" s="173"/>
      <c r="SDN48" s="173"/>
      <c r="SDO48" s="173"/>
      <c r="SDP48" s="173"/>
      <c r="SDQ48" s="173"/>
      <c r="SDR48" s="173"/>
      <c r="SDS48" s="173"/>
      <c r="SDT48" s="173"/>
      <c r="SDU48" s="173"/>
      <c r="SDV48" s="173"/>
      <c r="SDW48" s="173"/>
      <c r="SDX48" s="173"/>
      <c r="SDY48" s="173"/>
      <c r="SDZ48" s="173"/>
      <c r="SEA48" s="173"/>
      <c r="SEB48" s="173"/>
      <c r="SEC48" s="173"/>
      <c r="SED48" s="173"/>
      <c r="SEE48" s="173"/>
      <c r="SEF48" s="173"/>
      <c r="SEG48" s="173"/>
      <c r="SEH48" s="173"/>
      <c r="SEI48" s="173"/>
      <c r="SEJ48" s="173"/>
      <c r="SEK48" s="173"/>
      <c r="SEL48" s="173"/>
      <c r="SEM48" s="173"/>
      <c r="SEN48" s="173"/>
      <c r="SEO48" s="173"/>
      <c r="SEP48" s="173"/>
      <c r="SEQ48" s="173"/>
      <c r="SER48" s="173"/>
      <c r="SES48" s="173"/>
      <c r="SET48" s="173"/>
      <c r="SEU48" s="173"/>
      <c r="SEV48" s="173"/>
      <c r="SEW48" s="173"/>
      <c r="SEX48" s="173"/>
      <c r="SEY48" s="173"/>
      <c r="SEZ48" s="173"/>
      <c r="SFA48" s="173"/>
      <c r="SFB48" s="173"/>
      <c r="SFC48" s="173"/>
      <c r="SFD48" s="173"/>
      <c r="SFE48" s="173"/>
      <c r="SFF48" s="173"/>
      <c r="SFG48" s="173"/>
      <c r="SFH48" s="173"/>
      <c r="SFI48" s="173"/>
      <c r="SFJ48" s="173"/>
      <c r="SFK48" s="173"/>
      <c r="SFL48" s="173"/>
      <c r="SFM48" s="173"/>
      <c r="SFN48" s="173"/>
      <c r="SFO48" s="173"/>
      <c r="SFP48" s="173"/>
      <c r="SFQ48" s="173"/>
      <c r="SFR48" s="173"/>
      <c r="SFS48" s="173"/>
      <c r="SFT48" s="173"/>
      <c r="SFU48" s="173"/>
      <c r="SFV48" s="173"/>
      <c r="SFW48" s="173"/>
      <c r="SFX48" s="173"/>
      <c r="SFY48" s="173"/>
      <c r="SFZ48" s="173"/>
      <c r="SGA48" s="173"/>
      <c r="SGB48" s="173"/>
      <c r="SGC48" s="173"/>
      <c r="SGD48" s="173"/>
      <c r="SGE48" s="173"/>
      <c r="SGF48" s="173"/>
      <c r="SGG48" s="173"/>
      <c r="SGH48" s="173"/>
      <c r="SGI48" s="173"/>
      <c r="SGJ48" s="173"/>
      <c r="SGK48" s="173"/>
      <c r="SGL48" s="173"/>
      <c r="SGM48" s="173"/>
      <c r="SGN48" s="173"/>
      <c r="SGO48" s="173"/>
      <c r="SGP48" s="173"/>
      <c r="SGQ48" s="173"/>
      <c r="SGR48" s="173"/>
      <c r="SGS48" s="173"/>
      <c r="SGT48" s="173"/>
      <c r="SGU48" s="173"/>
      <c r="SGV48" s="173"/>
      <c r="SGW48" s="173"/>
      <c r="SGX48" s="173"/>
      <c r="SGY48" s="173"/>
      <c r="SGZ48" s="173"/>
      <c r="SHA48" s="173"/>
      <c r="SHB48" s="173"/>
      <c r="SHC48" s="173"/>
      <c r="SHD48" s="173"/>
      <c r="SHE48" s="173"/>
      <c r="SHF48" s="173"/>
      <c r="SHG48" s="173"/>
      <c r="SHH48" s="173"/>
      <c r="SHI48" s="173"/>
      <c r="SHJ48" s="173"/>
      <c r="SHK48" s="173"/>
      <c r="SHL48" s="173"/>
      <c r="SHM48" s="173"/>
      <c r="SHN48" s="173"/>
      <c r="SHO48" s="173"/>
      <c r="SHP48" s="173"/>
      <c r="SHQ48" s="173"/>
      <c r="SHR48" s="173"/>
      <c r="SHS48" s="173"/>
      <c r="SHT48" s="173"/>
      <c r="SHU48" s="173"/>
      <c r="SHV48" s="173"/>
      <c r="SHW48" s="173"/>
      <c r="SHX48" s="173"/>
      <c r="SHY48" s="173"/>
      <c r="SHZ48" s="173"/>
      <c r="SIA48" s="173"/>
      <c r="SIB48" s="173"/>
      <c r="SIC48" s="173"/>
      <c r="SID48" s="173"/>
      <c r="SIE48" s="173"/>
      <c r="SIF48" s="173"/>
      <c r="SIG48" s="173"/>
      <c r="SIH48" s="173"/>
      <c r="SII48" s="173"/>
      <c r="SIJ48" s="173"/>
      <c r="SIK48" s="173"/>
      <c r="SIL48" s="173"/>
      <c r="SIM48" s="173"/>
      <c r="SIN48" s="173"/>
      <c r="SIO48" s="173"/>
      <c r="SIP48" s="173"/>
      <c r="SIQ48" s="173"/>
      <c r="SIR48" s="173"/>
      <c r="SIS48" s="173"/>
      <c r="SIT48" s="173"/>
      <c r="SIU48" s="173"/>
      <c r="SIV48" s="173"/>
      <c r="SIW48" s="173"/>
      <c r="SIX48" s="173"/>
      <c r="SIY48" s="173"/>
      <c r="SIZ48" s="173"/>
      <c r="SJA48" s="173"/>
      <c r="SJB48" s="173"/>
      <c r="SJC48" s="173"/>
      <c r="SJD48" s="173"/>
      <c r="SJE48" s="173"/>
      <c r="SJF48" s="173"/>
      <c r="SJG48" s="173"/>
      <c r="SJH48" s="173"/>
      <c r="SJI48" s="173"/>
      <c r="SJJ48" s="173"/>
      <c r="SJK48" s="173"/>
      <c r="SJL48" s="173"/>
      <c r="SJM48" s="173"/>
      <c r="SJN48" s="173"/>
      <c r="SJO48" s="173"/>
      <c r="SJP48" s="173"/>
      <c r="SJQ48" s="173"/>
      <c r="SJR48" s="173"/>
      <c r="SJS48" s="173"/>
      <c r="SJT48" s="173"/>
      <c r="SJU48" s="173"/>
      <c r="SJV48" s="173"/>
      <c r="SJW48" s="173"/>
      <c r="SJX48" s="173"/>
      <c r="SJY48" s="173"/>
      <c r="SJZ48" s="173"/>
      <c r="SKA48" s="173"/>
      <c r="SKB48" s="173"/>
      <c r="SKC48" s="173"/>
      <c r="SKD48" s="173"/>
      <c r="SKE48" s="173"/>
      <c r="SKF48" s="173"/>
      <c r="SKG48" s="173"/>
      <c r="SKH48" s="173"/>
      <c r="SKI48" s="173"/>
      <c r="SKJ48" s="173"/>
      <c r="SKK48" s="173"/>
      <c r="SKL48" s="173"/>
      <c r="SKM48" s="173"/>
      <c r="SKN48" s="173"/>
      <c r="SKO48" s="173"/>
      <c r="SKP48" s="173"/>
      <c r="SKQ48" s="173"/>
      <c r="SKR48" s="173"/>
      <c r="SKS48" s="173"/>
      <c r="SKT48" s="173"/>
      <c r="SKU48" s="173"/>
      <c r="SKV48" s="173"/>
      <c r="SKW48" s="173"/>
      <c r="SKX48" s="173"/>
      <c r="SKY48" s="173"/>
      <c r="SKZ48" s="173"/>
      <c r="SLA48" s="173"/>
      <c r="SLB48" s="173"/>
      <c r="SLC48" s="173"/>
      <c r="SLD48" s="173"/>
      <c r="SLE48" s="173"/>
      <c r="SLF48" s="173"/>
      <c r="SLG48" s="173"/>
      <c r="SLH48" s="173"/>
      <c r="SLI48" s="173"/>
      <c r="SLJ48" s="173"/>
      <c r="SLK48" s="173"/>
      <c r="SLL48" s="173"/>
      <c r="SLM48" s="173"/>
      <c r="SLN48" s="173"/>
      <c r="SLO48" s="173"/>
      <c r="SLP48" s="173"/>
      <c r="SLQ48" s="173"/>
      <c r="SLR48" s="173"/>
      <c r="SLS48" s="173"/>
      <c r="SLT48" s="173"/>
      <c r="SLU48" s="173"/>
      <c r="SLV48" s="173"/>
      <c r="SLW48" s="173"/>
      <c r="SLX48" s="173"/>
      <c r="SLY48" s="173"/>
      <c r="SLZ48" s="173"/>
      <c r="SMA48" s="173"/>
      <c r="SMB48" s="173"/>
      <c r="SMC48" s="173"/>
      <c r="SMD48" s="173"/>
      <c r="SME48" s="173"/>
      <c r="SMF48" s="173"/>
      <c r="SMG48" s="173"/>
      <c r="SMH48" s="173"/>
      <c r="SMI48" s="173"/>
      <c r="SMJ48" s="173"/>
      <c r="SMK48" s="173"/>
      <c r="SML48" s="173"/>
      <c r="SMM48" s="173"/>
      <c r="SMN48" s="173"/>
      <c r="SMO48" s="173"/>
      <c r="SMP48" s="173"/>
      <c r="SMQ48" s="173"/>
      <c r="SMR48" s="173"/>
      <c r="SMS48" s="173"/>
      <c r="SMT48" s="173"/>
      <c r="SMU48" s="173"/>
      <c r="SMV48" s="173"/>
      <c r="SMW48" s="173"/>
      <c r="SMX48" s="173"/>
      <c r="SMY48" s="173"/>
      <c r="SMZ48" s="173"/>
      <c r="SNA48" s="173"/>
      <c r="SNB48" s="173"/>
      <c r="SNC48" s="173"/>
      <c r="SND48" s="173"/>
      <c r="SNE48" s="173"/>
      <c r="SNF48" s="173"/>
      <c r="SNG48" s="173"/>
      <c r="SNH48" s="173"/>
      <c r="SNI48" s="173"/>
      <c r="SNJ48" s="173"/>
      <c r="SNK48" s="173"/>
      <c r="SNL48" s="173"/>
      <c r="SNM48" s="173"/>
      <c r="SNN48" s="173"/>
      <c r="SNO48" s="173"/>
      <c r="SNP48" s="173"/>
      <c r="SNQ48" s="173"/>
      <c r="SNR48" s="173"/>
      <c r="SNS48" s="173"/>
      <c r="SNT48" s="173"/>
      <c r="SNU48" s="173"/>
      <c r="SNV48" s="173"/>
      <c r="SNW48" s="173"/>
      <c r="SNX48" s="173"/>
      <c r="SNY48" s="173"/>
      <c r="SNZ48" s="173"/>
      <c r="SOA48" s="173"/>
      <c r="SOB48" s="173"/>
      <c r="SOC48" s="173"/>
      <c r="SOD48" s="173"/>
      <c r="SOE48" s="173"/>
      <c r="SOF48" s="173"/>
      <c r="SOG48" s="173"/>
      <c r="SOH48" s="173"/>
      <c r="SOI48" s="173"/>
      <c r="SOJ48" s="173"/>
      <c r="SOK48" s="173"/>
      <c r="SOL48" s="173"/>
      <c r="SOM48" s="173"/>
      <c r="SON48" s="173"/>
      <c r="SOO48" s="173"/>
      <c r="SOP48" s="173"/>
      <c r="SOQ48" s="173"/>
      <c r="SOR48" s="173"/>
      <c r="SOS48" s="173"/>
      <c r="SOT48" s="173"/>
      <c r="SOU48" s="173"/>
      <c r="SOV48" s="173"/>
      <c r="SOW48" s="173"/>
      <c r="SOX48" s="173"/>
      <c r="SOY48" s="173"/>
      <c r="SOZ48" s="173"/>
      <c r="SPA48" s="173"/>
      <c r="SPB48" s="173"/>
      <c r="SPC48" s="173"/>
      <c r="SPD48" s="173"/>
      <c r="SPE48" s="173"/>
      <c r="SPF48" s="173"/>
      <c r="SPG48" s="173"/>
      <c r="SPH48" s="173"/>
      <c r="SPI48" s="173"/>
      <c r="SPJ48" s="173"/>
      <c r="SPK48" s="173"/>
      <c r="SPL48" s="173"/>
      <c r="SPM48" s="173"/>
      <c r="SPN48" s="173"/>
      <c r="SPO48" s="173"/>
      <c r="SPP48" s="173"/>
      <c r="SPQ48" s="173"/>
      <c r="SPR48" s="173"/>
      <c r="SPS48" s="173"/>
      <c r="SPT48" s="173"/>
      <c r="SPU48" s="173"/>
      <c r="SPV48" s="173"/>
      <c r="SPW48" s="173"/>
      <c r="SPX48" s="173"/>
      <c r="SPY48" s="173"/>
      <c r="SPZ48" s="173"/>
      <c r="SQA48" s="173"/>
      <c r="SQB48" s="173"/>
      <c r="SQC48" s="173"/>
      <c r="SQD48" s="173"/>
      <c r="SQE48" s="173"/>
      <c r="SQF48" s="173"/>
      <c r="SQG48" s="173"/>
      <c r="SQH48" s="173"/>
      <c r="SQI48" s="173"/>
      <c r="SQJ48" s="173"/>
      <c r="SQK48" s="173"/>
      <c r="SQL48" s="173"/>
      <c r="SQM48" s="173"/>
      <c r="SQN48" s="173"/>
      <c r="SQO48" s="173"/>
      <c r="SQP48" s="173"/>
      <c r="SQQ48" s="173"/>
      <c r="SQR48" s="173"/>
      <c r="SQS48" s="173"/>
      <c r="SQT48" s="173"/>
      <c r="SQU48" s="173"/>
      <c r="SQV48" s="173"/>
      <c r="SQW48" s="173"/>
      <c r="SQX48" s="173"/>
      <c r="SQY48" s="173"/>
      <c r="SQZ48" s="173"/>
      <c r="SRA48" s="173"/>
      <c r="SRB48" s="173"/>
      <c r="SRC48" s="173"/>
      <c r="SRD48" s="173"/>
      <c r="SRE48" s="173"/>
      <c r="SRF48" s="173"/>
      <c r="SRG48" s="173"/>
      <c r="SRH48" s="173"/>
      <c r="SRI48" s="173"/>
      <c r="SRJ48" s="173"/>
      <c r="SRK48" s="173"/>
      <c r="SRL48" s="173"/>
      <c r="SRM48" s="173"/>
      <c r="SRN48" s="173"/>
      <c r="SRO48" s="173"/>
      <c r="SRP48" s="173"/>
      <c r="SRQ48" s="173"/>
      <c r="SRR48" s="173"/>
      <c r="SRS48" s="173"/>
      <c r="SRT48" s="173"/>
      <c r="SRU48" s="173"/>
      <c r="SRV48" s="173"/>
      <c r="SRW48" s="173"/>
      <c r="SRX48" s="173"/>
      <c r="SRY48" s="173"/>
      <c r="SRZ48" s="173"/>
      <c r="SSA48" s="173"/>
      <c r="SSB48" s="173"/>
      <c r="SSC48" s="173"/>
      <c r="SSD48" s="173"/>
      <c r="SSE48" s="173"/>
      <c r="SSF48" s="173"/>
      <c r="SSG48" s="173"/>
      <c r="SSH48" s="173"/>
      <c r="SSI48" s="173"/>
      <c r="SSJ48" s="173"/>
      <c r="SSK48" s="173"/>
      <c r="SSL48" s="173"/>
      <c r="SSM48" s="173"/>
      <c r="SSN48" s="173"/>
      <c r="SSO48" s="173"/>
      <c r="SSP48" s="173"/>
      <c r="SSQ48" s="173"/>
      <c r="SSR48" s="173"/>
      <c r="SSS48" s="173"/>
      <c r="SST48" s="173"/>
      <c r="SSU48" s="173"/>
      <c r="SSV48" s="173"/>
      <c r="SSW48" s="173"/>
      <c r="SSX48" s="173"/>
      <c r="SSY48" s="173"/>
      <c r="SSZ48" s="173"/>
      <c r="STA48" s="173"/>
      <c r="STB48" s="173"/>
      <c r="STC48" s="173"/>
      <c r="STD48" s="173"/>
      <c r="STE48" s="173"/>
      <c r="STF48" s="173"/>
      <c r="STG48" s="173"/>
      <c r="STH48" s="173"/>
      <c r="STI48" s="173"/>
      <c r="STJ48" s="173"/>
      <c r="STK48" s="173"/>
      <c r="STL48" s="173"/>
      <c r="STM48" s="173"/>
      <c r="STN48" s="173"/>
      <c r="STO48" s="173"/>
      <c r="STP48" s="173"/>
      <c r="STQ48" s="173"/>
      <c r="STR48" s="173"/>
      <c r="STS48" s="173"/>
      <c r="STT48" s="173"/>
      <c r="STU48" s="173"/>
      <c r="STV48" s="173"/>
      <c r="STW48" s="173"/>
      <c r="STX48" s="173"/>
      <c r="STY48" s="173"/>
      <c r="STZ48" s="173"/>
      <c r="SUA48" s="173"/>
      <c r="SUB48" s="173"/>
      <c r="SUC48" s="173"/>
      <c r="SUD48" s="173"/>
      <c r="SUE48" s="173"/>
      <c r="SUF48" s="173"/>
      <c r="SUG48" s="173"/>
      <c r="SUH48" s="173"/>
      <c r="SUI48" s="173"/>
      <c r="SUJ48" s="173"/>
      <c r="SUK48" s="173"/>
      <c r="SUL48" s="173"/>
      <c r="SUM48" s="173"/>
      <c r="SUN48" s="173"/>
      <c r="SUO48" s="173"/>
      <c r="SUP48" s="173"/>
      <c r="SUQ48" s="173"/>
      <c r="SUR48" s="173"/>
      <c r="SUS48" s="173"/>
      <c r="SUT48" s="173"/>
      <c r="SUU48" s="173"/>
      <c r="SUV48" s="173"/>
      <c r="SUW48" s="173"/>
      <c r="SUX48" s="173"/>
      <c r="SUY48" s="173"/>
      <c r="SUZ48" s="173"/>
      <c r="SVA48" s="173"/>
      <c r="SVB48" s="173"/>
      <c r="SVC48" s="173"/>
      <c r="SVD48" s="173"/>
      <c r="SVE48" s="173"/>
      <c r="SVF48" s="173"/>
      <c r="SVG48" s="173"/>
      <c r="SVH48" s="173"/>
      <c r="SVI48" s="173"/>
      <c r="SVJ48" s="173"/>
      <c r="SVK48" s="173"/>
      <c r="SVL48" s="173"/>
      <c r="SVM48" s="173"/>
      <c r="SVN48" s="173"/>
      <c r="SVO48" s="173"/>
      <c r="SVP48" s="173"/>
      <c r="SVQ48" s="173"/>
      <c r="SVR48" s="173"/>
      <c r="SVS48" s="173"/>
      <c r="SVT48" s="173"/>
      <c r="SVU48" s="173"/>
      <c r="SVV48" s="173"/>
      <c r="SVW48" s="173"/>
      <c r="SVX48" s="173"/>
      <c r="SVY48" s="173"/>
      <c r="SVZ48" s="173"/>
      <c r="SWA48" s="173"/>
      <c r="SWB48" s="173"/>
      <c r="SWC48" s="173"/>
      <c r="SWD48" s="173"/>
      <c r="SWE48" s="173"/>
      <c r="SWF48" s="173"/>
      <c r="SWG48" s="173"/>
      <c r="SWH48" s="173"/>
      <c r="SWI48" s="173"/>
      <c r="SWJ48" s="173"/>
      <c r="SWK48" s="173"/>
      <c r="SWL48" s="173"/>
      <c r="SWM48" s="173"/>
      <c r="SWN48" s="173"/>
      <c r="SWO48" s="173"/>
      <c r="SWP48" s="173"/>
      <c r="SWQ48" s="173"/>
      <c r="SWR48" s="173"/>
      <c r="SWS48" s="173"/>
      <c r="SWT48" s="173"/>
      <c r="SWU48" s="173"/>
      <c r="SWV48" s="173"/>
      <c r="SWW48" s="173"/>
      <c r="SWX48" s="173"/>
      <c r="SWY48" s="173"/>
      <c r="SWZ48" s="173"/>
      <c r="SXA48" s="173"/>
      <c r="SXB48" s="173"/>
      <c r="SXC48" s="173"/>
      <c r="SXD48" s="173"/>
      <c r="SXE48" s="173"/>
      <c r="SXF48" s="173"/>
      <c r="SXG48" s="173"/>
      <c r="SXH48" s="173"/>
      <c r="SXI48" s="173"/>
      <c r="SXJ48" s="173"/>
      <c r="SXK48" s="173"/>
      <c r="SXL48" s="173"/>
      <c r="SXM48" s="173"/>
      <c r="SXN48" s="173"/>
      <c r="SXO48" s="173"/>
      <c r="SXP48" s="173"/>
      <c r="SXQ48" s="173"/>
      <c r="SXR48" s="173"/>
      <c r="SXS48" s="173"/>
      <c r="SXT48" s="173"/>
      <c r="SXU48" s="173"/>
      <c r="SXV48" s="173"/>
      <c r="SXW48" s="173"/>
      <c r="SXX48" s="173"/>
      <c r="SXY48" s="173"/>
      <c r="SXZ48" s="173"/>
      <c r="SYA48" s="173"/>
      <c r="SYB48" s="173"/>
      <c r="SYC48" s="173"/>
      <c r="SYD48" s="173"/>
      <c r="SYE48" s="173"/>
      <c r="SYF48" s="173"/>
      <c r="SYG48" s="173"/>
      <c r="SYH48" s="173"/>
      <c r="SYI48" s="173"/>
      <c r="SYJ48" s="173"/>
      <c r="SYK48" s="173"/>
      <c r="SYL48" s="173"/>
      <c r="SYM48" s="173"/>
      <c r="SYN48" s="173"/>
      <c r="SYO48" s="173"/>
      <c r="SYP48" s="173"/>
      <c r="SYQ48" s="173"/>
      <c r="SYR48" s="173"/>
      <c r="SYS48" s="173"/>
      <c r="SYT48" s="173"/>
      <c r="SYU48" s="173"/>
      <c r="SYV48" s="173"/>
      <c r="SYW48" s="173"/>
      <c r="SYX48" s="173"/>
      <c r="SYY48" s="173"/>
      <c r="SYZ48" s="173"/>
      <c r="SZA48" s="173"/>
      <c r="SZB48" s="173"/>
      <c r="SZC48" s="173"/>
      <c r="SZD48" s="173"/>
      <c r="SZE48" s="173"/>
      <c r="SZF48" s="173"/>
      <c r="SZG48" s="173"/>
      <c r="SZH48" s="173"/>
      <c r="SZI48" s="173"/>
      <c r="SZJ48" s="173"/>
      <c r="SZK48" s="173"/>
      <c r="SZL48" s="173"/>
      <c r="SZM48" s="173"/>
      <c r="SZN48" s="173"/>
      <c r="SZO48" s="173"/>
      <c r="SZP48" s="173"/>
      <c r="SZQ48" s="173"/>
      <c r="SZR48" s="173"/>
      <c r="SZS48" s="173"/>
      <c r="SZT48" s="173"/>
      <c r="SZU48" s="173"/>
      <c r="SZV48" s="173"/>
      <c r="SZW48" s="173"/>
      <c r="SZX48" s="173"/>
      <c r="SZY48" s="173"/>
      <c r="SZZ48" s="173"/>
      <c r="TAA48" s="173"/>
      <c r="TAB48" s="173"/>
      <c r="TAC48" s="173"/>
      <c r="TAD48" s="173"/>
      <c r="TAE48" s="173"/>
      <c r="TAF48" s="173"/>
      <c r="TAG48" s="173"/>
      <c r="TAH48" s="173"/>
      <c r="TAI48" s="173"/>
      <c r="TAJ48" s="173"/>
      <c r="TAK48" s="173"/>
      <c r="TAL48" s="173"/>
      <c r="TAM48" s="173"/>
      <c r="TAN48" s="173"/>
      <c r="TAO48" s="173"/>
      <c r="TAP48" s="173"/>
      <c r="TAQ48" s="173"/>
      <c r="TAR48" s="173"/>
      <c r="TAS48" s="173"/>
      <c r="TAT48" s="173"/>
      <c r="TAU48" s="173"/>
      <c r="TAV48" s="173"/>
      <c r="TAW48" s="173"/>
      <c r="TAX48" s="173"/>
      <c r="TAY48" s="173"/>
      <c r="TAZ48" s="173"/>
      <c r="TBA48" s="173"/>
      <c r="TBB48" s="173"/>
      <c r="TBC48" s="173"/>
      <c r="TBD48" s="173"/>
      <c r="TBE48" s="173"/>
      <c r="TBF48" s="173"/>
      <c r="TBG48" s="173"/>
      <c r="TBH48" s="173"/>
      <c r="TBI48" s="173"/>
      <c r="TBJ48" s="173"/>
      <c r="TBK48" s="173"/>
      <c r="TBL48" s="173"/>
      <c r="TBM48" s="173"/>
      <c r="TBN48" s="173"/>
      <c r="TBO48" s="173"/>
      <c r="TBP48" s="173"/>
      <c r="TBQ48" s="173"/>
      <c r="TBR48" s="173"/>
      <c r="TBS48" s="173"/>
      <c r="TBT48" s="173"/>
      <c r="TBU48" s="173"/>
      <c r="TBV48" s="173"/>
      <c r="TBW48" s="173"/>
      <c r="TBX48" s="173"/>
      <c r="TBY48" s="173"/>
      <c r="TBZ48" s="173"/>
      <c r="TCA48" s="173"/>
      <c r="TCB48" s="173"/>
      <c r="TCC48" s="173"/>
      <c r="TCD48" s="173"/>
      <c r="TCE48" s="173"/>
      <c r="TCF48" s="173"/>
      <c r="TCG48" s="173"/>
      <c r="TCH48" s="173"/>
      <c r="TCI48" s="173"/>
      <c r="TCJ48" s="173"/>
      <c r="TCK48" s="173"/>
      <c r="TCL48" s="173"/>
      <c r="TCM48" s="173"/>
      <c r="TCN48" s="173"/>
      <c r="TCO48" s="173"/>
      <c r="TCP48" s="173"/>
      <c r="TCQ48" s="173"/>
      <c r="TCR48" s="173"/>
      <c r="TCS48" s="173"/>
      <c r="TCT48" s="173"/>
      <c r="TCU48" s="173"/>
      <c r="TCV48" s="173"/>
      <c r="TCW48" s="173"/>
      <c r="TCX48" s="173"/>
      <c r="TCY48" s="173"/>
      <c r="TCZ48" s="173"/>
      <c r="TDA48" s="173"/>
      <c r="TDB48" s="173"/>
      <c r="TDC48" s="173"/>
      <c r="TDD48" s="173"/>
      <c r="TDE48" s="173"/>
      <c r="TDF48" s="173"/>
      <c r="TDG48" s="173"/>
      <c r="TDH48" s="173"/>
      <c r="TDI48" s="173"/>
      <c r="TDJ48" s="173"/>
      <c r="TDK48" s="173"/>
      <c r="TDL48" s="173"/>
      <c r="TDM48" s="173"/>
      <c r="TDN48" s="173"/>
      <c r="TDO48" s="173"/>
      <c r="TDP48" s="173"/>
      <c r="TDQ48" s="173"/>
      <c r="TDR48" s="173"/>
      <c r="TDS48" s="173"/>
      <c r="TDT48" s="173"/>
      <c r="TDU48" s="173"/>
      <c r="TDV48" s="173"/>
      <c r="TDW48" s="173"/>
      <c r="TDX48" s="173"/>
      <c r="TDY48" s="173"/>
      <c r="TDZ48" s="173"/>
      <c r="TEA48" s="173"/>
      <c r="TEB48" s="173"/>
      <c r="TEC48" s="173"/>
      <c r="TED48" s="173"/>
      <c r="TEE48" s="173"/>
      <c r="TEF48" s="173"/>
      <c r="TEG48" s="173"/>
      <c r="TEH48" s="173"/>
      <c r="TEI48" s="173"/>
      <c r="TEJ48" s="173"/>
      <c r="TEK48" s="173"/>
      <c r="TEL48" s="173"/>
      <c r="TEM48" s="173"/>
      <c r="TEN48" s="173"/>
      <c r="TEO48" s="173"/>
      <c r="TEP48" s="173"/>
      <c r="TEQ48" s="173"/>
      <c r="TER48" s="173"/>
      <c r="TES48" s="173"/>
      <c r="TET48" s="173"/>
      <c r="TEU48" s="173"/>
      <c r="TEV48" s="173"/>
      <c r="TEW48" s="173"/>
      <c r="TEX48" s="173"/>
      <c r="TEY48" s="173"/>
      <c r="TEZ48" s="173"/>
      <c r="TFA48" s="173"/>
      <c r="TFB48" s="173"/>
      <c r="TFC48" s="173"/>
      <c r="TFD48" s="173"/>
      <c r="TFE48" s="173"/>
      <c r="TFF48" s="173"/>
      <c r="TFG48" s="173"/>
      <c r="TFH48" s="173"/>
      <c r="TFI48" s="173"/>
      <c r="TFJ48" s="173"/>
      <c r="TFK48" s="173"/>
      <c r="TFL48" s="173"/>
      <c r="TFM48" s="173"/>
      <c r="TFN48" s="173"/>
      <c r="TFO48" s="173"/>
      <c r="TFP48" s="173"/>
      <c r="TFQ48" s="173"/>
      <c r="TFR48" s="173"/>
      <c r="TFS48" s="173"/>
      <c r="TFT48" s="173"/>
      <c r="TFU48" s="173"/>
      <c r="TFV48" s="173"/>
      <c r="TFW48" s="173"/>
      <c r="TFX48" s="173"/>
      <c r="TFY48" s="173"/>
      <c r="TFZ48" s="173"/>
      <c r="TGA48" s="173"/>
      <c r="TGB48" s="173"/>
      <c r="TGC48" s="173"/>
      <c r="TGD48" s="173"/>
      <c r="TGE48" s="173"/>
      <c r="TGF48" s="173"/>
      <c r="TGG48" s="173"/>
      <c r="TGH48" s="173"/>
      <c r="TGI48" s="173"/>
      <c r="TGJ48" s="173"/>
      <c r="TGK48" s="173"/>
      <c r="TGL48" s="173"/>
      <c r="TGM48" s="173"/>
      <c r="TGN48" s="173"/>
      <c r="TGO48" s="173"/>
      <c r="TGP48" s="173"/>
      <c r="TGQ48" s="173"/>
      <c r="TGR48" s="173"/>
      <c r="TGS48" s="173"/>
      <c r="TGT48" s="173"/>
      <c r="TGU48" s="173"/>
      <c r="TGV48" s="173"/>
      <c r="TGW48" s="173"/>
      <c r="TGX48" s="173"/>
      <c r="TGY48" s="173"/>
      <c r="TGZ48" s="173"/>
      <c r="THA48" s="173"/>
      <c r="THB48" s="173"/>
      <c r="THC48" s="173"/>
      <c r="THD48" s="173"/>
      <c r="THE48" s="173"/>
      <c r="THF48" s="173"/>
      <c r="THG48" s="173"/>
      <c r="THH48" s="173"/>
      <c r="THI48" s="173"/>
      <c r="THJ48" s="173"/>
      <c r="THK48" s="173"/>
      <c r="THL48" s="173"/>
      <c r="THM48" s="173"/>
      <c r="THN48" s="173"/>
      <c r="THO48" s="173"/>
      <c r="THP48" s="173"/>
      <c r="THQ48" s="173"/>
      <c r="THR48" s="173"/>
      <c r="THS48" s="173"/>
      <c r="THT48" s="173"/>
      <c r="THU48" s="173"/>
      <c r="THV48" s="173"/>
      <c r="THW48" s="173"/>
      <c r="THX48" s="173"/>
      <c r="THY48" s="173"/>
      <c r="THZ48" s="173"/>
      <c r="TIA48" s="173"/>
      <c r="TIB48" s="173"/>
      <c r="TIC48" s="173"/>
      <c r="TID48" s="173"/>
      <c r="TIE48" s="173"/>
      <c r="TIF48" s="173"/>
      <c r="TIG48" s="173"/>
      <c r="TIH48" s="173"/>
      <c r="TII48" s="173"/>
      <c r="TIJ48" s="173"/>
      <c r="TIK48" s="173"/>
      <c r="TIL48" s="173"/>
      <c r="TIM48" s="173"/>
      <c r="TIN48" s="173"/>
      <c r="TIO48" s="173"/>
      <c r="TIP48" s="173"/>
      <c r="TIQ48" s="173"/>
      <c r="TIR48" s="173"/>
      <c r="TIS48" s="173"/>
      <c r="TIT48" s="173"/>
      <c r="TIU48" s="173"/>
      <c r="TIV48" s="173"/>
      <c r="TIW48" s="173"/>
      <c r="TIX48" s="173"/>
      <c r="TIY48" s="173"/>
      <c r="TIZ48" s="173"/>
      <c r="TJA48" s="173"/>
      <c r="TJB48" s="173"/>
      <c r="TJC48" s="173"/>
      <c r="TJD48" s="173"/>
      <c r="TJE48" s="173"/>
      <c r="TJF48" s="173"/>
      <c r="TJG48" s="173"/>
      <c r="TJH48" s="173"/>
      <c r="TJI48" s="173"/>
      <c r="TJJ48" s="173"/>
      <c r="TJK48" s="173"/>
      <c r="TJL48" s="173"/>
      <c r="TJM48" s="173"/>
      <c r="TJN48" s="173"/>
      <c r="TJO48" s="173"/>
      <c r="TJP48" s="173"/>
      <c r="TJQ48" s="173"/>
      <c r="TJR48" s="173"/>
      <c r="TJS48" s="173"/>
      <c r="TJT48" s="173"/>
      <c r="TJU48" s="173"/>
      <c r="TJV48" s="173"/>
      <c r="TJW48" s="173"/>
      <c r="TJX48" s="173"/>
      <c r="TJY48" s="173"/>
      <c r="TJZ48" s="173"/>
      <c r="TKA48" s="173"/>
      <c r="TKB48" s="173"/>
      <c r="TKC48" s="173"/>
      <c r="TKD48" s="173"/>
      <c r="TKE48" s="173"/>
      <c r="TKF48" s="173"/>
      <c r="TKG48" s="173"/>
      <c r="TKH48" s="173"/>
      <c r="TKI48" s="173"/>
      <c r="TKJ48" s="173"/>
      <c r="TKK48" s="173"/>
      <c r="TKL48" s="173"/>
      <c r="TKM48" s="173"/>
      <c r="TKN48" s="173"/>
      <c r="TKO48" s="173"/>
      <c r="TKP48" s="173"/>
      <c r="TKQ48" s="173"/>
      <c r="TKR48" s="173"/>
      <c r="TKS48" s="173"/>
      <c r="TKT48" s="173"/>
      <c r="TKU48" s="173"/>
      <c r="TKV48" s="173"/>
      <c r="TKW48" s="173"/>
      <c r="TKX48" s="173"/>
      <c r="TKY48" s="173"/>
      <c r="TKZ48" s="173"/>
      <c r="TLA48" s="173"/>
      <c r="TLB48" s="173"/>
      <c r="TLC48" s="173"/>
      <c r="TLD48" s="173"/>
      <c r="TLE48" s="173"/>
      <c r="TLF48" s="173"/>
      <c r="TLG48" s="173"/>
      <c r="TLH48" s="173"/>
      <c r="TLI48" s="173"/>
      <c r="TLJ48" s="173"/>
      <c r="TLK48" s="173"/>
      <c r="TLL48" s="173"/>
      <c r="TLM48" s="173"/>
      <c r="TLN48" s="173"/>
      <c r="TLO48" s="173"/>
      <c r="TLP48" s="173"/>
      <c r="TLQ48" s="173"/>
      <c r="TLR48" s="173"/>
      <c r="TLS48" s="173"/>
      <c r="TLT48" s="173"/>
      <c r="TLU48" s="173"/>
      <c r="TLV48" s="173"/>
      <c r="TLW48" s="173"/>
      <c r="TLX48" s="173"/>
      <c r="TLY48" s="173"/>
      <c r="TLZ48" s="173"/>
      <c r="TMA48" s="173"/>
      <c r="TMB48" s="173"/>
      <c r="TMC48" s="173"/>
      <c r="TMD48" s="173"/>
      <c r="TME48" s="173"/>
      <c r="TMF48" s="173"/>
      <c r="TMG48" s="173"/>
      <c r="TMH48" s="173"/>
      <c r="TMI48" s="173"/>
      <c r="TMJ48" s="173"/>
      <c r="TMK48" s="173"/>
      <c r="TML48" s="173"/>
      <c r="TMM48" s="173"/>
      <c r="TMN48" s="173"/>
      <c r="TMO48" s="173"/>
      <c r="TMP48" s="173"/>
      <c r="TMQ48" s="173"/>
      <c r="TMR48" s="173"/>
      <c r="TMS48" s="173"/>
      <c r="TMT48" s="173"/>
      <c r="TMU48" s="173"/>
      <c r="TMV48" s="173"/>
      <c r="TMW48" s="173"/>
      <c r="TMX48" s="173"/>
      <c r="TMY48" s="173"/>
      <c r="TMZ48" s="173"/>
      <c r="TNA48" s="173"/>
      <c r="TNB48" s="173"/>
      <c r="TNC48" s="173"/>
      <c r="TND48" s="173"/>
      <c r="TNE48" s="173"/>
      <c r="TNF48" s="173"/>
      <c r="TNG48" s="173"/>
      <c r="TNH48" s="173"/>
      <c r="TNI48" s="173"/>
      <c r="TNJ48" s="173"/>
      <c r="TNK48" s="173"/>
      <c r="TNL48" s="173"/>
      <c r="TNM48" s="173"/>
      <c r="TNN48" s="173"/>
      <c r="TNO48" s="173"/>
      <c r="TNP48" s="173"/>
      <c r="TNQ48" s="173"/>
      <c r="TNR48" s="173"/>
      <c r="TNS48" s="173"/>
      <c r="TNT48" s="173"/>
      <c r="TNU48" s="173"/>
      <c r="TNV48" s="173"/>
      <c r="TNW48" s="173"/>
      <c r="TNX48" s="173"/>
      <c r="TNY48" s="173"/>
      <c r="TNZ48" s="173"/>
      <c r="TOA48" s="173"/>
      <c r="TOB48" s="173"/>
      <c r="TOC48" s="173"/>
      <c r="TOD48" s="173"/>
      <c r="TOE48" s="173"/>
      <c r="TOF48" s="173"/>
      <c r="TOG48" s="173"/>
      <c r="TOH48" s="173"/>
      <c r="TOI48" s="173"/>
      <c r="TOJ48" s="173"/>
      <c r="TOK48" s="173"/>
      <c r="TOL48" s="173"/>
      <c r="TOM48" s="173"/>
      <c r="TON48" s="173"/>
      <c r="TOO48" s="173"/>
      <c r="TOP48" s="173"/>
      <c r="TOQ48" s="173"/>
      <c r="TOR48" s="173"/>
      <c r="TOS48" s="173"/>
      <c r="TOT48" s="173"/>
      <c r="TOU48" s="173"/>
      <c r="TOV48" s="173"/>
      <c r="TOW48" s="173"/>
      <c r="TOX48" s="173"/>
      <c r="TOY48" s="173"/>
      <c r="TOZ48" s="173"/>
      <c r="TPA48" s="173"/>
      <c r="TPB48" s="173"/>
      <c r="TPC48" s="173"/>
      <c r="TPD48" s="173"/>
      <c r="TPE48" s="173"/>
      <c r="TPF48" s="173"/>
      <c r="TPG48" s="173"/>
      <c r="TPH48" s="173"/>
      <c r="TPI48" s="173"/>
      <c r="TPJ48" s="173"/>
      <c r="TPK48" s="173"/>
      <c r="TPL48" s="173"/>
      <c r="TPM48" s="173"/>
      <c r="TPN48" s="173"/>
      <c r="TPO48" s="173"/>
      <c r="TPP48" s="173"/>
      <c r="TPQ48" s="173"/>
      <c r="TPR48" s="173"/>
      <c r="TPS48" s="173"/>
      <c r="TPT48" s="173"/>
      <c r="TPU48" s="173"/>
      <c r="TPV48" s="173"/>
      <c r="TPW48" s="173"/>
      <c r="TPX48" s="173"/>
      <c r="TPY48" s="173"/>
      <c r="TPZ48" s="173"/>
      <c r="TQA48" s="173"/>
      <c r="TQB48" s="173"/>
      <c r="TQC48" s="173"/>
      <c r="TQD48" s="173"/>
      <c r="TQE48" s="173"/>
      <c r="TQF48" s="173"/>
      <c r="TQG48" s="173"/>
      <c r="TQH48" s="173"/>
      <c r="TQI48" s="173"/>
      <c r="TQJ48" s="173"/>
      <c r="TQK48" s="173"/>
      <c r="TQL48" s="173"/>
      <c r="TQM48" s="173"/>
      <c r="TQN48" s="173"/>
      <c r="TQO48" s="173"/>
      <c r="TQP48" s="173"/>
      <c r="TQQ48" s="173"/>
      <c r="TQR48" s="173"/>
      <c r="TQS48" s="173"/>
      <c r="TQT48" s="173"/>
      <c r="TQU48" s="173"/>
      <c r="TQV48" s="173"/>
      <c r="TQW48" s="173"/>
      <c r="TQX48" s="173"/>
      <c r="TQY48" s="173"/>
      <c r="TQZ48" s="173"/>
      <c r="TRA48" s="173"/>
      <c r="TRB48" s="173"/>
      <c r="TRC48" s="173"/>
      <c r="TRD48" s="173"/>
      <c r="TRE48" s="173"/>
      <c r="TRF48" s="173"/>
      <c r="TRG48" s="173"/>
      <c r="TRH48" s="173"/>
      <c r="TRI48" s="173"/>
      <c r="TRJ48" s="173"/>
      <c r="TRK48" s="173"/>
      <c r="TRL48" s="173"/>
      <c r="TRM48" s="173"/>
      <c r="TRN48" s="173"/>
      <c r="TRO48" s="173"/>
      <c r="TRP48" s="173"/>
      <c r="TRQ48" s="173"/>
      <c r="TRR48" s="173"/>
      <c r="TRS48" s="173"/>
      <c r="TRT48" s="173"/>
      <c r="TRU48" s="173"/>
      <c r="TRV48" s="173"/>
      <c r="TRW48" s="173"/>
      <c r="TRX48" s="173"/>
      <c r="TRY48" s="173"/>
      <c r="TRZ48" s="173"/>
      <c r="TSA48" s="173"/>
      <c r="TSB48" s="173"/>
      <c r="TSC48" s="173"/>
      <c r="TSD48" s="173"/>
      <c r="TSE48" s="173"/>
      <c r="TSF48" s="173"/>
      <c r="TSG48" s="173"/>
      <c r="TSH48" s="173"/>
      <c r="TSI48" s="173"/>
      <c r="TSJ48" s="173"/>
      <c r="TSK48" s="173"/>
      <c r="TSL48" s="173"/>
      <c r="TSM48" s="173"/>
      <c r="TSN48" s="173"/>
      <c r="TSO48" s="173"/>
      <c r="TSP48" s="173"/>
      <c r="TSQ48" s="173"/>
      <c r="TSR48" s="173"/>
      <c r="TSS48" s="173"/>
      <c r="TST48" s="173"/>
      <c r="TSU48" s="173"/>
      <c r="TSV48" s="173"/>
      <c r="TSW48" s="173"/>
      <c r="TSX48" s="173"/>
      <c r="TSY48" s="173"/>
      <c r="TSZ48" s="173"/>
      <c r="TTA48" s="173"/>
      <c r="TTB48" s="173"/>
      <c r="TTC48" s="173"/>
      <c r="TTD48" s="173"/>
      <c r="TTE48" s="173"/>
      <c r="TTF48" s="173"/>
      <c r="TTG48" s="173"/>
      <c r="TTH48" s="173"/>
      <c r="TTI48" s="173"/>
      <c r="TTJ48" s="173"/>
      <c r="TTK48" s="173"/>
      <c r="TTL48" s="173"/>
      <c r="TTM48" s="173"/>
      <c r="TTN48" s="173"/>
      <c r="TTO48" s="173"/>
      <c r="TTP48" s="173"/>
      <c r="TTQ48" s="173"/>
      <c r="TTR48" s="173"/>
      <c r="TTS48" s="173"/>
      <c r="TTT48" s="173"/>
      <c r="TTU48" s="173"/>
      <c r="TTV48" s="173"/>
      <c r="TTW48" s="173"/>
      <c r="TTX48" s="173"/>
      <c r="TTY48" s="173"/>
      <c r="TTZ48" s="173"/>
      <c r="TUA48" s="173"/>
      <c r="TUB48" s="173"/>
      <c r="TUC48" s="173"/>
      <c r="TUD48" s="173"/>
      <c r="TUE48" s="173"/>
      <c r="TUF48" s="173"/>
      <c r="TUG48" s="173"/>
      <c r="TUH48" s="173"/>
      <c r="TUI48" s="173"/>
      <c r="TUJ48" s="173"/>
      <c r="TUK48" s="173"/>
      <c r="TUL48" s="173"/>
      <c r="TUM48" s="173"/>
      <c r="TUN48" s="173"/>
      <c r="TUO48" s="173"/>
      <c r="TUP48" s="173"/>
      <c r="TUQ48" s="173"/>
      <c r="TUR48" s="173"/>
      <c r="TUS48" s="173"/>
      <c r="TUT48" s="173"/>
      <c r="TUU48" s="173"/>
      <c r="TUV48" s="173"/>
      <c r="TUW48" s="173"/>
      <c r="TUX48" s="173"/>
      <c r="TUY48" s="173"/>
      <c r="TUZ48" s="173"/>
      <c r="TVA48" s="173"/>
      <c r="TVB48" s="173"/>
      <c r="TVC48" s="173"/>
      <c r="TVD48" s="173"/>
      <c r="TVE48" s="173"/>
      <c r="TVF48" s="173"/>
      <c r="TVG48" s="173"/>
      <c r="TVH48" s="173"/>
      <c r="TVI48" s="173"/>
      <c r="TVJ48" s="173"/>
      <c r="TVK48" s="173"/>
      <c r="TVL48" s="173"/>
      <c r="TVM48" s="173"/>
      <c r="TVN48" s="173"/>
      <c r="TVO48" s="173"/>
      <c r="TVP48" s="173"/>
      <c r="TVQ48" s="173"/>
      <c r="TVR48" s="173"/>
      <c r="TVS48" s="173"/>
      <c r="TVT48" s="173"/>
      <c r="TVU48" s="173"/>
      <c r="TVV48" s="173"/>
      <c r="TVW48" s="173"/>
      <c r="TVX48" s="173"/>
      <c r="TVY48" s="173"/>
      <c r="TVZ48" s="173"/>
      <c r="TWA48" s="173"/>
      <c r="TWB48" s="173"/>
      <c r="TWC48" s="173"/>
      <c r="TWD48" s="173"/>
      <c r="TWE48" s="173"/>
      <c r="TWF48" s="173"/>
      <c r="TWG48" s="173"/>
      <c r="TWH48" s="173"/>
      <c r="TWI48" s="173"/>
      <c r="TWJ48" s="173"/>
      <c r="TWK48" s="173"/>
      <c r="TWL48" s="173"/>
      <c r="TWM48" s="173"/>
      <c r="TWN48" s="173"/>
      <c r="TWO48" s="173"/>
      <c r="TWP48" s="173"/>
      <c r="TWQ48" s="173"/>
      <c r="TWR48" s="173"/>
      <c r="TWS48" s="173"/>
      <c r="TWT48" s="173"/>
      <c r="TWU48" s="173"/>
      <c r="TWV48" s="173"/>
      <c r="TWW48" s="173"/>
      <c r="TWX48" s="173"/>
      <c r="TWY48" s="173"/>
      <c r="TWZ48" s="173"/>
      <c r="TXA48" s="173"/>
      <c r="TXB48" s="173"/>
      <c r="TXC48" s="173"/>
      <c r="TXD48" s="173"/>
      <c r="TXE48" s="173"/>
      <c r="TXF48" s="173"/>
      <c r="TXG48" s="173"/>
      <c r="TXH48" s="173"/>
      <c r="TXI48" s="173"/>
      <c r="TXJ48" s="173"/>
      <c r="TXK48" s="173"/>
      <c r="TXL48" s="173"/>
      <c r="TXM48" s="173"/>
      <c r="TXN48" s="173"/>
      <c r="TXO48" s="173"/>
      <c r="TXP48" s="173"/>
      <c r="TXQ48" s="173"/>
      <c r="TXR48" s="173"/>
      <c r="TXS48" s="173"/>
      <c r="TXT48" s="173"/>
      <c r="TXU48" s="173"/>
      <c r="TXV48" s="173"/>
      <c r="TXW48" s="173"/>
      <c r="TXX48" s="173"/>
      <c r="TXY48" s="173"/>
      <c r="TXZ48" s="173"/>
      <c r="TYA48" s="173"/>
      <c r="TYB48" s="173"/>
      <c r="TYC48" s="173"/>
      <c r="TYD48" s="173"/>
      <c r="TYE48" s="173"/>
      <c r="TYF48" s="173"/>
      <c r="TYG48" s="173"/>
      <c r="TYH48" s="173"/>
      <c r="TYI48" s="173"/>
      <c r="TYJ48" s="173"/>
      <c r="TYK48" s="173"/>
      <c r="TYL48" s="173"/>
      <c r="TYM48" s="173"/>
      <c r="TYN48" s="173"/>
      <c r="TYO48" s="173"/>
      <c r="TYP48" s="173"/>
      <c r="TYQ48" s="173"/>
      <c r="TYR48" s="173"/>
      <c r="TYS48" s="173"/>
      <c r="TYT48" s="173"/>
      <c r="TYU48" s="173"/>
      <c r="TYV48" s="173"/>
      <c r="TYW48" s="173"/>
      <c r="TYX48" s="173"/>
      <c r="TYY48" s="173"/>
      <c r="TYZ48" s="173"/>
      <c r="TZA48" s="173"/>
      <c r="TZB48" s="173"/>
      <c r="TZC48" s="173"/>
      <c r="TZD48" s="173"/>
      <c r="TZE48" s="173"/>
      <c r="TZF48" s="173"/>
      <c r="TZG48" s="173"/>
      <c r="TZH48" s="173"/>
      <c r="TZI48" s="173"/>
      <c r="TZJ48" s="173"/>
      <c r="TZK48" s="173"/>
      <c r="TZL48" s="173"/>
      <c r="TZM48" s="173"/>
      <c r="TZN48" s="173"/>
      <c r="TZO48" s="173"/>
      <c r="TZP48" s="173"/>
      <c r="TZQ48" s="173"/>
      <c r="TZR48" s="173"/>
      <c r="TZS48" s="173"/>
      <c r="TZT48" s="173"/>
      <c r="TZU48" s="173"/>
      <c r="TZV48" s="173"/>
      <c r="TZW48" s="173"/>
      <c r="TZX48" s="173"/>
      <c r="TZY48" s="173"/>
      <c r="TZZ48" s="173"/>
      <c r="UAA48" s="173"/>
      <c r="UAB48" s="173"/>
      <c r="UAC48" s="173"/>
      <c r="UAD48" s="173"/>
      <c r="UAE48" s="173"/>
      <c r="UAF48" s="173"/>
      <c r="UAG48" s="173"/>
      <c r="UAH48" s="173"/>
      <c r="UAI48" s="173"/>
      <c r="UAJ48" s="173"/>
      <c r="UAK48" s="173"/>
      <c r="UAL48" s="173"/>
      <c r="UAM48" s="173"/>
      <c r="UAN48" s="173"/>
      <c r="UAO48" s="173"/>
      <c r="UAP48" s="173"/>
      <c r="UAQ48" s="173"/>
      <c r="UAR48" s="173"/>
      <c r="UAS48" s="173"/>
      <c r="UAT48" s="173"/>
      <c r="UAU48" s="173"/>
      <c r="UAV48" s="173"/>
      <c r="UAW48" s="173"/>
      <c r="UAX48" s="173"/>
      <c r="UAY48" s="173"/>
      <c r="UAZ48" s="173"/>
      <c r="UBA48" s="173"/>
      <c r="UBB48" s="173"/>
      <c r="UBC48" s="173"/>
      <c r="UBD48" s="173"/>
      <c r="UBE48" s="173"/>
      <c r="UBF48" s="173"/>
      <c r="UBG48" s="173"/>
      <c r="UBH48" s="173"/>
      <c r="UBI48" s="173"/>
      <c r="UBJ48" s="173"/>
      <c r="UBK48" s="173"/>
      <c r="UBL48" s="173"/>
      <c r="UBM48" s="173"/>
      <c r="UBN48" s="173"/>
      <c r="UBO48" s="173"/>
      <c r="UBP48" s="173"/>
      <c r="UBQ48" s="173"/>
      <c r="UBR48" s="173"/>
      <c r="UBS48" s="173"/>
      <c r="UBT48" s="173"/>
      <c r="UBU48" s="173"/>
      <c r="UBV48" s="173"/>
      <c r="UBW48" s="173"/>
      <c r="UBX48" s="173"/>
      <c r="UBY48" s="173"/>
      <c r="UBZ48" s="173"/>
      <c r="UCA48" s="173"/>
      <c r="UCB48" s="173"/>
      <c r="UCC48" s="173"/>
      <c r="UCD48" s="173"/>
      <c r="UCE48" s="173"/>
      <c r="UCF48" s="173"/>
      <c r="UCG48" s="173"/>
      <c r="UCH48" s="173"/>
      <c r="UCI48" s="173"/>
      <c r="UCJ48" s="173"/>
      <c r="UCK48" s="173"/>
      <c r="UCL48" s="173"/>
      <c r="UCM48" s="173"/>
      <c r="UCN48" s="173"/>
      <c r="UCO48" s="173"/>
      <c r="UCP48" s="173"/>
      <c r="UCQ48" s="173"/>
      <c r="UCR48" s="173"/>
      <c r="UCS48" s="173"/>
      <c r="UCT48" s="173"/>
      <c r="UCU48" s="173"/>
      <c r="UCV48" s="173"/>
      <c r="UCW48" s="173"/>
      <c r="UCX48" s="173"/>
      <c r="UCY48" s="173"/>
      <c r="UCZ48" s="173"/>
      <c r="UDA48" s="173"/>
      <c r="UDB48" s="173"/>
      <c r="UDC48" s="173"/>
      <c r="UDD48" s="173"/>
      <c r="UDE48" s="173"/>
      <c r="UDF48" s="173"/>
      <c r="UDG48" s="173"/>
      <c r="UDH48" s="173"/>
      <c r="UDI48" s="173"/>
      <c r="UDJ48" s="173"/>
      <c r="UDK48" s="173"/>
      <c r="UDL48" s="173"/>
      <c r="UDM48" s="173"/>
      <c r="UDN48" s="173"/>
      <c r="UDO48" s="173"/>
      <c r="UDP48" s="173"/>
      <c r="UDQ48" s="173"/>
      <c r="UDR48" s="173"/>
      <c r="UDS48" s="173"/>
      <c r="UDT48" s="173"/>
      <c r="UDU48" s="173"/>
      <c r="UDV48" s="173"/>
      <c r="UDW48" s="173"/>
      <c r="UDX48" s="173"/>
      <c r="UDY48" s="173"/>
      <c r="UDZ48" s="173"/>
      <c r="UEA48" s="173"/>
      <c r="UEB48" s="173"/>
      <c r="UEC48" s="173"/>
      <c r="UED48" s="173"/>
      <c r="UEE48" s="173"/>
      <c r="UEF48" s="173"/>
      <c r="UEG48" s="173"/>
      <c r="UEH48" s="173"/>
      <c r="UEI48" s="173"/>
      <c r="UEJ48" s="173"/>
      <c r="UEK48" s="173"/>
      <c r="UEL48" s="173"/>
      <c r="UEM48" s="173"/>
      <c r="UEN48" s="173"/>
      <c r="UEO48" s="173"/>
      <c r="UEP48" s="173"/>
      <c r="UEQ48" s="173"/>
      <c r="UER48" s="173"/>
      <c r="UES48" s="173"/>
      <c r="UET48" s="173"/>
      <c r="UEU48" s="173"/>
      <c r="UEV48" s="173"/>
      <c r="UEW48" s="173"/>
      <c r="UEX48" s="173"/>
      <c r="UEY48" s="173"/>
      <c r="UEZ48" s="173"/>
      <c r="UFA48" s="173"/>
      <c r="UFB48" s="173"/>
      <c r="UFC48" s="173"/>
      <c r="UFD48" s="173"/>
      <c r="UFE48" s="173"/>
      <c r="UFF48" s="173"/>
      <c r="UFG48" s="173"/>
      <c r="UFH48" s="173"/>
      <c r="UFI48" s="173"/>
      <c r="UFJ48" s="173"/>
      <c r="UFK48" s="173"/>
      <c r="UFL48" s="173"/>
      <c r="UFM48" s="173"/>
      <c r="UFN48" s="173"/>
      <c r="UFO48" s="173"/>
      <c r="UFP48" s="173"/>
      <c r="UFQ48" s="173"/>
      <c r="UFR48" s="173"/>
      <c r="UFS48" s="173"/>
      <c r="UFT48" s="173"/>
      <c r="UFU48" s="173"/>
      <c r="UFV48" s="173"/>
      <c r="UFW48" s="173"/>
      <c r="UFX48" s="173"/>
      <c r="UFY48" s="173"/>
      <c r="UFZ48" s="173"/>
      <c r="UGA48" s="173"/>
      <c r="UGB48" s="173"/>
      <c r="UGC48" s="173"/>
      <c r="UGD48" s="173"/>
      <c r="UGE48" s="173"/>
      <c r="UGF48" s="173"/>
      <c r="UGG48" s="173"/>
      <c r="UGH48" s="173"/>
      <c r="UGI48" s="173"/>
      <c r="UGJ48" s="173"/>
      <c r="UGK48" s="173"/>
      <c r="UGL48" s="173"/>
      <c r="UGM48" s="173"/>
      <c r="UGN48" s="173"/>
      <c r="UGO48" s="173"/>
      <c r="UGP48" s="173"/>
      <c r="UGQ48" s="173"/>
      <c r="UGR48" s="173"/>
      <c r="UGS48" s="173"/>
      <c r="UGT48" s="173"/>
      <c r="UGU48" s="173"/>
      <c r="UGV48" s="173"/>
      <c r="UGW48" s="173"/>
      <c r="UGX48" s="173"/>
      <c r="UGY48" s="173"/>
      <c r="UGZ48" s="173"/>
      <c r="UHA48" s="173"/>
      <c r="UHB48" s="173"/>
      <c r="UHC48" s="173"/>
      <c r="UHD48" s="173"/>
      <c r="UHE48" s="173"/>
      <c r="UHF48" s="173"/>
      <c r="UHG48" s="173"/>
      <c r="UHH48" s="173"/>
      <c r="UHI48" s="173"/>
      <c r="UHJ48" s="173"/>
      <c r="UHK48" s="173"/>
      <c r="UHL48" s="173"/>
      <c r="UHM48" s="173"/>
      <c r="UHN48" s="173"/>
      <c r="UHO48" s="173"/>
      <c r="UHP48" s="173"/>
      <c r="UHQ48" s="173"/>
      <c r="UHR48" s="173"/>
      <c r="UHS48" s="173"/>
      <c r="UHT48" s="173"/>
      <c r="UHU48" s="173"/>
      <c r="UHV48" s="173"/>
      <c r="UHW48" s="173"/>
      <c r="UHX48" s="173"/>
      <c r="UHY48" s="173"/>
      <c r="UHZ48" s="173"/>
      <c r="UIA48" s="173"/>
      <c r="UIB48" s="173"/>
      <c r="UIC48" s="173"/>
      <c r="UID48" s="173"/>
      <c r="UIE48" s="173"/>
      <c r="UIF48" s="173"/>
      <c r="UIG48" s="173"/>
      <c r="UIH48" s="173"/>
      <c r="UII48" s="173"/>
      <c r="UIJ48" s="173"/>
      <c r="UIK48" s="173"/>
      <c r="UIL48" s="173"/>
      <c r="UIM48" s="173"/>
      <c r="UIN48" s="173"/>
      <c r="UIO48" s="173"/>
      <c r="UIP48" s="173"/>
      <c r="UIQ48" s="173"/>
      <c r="UIR48" s="173"/>
      <c r="UIS48" s="173"/>
      <c r="UIT48" s="173"/>
      <c r="UIU48" s="173"/>
      <c r="UIV48" s="173"/>
      <c r="UIW48" s="173"/>
      <c r="UIX48" s="173"/>
      <c r="UIY48" s="173"/>
      <c r="UIZ48" s="173"/>
      <c r="UJA48" s="173"/>
      <c r="UJB48" s="173"/>
      <c r="UJC48" s="173"/>
      <c r="UJD48" s="173"/>
      <c r="UJE48" s="173"/>
      <c r="UJF48" s="173"/>
      <c r="UJG48" s="173"/>
      <c r="UJH48" s="173"/>
      <c r="UJI48" s="173"/>
      <c r="UJJ48" s="173"/>
      <c r="UJK48" s="173"/>
      <c r="UJL48" s="173"/>
      <c r="UJM48" s="173"/>
      <c r="UJN48" s="173"/>
      <c r="UJO48" s="173"/>
      <c r="UJP48" s="173"/>
      <c r="UJQ48" s="173"/>
      <c r="UJR48" s="173"/>
      <c r="UJS48" s="173"/>
      <c r="UJT48" s="173"/>
      <c r="UJU48" s="173"/>
      <c r="UJV48" s="173"/>
      <c r="UJW48" s="173"/>
      <c r="UJX48" s="173"/>
      <c r="UJY48" s="173"/>
      <c r="UJZ48" s="173"/>
      <c r="UKA48" s="173"/>
      <c r="UKB48" s="173"/>
      <c r="UKC48" s="173"/>
      <c r="UKD48" s="173"/>
      <c r="UKE48" s="173"/>
      <c r="UKF48" s="173"/>
      <c r="UKG48" s="173"/>
      <c r="UKH48" s="173"/>
      <c r="UKI48" s="173"/>
      <c r="UKJ48" s="173"/>
      <c r="UKK48" s="173"/>
      <c r="UKL48" s="173"/>
      <c r="UKM48" s="173"/>
      <c r="UKN48" s="173"/>
      <c r="UKO48" s="173"/>
      <c r="UKP48" s="173"/>
      <c r="UKQ48" s="173"/>
      <c r="UKR48" s="173"/>
      <c r="UKS48" s="173"/>
      <c r="UKT48" s="173"/>
      <c r="UKU48" s="173"/>
      <c r="UKV48" s="173"/>
      <c r="UKW48" s="173"/>
      <c r="UKX48" s="173"/>
      <c r="UKY48" s="173"/>
      <c r="UKZ48" s="173"/>
      <c r="ULA48" s="173"/>
      <c r="ULB48" s="173"/>
      <c r="ULC48" s="173"/>
      <c r="ULD48" s="173"/>
      <c r="ULE48" s="173"/>
      <c r="ULF48" s="173"/>
      <c r="ULG48" s="173"/>
      <c r="ULH48" s="173"/>
      <c r="ULI48" s="173"/>
      <c r="ULJ48" s="173"/>
      <c r="ULK48" s="173"/>
      <c r="ULL48" s="173"/>
      <c r="ULM48" s="173"/>
      <c r="ULN48" s="173"/>
      <c r="ULO48" s="173"/>
      <c r="ULP48" s="173"/>
      <c r="ULQ48" s="173"/>
      <c r="ULR48" s="173"/>
      <c r="ULS48" s="173"/>
      <c r="ULT48" s="173"/>
      <c r="ULU48" s="173"/>
      <c r="ULV48" s="173"/>
      <c r="ULW48" s="173"/>
      <c r="ULX48" s="173"/>
      <c r="ULY48" s="173"/>
      <c r="ULZ48" s="173"/>
      <c r="UMA48" s="173"/>
      <c r="UMB48" s="173"/>
      <c r="UMC48" s="173"/>
      <c r="UMD48" s="173"/>
      <c r="UME48" s="173"/>
      <c r="UMF48" s="173"/>
      <c r="UMG48" s="173"/>
      <c r="UMH48" s="173"/>
      <c r="UMI48" s="173"/>
      <c r="UMJ48" s="173"/>
      <c r="UMK48" s="173"/>
      <c r="UML48" s="173"/>
      <c r="UMM48" s="173"/>
      <c r="UMN48" s="173"/>
      <c r="UMO48" s="173"/>
      <c r="UMP48" s="173"/>
      <c r="UMQ48" s="173"/>
      <c r="UMR48" s="173"/>
      <c r="UMS48" s="173"/>
      <c r="UMT48" s="173"/>
      <c r="UMU48" s="173"/>
      <c r="UMV48" s="173"/>
      <c r="UMW48" s="173"/>
      <c r="UMX48" s="173"/>
      <c r="UMY48" s="173"/>
      <c r="UMZ48" s="173"/>
      <c r="UNA48" s="173"/>
      <c r="UNB48" s="173"/>
      <c r="UNC48" s="173"/>
      <c r="UND48" s="173"/>
      <c r="UNE48" s="173"/>
      <c r="UNF48" s="173"/>
      <c r="UNG48" s="173"/>
      <c r="UNH48" s="173"/>
      <c r="UNI48" s="173"/>
      <c r="UNJ48" s="173"/>
      <c r="UNK48" s="173"/>
      <c r="UNL48" s="173"/>
      <c r="UNM48" s="173"/>
      <c r="UNN48" s="173"/>
      <c r="UNO48" s="173"/>
      <c r="UNP48" s="173"/>
      <c r="UNQ48" s="173"/>
      <c r="UNR48" s="173"/>
      <c r="UNS48" s="173"/>
      <c r="UNT48" s="173"/>
      <c r="UNU48" s="173"/>
      <c r="UNV48" s="173"/>
      <c r="UNW48" s="173"/>
      <c r="UNX48" s="173"/>
      <c r="UNY48" s="173"/>
      <c r="UNZ48" s="173"/>
      <c r="UOA48" s="173"/>
      <c r="UOB48" s="173"/>
      <c r="UOC48" s="173"/>
      <c r="UOD48" s="173"/>
      <c r="UOE48" s="173"/>
      <c r="UOF48" s="173"/>
      <c r="UOG48" s="173"/>
      <c r="UOH48" s="173"/>
      <c r="UOI48" s="173"/>
      <c r="UOJ48" s="173"/>
      <c r="UOK48" s="173"/>
      <c r="UOL48" s="173"/>
      <c r="UOM48" s="173"/>
      <c r="UON48" s="173"/>
      <c r="UOO48" s="173"/>
      <c r="UOP48" s="173"/>
      <c r="UOQ48" s="173"/>
      <c r="UOR48" s="173"/>
      <c r="UOS48" s="173"/>
      <c r="UOT48" s="173"/>
      <c r="UOU48" s="173"/>
      <c r="UOV48" s="173"/>
      <c r="UOW48" s="173"/>
      <c r="UOX48" s="173"/>
      <c r="UOY48" s="173"/>
      <c r="UOZ48" s="173"/>
      <c r="UPA48" s="173"/>
      <c r="UPB48" s="173"/>
      <c r="UPC48" s="173"/>
      <c r="UPD48" s="173"/>
      <c r="UPE48" s="173"/>
      <c r="UPF48" s="173"/>
      <c r="UPG48" s="173"/>
      <c r="UPH48" s="173"/>
      <c r="UPI48" s="173"/>
      <c r="UPJ48" s="173"/>
      <c r="UPK48" s="173"/>
      <c r="UPL48" s="173"/>
      <c r="UPM48" s="173"/>
      <c r="UPN48" s="173"/>
      <c r="UPO48" s="173"/>
      <c r="UPP48" s="173"/>
      <c r="UPQ48" s="173"/>
      <c r="UPR48" s="173"/>
      <c r="UPS48" s="173"/>
      <c r="UPT48" s="173"/>
      <c r="UPU48" s="173"/>
      <c r="UPV48" s="173"/>
      <c r="UPW48" s="173"/>
      <c r="UPX48" s="173"/>
      <c r="UPY48" s="173"/>
      <c r="UPZ48" s="173"/>
      <c r="UQA48" s="173"/>
      <c r="UQB48" s="173"/>
      <c r="UQC48" s="173"/>
      <c r="UQD48" s="173"/>
      <c r="UQE48" s="173"/>
      <c r="UQF48" s="173"/>
      <c r="UQG48" s="173"/>
      <c r="UQH48" s="173"/>
      <c r="UQI48" s="173"/>
      <c r="UQJ48" s="173"/>
      <c r="UQK48" s="173"/>
      <c r="UQL48" s="173"/>
      <c r="UQM48" s="173"/>
      <c r="UQN48" s="173"/>
      <c r="UQO48" s="173"/>
      <c r="UQP48" s="173"/>
      <c r="UQQ48" s="173"/>
      <c r="UQR48" s="173"/>
      <c r="UQS48" s="173"/>
      <c r="UQT48" s="173"/>
      <c r="UQU48" s="173"/>
      <c r="UQV48" s="173"/>
      <c r="UQW48" s="173"/>
      <c r="UQX48" s="173"/>
      <c r="UQY48" s="173"/>
      <c r="UQZ48" s="173"/>
      <c r="URA48" s="173"/>
      <c r="URB48" s="173"/>
      <c r="URC48" s="173"/>
      <c r="URD48" s="173"/>
      <c r="URE48" s="173"/>
      <c r="URF48" s="173"/>
      <c r="URG48" s="173"/>
      <c r="URH48" s="173"/>
      <c r="URI48" s="173"/>
      <c r="URJ48" s="173"/>
      <c r="URK48" s="173"/>
      <c r="URL48" s="173"/>
      <c r="URM48" s="173"/>
      <c r="URN48" s="173"/>
      <c r="URO48" s="173"/>
      <c r="URP48" s="173"/>
      <c r="URQ48" s="173"/>
      <c r="URR48" s="173"/>
      <c r="URS48" s="173"/>
      <c r="URT48" s="173"/>
      <c r="URU48" s="173"/>
      <c r="URV48" s="173"/>
      <c r="URW48" s="173"/>
      <c r="URX48" s="173"/>
      <c r="URY48" s="173"/>
      <c r="URZ48" s="173"/>
      <c r="USA48" s="173"/>
      <c r="USB48" s="173"/>
      <c r="USC48" s="173"/>
      <c r="USD48" s="173"/>
      <c r="USE48" s="173"/>
      <c r="USF48" s="173"/>
      <c r="USG48" s="173"/>
      <c r="USH48" s="173"/>
      <c r="USI48" s="173"/>
      <c r="USJ48" s="173"/>
      <c r="USK48" s="173"/>
      <c r="USL48" s="173"/>
      <c r="USM48" s="173"/>
      <c r="USN48" s="173"/>
      <c r="USO48" s="173"/>
      <c r="USP48" s="173"/>
      <c r="USQ48" s="173"/>
      <c r="USR48" s="173"/>
      <c r="USS48" s="173"/>
      <c r="UST48" s="173"/>
      <c r="USU48" s="173"/>
      <c r="USV48" s="173"/>
      <c r="USW48" s="173"/>
      <c r="USX48" s="173"/>
      <c r="USY48" s="173"/>
      <c r="USZ48" s="173"/>
      <c r="UTA48" s="173"/>
      <c r="UTB48" s="173"/>
      <c r="UTC48" s="173"/>
      <c r="UTD48" s="173"/>
      <c r="UTE48" s="173"/>
      <c r="UTF48" s="173"/>
      <c r="UTG48" s="173"/>
      <c r="UTH48" s="173"/>
      <c r="UTI48" s="173"/>
      <c r="UTJ48" s="173"/>
      <c r="UTK48" s="173"/>
      <c r="UTL48" s="173"/>
      <c r="UTM48" s="173"/>
      <c r="UTN48" s="173"/>
      <c r="UTO48" s="173"/>
      <c r="UTP48" s="173"/>
      <c r="UTQ48" s="173"/>
      <c r="UTR48" s="173"/>
      <c r="UTS48" s="173"/>
      <c r="UTT48" s="173"/>
      <c r="UTU48" s="173"/>
      <c r="UTV48" s="173"/>
      <c r="UTW48" s="173"/>
      <c r="UTX48" s="173"/>
      <c r="UTY48" s="173"/>
      <c r="UTZ48" s="173"/>
      <c r="UUA48" s="173"/>
      <c r="UUB48" s="173"/>
      <c r="UUC48" s="173"/>
      <c r="UUD48" s="173"/>
      <c r="UUE48" s="173"/>
      <c r="UUF48" s="173"/>
      <c r="UUG48" s="173"/>
      <c r="UUH48" s="173"/>
      <c r="UUI48" s="173"/>
      <c r="UUJ48" s="173"/>
      <c r="UUK48" s="173"/>
      <c r="UUL48" s="173"/>
      <c r="UUM48" s="173"/>
      <c r="UUN48" s="173"/>
      <c r="UUO48" s="173"/>
      <c r="UUP48" s="173"/>
      <c r="UUQ48" s="173"/>
      <c r="UUR48" s="173"/>
      <c r="UUS48" s="173"/>
      <c r="UUT48" s="173"/>
      <c r="UUU48" s="173"/>
      <c r="UUV48" s="173"/>
      <c r="UUW48" s="173"/>
      <c r="UUX48" s="173"/>
      <c r="UUY48" s="173"/>
      <c r="UUZ48" s="173"/>
      <c r="UVA48" s="173"/>
      <c r="UVB48" s="173"/>
      <c r="UVC48" s="173"/>
      <c r="UVD48" s="173"/>
      <c r="UVE48" s="173"/>
      <c r="UVF48" s="173"/>
      <c r="UVG48" s="173"/>
      <c r="UVH48" s="173"/>
      <c r="UVI48" s="173"/>
      <c r="UVJ48" s="173"/>
      <c r="UVK48" s="173"/>
      <c r="UVL48" s="173"/>
      <c r="UVM48" s="173"/>
      <c r="UVN48" s="173"/>
      <c r="UVO48" s="173"/>
      <c r="UVP48" s="173"/>
      <c r="UVQ48" s="173"/>
      <c r="UVR48" s="173"/>
      <c r="UVS48" s="173"/>
      <c r="UVT48" s="173"/>
      <c r="UVU48" s="173"/>
      <c r="UVV48" s="173"/>
      <c r="UVW48" s="173"/>
      <c r="UVX48" s="173"/>
      <c r="UVY48" s="173"/>
      <c r="UVZ48" s="173"/>
      <c r="UWA48" s="173"/>
      <c r="UWB48" s="173"/>
      <c r="UWC48" s="173"/>
      <c r="UWD48" s="173"/>
      <c r="UWE48" s="173"/>
      <c r="UWF48" s="173"/>
      <c r="UWG48" s="173"/>
      <c r="UWH48" s="173"/>
      <c r="UWI48" s="173"/>
      <c r="UWJ48" s="173"/>
      <c r="UWK48" s="173"/>
      <c r="UWL48" s="173"/>
      <c r="UWM48" s="173"/>
      <c r="UWN48" s="173"/>
      <c r="UWO48" s="173"/>
      <c r="UWP48" s="173"/>
      <c r="UWQ48" s="173"/>
      <c r="UWR48" s="173"/>
      <c r="UWS48" s="173"/>
      <c r="UWT48" s="173"/>
      <c r="UWU48" s="173"/>
      <c r="UWV48" s="173"/>
      <c r="UWW48" s="173"/>
      <c r="UWX48" s="173"/>
      <c r="UWY48" s="173"/>
      <c r="UWZ48" s="173"/>
      <c r="UXA48" s="173"/>
      <c r="UXB48" s="173"/>
      <c r="UXC48" s="173"/>
      <c r="UXD48" s="173"/>
      <c r="UXE48" s="173"/>
      <c r="UXF48" s="173"/>
      <c r="UXG48" s="173"/>
      <c r="UXH48" s="173"/>
      <c r="UXI48" s="173"/>
      <c r="UXJ48" s="173"/>
      <c r="UXK48" s="173"/>
      <c r="UXL48" s="173"/>
      <c r="UXM48" s="173"/>
      <c r="UXN48" s="173"/>
      <c r="UXO48" s="173"/>
      <c r="UXP48" s="173"/>
      <c r="UXQ48" s="173"/>
      <c r="UXR48" s="173"/>
      <c r="UXS48" s="173"/>
      <c r="UXT48" s="173"/>
      <c r="UXU48" s="173"/>
      <c r="UXV48" s="173"/>
      <c r="UXW48" s="173"/>
      <c r="UXX48" s="173"/>
      <c r="UXY48" s="173"/>
      <c r="UXZ48" s="173"/>
      <c r="UYA48" s="173"/>
      <c r="UYB48" s="173"/>
      <c r="UYC48" s="173"/>
      <c r="UYD48" s="173"/>
      <c r="UYE48" s="173"/>
      <c r="UYF48" s="173"/>
      <c r="UYG48" s="173"/>
      <c r="UYH48" s="173"/>
      <c r="UYI48" s="173"/>
      <c r="UYJ48" s="173"/>
      <c r="UYK48" s="173"/>
      <c r="UYL48" s="173"/>
      <c r="UYM48" s="173"/>
      <c r="UYN48" s="173"/>
      <c r="UYO48" s="173"/>
      <c r="UYP48" s="173"/>
      <c r="UYQ48" s="173"/>
      <c r="UYR48" s="173"/>
      <c r="UYS48" s="173"/>
      <c r="UYT48" s="173"/>
      <c r="UYU48" s="173"/>
      <c r="UYV48" s="173"/>
      <c r="UYW48" s="173"/>
      <c r="UYX48" s="173"/>
      <c r="UYY48" s="173"/>
      <c r="UYZ48" s="173"/>
      <c r="UZA48" s="173"/>
      <c r="UZB48" s="173"/>
      <c r="UZC48" s="173"/>
      <c r="UZD48" s="173"/>
      <c r="UZE48" s="173"/>
      <c r="UZF48" s="173"/>
      <c r="UZG48" s="173"/>
      <c r="UZH48" s="173"/>
      <c r="UZI48" s="173"/>
      <c r="UZJ48" s="173"/>
      <c r="UZK48" s="173"/>
      <c r="UZL48" s="173"/>
      <c r="UZM48" s="173"/>
      <c r="UZN48" s="173"/>
      <c r="UZO48" s="173"/>
      <c r="UZP48" s="173"/>
      <c r="UZQ48" s="173"/>
      <c r="UZR48" s="173"/>
      <c r="UZS48" s="173"/>
      <c r="UZT48" s="173"/>
      <c r="UZU48" s="173"/>
      <c r="UZV48" s="173"/>
      <c r="UZW48" s="173"/>
      <c r="UZX48" s="173"/>
      <c r="UZY48" s="173"/>
      <c r="UZZ48" s="173"/>
      <c r="VAA48" s="173"/>
      <c r="VAB48" s="173"/>
      <c r="VAC48" s="173"/>
      <c r="VAD48" s="173"/>
      <c r="VAE48" s="173"/>
      <c r="VAF48" s="173"/>
      <c r="VAG48" s="173"/>
      <c r="VAH48" s="173"/>
      <c r="VAI48" s="173"/>
      <c r="VAJ48" s="173"/>
      <c r="VAK48" s="173"/>
      <c r="VAL48" s="173"/>
      <c r="VAM48" s="173"/>
      <c r="VAN48" s="173"/>
      <c r="VAO48" s="173"/>
      <c r="VAP48" s="173"/>
      <c r="VAQ48" s="173"/>
      <c r="VAR48" s="173"/>
      <c r="VAS48" s="173"/>
      <c r="VAT48" s="173"/>
      <c r="VAU48" s="173"/>
      <c r="VAV48" s="173"/>
      <c r="VAW48" s="173"/>
      <c r="VAX48" s="173"/>
      <c r="VAY48" s="173"/>
      <c r="VAZ48" s="173"/>
      <c r="VBA48" s="173"/>
      <c r="VBB48" s="173"/>
      <c r="VBC48" s="173"/>
      <c r="VBD48" s="173"/>
      <c r="VBE48" s="173"/>
      <c r="VBF48" s="173"/>
      <c r="VBG48" s="173"/>
      <c r="VBH48" s="173"/>
      <c r="VBI48" s="173"/>
      <c r="VBJ48" s="173"/>
      <c r="VBK48" s="173"/>
      <c r="VBL48" s="173"/>
      <c r="VBM48" s="173"/>
      <c r="VBN48" s="173"/>
      <c r="VBO48" s="173"/>
      <c r="VBP48" s="173"/>
      <c r="VBQ48" s="173"/>
      <c r="VBR48" s="173"/>
      <c r="VBS48" s="173"/>
      <c r="VBT48" s="173"/>
      <c r="VBU48" s="173"/>
      <c r="VBV48" s="173"/>
      <c r="VBW48" s="173"/>
      <c r="VBX48" s="173"/>
      <c r="VBY48" s="173"/>
      <c r="VBZ48" s="173"/>
      <c r="VCA48" s="173"/>
      <c r="VCB48" s="173"/>
      <c r="VCC48" s="173"/>
      <c r="VCD48" s="173"/>
      <c r="VCE48" s="173"/>
      <c r="VCF48" s="173"/>
      <c r="VCG48" s="173"/>
      <c r="VCH48" s="173"/>
      <c r="VCI48" s="173"/>
      <c r="VCJ48" s="173"/>
      <c r="VCK48" s="173"/>
      <c r="VCL48" s="173"/>
      <c r="VCM48" s="173"/>
      <c r="VCN48" s="173"/>
      <c r="VCO48" s="173"/>
      <c r="VCP48" s="173"/>
      <c r="VCQ48" s="173"/>
      <c r="VCR48" s="173"/>
      <c r="VCS48" s="173"/>
      <c r="VCT48" s="173"/>
      <c r="VCU48" s="173"/>
      <c r="VCV48" s="173"/>
      <c r="VCW48" s="173"/>
      <c r="VCX48" s="173"/>
      <c r="VCY48" s="173"/>
      <c r="VCZ48" s="173"/>
      <c r="VDA48" s="173"/>
      <c r="VDB48" s="173"/>
      <c r="VDC48" s="173"/>
      <c r="VDD48" s="173"/>
      <c r="VDE48" s="173"/>
      <c r="VDF48" s="173"/>
      <c r="VDG48" s="173"/>
      <c r="VDH48" s="173"/>
      <c r="VDI48" s="173"/>
      <c r="VDJ48" s="173"/>
      <c r="VDK48" s="173"/>
      <c r="VDL48" s="173"/>
      <c r="VDM48" s="173"/>
      <c r="VDN48" s="173"/>
      <c r="VDO48" s="173"/>
      <c r="VDP48" s="173"/>
      <c r="VDQ48" s="173"/>
      <c r="VDR48" s="173"/>
      <c r="VDS48" s="173"/>
      <c r="VDT48" s="173"/>
      <c r="VDU48" s="173"/>
      <c r="VDV48" s="173"/>
      <c r="VDW48" s="173"/>
      <c r="VDX48" s="173"/>
      <c r="VDY48" s="173"/>
      <c r="VDZ48" s="173"/>
      <c r="VEA48" s="173"/>
      <c r="VEB48" s="173"/>
      <c r="VEC48" s="173"/>
      <c r="VED48" s="173"/>
      <c r="VEE48" s="173"/>
      <c r="VEF48" s="173"/>
      <c r="VEG48" s="173"/>
      <c r="VEH48" s="173"/>
      <c r="VEI48" s="173"/>
      <c r="VEJ48" s="173"/>
      <c r="VEK48" s="173"/>
      <c r="VEL48" s="173"/>
      <c r="VEM48" s="173"/>
      <c r="VEN48" s="173"/>
      <c r="VEO48" s="173"/>
      <c r="VEP48" s="173"/>
      <c r="VEQ48" s="173"/>
      <c r="VER48" s="173"/>
      <c r="VES48" s="173"/>
      <c r="VET48" s="173"/>
      <c r="VEU48" s="173"/>
      <c r="VEV48" s="173"/>
      <c r="VEW48" s="173"/>
      <c r="VEX48" s="173"/>
      <c r="VEY48" s="173"/>
      <c r="VEZ48" s="173"/>
      <c r="VFA48" s="173"/>
      <c r="VFB48" s="173"/>
      <c r="VFC48" s="173"/>
      <c r="VFD48" s="173"/>
      <c r="VFE48" s="173"/>
      <c r="VFF48" s="173"/>
      <c r="VFG48" s="173"/>
      <c r="VFH48" s="173"/>
      <c r="VFI48" s="173"/>
      <c r="VFJ48" s="173"/>
      <c r="VFK48" s="173"/>
      <c r="VFL48" s="173"/>
      <c r="VFM48" s="173"/>
      <c r="VFN48" s="173"/>
      <c r="VFO48" s="173"/>
      <c r="VFP48" s="173"/>
      <c r="VFQ48" s="173"/>
      <c r="VFR48" s="173"/>
      <c r="VFS48" s="173"/>
      <c r="VFT48" s="173"/>
      <c r="VFU48" s="173"/>
      <c r="VFV48" s="173"/>
      <c r="VFW48" s="173"/>
      <c r="VFX48" s="173"/>
      <c r="VFY48" s="173"/>
      <c r="VFZ48" s="173"/>
      <c r="VGA48" s="173"/>
      <c r="VGB48" s="173"/>
      <c r="VGC48" s="173"/>
      <c r="VGD48" s="173"/>
      <c r="VGE48" s="173"/>
      <c r="VGF48" s="173"/>
      <c r="VGG48" s="173"/>
      <c r="VGH48" s="173"/>
      <c r="VGI48" s="173"/>
      <c r="VGJ48" s="173"/>
      <c r="VGK48" s="173"/>
      <c r="VGL48" s="173"/>
      <c r="VGM48" s="173"/>
      <c r="VGN48" s="173"/>
      <c r="VGO48" s="173"/>
      <c r="VGP48" s="173"/>
      <c r="VGQ48" s="173"/>
      <c r="VGR48" s="173"/>
      <c r="VGS48" s="173"/>
      <c r="VGT48" s="173"/>
      <c r="VGU48" s="173"/>
      <c r="VGV48" s="173"/>
      <c r="VGW48" s="173"/>
      <c r="VGX48" s="173"/>
      <c r="VGY48" s="173"/>
      <c r="VGZ48" s="173"/>
      <c r="VHA48" s="173"/>
      <c r="VHB48" s="173"/>
      <c r="VHC48" s="173"/>
      <c r="VHD48" s="173"/>
      <c r="VHE48" s="173"/>
      <c r="VHF48" s="173"/>
      <c r="VHG48" s="173"/>
      <c r="VHH48" s="173"/>
      <c r="VHI48" s="173"/>
      <c r="VHJ48" s="173"/>
      <c r="VHK48" s="173"/>
      <c r="VHL48" s="173"/>
      <c r="VHM48" s="173"/>
      <c r="VHN48" s="173"/>
      <c r="VHO48" s="173"/>
      <c r="VHP48" s="173"/>
      <c r="VHQ48" s="173"/>
      <c r="VHR48" s="173"/>
      <c r="VHS48" s="173"/>
      <c r="VHT48" s="173"/>
      <c r="VHU48" s="173"/>
      <c r="VHV48" s="173"/>
      <c r="VHW48" s="173"/>
      <c r="VHX48" s="173"/>
      <c r="VHY48" s="173"/>
      <c r="VHZ48" s="173"/>
      <c r="VIA48" s="173"/>
      <c r="VIB48" s="173"/>
      <c r="VIC48" s="173"/>
      <c r="VID48" s="173"/>
      <c r="VIE48" s="173"/>
      <c r="VIF48" s="173"/>
      <c r="VIG48" s="173"/>
      <c r="VIH48" s="173"/>
      <c r="VII48" s="173"/>
      <c r="VIJ48" s="173"/>
      <c r="VIK48" s="173"/>
      <c r="VIL48" s="173"/>
      <c r="VIM48" s="173"/>
      <c r="VIN48" s="173"/>
      <c r="VIO48" s="173"/>
      <c r="VIP48" s="173"/>
      <c r="VIQ48" s="173"/>
      <c r="VIR48" s="173"/>
      <c r="VIS48" s="173"/>
      <c r="VIT48" s="173"/>
      <c r="VIU48" s="173"/>
      <c r="VIV48" s="173"/>
      <c r="VIW48" s="173"/>
      <c r="VIX48" s="173"/>
      <c r="VIY48" s="173"/>
      <c r="VIZ48" s="173"/>
      <c r="VJA48" s="173"/>
      <c r="VJB48" s="173"/>
      <c r="VJC48" s="173"/>
      <c r="VJD48" s="173"/>
      <c r="VJE48" s="173"/>
      <c r="VJF48" s="173"/>
      <c r="VJG48" s="173"/>
      <c r="VJH48" s="173"/>
      <c r="VJI48" s="173"/>
      <c r="VJJ48" s="173"/>
      <c r="VJK48" s="173"/>
      <c r="VJL48" s="173"/>
      <c r="VJM48" s="173"/>
      <c r="VJN48" s="173"/>
      <c r="VJO48" s="173"/>
      <c r="VJP48" s="173"/>
      <c r="VJQ48" s="173"/>
      <c r="VJR48" s="173"/>
      <c r="VJS48" s="173"/>
      <c r="VJT48" s="173"/>
      <c r="VJU48" s="173"/>
      <c r="VJV48" s="173"/>
      <c r="VJW48" s="173"/>
      <c r="VJX48" s="173"/>
      <c r="VJY48" s="173"/>
      <c r="VJZ48" s="173"/>
      <c r="VKA48" s="173"/>
      <c r="VKB48" s="173"/>
      <c r="VKC48" s="173"/>
      <c r="VKD48" s="173"/>
      <c r="VKE48" s="173"/>
      <c r="VKF48" s="173"/>
      <c r="VKG48" s="173"/>
      <c r="VKH48" s="173"/>
      <c r="VKI48" s="173"/>
      <c r="VKJ48" s="173"/>
      <c r="VKK48" s="173"/>
      <c r="VKL48" s="173"/>
      <c r="VKM48" s="173"/>
      <c r="VKN48" s="173"/>
      <c r="VKO48" s="173"/>
      <c r="VKP48" s="173"/>
      <c r="VKQ48" s="173"/>
      <c r="VKR48" s="173"/>
      <c r="VKS48" s="173"/>
      <c r="VKT48" s="173"/>
      <c r="VKU48" s="173"/>
      <c r="VKV48" s="173"/>
      <c r="VKW48" s="173"/>
      <c r="VKX48" s="173"/>
      <c r="VKY48" s="173"/>
      <c r="VKZ48" s="173"/>
      <c r="VLA48" s="173"/>
      <c r="VLB48" s="173"/>
      <c r="VLC48" s="173"/>
      <c r="VLD48" s="173"/>
      <c r="VLE48" s="173"/>
      <c r="VLF48" s="173"/>
      <c r="VLG48" s="173"/>
      <c r="VLH48" s="173"/>
      <c r="VLI48" s="173"/>
      <c r="VLJ48" s="173"/>
      <c r="VLK48" s="173"/>
      <c r="VLL48" s="173"/>
      <c r="VLM48" s="173"/>
      <c r="VLN48" s="173"/>
      <c r="VLO48" s="173"/>
      <c r="VLP48" s="173"/>
      <c r="VLQ48" s="173"/>
      <c r="VLR48" s="173"/>
      <c r="VLS48" s="173"/>
      <c r="VLT48" s="173"/>
      <c r="VLU48" s="173"/>
      <c r="VLV48" s="173"/>
      <c r="VLW48" s="173"/>
      <c r="VLX48" s="173"/>
      <c r="VLY48" s="173"/>
      <c r="VLZ48" s="173"/>
      <c r="VMA48" s="173"/>
      <c r="VMB48" s="173"/>
      <c r="VMC48" s="173"/>
      <c r="VMD48" s="173"/>
      <c r="VME48" s="173"/>
      <c r="VMF48" s="173"/>
      <c r="VMG48" s="173"/>
      <c r="VMH48" s="173"/>
      <c r="VMI48" s="173"/>
      <c r="VMJ48" s="173"/>
      <c r="VMK48" s="173"/>
      <c r="VML48" s="173"/>
      <c r="VMM48" s="173"/>
      <c r="VMN48" s="173"/>
      <c r="VMO48" s="173"/>
      <c r="VMP48" s="173"/>
      <c r="VMQ48" s="173"/>
      <c r="VMR48" s="173"/>
      <c r="VMS48" s="173"/>
      <c r="VMT48" s="173"/>
      <c r="VMU48" s="173"/>
      <c r="VMV48" s="173"/>
      <c r="VMW48" s="173"/>
      <c r="VMX48" s="173"/>
      <c r="VMY48" s="173"/>
      <c r="VMZ48" s="173"/>
      <c r="VNA48" s="173"/>
      <c r="VNB48" s="173"/>
      <c r="VNC48" s="173"/>
      <c r="VND48" s="173"/>
      <c r="VNE48" s="173"/>
      <c r="VNF48" s="173"/>
      <c r="VNG48" s="173"/>
      <c r="VNH48" s="173"/>
      <c r="VNI48" s="173"/>
      <c r="VNJ48" s="173"/>
      <c r="VNK48" s="173"/>
      <c r="VNL48" s="173"/>
      <c r="VNM48" s="173"/>
      <c r="VNN48" s="173"/>
      <c r="VNO48" s="173"/>
      <c r="VNP48" s="173"/>
      <c r="VNQ48" s="173"/>
      <c r="VNR48" s="173"/>
      <c r="VNS48" s="173"/>
      <c r="VNT48" s="173"/>
      <c r="VNU48" s="173"/>
      <c r="VNV48" s="173"/>
      <c r="VNW48" s="173"/>
      <c r="VNX48" s="173"/>
      <c r="VNY48" s="173"/>
      <c r="VNZ48" s="173"/>
      <c r="VOA48" s="173"/>
      <c r="VOB48" s="173"/>
      <c r="VOC48" s="173"/>
      <c r="VOD48" s="173"/>
      <c r="VOE48" s="173"/>
      <c r="VOF48" s="173"/>
      <c r="VOG48" s="173"/>
      <c r="VOH48" s="173"/>
      <c r="VOI48" s="173"/>
      <c r="VOJ48" s="173"/>
      <c r="VOK48" s="173"/>
      <c r="VOL48" s="173"/>
      <c r="VOM48" s="173"/>
      <c r="VON48" s="173"/>
      <c r="VOO48" s="173"/>
      <c r="VOP48" s="173"/>
      <c r="VOQ48" s="173"/>
      <c r="VOR48" s="173"/>
      <c r="VOS48" s="173"/>
      <c r="VOT48" s="173"/>
      <c r="VOU48" s="173"/>
      <c r="VOV48" s="173"/>
      <c r="VOW48" s="173"/>
      <c r="VOX48" s="173"/>
      <c r="VOY48" s="173"/>
      <c r="VOZ48" s="173"/>
      <c r="VPA48" s="173"/>
      <c r="VPB48" s="173"/>
      <c r="VPC48" s="173"/>
      <c r="VPD48" s="173"/>
      <c r="VPE48" s="173"/>
      <c r="VPF48" s="173"/>
      <c r="VPG48" s="173"/>
      <c r="VPH48" s="173"/>
      <c r="VPI48" s="173"/>
      <c r="VPJ48" s="173"/>
      <c r="VPK48" s="173"/>
      <c r="VPL48" s="173"/>
      <c r="VPM48" s="173"/>
      <c r="VPN48" s="173"/>
      <c r="VPO48" s="173"/>
      <c r="VPP48" s="173"/>
      <c r="VPQ48" s="173"/>
      <c r="VPR48" s="173"/>
      <c r="VPS48" s="173"/>
      <c r="VPT48" s="173"/>
      <c r="VPU48" s="173"/>
      <c r="VPV48" s="173"/>
      <c r="VPW48" s="173"/>
      <c r="VPX48" s="173"/>
      <c r="VPY48" s="173"/>
      <c r="VPZ48" s="173"/>
      <c r="VQA48" s="173"/>
      <c r="VQB48" s="173"/>
      <c r="VQC48" s="173"/>
      <c r="VQD48" s="173"/>
      <c r="VQE48" s="173"/>
      <c r="VQF48" s="173"/>
      <c r="VQG48" s="173"/>
      <c r="VQH48" s="173"/>
      <c r="VQI48" s="173"/>
      <c r="VQJ48" s="173"/>
      <c r="VQK48" s="173"/>
      <c r="VQL48" s="173"/>
      <c r="VQM48" s="173"/>
      <c r="VQN48" s="173"/>
      <c r="VQO48" s="173"/>
      <c r="VQP48" s="173"/>
      <c r="VQQ48" s="173"/>
      <c r="VQR48" s="173"/>
      <c r="VQS48" s="173"/>
      <c r="VQT48" s="173"/>
      <c r="VQU48" s="173"/>
      <c r="VQV48" s="173"/>
      <c r="VQW48" s="173"/>
      <c r="VQX48" s="173"/>
      <c r="VQY48" s="173"/>
      <c r="VQZ48" s="173"/>
      <c r="VRA48" s="173"/>
      <c r="VRB48" s="173"/>
      <c r="VRC48" s="173"/>
      <c r="VRD48" s="173"/>
      <c r="VRE48" s="173"/>
      <c r="VRF48" s="173"/>
      <c r="VRG48" s="173"/>
      <c r="VRH48" s="173"/>
      <c r="VRI48" s="173"/>
      <c r="VRJ48" s="173"/>
      <c r="VRK48" s="173"/>
      <c r="VRL48" s="173"/>
      <c r="VRM48" s="173"/>
      <c r="VRN48" s="173"/>
      <c r="VRO48" s="173"/>
      <c r="VRP48" s="173"/>
      <c r="VRQ48" s="173"/>
      <c r="VRR48" s="173"/>
      <c r="VRS48" s="173"/>
      <c r="VRT48" s="173"/>
      <c r="VRU48" s="173"/>
      <c r="VRV48" s="173"/>
      <c r="VRW48" s="173"/>
      <c r="VRX48" s="173"/>
      <c r="VRY48" s="173"/>
      <c r="VRZ48" s="173"/>
      <c r="VSA48" s="173"/>
      <c r="VSB48" s="173"/>
      <c r="VSC48" s="173"/>
      <c r="VSD48" s="173"/>
      <c r="VSE48" s="173"/>
      <c r="VSF48" s="173"/>
      <c r="VSG48" s="173"/>
      <c r="VSH48" s="173"/>
      <c r="VSI48" s="173"/>
      <c r="VSJ48" s="173"/>
      <c r="VSK48" s="173"/>
      <c r="VSL48" s="173"/>
      <c r="VSM48" s="173"/>
      <c r="VSN48" s="173"/>
      <c r="VSO48" s="173"/>
      <c r="VSP48" s="173"/>
      <c r="VSQ48" s="173"/>
      <c r="VSR48" s="173"/>
      <c r="VSS48" s="173"/>
      <c r="VST48" s="173"/>
      <c r="VSU48" s="173"/>
      <c r="VSV48" s="173"/>
      <c r="VSW48" s="173"/>
      <c r="VSX48" s="173"/>
      <c r="VSY48" s="173"/>
      <c r="VSZ48" s="173"/>
      <c r="VTA48" s="173"/>
      <c r="VTB48" s="173"/>
      <c r="VTC48" s="173"/>
      <c r="VTD48" s="173"/>
      <c r="VTE48" s="173"/>
      <c r="VTF48" s="173"/>
      <c r="VTG48" s="173"/>
      <c r="VTH48" s="173"/>
      <c r="VTI48" s="173"/>
      <c r="VTJ48" s="173"/>
      <c r="VTK48" s="173"/>
      <c r="VTL48" s="173"/>
      <c r="VTM48" s="173"/>
      <c r="VTN48" s="173"/>
      <c r="VTO48" s="173"/>
      <c r="VTP48" s="173"/>
      <c r="VTQ48" s="173"/>
      <c r="VTR48" s="173"/>
      <c r="VTS48" s="173"/>
      <c r="VTT48" s="173"/>
      <c r="VTU48" s="173"/>
      <c r="VTV48" s="173"/>
      <c r="VTW48" s="173"/>
      <c r="VTX48" s="173"/>
      <c r="VTY48" s="173"/>
      <c r="VTZ48" s="173"/>
      <c r="VUA48" s="173"/>
      <c r="VUB48" s="173"/>
      <c r="VUC48" s="173"/>
      <c r="VUD48" s="173"/>
      <c r="VUE48" s="173"/>
      <c r="VUF48" s="173"/>
      <c r="VUG48" s="173"/>
      <c r="VUH48" s="173"/>
      <c r="VUI48" s="173"/>
      <c r="VUJ48" s="173"/>
      <c r="VUK48" s="173"/>
      <c r="VUL48" s="173"/>
      <c r="VUM48" s="173"/>
      <c r="VUN48" s="173"/>
      <c r="VUO48" s="173"/>
      <c r="VUP48" s="173"/>
      <c r="VUQ48" s="173"/>
      <c r="VUR48" s="173"/>
      <c r="VUS48" s="173"/>
      <c r="VUT48" s="173"/>
      <c r="VUU48" s="173"/>
      <c r="VUV48" s="173"/>
      <c r="VUW48" s="173"/>
      <c r="VUX48" s="173"/>
      <c r="VUY48" s="173"/>
      <c r="VUZ48" s="173"/>
      <c r="VVA48" s="173"/>
      <c r="VVB48" s="173"/>
      <c r="VVC48" s="173"/>
      <c r="VVD48" s="173"/>
      <c r="VVE48" s="173"/>
      <c r="VVF48" s="173"/>
      <c r="VVG48" s="173"/>
      <c r="VVH48" s="173"/>
      <c r="VVI48" s="173"/>
      <c r="VVJ48" s="173"/>
      <c r="VVK48" s="173"/>
      <c r="VVL48" s="173"/>
      <c r="VVM48" s="173"/>
      <c r="VVN48" s="173"/>
      <c r="VVO48" s="173"/>
      <c r="VVP48" s="173"/>
      <c r="VVQ48" s="173"/>
      <c r="VVR48" s="173"/>
      <c r="VVS48" s="173"/>
      <c r="VVT48" s="173"/>
      <c r="VVU48" s="173"/>
      <c r="VVV48" s="173"/>
      <c r="VVW48" s="173"/>
      <c r="VVX48" s="173"/>
      <c r="VVY48" s="173"/>
      <c r="VVZ48" s="173"/>
      <c r="VWA48" s="173"/>
      <c r="VWB48" s="173"/>
      <c r="VWC48" s="173"/>
      <c r="VWD48" s="173"/>
      <c r="VWE48" s="173"/>
      <c r="VWF48" s="173"/>
      <c r="VWG48" s="173"/>
      <c r="VWH48" s="173"/>
      <c r="VWI48" s="173"/>
      <c r="VWJ48" s="173"/>
      <c r="VWK48" s="173"/>
      <c r="VWL48" s="173"/>
      <c r="VWM48" s="173"/>
      <c r="VWN48" s="173"/>
      <c r="VWO48" s="173"/>
      <c r="VWP48" s="173"/>
      <c r="VWQ48" s="173"/>
      <c r="VWR48" s="173"/>
      <c r="VWS48" s="173"/>
      <c r="VWT48" s="173"/>
      <c r="VWU48" s="173"/>
      <c r="VWV48" s="173"/>
      <c r="VWW48" s="173"/>
      <c r="VWX48" s="173"/>
      <c r="VWY48" s="173"/>
      <c r="VWZ48" s="173"/>
      <c r="VXA48" s="173"/>
      <c r="VXB48" s="173"/>
      <c r="VXC48" s="173"/>
      <c r="VXD48" s="173"/>
      <c r="VXE48" s="173"/>
      <c r="VXF48" s="173"/>
      <c r="VXG48" s="173"/>
      <c r="VXH48" s="173"/>
      <c r="VXI48" s="173"/>
      <c r="VXJ48" s="173"/>
      <c r="VXK48" s="173"/>
      <c r="VXL48" s="173"/>
      <c r="VXM48" s="173"/>
      <c r="VXN48" s="173"/>
      <c r="VXO48" s="173"/>
      <c r="VXP48" s="173"/>
      <c r="VXQ48" s="173"/>
      <c r="VXR48" s="173"/>
      <c r="VXS48" s="173"/>
      <c r="VXT48" s="173"/>
      <c r="VXU48" s="173"/>
      <c r="VXV48" s="173"/>
      <c r="VXW48" s="173"/>
      <c r="VXX48" s="173"/>
      <c r="VXY48" s="173"/>
      <c r="VXZ48" s="173"/>
      <c r="VYA48" s="173"/>
      <c r="VYB48" s="173"/>
      <c r="VYC48" s="173"/>
      <c r="VYD48" s="173"/>
      <c r="VYE48" s="173"/>
      <c r="VYF48" s="173"/>
      <c r="VYG48" s="173"/>
      <c r="VYH48" s="173"/>
      <c r="VYI48" s="173"/>
      <c r="VYJ48" s="173"/>
      <c r="VYK48" s="173"/>
      <c r="VYL48" s="173"/>
      <c r="VYM48" s="173"/>
      <c r="VYN48" s="173"/>
      <c r="VYO48" s="173"/>
      <c r="VYP48" s="173"/>
      <c r="VYQ48" s="173"/>
      <c r="VYR48" s="173"/>
      <c r="VYS48" s="173"/>
      <c r="VYT48" s="173"/>
      <c r="VYU48" s="173"/>
      <c r="VYV48" s="173"/>
      <c r="VYW48" s="173"/>
      <c r="VYX48" s="173"/>
      <c r="VYY48" s="173"/>
      <c r="VYZ48" s="173"/>
      <c r="VZA48" s="173"/>
      <c r="VZB48" s="173"/>
      <c r="VZC48" s="173"/>
      <c r="VZD48" s="173"/>
      <c r="VZE48" s="173"/>
      <c r="VZF48" s="173"/>
      <c r="VZG48" s="173"/>
      <c r="VZH48" s="173"/>
      <c r="VZI48" s="173"/>
      <c r="VZJ48" s="173"/>
      <c r="VZK48" s="173"/>
      <c r="VZL48" s="173"/>
      <c r="VZM48" s="173"/>
      <c r="VZN48" s="173"/>
      <c r="VZO48" s="173"/>
      <c r="VZP48" s="173"/>
      <c r="VZQ48" s="173"/>
      <c r="VZR48" s="173"/>
      <c r="VZS48" s="173"/>
      <c r="VZT48" s="173"/>
      <c r="VZU48" s="173"/>
      <c r="VZV48" s="173"/>
      <c r="VZW48" s="173"/>
      <c r="VZX48" s="173"/>
      <c r="VZY48" s="173"/>
      <c r="VZZ48" s="173"/>
      <c r="WAA48" s="173"/>
      <c r="WAB48" s="173"/>
      <c r="WAC48" s="173"/>
      <c r="WAD48" s="173"/>
      <c r="WAE48" s="173"/>
      <c r="WAF48" s="173"/>
      <c r="WAG48" s="173"/>
      <c r="WAH48" s="173"/>
      <c r="WAI48" s="173"/>
      <c r="WAJ48" s="173"/>
      <c r="WAK48" s="173"/>
      <c r="WAL48" s="173"/>
      <c r="WAM48" s="173"/>
      <c r="WAN48" s="173"/>
      <c r="WAO48" s="173"/>
      <c r="WAP48" s="173"/>
      <c r="WAQ48" s="173"/>
      <c r="WAR48" s="173"/>
      <c r="WAS48" s="173"/>
      <c r="WAT48" s="173"/>
      <c r="WAU48" s="173"/>
      <c r="WAV48" s="173"/>
      <c r="WAW48" s="173"/>
      <c r="WAX48" s="173"/>
      <c r="WAY48" s="173"/>
      <c r="WAZ48" s="173"/>
      <c r="WBA48" s="173"/>
      <c r="WBB48" s="173"/>
      <c r="WBC48" s="173"/>
      <c r="WBD48" s="173"/>
      <c r="WBE48" s="173"/>
      <c r="WBF48" s="173"/>
      <c r="WBG48" s="173"/>
      <c r="WBH48" s="173"/>
      <c r="WBI48" s="173"/>
      <c r="WBJ48" s="173"/>
      <c r="WBK48" s="173"/>
      <c r="WBL48" s="173"/>
      <c r="WBM48" s="173"/>
      <c r="WBN48" s="173"/>
      <c r="WBO48" s="173"/>
      <c r="WBP48" s="173"/>
      <c r="WBQ48" s="173"/>
      <c r="WBR48" s="173"/>
      <c r="WBS48" s="173"/>
      <c r="WBT48" s="173"/>
      <c r="WBU48" s="173"/>
      <c r="WBV48" s="173"/>
      <c r="WBW48" s="173"/>
      <c r="WBX48" s="173"/>
      <c r="WBY48" s="173"/>
      <c r="WBZ48" s="173"/>
      <c r="WCA48" s="173"/>
      <c r="WCB48" s="173"/>
      <c r="WCC48" s="173"/>
      <c r="WCD48" s="173"/>
      <c r="WCE48" s="173"/>
      <c r="WCF48" s="173"/>
      <c r="WCG48" s="173"/>
      <c r="WCH48" s="173"/>
      <c r="WCI48" s="173"/>
      <c r="WCJ48" s="173"/>
      <c r="WCK48" s="173"/>
      <c r="WCL48" s="173"/>
      <c r="WCM48" s="173"/>
      <c r="WCN48" s="173"/>
      <c r="WCO48" s="173"/>
      <c r="WCP48" s="173"/>
      <c r="WCQ48" s="173"/>
      <c r="WCR48" s="173"/>
      <c r="WCS48" s="173"/>
      <c r="WCT48" s="173"/>
      <c r="WCU48" s="173"/>
      <c r="WCV48" s="173"/>
      <c r="WCW48" s="173"/>
      <c r="WCX48" s="173"/>
      <c r="WCY48" s="173"/>
      <c r="WCZ48" s="173"/>
      <c r="WDA48" s="173"/>
      <c r="WDB48" s="173"/>
      <c r="WDC48" s="173"/>
      <c r="WDD48" s="173"/>
      <c r="WDE48" s="173"/>
      <c r="WDF48" s="173"/>
      <c r="WDG48" s="173"/>
      <c r="WDH48" s="173"/>
      <c r="WDI48" s="173"/>
      <c r="WDJ48" s="173"/>
      <c r="WDK48" s="173"/>
      <c r="WDL48" s="173"/>
      <c r="WDM48" s="173"/>
      <c r="WDN48" s="173"/>
      <c r="WDO48" s="173"/>
      <c r="WDP48" s="173"/>
      <c r="WDQ48" s="173"/>
      <c r="WDR48" s="173"/>
      <c r="WDS48" s="173"/>
      <c r="WDT48" s="173"/>
      <c r="WDU48" s="173"/>
      <c r="WDV48" s="173"/>
      <c r="WDW48" s="173"/>
      <c r="WDX48" s="173"/>
      <c r="WDY48" s="173"/>
      <c r="WDZ48" s="173"/>
      <c r="WEA48" s="173"/>
      <c r="WEB48" s="173"/>
      <c r="WEC48" s="173"/>
      <c r="WED48" s="173"/>
      <c r="WEE48" s="173"/>
      <c r="WEF48" s="173"/>
      <c r="WEG48" s="173"/>
      <c r="WEH48" s="173"/>
      <c r="WEI48" s="173"/>
      <c r="WEJ48" s="173"/>
      <c r="WEK48" s="173"/>
      <c r="WEL48" s="173"/>
      <c r="WEM48" s="173"/>
      <c r="WEN48" s="173"/>
      <c r="WEO48" s="173"/>
      <c r="WEP48" s="173"/>
      <c r="WEQ48" s="173"/>
      <c r="WER48" s="173"/>
      <c r="WES48" s="173"/>
      <c r="WET48" s="173"/>
      <c r="WEU48" s="173"/>
      <c r="WEV48" s="173"/>
      <c r="WEW48" s="173"/>
      <c r="WEX48" s="173"/>
      <c r="WEY48" s="173"/>
      <c r="WEZ48" s="173"/>
      <c r="WFA48" s="173"/>
      <c r="WFB48" s="173"/>
      <c r="WFC48" s="173"/>
      <c r="WFD48" s="173"/>
      <c r="WFE48" s="173"/>
      <c r="WFF48" s="173"/>
      <c r="WFG48" s="173"/>
      <c r="WFH48" s="173"/>
      <c r="WFI48" s="173"/>
      <c r="WFJ48" s="173"/>
      <c r="WFK48" s="173"/>
      <c r="WFL48" s="173"/>
      <c r="WFM48" s="173"/>
      <c r="WFN48" s="173"/>
      <c r="WFO48" s="173"/>
      <c r="WFP48" s="173"/>
      <c r="WFQ48" s="173"/>
      <c r="WFR48" s="173"/>
      <c r="WFS48" s="173"/>
      <c r="WFT48" s="173"/>
      <c r="WFU48" s="173"/>
      <c r="WFV48" s="173"/>
      <c r="WFW48" s="173"/>
      <c r="WFX48" s="173"/>
      <c r="WFY48" s="173"/>
      <c r="WFZ48" s="173"/>
      <c r="WGA48" s="173"/>
      <c r="WGB48" s="173"/>
      <c r="WGC48" s="173"/>
      <c r="WGD48" s="173"/>
      <c r="WGE48" s="173"/>
      <c r="WGF48" s="173"/>
      <c r="WGG48" s="173"/>
      <c r="WGH48" s="173"/>
      <c r="WGI48" s="173"/>
      <c r="WGJ48" s="173"/>
      <c r="WGK48" s="173"/>
      <c r="WGL48" s="173"/>
      <c r="WGM48" s="173"/>
      <c r="WGN48" s="173"/>
      <c r="WGO48" s="173"/>
      <c r="WGP48" s="173"/>
      <c r="WGQ48" s="173"/>
      <c r="WGR48" s="173"/>
      <c r="WGS48" s="173"/>
      <c r="WGT48" s="173"/>
      <c r="WGU48" s="173"/>
      <c r="WGV48" s="173"/>
      <c r="WGW48" s="173"/>
      <c r="WGX48" s="173"/>
      <c r="WGY48" s="173"/>
      <c r="WGZ48" s="173"/>
      <c r="WHA48" s="173"/>
      <c r="WHB48" s="173"/>
      <c r="WHC48" s="173"/>
      <c r="WHD48" s="173"/>
      <c r="WHE48" s="173"/>
      <c r="WHF48" s="173"/>
      <c r="WHG48" s="173"/>
      <c r="WHH48" s="173"/>
      <c r="WHI48" s="173"/>
      <c r="WHJ48" s="173"/>
      <c r="WHK48" s="173"/>
      <c r="WHL48" s="173"/>
      <c r="WHM48" s="173"/>
      <c r="WHN48" s="173"/>
      <c r="WHO48" s="173"/>
      <c r="WHP48" s="173"/>
      <c r="WHQ48" s="173"/>
      <c r="WHR48" s="173"/>
      <c r="WHS48" s="173"/>
      <c r="WHT48" s="173"/>
      <c r="WHU48" s="173"/>
      <c r="WHV48" s="173"/>
      <c r="WHW48" s="173"/>
      <c r="WHX48" s="173"/>
      <c r="WHY48" s="173"/>
      <c r="WHZ48" s="173"/>
      <c r="WIA48" s="173"/>
      <c r="WIB48" s="173"/>
      <c r="WIC48" s="173"/>
      <c r="WID48" s="173"/>
      <c r="WIE48" s="173"/>
      <c r="WIF48" s="173"/>
      <c r="WIG48" s="173"/>
      <c r="WIH48" s="173"/>
      <c r="WII48" s="173"/>
      <c r="WIJ48" s="173"/>
      <c r="WIK48" s="173"/>
      <c r="WIL48" s="173"/>
      <c r="WIM48" s="173"/>
      <c r="WIN48" s="173"/>
      <c r="WIO48" s="173"/>
      <c r="WIP48" s="173"/>
      <c r="WIQ48" s="173"/>
      <c r="WIR48" s="173"/>
      <c r="WIS48" s="173"/>
      <c r="WIT48" s="173"/>
      <c r="WIU48" s="173"/>
      <c r="WIV48" s="173"/>
      <c r="WIW48" s="173"/>
      <c r="WIX48" s="173"/>
      <c r="WIY48" s="173"/>
      <c r="WIZ48" s="173"/>
      <c r="WJA48" s="173"/>
      <c r="WJB48" s="173"/>
      <c r="WJC48" s="173"/>
      <c r="WJD48" s="173"/>
      <c r="WJE48" s="173"/>
      <c r="WJF48" s="173"/>
      <c r="WJG48" s="173"/>
      <c r="WJH48" s="173"/>
      <c r="WJI48" s="173"/>
      <c r="WJJ48" s="173"/>
      <c r="WJK48" s="173"/>
      <c r="WJL48" s="173"/>
      <c r="WJM48" s="173"/>
      <c r="WJN48" s="173"/>
      <c r="WJO48" s="173"/>
      <c r="WJP48" s="173"/>
      <c r="WJQ48" s="173"/>
      <c r="WJR48" s="173"/>
      <c r="WJS48" s="173"/>
      <c r="WJT48" s="173"/>
      <c r="WJU48" s="173"/>
      <c r="WJV48" s="173"/>
      <c r="WJW48" s="173"/>
      <c r="WJX48" s="173"/>
      <c r="WJY48" s="173"/>
      <c r="WJZ48" s="173"/>
      <c r="WKA48" s="173"/>
      <c r="WKB48" s="173"/>
      <c r="WKC48" s="173"/>
      <c r="WKD48" s="173"/>
      <c r="WKE48" s="173"/>
      <c r="WKF48" s="173"/>
      <c r="WKG48" s="173"/>
      <c r="WKH48" s="173"/>
      <c r="WKI48" s="173"/>
      <c r="WKJ48" s="173"/>
      <c r="WKK48" s="173"/>
      <c r="WKL48" s="173"/>
      <c r="WKM48" s="173"/>
      <c r="WKN48" s="173"/>
      <c r="WKO48" s="173"/>
      <c r="WKP48" s="173"/>
      <c r="WKQ48" s="173"/>
      <c r="WKR48" s="173"/>
      <c r="WKS48" s="173"/>
      <c r="WKT48" s="173"/>
      <c r="WKU48" s="173"/>
      <c r="WKV48" s="173"/>
      <c r="WKW48" s="173"/>
      <c r="WKX48" s="173"/>
      <c r="WKY48" s="173"/>
      <c r="WKZ48" s="173"/>
      <c r="WLA48" s="173"/>
      <c r="WLB48" s="173"/>
      <c r="WLC48" s="173"/>
      <c r="WLD48" s="173"/>
      <c r="WLE48" s="173"/>
      <c r="WLF48" s="173"/>
      <c r="WLG48" s="173"/>
      <c r="WLH48" s="173"/>
      <c r="WLI48" s="173"/>
      <c r="WLJ48" s="173"/>
      <c r="WLK48" s="173"/>
      <c r="WLL48" s="173"/>
      <c r="WLM48" s="173"/>
      <c r="WLN48" s="173"/>
      <c r="WLO48" s="173"/>
      <c r="WLP48" s="173"/>
      <c r="WLQ48" s="173"/>
      <c r="WLR48" s="173"/>
      <c r="WLS48" s="173"/>
      <c r="WLT48" s="173"/>
      <c r="WLU48" s="173"/>
      <c r="WLV48" s="173"/>
      <c r="WLW48" s="173"/>
      <c r="WLX48" s="173"/>
      <c r="WLY48" s="173"/>
      <c r="WLZ48" s="173"/>
      <c r="WMA48" s="173"/>
      <c r="WMB48" s="173"/>
      <c r="WMC48" s="173"/>
      <c r="WMD48" s="173"/>
      <c r="WME48" s="173"/>
      <c r="WMF48" s="173"/>
      <c r="WMG48" s="173"/>
      <c r="WMH48" s="173"/>
      <c r="WMI48" s="173"/>
      <c r="WMJ48" s="173"/>
      <c r="WMK48" s="173"/>
      <c r="WML48" s="173"/>
      <c r="WMM48" s="173"/>
      <c r="WMN48" s="173"/>
      <c r="WMO48" s="173"/>
      <c r="WMP48" s="173"/>
      <c r="WMQ48" s="173"/>
      <c r="WMR48" s="173"/>
      <c r="WMS48" s="173"/>
      <c r="WMT48" s="173"/>
      <c r="WMU48" s="173"/>
      <c r="WMV48" s="173"/>
      <c r="WMW48" s="173"/>
      <c r="WMX48" s="173"/>
      <c r="WMY48" s="173"/>
      <c r="WMZ48" s="173"/>
      <c r="WNA48" s="173"/>
      <c r="WNB48" s="173"/>
      <c r="WNC48" s="173"/>
      <c r="WND48" s="173"/>
      <c r="WNE48" s="173"/>
      <c r="WNF48" s="173"/>
      <c r="WNG48" s="173"/>
      <c r="WNH48" s="173"/>
      <c r="WNI48" s="173"/>
      <c r="WNJ48" s="173"/>
      <c r="WNK48" s="173"/>
      <c r="WNL48" s="173"/>
      <c r="WNM48" s="173"/>
      <c r="WNN48" s="173"/>
      <c r="WNO48" s="173"/>
      <c r="WNP48" s="173"/>
      <c r="WNQ48" s="173"/>
      <c r="WNR48" s="173"/>
      <c r="WNS48" s="173"/>
      <c r="WNT48" s="173"/>
      <c r="WNU48" s="173"/>
      <c r="WNV48" s="173"/>
      <c r="WNW48" s="173"/>
      <c r="WNX48" s="173"/>
      <c r="WNY48" s="173"/>
      <c r="WNZ48" s="173"/>
      <c r="WOA48" s="173"/>
      <c r="WOB48" s="173"/>
      <c r="WOC48" s="173"/>
      <c r="WOD48" s="173"/>
      <c r="WOE48" s="173"/>
      <c r="WOF48" s="173"/>
      <c r="WOG48" s="173"/>
      <c r="WOH48" s="173"/>
      <c r="WOI48" s="173"/>
      <c r="WOJ48" s="173"/>
      <c r="WOK48" s="173"/>
      <c r="WOL48" s="173"/>
      <c r="WOM48" s="173"/>
      <c r="WON48" s="173"/>
      <c r="WOO48" s="173"/>
      <c r="WOP48" s="173"/>
      <c r="WOQ48" s="173"/>
      <c r="WOR48" s="173"/>
      <c r="WOS48" s="173"/>
      <c r="WOT48" s="173"/>
      <c r="WOU48" s="173"/>
      <c r="WOV48" s="173"/>
      <c r="WOW48" s="173"/>
      <c r="WOX48" s="173"/>
      <c r="WOY48" s="173"/>
      <c r="WOZ48" s="173"/>
      <c r="WPA48" s="173"/>
      <c r="WPB48" s="173"/>
      <c r="WPC48" s="173"/>
      <c r="WPD48" s="173"/>
      <c r="WPE48" s="173"/>
      <c r="WPF48" s="173"/>
      <c r="WPG48" s="173"/>
      <c r="WPH48" s="173"/>
      <c r="WPI48" s="173"/>
      <c r="WPJ48" s="173"/>
      <c r="WPK48" s="173"/>
      <c r="WPL48" s="173"/>
      <c r="WPM48" s="173"/>
      <c r="WPN48" s="173"/>
      <c r="WPO48" s="173"/>
      <c r="WPP48" s="173"/>
      <c r="WPQ48" s="173"/>
      <c r="WPR48" s="173"/>
      <c r="WPS48" s="173"/>
      <c r="WPT48" s="173"/>
      <c r="WPU48" s="173"/>
      <c r="WPV48" s="173"/>
      <c r="WPW48" s="173"/>
      <c r="WPX48" s="173"/>
      <c r="WPY48" s="173"/>
      <c r="WPZ48" s="173"/>
      <c r="WQA48" s="173"/>
      <c r="WQB48" s="173"/>
      <c r="WQC48" s="173"/>
      <c r="WQD48" s="173"/>
      <c r="WQE48" s="173"/>
      <c r="WQF48" s="173"/>
      <c r="WQG48" s="173"/>
      <c r="WQH48" s="173"/>
      <c r="WQI48" s="173"/>
      <c r="WQJ48" s="173"/>
      <c r="WQK48" s="173"/>
      <c r="WQL48" s="173"/>
      <c r="WQM48" s="173"/>
      <c r="WQN48" s="173"/>
      <c r="WQO48" s="173"/>
      <c r="WQP48" s="173"/>
      <c r="WQQ48" s="173"/>
      <c r="WQR48" s="173"/>
      <c r="WQS48" s="173"/>
      <c r="WQT48" s="173"/>
      <c r="WQU48" s="173"/>
      <c r="WQV48" s="173"/>
      <c r="WQW48" s="173"/>
      <c r="WQX48" s="173"/>
      <c r="WQY48" s="173"/>
      <c r="WQZ48" s="173"/>
      <c r="WRA48" s="173"/>
      <c r="WRB48" s="173"/>
      <c r="WRC48" s="173"/>
      <c r="WRD48" s="173"/>
      <c r="WRE48" s="173"/>
      <c r="WRF48" s="173"/>
      <c r="WRG48" s="173"/>
      <c r="WRH48" s="173"/>
      <c r="WRI48" s="173"/>
      <c r="WRJ48" s="173"/>
      <c r="WRK48" s="173"/>
      <c r="WRL48" s="173"/>
      <c r="WRM48" s="173"/>
      <c r="WRN48" s="173"/>
      <c r="WRO48" s="173"/>
      <c r="WRP48" s="173"/>
      <c r="WRQ48" s="173"/>
      <c r="WRR48" s="173"/>
      <c r="WRS48" s="173"/>
      <c r="WRT48" s="173"/>
      <c r="WRU48" s="173"/>
      <c r="WRV48" s="173"/>
      <c r="WRW48" s="173"/>
      <c r="WRX48" s="173"/>
      <c r="WRY48" s="173"/>
      <c r="WRZ48" s="173"/>
      <c r="WSA48" s="173"/>
      <c r="WSB48" s="173"/>
      <c r="WSC48" s="173"/>
      <c r="WSD48" s="173"/>
      <c r="WSE48" s="173"/>
      <c r="WSF48" s="173"/>
      <c r="WSG48" s="173"/>
      <c r="WSH48" s="173"/>
      <c r="WSI48" s="173"/>
      <c r="WSJ48" s="173"/>
      <c r="WSK48" s="173"/>
      <c r="WSL48" s="173"/>
      <c r="WSM48" s="173"/>
      <c r="WSN48" s="173"/>
      <c r="WSO48" s="173"/>
      <c r="WSP48" s="173"/>
      <c r="WSQ48" s="173"/>
      <c r="WSR48" s="173"/>
      <c r="WSS48" s="173"/>
      <c r="WST48" s="173"/>
      <c r="WSU48" s="173"/>
      <c r="WSV48" s="173"/>
      <c r="WSW48" s="173"/>
      <c r="WSX48" s="173"/>
      <c r="WSY48" s="173"/>
      <c r="WSZ48" s="173"/>
      <c r="WTA48" s="173"/>
      <c r="WTB48" s="173"/>
      <c r="WTC48" s="173"/>
      <c r="WTD48" s="173"/>
      <c r="WTE48" s="173"/>
      <c r="WTF48" s="173"/>
      <c r="WTG48" s="173"/>
      <c r="WTH48" s="173"/>
      <c r="WTI48" s="173"/>
      <c r="WTJ48" s="173"/>
      <c r="WTK48" s="173"/>
      <c r="WTL48" s="173"/>
      <c r="WTM48" s="173"/>
      <c r="WTN48" s="173"/>
      <c r="WTO48" s="173"/>
      <c r="WTP48" s="173"/>
      <c r="WTQ48" s="173"/>
      <c r="WTR48" s="173"/>
      <c r="WTS48" s="173"/>
      <c r="WTT48" s="173"/>
      <c r="WTU48" s="173"/>
      <c r="WTV48" s="173"/>
      <c r="WTW48" s="173"/>
      <c r="WTX48" s="173"/>
      <c r="WTY48" s="173"/>
      <c r="WTZ48" s="173"/>
      <c r="WUA48" s="173"/>
      <c r="WUB48" s="173"/>
      <c r="WUC48" s="173"/>
      <c r="WUD48" s="173"/>
      <c r="WUE48" s="173"/>
      <c r="WUF48" s="173"/>
      <c r="WUG48" s="173"/>
      <c r="WUH48" s="173"/>
      <c r="WUI48" s="173"/>
      <c r="WUJ48" s="173"/>
      <c r="WUK48" s="173"/>
      <c r="WUL48" s="173"/>
      <c r="WUM48" s="173"/>
      <c r="WUN48" s="173"/>
      <c r="WUO48" s="173"/>
      <c r="WUP48" s="173"/>
      <c r="WUQ48" s="173"/>
      <c r="WUR48" s="173"/>
      <c r="WUS48" s="173"/>
      <c r="WUT48" s="173"/>
      <c r="WUU48" s="173"/>
      <c r="WUV48" s="173"/>
      <c r="WUW48" s="173"/>
      <c r="WUX48" s="173"/>
      <c r="WUY48" s="173"/>
      <c r="WUZ48" s="173"/>
      <c r="WVA48" s="173"/>
      <c r="WVB48" s="173"/>
      <c r="WVC48" s="173"/>
      <c r="WVD48" s="173"/>
      <c r="WVE48" s="173"/>
      <c r="WVF48" s="173"/>
      <c r="WVG48" s="173"/>
      <c r="WVH48" s="173"/>
      <c r="WVI48" s="173"/>
      <c r="WVJ48" s="173"/>
      <c r="WVK48" s="173"/>
      <c r="WVL48" s="173"/>
      <c r="WVM48" s="173"/>
      <c r="WVN48" s="173"/>
      <c r="WVO48" s="173"/>
      <c r="WVP48" s="173"/>
      <c r="WVQ48" s="173"/>
      <c r="WVR48" s="173"/>
      <c r="WVS48" s="173"/>
      <c r="WVT48" s="173"/>
      <c r="WVU48" s="173"/>
      <c r="WVV48" s="173"/>
      <c r="WVW48" s="173"/>
      <c r="WVX48" s="173"/>
      <c r="WVY48" s="173"/>
      <c r="WVZ48" s="173"/>
      <c r="WWA48" s="173"/>
      <c r="WWB48" s="173"/>
      <c r="WWC48" s="173"/>
      <c r="WWD48" s="173"/>
      <c r="WWE48" s="173"/>
      <c r="WWF48" s="173"/>
      <c r="WWG48" s="173"/>
      <c r="WWH48" s="173"/>
      <c r="WWI48" s="173"/>
      <c r="WWJ48" s="173"/>
      <c r="WWK48" s="173"/>
      <c r="WWL48" s="173"/>
      <c r="WWM48" s="173"/>
      <c r="WWN48" s="173"/>
      <c r="WWO48" s="173"/>
      <c r="WWP48" s="173"/>
      <c r="WWQ48" s="173"/>
      <c r="WWR48" s="173"/>
      <c r="WWS48" s="173"/>
      <c r="WWT48" s="173"/>
      <c r="WWU48" s="173"/>
      <c r="WWV48" s="173"/>
      <c r="WWW48" s="173"/>
      <c r="WWX48" s="173"/>
      <c r="WWY48" s="173"/>
      <c r="WWZ48" s="173"/>
      <c r="WXA48" s="173"/>
      <c r="WXB48" s="173"/>
      <c r="WXC48" s="173"/>
      <c r="WXD48" s="173"/>
      <c r="WXE48" s="173"/>
      <c r="WXF48" s="173"/>
      <c r="WXG48" s="173"/>
      <c r="WXH48" s="173"/>
      <c r="WXI48" s="173"/>
      <c r="WXJ48" s="173"/>
      <c r="WXK48" s="173"/>
      <c r="WXL48" s="173"/>
      <c r="WXM48" s="173"/>
      <c r="WXN48" s="173"/>
      <c r="WXO48" s="173"/>
      <c r="WXP48" s="173"/>
      <c r="WXQ48" s="173"/>
      <c r="WXR48" s="173"/>
      <c r="WXS48" s="173"/>
      <c r="WXT48" s="173"/>
      <c r="WXU48" s="173"/>
      <c r="WXV48" s="173"/>
      <c r="WXW48" s="173"/>
      <c r="WXX48" s="173"/>
      <c r="WXY48" s="173"/>
      <c r="WXZ48" s="173"/>
      <c r="WYA48" s="173"/>
      <c r="WYB48" s="173"/>
      <c r="WYC48" s="173"/>
      <c r="WYD48" s="173"/>
      <c r="WYE48" s="173"/>
      <c r="WYF48" s="173"/>
      <c r="WYG48" s="173"/>
      <c r="WYH48" s="173"/>
      <c r="WYI48" s="173"/>
      <c r="WYJ48" s="173"/>
      <c r="WYK48" s="173"/>
      <c r="WYL48" s="173"/>
      <c r="WYM48" s="173"/>
      <c r="WYN48" s="173"/>
      <c r="WYO48" s="173"/>
      <c r="WYP48" s="173"/>
      <c r="WYQ48" s="173"/>
      <c r="WYR48" s="173"/>
      <c r="WYS48" s="173"/>
      <c r="WYT48" s="173"/>
      <c r="WYU48" s="173"/>
      <c r="WYV48" s="173"/>
      <c r="WYW48" s="173"/>
      <c r="WYX48" s="173"/>
      <c r="WYY48" s="173"/>
      <c r="WYZ48" s="173"/>
      <c r="WZA48" s="173"/>
      <c r="WZB48" s="173"/>
      <c r="WZC48" s="173"/>
      <c r="WZD48" s="173"/>
      <c r="WZE48" s="173"/>
      <c r="WZF48" s="173"/>
      <c r="WZG48" s="173"/>
      <c r="WZH48" s="173"/>
      <c r="WZI48" s="173"/>
      <c r="WZJ48" s="173"/>
      <c r="WZK48" s="173"/>
      <c r="WZL48" s="173"/>
      <c r="WZM48" s="173"/>
      <c r="WZN48" s="173"/>
      <c r="WZO48" s="173"/>
      <c r="WZP48" s="173"/>
      <c r="WZQ48" s="173"/>
      <c r="WZR48" s="173"/>
      <c r="WZS48" s="173"/>
      <c r="WZT48" s="173"/>
      <c r="WZU48" s="173"/>
      <c r="WZV48" s="173"/>
      <c r="WZW48" s="173"/>
      <c r="WZX48" s="173"/>
      <c r="WZY48" s="173"/>
      <c r="WZZ48" s="173"/>
      <c r="XAA48" s="173"/>
      <c r="XAB48" s="173"/>
      <c r="XAC48" s="173"/>
      <c r="XAD48" s="173"/>
      <c r="XAE48" s="173"/>
      <c r="XAF48" s="173"/>
      <c r="XAG48" s="173"/>
      <c r="XAH48" s="173"/>
      <c r="XAI48" s="173"/>
      <c r="XAJ48" s="173"/>
      <c r="XAK48" s="173"/>
      <c r="XAL48" s="173"/>
      <c r="XAM48" s="173"/>
      <c r="XAN48" s="173"/>
      <c r="XAO48" s="173"/>
      <c r="XAP48" s="173"/>
      <c r="XAQ48" s="173"/>
      <c r="XAR48" s="173"/>
      <c r="XAS48" s="173"/>
      <c r="XAT48" s="173"/>
      <c r="XAU48" s="173"/>
      <c r="XAV48" s="173"/>
      <c r="XAW48" s="173"/>
      <c r="XAX48" s="173"/>
      <c r="XAY48" s="173"/>
      <c r="XAZ48" s="173"/>
      <c r="XBA48" s="173"/>
      <c r="XBB48" s="173"/>
      <c r="XBC48" s="173"/>
      <c r="XBD48" s="173"/>
      <c r="XBE48" s="173"/>
      <c r="XBF48" s="173"/>
      <c r="XBG48" s="173"/>
      <c r="XBH48" s="173"/>
      <c r="XBI48" s="173"/>
      <c r="XBJ48" s="173"/>
      <c r="XBK48" s="173"/>
      <c r="XBL48" s="173"/>
      <c r="XBM48" s="173"/>
      <c r="XBN48" s="173"/>
      <c r="XBO48" s="173"/>
      <c r="XBP48" s="173"/>
      <c r="XBQ48" s="173"/>
      <c r="XBR48" s="173"/>
      <c r="XBS48" s="173"/>
      <c r="XBT48" s="173"/>
      <c r="XBU48" s="173"/>
      <c r="XBV48" s="173"/>
      <c r="XBW48" s="173"/>
      <c r="XBX48" s="173"/>
      <c r="XBY48" s="173"/>
      <c r="XBZ48" s="173"/>
      <c r="XCA48" s="173"/>
      <c r="XCB48" s="173"/>
      <c r="XCC48" s="173"/>
      <c r="XCD48" s="173"/>
      <c r="XCE48" s="173"/>
      <c r="XCF48" s="173"/>
      <c r="XCG48" s="173"/>
      <c r="XCH48" s="173"/>
      <c r="XCI48" s="173"/>
      <c r="XCJ48" s="173"/>
      <c r="XCK48" s="173"/>
      <c r="XCL48" s="173"/>
      <c r="XCM48" s="173"/>
      <c r="XCN48" s="173"/>
      <c r="XCO48" s="173"/>
      <c r="XCP48" s="173"/>
      <c r="XCQ48" s="173"/>
      <c r="XCR48" s="173"/>
      <c r="XCS48" s="173"/>
      <c r="XCT48" s="173"/>
      <c r="XCU48" s="173"/>
      <c r="XCV48" s="173"/>
      <c r="XCW48" s="173"/>
      <c r="XCX48" s="173"/>
      <c r="XCY48" s="173"/>
      <c r="XCZ48" s="173"/>
      <c r="XDA48" s="173"/>
      <c r="XDB48" s="173"/>
      <c r="XDC48" s="173"/>
      <c r="XDD48" s="173"/>
      <c r="XDE48" s="173"/>
      <c r="XDF48" s="173"/>
      <c r="XDG48" s="173"/>
      <c r="XDH48" s="173"/>
      <c r="XDI48" s="173"/>
      <c r="XDJ48" s="173"/>
      <c r="XDK48" s="173"/>
      <c r="XDL48" s="173"/>
      <c r="XDM48" s="173"/>
      <c r="XDN48" s="173"/>
      <c r="XDO48" s="173"/>
      <c r="XDP48" s="173"/>
      <c r="XDQ48" s="173"/>
      <c r="XDR48" s="173"/>
      <c r="XDS48" s="173"/>
      <c r="XDT48" s="173"/>
      <c r="XDU48" s="173"/>
      <c r="XDV48" s="173"/>
      <c r="XDW48" s="173"/>
      <c r="XDX48" s="173"/>
      <c r="XDY48" s="173"/>
      <c r="XDZ48" s="173"/>
      <c r="XEA48" s="173"/>
      <c r="XEB48" s="173"/>
      <c r="XEC48" s="173"/>
      <c r="XED48" s="173"/>
      <c r="XEE48" s="173"/>
      <c r="XEF48" s="173"/>
      <c r="XEG48" s="173"/>
      <c r="XEH48" s="173"/>
      <c r="XEI48" s="173"/>
      <c r="XEJ48" s="173"/>
      <c r="XEK48" s="173"/>
      <c r="XEL48" s="173"/>
      <c r="XEM48" s="173"/>
      <c r="XEN48" s="173"/>
      <c r="XEO48" s="173"/>
      <c r="XEP48" s="173"/>
      <c r="XEQ48" s="173"/>
      <c r="XER48" s="173"/>
      <c r="XES48" s="173"/>
      <c r="XET48" s="173"/>
      <c r="XEU48" s="173"/>
      <c r="XEV48" s="173"/>
      <c r="XEW48" s="173"/>
      <c r="XEX48" s="173"/>
      <c r="XEY48" s="173"/>
      <c r="XEZ48" s="173"/>
      <c r="XFA48" s="173"/>
      <c r="XFB48" s="173"/>
      <c r="XFC48" s="173"/>
      <c r="XFD48" s="173"/>
    </row>
    <row r="49" spans="9984:16384">
      <c r="NSZ49" s="173"/>
      <c r="NTA49" s="173"/>
      <c r="NTB49" s="173"/>
      <c r="NTC49" s="173"/>
      <c r="NTD49" s="173"/>
      <c r="NTE49" s="173"/>
      <c r="NTF49" s="173"/>
      <c r="NTG49" s="173"/>
      <c r="NTH49" s="173"/>
      <c r="NTI49" s="173"/>
      <c r="NTJ49" s="173"/>
      <c r="NTK49" s="173"/>
      <c r="NTL49" s="173"/>
      <c r="NTM49" s="173"/>
      <c r="NTN49" s="173"/>
      <c r="NTO49" s="173"/>
      <c r="NTP49" s="173"/>
      <c r="NTQ49" s="173"/>
      <c r="NTR49" s="173"/>
      <c r="NTS49" s="173"/>
      <c r="NTT49" s="173"/>
      <c r="NTU49" s="173"/>
      <c r="NTV49" s="173"/>
      <c r="NTW49" s="173"/>
      <c r="NTX49" s="173"/>
      <c r="NTY49" s="173"/>
      <c r="NTZ49" s="173"/>
      <c r="NUA49" s="173"/>
      <c r="NUB49" s="173"/>
      <c r="NUC49" s="173"/>
      <c r="NUD49" s="173"/>
      <c r="NUE49" s="173"/>
      <c r="NUF49" s="173"/>
      <c r="NUG49" s="173"/>
      <c r="NUH49" s="173"/>
      <c r="NUI49" s="173"/>
      <c r="NUJ49" s="173"/>
      <c r="NUK49" s="173"/>
      <c r="NUL49" s="173"/>
      <c r="NUM49" s="173"/>
      <c r="NUN49" s="173"/>
      <c r="NUO49" s="173"/>
      <c r="NUP49" s="173"/>
      <c r="NUQ49" s="173"/>
      <c r="NUR49" s="173"/>
      <c r="NUS49" s="173"/>
      <c r="NUT49" s="173"/>
      <c r="NUU49" s="173"/>
      <c r="NUV49" s="173"/>
      <c r="NUW49" s="173"/>
      <c r="NUX49" s="173"/>
      <c r="NUY49" s="173"/>
      <c r="NUZ49" s="173"/>
      <c r="NVA49" s="173"/>
      <c r="NVB49" s="173"/>
      <c r="NVC49" s="173"/>
      <c r="NVD49" s="173"/>
      <c r="NVE49" s="173"/>
      <c r="NVF49" s="173"/>
      <c r="NVG49" s="173"/>
      <c r="NVH49" s="173"/>
      <c r="NVI49" s="173"/>
      <c r="NVJ49" s="173"/>
      <c r="NVK49" s="173"/>
      <c r="NVL49" s="173"/>
      <c r="NVM49" s="173"/>
      <c r="NVN49" s="173"/>
      <c r="NVO49" s="173"/>
      <c r="NVP49" s="173"/>
      <c r="NVQ49" s="173"/>
      <c r="NVR49" s="173"/>
      <c r="NVS49" s="173"/>
      <c r="NVT49" s="173"/>
      <c r="NVU49" s="173"/>
      <c r="NVV49" s="173"/>
      <c r="NVW49" s="173"/>
      <c r="NVX49" s="173"/>
      <c r="NVY49" s="173"/>
      <c r="NVZ49" s="173"/>
      <c r="NWA49" s="173"/>
      <c r="NWB49" s="173"/>
      <c r="NWC49" s="173"/>
      <c r="NWD49" s="173"/>
      <c r="NWE49" s="173"/>
      <c r="NWF49" s="173"/>
      <c r="NWG49" s="173"/>
      <c r="NWH49" s="173"/>
      <c r="NWI49" s="173"/>
      <c r="NWJ49" s="173"/>
      <c r="NWK49" s="173"/>
      <c r="NWL49" s="173"/>
      <c r="NWM49" s="173"/>
      <c r="NWN49" s="173"/>
      <c r="NWO49" s="173"/>
      <c r="NWP49" s="173"/>
      <c r="NWQ49" s="173"/>
      <c r="NWR49" s="173"/>
      <c r="NWS49" s="173"/>
      <c r="NWT49" s="173"/>
      <c r="NWU49" s="173"/>
      <c r="NWV49" s="173"/>
      <c r="NWW49" s="173"/>
      <c r="NWX49" s="173"/>
      <c r="NWY49" s="173"/>
      <c r="NWZ49" s="173"/>
      <c r="NXA49" s="173"/>
      <c r="NXB49" s="173"/>
      <c r="NXC49" s="173"/>
      <c r="NXD49" s="173"/>
      <c r="NXE49" s="173"/>
      <c r="NXF49" s="173"/>
      <c r="NXG49" s="173"/>
      <c r="NXH49" s="173"/>
      <c r="NXI49" s="173"/>
      <c r="NXJ49" s="173"/>
      <c r="NXK49" s="173"/>
      <c r="NXL49" s="173"/>
      <c r="NXM49" s="173"/>
      <c r="NXN49" s="173"/>
      <c r="NXO49" s="173"/>
      <c r="NXP49" s="173"/>
      <c r="NXQ49" s="173"/>
      <c r="NXR49" s="173"/>
      <c r="NXS49" s="173"/>
      <c r="NXT49" s="173"/>
      <c r="NXU49" s="173"/>
      <c r="NXV49" s="173"/>
      <c r="NXW49" s="173"/>
      <c r="NXX49" s="173"/>
      <c r="NXY49" s="173"/>
      <c r="NXZ49" s="173"/>
      <c r="NYA49" s="173"/>
      <c r="NYB49" s="173"/>
      <c r="NYC49" s="173"/>
      <c r="NYD49" s="173"/>
      <c r="NYE49" s="173"/>
      <c r="NYF49" s="173"/>
      <c r="NYG49" s="173"/>
      <c r="NYH49" s="173"/>
      <c r="NYI49" s="173"/>
      <c r="NYJ49" s="173"/>
      <c r="NYK49" s="173"/>
      <c r="NYL49" s="173"/>
      <c r="NYM49" s="173"/>
      <c r="NYN49" s="173"/>
      <c r="NYO49" s="173"/>
      <c r="NYP49" s="173"/>
      <c r="NYQ49" s="173"/>
      <c r="NYR49" s="173"/>
      <c r="NYS49" s="173"/>
      <c r="NYT49" s="173"/>
      <c r="NYU49" s="173"/>
      <c r="NYV49" s="173"/>
      <c r="NYW49" s="173"/>
      <c r="NYX49" s="173"/>
      <c r="NYY49" s="173"/>
      <c r="NYZ49" s="173"/>
      <c r="NZA49" s="173"/>
      <c r="NZB49" s="173"/>
      <c r="NZC49" s="173"/>
      <c r="NZD49" s="173"/>
      <c r="NZE49" s="173"/>
      <c r="NZF49" s="173"/>
      <c r="NZG49" s="173"/>
      <c r="NZH49" s="173"/>
      <c r="NZI49" s="173"/>
      <c r="NZJ49" s="173"/>
      <c r="NZK49" s="173"/>
      <c r="NZL49" s="173"/>
      <c r="NZM49" s="173"/>
      <c r="NZN49" s="173"/>
      <c r="NZO49" s="173"/>
      <c r="NZP49" s="173"/>
      <c r="NZQ49" s="173"/>
      <c r="NZR49" s="173"/>
      <c r="NZS49" s="173"/>
      <c r="NZT49" s="173"/>
      <c r="NZU49" s="173"/>
      <c r="NZV49" s="173"/>
      <c r="NZW49" s="173"/>
      <c r="NZX49" s="173"/>
      <c r="NZY49" s="173"/>
      <c r="NZZ49" s="173"/>
      <c r="OAA49" s="173"/>
      <c r="OAB49" s="173"/>
      <c r="OAC49" s="173"/>
      <c r="OAD49" s="173"/>
      <c r="OAE49" s="173"/>
      <c r="OAF49" s="173"/>
      <c r="OAG49" s="173"/>
      <c r="OAH49" s="173"/>
      <c r="OAI49" s="173"/>
      <c r="OAJ49" s="173"/>
      <c r="OAK49" s="173"/>
      <c r="OAL49" s="173"/>
      <c r="OAM49" s="173"/>
      <c r="OAN49" s="173"/>
      <c r="OAO49" s="173"/>
      <c r="OAP49" s="173"/>
      <c r="OAQ49" s="173"/>
      <c r="OAR49" s="173"/>
      <c r="OAS49" s="173"/>
      <c r="OAT49" s="173"/>
      <c r="OAU49" s="173"/>
      <c r="OAV49" s="173"/>
      <c r="OAW49" s="173"/>
      <c r="OAX49" s="173"/>
      <c r="OAY49" s="173"/>
      <c r="OAZ49" s="173"/>
      <c r="OBA49" s="173"/>
      <c r="OBB49" s="173"/>
      <c r="OBC49" s="173"/>
      <c r="OBD49" s="173"/>
      <c r="OBE49" s="173"/>
      <c r="OBF49" s="173"/>
      <c r="OBG49" s="173"/>
      <c r="OBH49" s="173"/>
      <c r="OBI49" s="173"/>
      <c r="OBJ49" s="173"/>
      <c r="OBK49" s="173"/>
      <c r="OBL49" s="173"/>
      <c r="OBM49" s="173"/>
      <c r="OBN49" s="173"/>
      <c r="OBO49" s="173"/>
      <c r="OBP49" s="173"/>
      <c r="OBQ49" s="173"/>
      <c r="OBR49" s="173"/>
      <c r="OBS49" s="173"/>
      <c r="OBT49" s="173"/>
      <c r="OBU49" s="173"/>
      <c r="OBV49" s="173"/>
      <c r="OBW49" s="173"/>
      <c r="OBX49" s="173"/>
      <c r="OBY49" s="173"/>
      <c r="OBZ49" s="173"/>
      <c r="OCA49" s="173"/>
      <c r="OCB49" s="173"/>
      <c r="OCC49" s="173"/>
      <c r="OCD49" s="173"/>
      <c r="OCE49" s="173"/>
      <c r="OCF49" s="173"/>
      <c r="OCG49" s="173"/>
      <c r="OCH49" s="173"/>
      <c r="OCI49" s="173"/>
      <c r="OCJ49" s="173"/>
      <c r="OCK49" s="173"/>
      <c r="OCL49" s="173"/>
      <c r="OCM49" s="173"/>
      <c r="OCN49" s="173"/>
      <c r="OCO49" s="173"/>
      <c r="OCP49" s="173"/>
      <c r="OCQ49" s="173"/>
      <c r="OCR49" s="173"/>
      <c r="OCS49" s="173"/>
      <c r="OCT49" s="173"/>
      <c r="OCU49" s="173"/>
      <c r="OCV49" s="173"/>
      <c r="OCW49" s="173"/>
      <c r="OCX49" s="173"/>
      <c r="OCY49" s="173"/>
      <c r="OCZ49" s="173"/>
      <c r="ODA49" s="173"/>
      <c r="ODB49" s="173"/>
      <c r="ODC49" s="173"/>
      <c r="ODD49" s="173"/>
      <c r="ODE49" s="173"/>
      <c r="ODF49" s="173"/>
      <c r="ODG49" s="173"/>
      <c r="ODH49" s="173"/>
      <c r="ODI49" s="173"/>
      <c r="ODJ49" s="173"/>
      <c r="ODK49" s="173"/>
      <c r="ODL49" s="173"/>
      <c r="ODM49" s="173"/>
      <c r="ODN49" s="173"/>
      <c r="ODO49" s="173"/>
      <c r="ODP49" s="173"/>
      <c r="ODQ49" s="173"/>
      <c r="ODR49" s="173"/>
      <c r="ODS49" s="173"/>
      <c r="ODT49" s="173"/>
      <c r="ODU49" s="173"/>
      <c r="ODV49" s="173"/>
      <c r="ODW49" s="173"/>
      <c r="ODX49" s="173"/>
      <c r="ODY49" s="173"/>
      <c r="ODZ49" s="173"/>
      <c r="OEA49" s="173"/>
      <c r="OEB49" s="173"/>
      <c r="OEC49" s="173"/>
      <c r="OED49" s="173"/>
      <c r="OEE49" s="173"/>
      <c r="OEF49" s="173"/>
      <c r="OEG49" s="173"/>
      <c r="OEH49" s="173"/>
      <c r="OEI49" s="173"/>
      <c r="OEJ49" s="173"/>
      <c r="OEK49" s="173"/>
      <c r="OEL49" s="173"/>
      <c r="OEM49" s="173"/>
      <c r="OEN49" s="173"/>
      <c r="OEO49" s="173"/>
      <c r="OEP49" s="173"/>
      <c r="OEQ49" s="173"/>
      <c r="OER49" s="173"/>
      <c r="OES49" s="173"/>
      <c r="OET49" s="173"/>
      <c r="OEU49" s="173"/>
      <c r="OEV49" s="173"/>
      <c r="OEW49" s="173"/>
      <c r="OEX49" s="173"/>
      <c r="OEY49" s="173"/>
      <c r="OEZ49" s="173"/>
      <c r="OFA49" s="173"/>
      <c r="OFB49" s="173"/>
      <c r="OFC49" s="173"/>
      <c r="OFD49" s="173"/>
      <c r="OFE49" s="173"/>
      <c r="OFF49" s="173"/>
      <c r="OFG49" s="173"/>
      <c r="OFH49" s="173"/>
      <c r="OFI49" s="173"/>
      <c r="OFJ49" s="173"/>
      <c r="OFK49" s="173"/>
      <c r="OFL49" s="173"/>
      <c r="OFM49" s="173"/>
      <c r="OFN49" s="173"/>
      <c r="OFO49" s="173"/>
      <c r="OFP49" s="173"/>
      <c r="OFQ49" s="173"/>
      <c r="OFR49" s="173"/>
      <c r="OFS49" s="173"/>
      <c r="OFT49" s="173"/>
      <c r="OFU49" s="173"/>
      <c r="OFV49" s="173"/>
      <c r="OFW49" s="173"/>
      <c r="OFX49" s="173"/>
      <c r="OFY49" s="173"/>
      <c r="OFZ49" s="173"/>
      <c r="OGA49" s="173"/>
      <c r="OGB49" s="173"/>
      <c r="OGC49" s="173"/>
      <c r="OGD49" s="173"/>
      <c r="OGE49" s="173"/>
      <c r="OGF49" s="173"/>
      <c r="OGG49" s="173"/>
      <c r="OGH49" s="173"/>
      <c r="OGI49" s="173"/>
      <c r="OGJ49" s="173"/>
      <c r="OGK49" s="173"/>
      <c r="OGL49" s="173"/>
      <c r="OGM49" s="173"/>
      <c r="OGN49" s="173"/>
      <c r="OGO49" s="173"/>
      <c r="OGP49" s="173"/>
      <c r="OGQ49" s="173"/>
      <c r="OGR49" s="173"/>
      <c r="OGS49" s="173"/>
      <c r="OGT49" s="173"/>
      <c r="OGU49" s="173"/>
      <c r="OGV49" s="173"/>
      <c r="OGW49" s="173"/>
      <c r="OGX49" s="173"/>
      <c r="OGY49" s="173"/>
      <c r="OGZ49" s="173"/>
      <c r="OHA49" s="173"/>
      <c r="OHB49" s="173"/>
      <c r="OHC49" s="173"/>
      <c r="OHD49" s="173"/>
      <c r="OHE49" s="173"/>
      <c r="OHF49" s="173"/>
      <c r="OHG49" s="173"/>
      <c r="OHH49" s="173"/>
      <c r="OHI49" s="173"/>
      <c r="OHJ49" s="173"/>
      <c r="OHK49" s="173"/>
      <c r="OHL49" s="173"/>
      <c r="OHM49" s="173"/>
      <c r="OHN49" s="173"/>
      <c r="OHO49" s="173"/>
      <c r="OHP49" s="173"/>
      <c r="OHQ49" s="173"/>
      <c r="OHR49" s="173"/>
      <c r="OHS49" s="173"/>
      <c r="OHT49" s="173"/>
      <c r="OHU49" s="173"/>
      <c r="OHV49" s="173"/>
      <c r="OHW49" s="173"/>
      <c r="OHX49" s="173"/>
      <c r="OHY49" s="173"/>
      <c r="OHZ49" s="173"/>
      <c r="OIA49" s="173"/>
      <c r="OIB49" s="173"/>
      <c r="OIC49" s="173"/>
      <c r="OID49" s="173"/>
      <c r="OIE49" s="173"/>
      <c r="OIF49" s="173"/>
      <c r="OIG49" s="173"/>
      <c r="OIH49" s="173"/>
      <c r="OII49" s="173"/>
      <c r="OIJ49" s="173"/>
      <c r="OIK49" s="173"/>
      <c r="OIL49" s="173"/>
      <c r="OIM49" s="173"/>
      <c r="OIN49" s="173"/>
      <c r="OIO49" s="173"/>
      <c r="OIP49" s="173"/>
      <c r="OIQ49" s="173"/>
      <c r="OIR49" s="173"/>
      <c r="OIS49" s="173"/>
      <c r="OIT49" s="173"/>
      <c r="OIU49" s="173"/>
      <c r="OIV49" s="173"/>
      <c r="OIW49" s="173"/>
      <c r="OIX49" s="173"/>
      <c r="OIY49" s="173"/>
      <c r="OIZ49" s="173"/>
      <c r="OJA49" s="173"/>
      <c r="OJB49" s="173"/>
      <c r="OJC49" s="173"/>
      <c r="OJD49" s="173"/>
      <c r="OJE49" s="173"/>
      <c r="OJF49" s="173"/>
      <c r="OJG49" s="173"/>
      <c r="OJH49" s="173"/>
      <c r="OJI49" s="173"/>
      <c r="OJJ49" s="173"/>
      <c r="OJK49" s="173"/>
      <c r="OJL49" s="173"/>
      <c r="OJM49" s="173"/>
      <c r="OJN49" s="173"/>
      <c r="OJO49" s="173"/>
      <c r="OJP49" s="173"/>
      <c r="OJQ49" s="173"/>
      <c r="OJR49" s="173"/>
      <c r="OJS49" s="173"/>
      <c r="OJT49" s="173"/>
      <c r="OJU49" s="173"/>
      <c r="OJV49" s="173"/>
      <c r="OJW49" s="173"/>
      <c r="OJX49" s="173"/>
      <c r="OJY49" s="173"/>
      <c r="OJZ49" s="173"/>
      <c r="OKA49" s="173"/>
      <c r="OKB49" s="173"/>
      <c r="OKC49" s="173"/>
      <c r="OKD49" s="173"/>
      <c r="OKE49" s="173"/>
      <c r="OKF49" s="173"/>
      <c r="OKG49" s="173"/>
      <c r="OKH49" s="173"/>
      <c r="OKI49" s="173"/>
      <c r="OKJ49" s="173"/>
      <c r="OKK49" s="173"/>
      <c r="OKL49" s="173"/>
      <c r="OKM49" s="173"/>
      <c r="OKN49" s="173"/>
      <c r="OKO49" s="173"/>
      <c r="OKP49" s="173"/>
      <c r="OKQ49" s="173"/>
      <c r="OKR49" s="173"/>
      <c r="OKS49" s="173"/>
      <c r="OKT49" s="173"/>
      <c r="OKU49" s="173"/>
      <c r="OKV49" s="173"/>
      <c r="OKW49" s="173"/>
      <c r="OKX49" s="173"/>
      <c r="OKY49" s="173"/>
      <c r="OKZ49" s="173"/>
      <c r="OLA49" s="173"/>
      <c r="OLB49" s="173"/>
      <c r="OLC49" s="173"/>
      <c r="OLD49" s="173"/>
      <c r="OLE49" s="173"/>
      <c r="OLF49" s="173"/>
      <c r="OLG49" s="173"/>
      <c r="OLH49" s="173"/>
      <c r="OLI49" s="173"/>
      <c r="OLJ49" s="173"/>
      <c r="OLK49" s="173"/>
      <c r="OLL49" s="173"/>
      <c r="OLM49" s="173"/>
      <c r="OLN49" s="173"/>
      <c r="OLO49" s="173"/>
      <c r="OLP49" s="173"/>
      <c r="OLQ49" s="173"/>
      <c r="OLR49" s="173"/>
      <c r="OLS49" s="173"/>
      <c r="OLT49" s="173"/>
      <c r="OLU49" s="173"/>
      <c r="OLV49" s="173"/>
      <c r="OLW49" s="173"/>
      <c r="OLX49" s="173"/>
      <c r="OLY49" s="173"/>
      <c r="OLZ49" s="173"/>
      <c r="OMA49" s="173"/>
      <c r="OMB49" s="173"/>
      <c r="OMC49" s="173"/>
      <c r="OMD49" s="173"/>
      <c r="OME49" s="173"/>
      <c r="OMF49" s="173"/>
      <c r="OMG49" s="173"/>
      <c r="OMH49" s="173"/>
      <c r="OMI49" s="173"/>
      <c r="OMJ49" s="173"/>
      <c r="OMK49" s="173"/>
      <c r="OML49" s="173"/>
      <c r="OMM49" s="173"/>
      <c r="OMN49" s="173"/>
      <c r="OMO49" s="173"/>
      <c r="OMP49" s="173"/>
      <c r="OMQ49" s="173"/>
      <c r="OMR49" s="173"/>
      <c r="OMS49" s="173"/>
      <c r="OMT49" s="173"/>
      <c r="OMU49" s="173"/>
      <c r="OMV49" s="173"/>
      <c r="OMW49" s="173"/>
      <c r="OMX49" s="173"/>
      <c r="OMY49" s="173"/>
      <c r="OMZ49" s="173"/>
      <c r="ONA49" s="173"/>
      <c r="ONB49" s="173"/>
      <c r="ONC49" s="173"/>
      <c r="OND49" s="173"/>
      <c r="ONE49" s="173"/>
      <c r="ONF49" s="173"/>
      <c r="ONG49" s="173"/>
      <c r="ONH49" s="173"/>
      <c r="ONI49" s="173"/>
      <c r="ONJ49" s="173"/>
      <c r="ONK49" s="173"/>
      <c r="ONL49" s="173"/>
      <c r="ONM49" s="173"/>
      <c r="ONN49" s="173"/>
      <c r="ONO49" s="173"/>
      <c r="ONP49" s="173"/>
      <c r="ONQ49" s="173"/>
      <c r="ONR49" s="173"/>
      <c r="ONS49" s="173"/>
      <c r="ONT49" s="173"/>
      <c r="ONU49" s="173"/>
      <c r="ONV49" s="173"/>
      <c r="ONW49" s="173"/>
      <c r="ONX49" s="173"/>
      <c r="ONY49" s="173"/>
      <c r="ONZ49" s="173"/>
      <c r="OOA49" s="173"/>
      <c r="OOB49" s="173"/>
      <c r="OOC49" s="173"/>
      <c r="OOD49" s="173"/>
      <c r="OOE49" s="173"/>
      <c r="OOF49" s="173"/>
      <c r="OOG49" s="173"/>
      <c r="OOH49" s="173"/>
      <c r="OOI49" s="173"/>
      <c r="OOJ49" s="173"/>
      <c r="OOK49" s="173"/>
      <c r="OOL49" s="173"/>
      <c r="OOM49" s="173"/>
      <c r="OON49" s="173"/>
      <c r="OOO49" s="173"/>
      <c r="OOP49" s="173"/>
      <c r="OOQ49" s="173"/>
      <c r="OOR49" s="173"/>
      <c r="OOS49" s="173"/>
      <c r="OOT49" s="173"/>
      <c r="OOU49" s="173"/>
      <c r="OOV49" s="173"/>
      <c r="OOW49" s="173"/>
      <c r="OOX49" s="173"/>
      <c r="OOY49" s="173"/>
      <c r="OOZ49" s="173"/>
      <c r="OPA49" s="173"/>
      <c r="OPB49" s="173"/>
      <c r="OPC49" s="173"/>
      <c r="OPD49" s="173"/>
      <c r="OPE49" s="173"/>
      <c r="OPF49" s="173"/>
      <c r="OPG49" s="173"/>
      <c r="OPH49" s="173"/>
      <c r="OPI49" s="173"/>
      <c r="OPJ49" s="173"/>
      <c r="OPK49" s="173"/>
      <c r="OPL49" s="173"/>
      <c r="OPM49" s="173"/>
      <c r="OPN49" s="173"/>
      <c r="OPO49" s="173"/>
      <c r="OPP49" s="173"/>
      <c r="OPQ49" s="173"/>
      <c r="OPR49" s="173"/>
      <c r="OPS49" s="173"/>
      <c r="OPT49" s="173"/>
      <c r="OPU49" s="173"/>
      <c r="OPV49" s="173"/>
      <c r="OPW49" s="173"/>
      <c r="OPX49" s="173"/>
      <c r="OPY49" s="173"/>
      <c r="OPZ49" s="173"/>
      <c r="OQA49" s="173"/>
      <c r="OQB49" s="173"/>
      <c r="OQC49" s="173"/>
      <c r="OQD49" s="173"/>
      <c r="OQE49" s="173"/>
      <c r="OQF49" s="173"/>
      <c r="OQG49" s="173"/>
      <c r="OQH49" s="173"/>
      <c r="OQI49" s="173"/>
      <c r="OQJ49" s="173"/>
      <c r="OQK49" s="173"/>
      <c r="OQL49" s="173"/>
      <c r="OQM49" s="173"/>
      <c r="OQN49" s="173"/>
      <c r="OQO49" s="173"/>
      <c r="OQP49" s="173"/>
      <c r="OQQ49" s="173"/>
      <c r="OQR49" s="173"/>
      <c r="OQS49" s="173"/>
      <c r="OQT49" s="173"/>
      <c r="OQU49" s="173"/>
      <c r="OQV49" s="173"/>
      <c r="OQW49" s="173"/>
      <c r="OQX49" s="173"/>
      <c r="OQY49" s="173"/>
      <c r="OQZ49" s="173"/>
      <c r="ORA49" s="173"/>
      <c r="ORB49" s="173"/>
      <c r="ORC49" s="173"/>
      <c r="ORD49" s="173"/>
      <c r="ORE49" s="173"/>
      <c r="ORF49" s="173"/>
      <c r="ORG49" s="173"/>
      <c r="ORH49" s="173"/>
      <c r="ORI49" s="173"/>
      <c r="ORJ49" s="173"/>
      <c r="ORK49" s="173"/>
      <c r="ORL49" s="173"/>
      <c r="ORM49" s="173"/>
      <c r="ORN49" s="173"/>
      <c r="ORO49" s="173"/>
      <c r="ORP49" s="173"/>
      <c r="ORQ49" s="173"/>
      <c r="ORR49" s="173"/>
      <c r="ORS49" s="173"/>
      <c r="ORT49" s="173"/>
      <c r="ORU49" s="173"/>
      <c r="ORV49" s="173"/>
      <c r="ORW49" s="173"/>
      <c r="ORX49" s="173"/>
      <c r="ORY49" s="173"/>
      <c r="ORZ49" s="173"/>
      <c r="OSA49" s="173"/>
      <c r="OSB49" s="173"/>
      <c r="OSC49" s="173"/>
      <c r="OSD49" s="173"/>
      <c r="OSE49" s="173"/>
      <c r="OSF49" s="173"/>
      <c r="OSG49" s="173"/>
      <c r="OSH49" s="173"/>
      <c r="OSI49" s="173"/>
      <c r="OSJ49" s="173"/>
      <c r="OSK49" s="173"/>
      <c r="OSL49" s="173"/>
      <c r="OSM49" s="173"/>
      <c r="OSN49" s="173"/>
      <c r="OSO49" s="173"/>
      <c r="OSP49" s="173"/>
      <c r="OSQ49" s="173"/>
      <c r="OSR49" s="173"/>
      <c r="OSS49" s="173"/>
      <c r="OST49" s="173"/>
      <c r="OSU49" s="173"/>
      <c r="OSV49" s="173"/>
      <c r="OSW49" s="173"/>
      <c r="OSX49" s="173"/>
      <c r="OSY49" s="173"/>
      <c r="OSZ49" s="173"/>
      <c r="OTA49" s="173"/>
      <c r="OTB49" s="173"/>
      <c r="OTC49" s="173"/>
      <c r="OTD49" s="173"/>
      <c r="OTE49" s="173"/>
      <c r="OTF49" s="173"/>
      <c r="OTG49" s="173"/>
      <c r="OTH49" s="173"/>
      <c r="OTI49" s="173"/>
      <c r="OTJ49" s="173"/>
      <c r="OTK49" s="173"/>
      <c r="OTL49" s="173"/>
      <c r="OTM49" s="173"/>
      <c r="OTN49" s="173"/>
      <c r="OTO49" s="173"/>
      <c r="OTP49" s="173"/>
      <c r="OTQ49" s="173"/>
      <c r="OTR49" s="173"/>
      <c r="OTS49" s="173"/>
      <c r="OTT49" s="173"/>
      <c r="OTU49" s="173"/>
      <c r="OTV49" s="173"/>
      <c r="OTW49" s="173"/>
      <c r="OTX49" s="173"/>
      <c r="OTY49" s="173"/>
      <c r="OTZ49" s="173"/>
      <c r="OUA49" s="173"/>
      <c r="OUB49" s="173"/>
      <c r="OUC49" s="173"/>
      <c r="OUD49" s="173"/>
      <c r="OUE49" s="173"/>
      <c r="OUF49" s="173"/>
      <c r="OUG49" s="173"/>
      <c r="OUH49" s="173"/>
      <c r="OUI49" s="173"/>
      <c r="OUJ49" s="173"/>
      <c r="OUK49" s="173"/>
      <c r="OUL49" s="173"/>
      <c r="OUM49" s="173"/>
      <c r="OUN49" s="173"/>
      <c r="OUO49" s="173"/>
      <c r="OUP49" s="173"/>
      <c r="OUQ49" s="173"/>
      <c r="OUR49" s="173"/>
      <c r="OUS49" s="173"/>
      <c r="OUT49" s="173"/>
      <c r="OUU49" s="173"/>
      <c r="OUV49" s="173"/>
      <c r="OUW49" s="173"/>
      <c r="OUX49" s="173"/>
      <c r="OUY49" s="173"/>
      <c r="OUZ49" s="173"/>
      <c r="OVA49" s="173"/>
      <c r="OVB49" s="173"/>
      <c r="OVC49" s="173"/>
      <c r="OVD49" s="173"/>
      <c r="OVE49" s="173"/>
      <c r="OVF49" s="173"/>
      <c r="OVG49" s="173"/>
      <c r="OVH49" s="173"/>
      <c r="OVI49" s="173"/>
      <c r="OVJ49" s="173"/>
      <c r="OVK49" s="173"/>
      <c r="OVL49" s="173"/>
      <c r="OVM49" s="173"/>
      <c r="OVN49" s="173"/>
      <c r="OVO49" s="173"/>
      <c r="OVP49" s="173"/>
      <c r="OVQ49" s="173"/>
      <c r="OVR49" s="173"/>
      <c r="OVS49" s="173"/>
      <c r="OVT49" s="173"/>
      <c r="OVU49" s="173"/>
      <c r="OVV49" s="173"/>
      <c r="OVW49" s="173"/>
      <c r="OVX49" s="173"/>
      <c r="OVY49" s="173"/>
      <c r="OVZ49" s="173"/>
      <c r="OWA49" s="173"/>
      <c r="OWB49" s="173"/>
      <c r="OWC49" s="173"/>
      <c r="OWD49" s="173"/>
      <c r="OWE49" s="173"/>
      <c r="OWF49" s="173"/>
      <c r="OWG49" s="173"/>
      <c r="OWH49" s="173"/>
      <c r="OWI49" s="173"/>
      <c r="OWJ49" s="173"/>
      <c r="OWK49" s="173"/>
      <c r="OWL49" s="173"/>
      <c r="OWM49" s="173"/>
      <c r="OWN49" s="173"/>
      <c r="OWO49" s="173"/>
      <c r="OWP49" s="173"/>
      <c r="OWQ49" s="173"/>
      <c r="OWR49" s="173"/>
      <c r="OWS49" s="173"/>
      <c r="OWT49" s="173"/>
      <c r="OWU49" s="173"/>
      <c r="OWV49" s="173"/>
      <c r="OWW49" s="173"/>
      <c r="OWX49" s="173"/>
      <c r="OWY49" s="173"/>
      <c r="OWZ49" s="173"/>
      <c r="OXA49" s="173"/>
      <c r="OXB49" s="173"/>
      <c r="OXC49" s="173"/>
      <c r="OXD49" s="173"/>
      <c r="OXE49" s="173"/>
      <c r="OXF49" s="173"/>
      <c r="OXG49" s="173"/>
      <c r="OXH49" s="173"/>
      <c r="OXI49" s="173"/>
      <c r="OXJ49" s="173"/>
      <c r="OXK49" s="173"/>
      <c r="OXL49" s="173"/>
      <c r="OXM49" s="173"/>
      <c r="OXN49" s="173"/>
      <c r="OXO49" s="173"/>
      <c r="OXP49" s="173"/>
      <c r="OXQ49" s="173"/>
      <c r="OXR49" s="173"/>
      <c r="OXS49" s="173"/>
      <c r="OXT49" s="173"/>
      <c r="OXU49" s="173"/>
      <c r="OXV49" s="173"/>
      <c r="OXW49" s="173"/>
      <c r="OXX49" s="173"/>
      <c r="OXY49" s="173"/>
      <c r="OXZ49" s="173"/>
      <c r="OYA49" s="173"/>
      <c r="OYB49" s="173"/>
      <c r="OYC49" s="173"/>
      <c r="OYD49" s="173"/>
      <c r="OYE49" s="173"/>
      <c r="OYF49" s="173"/>
      <c r="OYG49" s="173"/>
      <c r="OYH49" s="173"/>
      <c r="OYI49" s="173"/>
      <c r="OYJ49" s="173"/>
      <c r="OYK49" s="173"/>
      <c r="OYL49" s="173"/>
      <c r="OYM49" s="173"/>
      <c r="OYN49" s="173"/>
      <c r="OYO49" s="173"/>
      <c r="OYP49" s="173"/>
      <c r="OYQ49" s="173"/>
      <c r="OYR49" s="173"/>
      <c r="OYS49" s="173"/>
      <c r="OYT49" s="173"/>
      <c r="OYU49" s="173"/>
      <c r="OYV49" s="173"/>
      <c r="OYW49" s="173"/>
      <c r="OYX49" s="173"/>
      <c r="OYY49" s="173"/>
      <c r="OYZ49" s="173"/>
      <c r="OZA49" s="173"/>
      <c r="OZB49" s="173"/>
      <c r="OZC49" s="173"/>
      <c r="OZD49" s="173"/>
      <c r="OZE49" s="173"/>
      <c r="OZF49" s="173"/>
      <c r="OZG49" s="173"/>
      <c r="OZH49" s="173"/>
      <c r="OZI49" s="173"/>
      <c r="OZJ49" s="173"/>
      <c r="OZK49" s="173"/>
      <c r="OZL49" s="173"/>
      <c r="OZM49" s="173"/>
      <c r="OZN49" s="173"/>
      <c r="OZO49" s="173"/>
      <c r="OZP49" s="173"/>
      <c r="OZQ49" s="173"/>
      <c r="OZR49" s="173"/>
      <c r="OZS49" s="173"/>
      <c r="OZT49" s="173"/>
      <c r="OZU49" s="173"/>
      <c r="OZV49" s="173"/>
      <c r="OZW49" s="173"/>
      <c r="OZX49" s="173"/>
      <c r="OZY49" s="173"/>
      <c r="OZZ49" s="173"/>
      <c r="PAA49" s="173"/>
      <c r="PAB49" s="173"/>
      <c r="PAC49" s="173"/>
      <c r="PAD49" s="173"/>
      <c r="PAE49" s="173"/>
      <c r="PAF49" s="173"/>
      <c r="PAG49" s="173"/>
      <c r="PAH49" s="173"/>
      <c r="PAI49" s="173"/>
      <c r="PAJ49" s="173"/>
      <c r="PAK49" s="173"/>
      <c r="PAL49" s="173"/>
      <c r="PAM49" s="173"/>
      <c r="PAN49" s="173"/>
      <c r="PAO49" s="173"/>
      <c r="PAP49" s="173"/>
      <c r="PAQ49" s="173"/>
      <c r="PAR49" s="173"/>
      <c r="PAS49" s="173"/>
      <c r="PAT49" s="173"/>
      <c r="PAU49" s="173"/>
      <c r="PAV49" s="173"/>
      <c r="PAW49" s="173"/>
      <c r="PAX49" s="173"/>
      <c r="PAY49" s="173"/>
      <c r="PAZ49" s="173"/>
      <c r="PBA49" s="173"/>
      <c r="PBB49" s="173"/>
      <c r="PBC49" s="173"/>
      <c r="PBD49" s="173"/>
      <c r="PBE49" s="173"/>
      <c r="PBF49" s="173"/>
      <c r="PBG49" s="173"/>
      <c r="PBH49" s="173"/>
      <c r="PBI49" s="173"/>
      <c r="PBJ49" s="173"/>
      <c r="PBK49" s="173"/>
      <c r="PBL49" s="173"/>
      <c r="PBM49" s="173"/>
      <c r="PBN49" s="173"/>
      <c r="PBO49" s="173"/>
      <c r="PBP49" s="173"/>
      <c r="PBQ49" s="173"/>
      <c r="PBR49" s="173"/>
      <c r="PBS49" s="173"/>
      <c r="PBT49" s="173"/>
      <c r="PBU49" s="173"/>
      <c r="PBV49" s="173"/>
      <c r="PBW49" s="173"/>
      <c r="PBX49" s="173"/>
      <c r="PBY49" s="173"/>
      <c r="PBZ49" s="173"/>
      <c r="PCA49" s="173"/>
      <c r="PCB49" s="173"/>
      <c r="PCC49" s="173"/>
      <c r="PCD49" s="173"/>
      <c r="PCE49" s="173"/>
      <c r="PCF49" s="173"/>
      <c r="PCG49" s="173"/>
      <c r="PCH49" s="173"/>
      <c r="PCI49" s="173"/>
      <c r="PCJ49" s="173"/>
      <c r="PCK49" s="173"/>
      <c r="PCL49" s="173"/>
      <c r="PCM49" s="173"/>
      <c r="PCN49" s="173"/>
      <c r="PCO49" s="173"/>
      <c r="PCP49" s="173"/>
      <c r="PCQ49" s="173"/>
      <c r="PCR49" s="173"/>
      <c r="PCS49" s="173"/>
      <c r="PCT49" s="173"/>
      <c r="PCU49" s="173"/>
      <c r="PCV49" s="173"/>
      <c r="PCW49" s="173"/>
      <c r="PCX49" s="173"/>
      <c r="PCY49" s="173"/>
      <c r="PCZ49" s="173"/>
      <c r="PDA49" s="173"/>
      <c r="PDB49" s="173"/>
      <c r="PDC49" s="173"/>
      <c r="PDD49" s="173"/>
      <c r="PDE49" s="173"/>
      <c r="PDF49" s="173"/>
      <c r="PDG49" s="173"/>
      <c r="PDH49" s="173"/>
      <c r="PDI49" s="173"/>
      <c r="PDJ49" s="173"/>
      <c r="PDK49" s="173"/>
      <c r="PDL49" s="173"/>
      <c r="PDM49" s="173"/>
      <c r="PDN49" s="173"/>
      <c r="PDO49" s="173"/>
      <c r="PDP49" s="173"/>
      <c r="PDQ49" s="173"/>
      <c r="PDR49" s="173"/>
      <c r="PDS49" s="173"/>
      <c r="PDT49" s="173"/>
      <c r="PDU49" s="173"/>
      <c r="PDV49" s="173"/>
      <c r="PDW49" s="173"/>
      <c r="PDX49" s="173"/>
      <c r="PDY49" s="173"/>
      <c r="PDZ49" s="173"/>
      <c r="PEA49" s="173"/>
      <c r="PEB49" s="173"/>
      <c r="PEC49" s="173"/>
      <c r="PED49" s="173"/>
      <c r="PEE49" s="173"/>
      <c r="PEF49" s="173"/>
      <c r="PEG49" s="173"/>
      <c r="PEH49" s="173"/>
      <c r="PEI49" s="173"/>
      <c r="PEJ49" s="173"/>
      <c r="PEK49" s="173"/>
      <c r="PEL49" s="173"/>
      <c r="PEM49" s="173"/>
      <c r="PEN49" s="173"/>
      <c r="PEO49" s="173"/>
      <c r="PEP49" s="173"/>
      <c r="PEQ49" s="173"/>
      <c r="PER49" s="173"/>
      <c r="PES49" s="173"/>
      <c r="PET49" s="173"/>
      <c r="PEU49" s="173"/>
      <c r="PEV49" s="173"/>
      <c r="PEW49" s="173"/>
      <c r="PEX49" s="173"/>
      <c r="PEY49" s="173"/>
      <c r="PEZ49" s="173"/>
      <c r="PFA49" s="173"/>
      <c r="PFB49" s="173"/>
      <c r="PFC49" s="173"/>
      <c r="PFD49" s="173"/>
      <c r="PFE49" s="173"/>
      <c r="PFF49" s="173"/>
      <c r="PFG49" s="173"/>
      <c r="PFH49" s="173"/>
      <c r="PFI49" s="173"/>
      <c r="PFJ49" s="173"/>
      <c r="PFK49" s="173"/>
      <c r="PFL49" s="173"/>
      <c r="PFM49" s="173"/>
      <c r="PFN49" s="173"/>
      <c r="PFO49" s="173"/>
      <c r="PFP49" s="173"/>
      <c r="PFQ49" s="173"/>
      <c r="PFR49" s="173"/>
      <c r="PFS49" s="173"/>
      <c r="PFT49" s="173"/>
      <c r="PFU49" s="173"/>
      <c r="PFV49" s="173"/>
      <c r="PFW49" s="173"/>
      <c r="PFX49" s="173"/>
      <c r="PFY49" s="173"/>
      <c r="PFZ49" s="173"/>
      <c r="PGA49" s="173"/>
      <c r="PGB49" s="173"/>
      <c r="PGC49" s="173"/>
      <c r="PGD49" s="173"/>
      <c r="PGE49" s="173"/>
      <c r="PGF49" s="173"/>
      <c r="PGG49" s="173"/>
      <c r="PGH49" s="173"/>
      <c r="PGI49" s="173"/>
      <c r="PGJ49" s="173"/>
      <c r="PGK49" s="173"/>
      <c r="PGL49" s="173"/>
      <c r="PGM49" s="173"/>
      <c r="PGN49" s="173"/>
      <c r="PGO49" s="173"/>
      <c r="PGP49" s="173"/>
      <c r="PGQ49" s="173"/>
      <c r="PGR49" s="173"/>
      <c r="PGS49" s="173"/>
      <c r="PGT49" s="173"/>
      <c r="PGU49" s="173"/>
      <c r="PGV49" s="173"/>
      <c r="PGW49" s="173"/>
      <c r="PGX49" s="173"/>
      <c r="PGY49" s="173"/>
      <c r="PGZ49" s="173"/>
      <c r="PHA49" s="173"/>
      <c r="PHB49" s="173"/>
      <c r="PHC49" s="173"/>
      <c r="PHD49" s="173"/>
      <c r="PHE49" s="173"/>
      <c r="PHF49" s="173"/>
      <c r="PHG49" s="173"/>
      <c r="PHH49" s="173"/>
      <c r="PHI49" s="173"/>
      <c r="PHJ49" s="173"/>
      <c r="PHK49" s="173"/>
      <c r="PHL49" s="173"/>
      <c r="PHM49" s="173"/>
      <c r="PHN49" s="173"/>
      <c r="PHO49" s="173"/>
      <c r="PHP49" s="173"/>
      <c r="PHQ49" s="173"/>
      <c r="PHR49" s="173"/>
      <c r="PHS49" s="173"/>
      <c r="PHT49" s="173"/>
      <c r="PHU49" s="173"/>
      <c r="PHV49" s="173"/>
      <c r="PHW49" s="173"/>
      <c r="PHX49" s="173"/>
      <c r="PHY49" s="173"/>
      <c r="PHZ49" s="173"/>
      <c r="PIA49" s="173"/>
      <c r="PIB49" s="173"/>
      <c r="PIC49" s="173"/>
      <c r="PID49" s="173"/>
      <c r="PIE49" s="173"/>
      <c r="PIF49" s="173"/>
      <c r="PIG49" s="173"/>
      <c r="PIH49" s="173"/>
      <c r="PII49" s="173"/>
      <c r="PIJ49" s="173"/>
      <c r="PIK49" s="173"/>
      <c r="PIL49" s="173"/>
      <c r="PIM49" s="173"/>
      <c r="PIN49" s="173"/>
      <c r="PIO49" s="173"/>
      <c r="PIP49" s="173"/>
      <c r="PIQ49" s="173"/>
      <c r="PIR49" s="173"/>
      <c r="PIS49" s="173"/>
      <c r="PIT49" s="173"/>
      <c r="PIU49" s="173"/>
      <c r="PIV49" s="173"/>
      <c r="PIW49" s="173"/>
      <c r="PIX49" s="173"/>
      <c r="PIY49" s="173"/>
      <c r="PIZ49" s="173"/>
      <c r="PJA49" s="173"/>
      <c r="PJB49" s="173"/>
      <c r="PJC49" s="173"/>
      <c r="PJD49" s="173"/>
      <c r="PJE49" s="173"/>
      <c r="PJF49" s="173"/>
      <c r="PJG49" s="173"/>
      <c r="PJH49" s="173"/>
      <c r="PJI49" s="173"/>
      <c r="PJJ49" s="173"/>
      <c r="PJK49" s="173"/>
      <c r="PJL49" s="173"/>
      <c r="PJM49" s="173"/>
      <c r="PJN49" s="173"/>
      <c r="PJO49" s="173"/>
      <c r="PJP49" s="173"/>
      <c r="PJQ49" s="173"/>
      <c r="PJR49" s="173"/>
      <c r="PJS49" s="173"/>
      <c r="PJT49" s="173"/>
      <c r="PJU49" s="173"/>
      <c r="PJV49" s="173"/>
      <c r="PJW49" s="173"/>
      <c r="PJX49" s="173"/>
      <c r="PJY49" s="173"/>
      <c r="PJZ49" s="173"/>
      <c r="PKA49" s="173"/>
      <c r="PKB49" s="173"/>
      <c r="PKC49" s="173"/>
      <c r="PKD49" s="173"/>
      <c r="PKE49" s="173"/>
      <c r="PKF49" s="173"/>
      <c r="PKG49" s="173"/>
      <c r="PKH49" s="173"/>
      <c r="PKI49" s="173"/>
      <c r="PKJ49" s="173"/>
      <c r="PKK49" s="173"/>
      <c r="PKL49" s="173"/>
      <c r="PKM49" s="173"/>
      <c r="PKN49" s="173"/>
      <c r="PKO49" s="173"/>
      <c r="PKP49" s="173"/>
      <c r="PKQ49" s="173"/>
      <c r="PKR49" s="173"/>
      <c r="PKS49" s="173"/>
      <c r="PKT49" s="173"/>
      <c r="PKU49" s="173"/>
      <c r="PKV49" s="173"/>
      <c r="PKW49" s="173"/>
      <c r="PKX49" s="173"/>
      <c r="PKY49" s="173"/>
      <c r="PKZ49" s="173"/>
      <c r="PLA49" s="173"/>
      <c r="PLB49" s="173"/>
      <c r="PLC49" s="173"/>
      <c r="PLD49" s="173"/>
      <c r="PLE49" s="173"/>
      <c r="PLF49" s="173"/>
      <c r="PLG49" s="173"/>
      <c r="PLH49" s="173"/>
      <c r="PLI49" s="173"/>
      <c r="PLJ49" s="173"/>
      <c r="PLK49" s="173"/>
      <c r="PLL49" s="173"/>
      <c r="PLM49" s="173"/>
      <c r="PLN49" s="173"/>
      <c r="PLO49" s="173"/>
      <c r="PLP49" s="173"/>
      <c r="PLQ49" s="173"/>
      <c r="PLR49" s="173"/>
      <c r="PLS49" s="173"/>
      <c r="PLT49" s="173"/>
      <c r="PLU49" s="173"/>
      <c r="PLV49" s="173"/>
      <c r="PLW49" s="173"/>
      <c r="PLX49" s="173"/>
      <c r="PLY49" s="173"/>
      <c r="PLZ49" s="173"/>
      <c r="PMA49" s="173"/>
      <c r="PMB49" s="173"/>
      <c r="PMC49" s="173"/>
      <c r="PMD49" s="173"/>
      <c r="PME49" s="173"/>
      <c r="PMF49" s="173"/>
      <c r="PMG49" s="173"/>
      <c r="PMH49" s="173"/>
      <c r="PMI49" s="173"/>
      <c r="PMJ49" s="173"/>
      <c r="PMK49" s="173"/>
      <c r="PML49" s="173"/>
      <c r="PMM49" s="173"/>
      <c r="PMN49" s="173"/>
      <c r="PMO49" s="173"/>
      <c r="PMP49" s="173"/>
      <c r="PMQ49" s="173"/>
      <c r="PMR49" s="173"/>
      <c r="PMS49" s="173"/>
      <c r="PMT49" s="173"/>
      <c r="PMU49" s="173"/>
      <c r="PMV49" s="173"/>
      <c r="PMW49" s="173"/>
      <c r="PMX49" s="173"/>
      <c r="PMY49" s="173"/>
      <c r="PMZ49" s="173"/>
      <c r="PNA49" s="173"/>
      <c r="PNB49" s="173"/>
      <c r="PNC49" s="173"/>
      <c r="PND49" s="173"/>
      <c r="PNE49" s="173"/>
      <c r="PNF49" s="173"/>
      <c r="PNG49" s="173"/>
      <c r="PNH49" s="173"/>
      <c r="PNI49" s="173"/>
      <c r="PNJ49" s="173"/>
      <c r="PNK49" s="173"/>
      <c r="PNL49" s="173"/>
      <c r="PNM49" s="173"/>
      <c r="PNN49" s="173"/>
      <c r="PNO49" s="173"/>
      <c r="PNP49" s="173"/>
      <c r="PNQ49" s="173"/>
      <c r="PNR49" s="173"/>
      <c r="PNS49" s="173"/>
      <c r="PNT49" s="173"/>
      <c r="PNU49" s="173"/>
      <c r="PNV49" s="173"/>
      <c r="PNW49" s="173"/>
      <c r="PNX49" s="173"/>
      <c r="PNY49" s="173"/>
      <c r="PNZ49" s="173"/>
      <c r="POA49" s="173"/>
      <c r="POB49" s="173"/>
      <c r="POC49" s="173"/>
      <c r="POD49" s="173"/>
      <c r="POE49" s="173"/>
      <c r="POF49" s="173"/>
      <c r="POG49" s="173"/>
      <c r="POH49" s="173"/>
      <c r="POI49" s="173"/>
      <c r="POJ49" s="173"/>
      <c r="POK49" s="173"/>
      <c r="POL49" s="173"/>
      <c r="POM49" s="173"/>
      <c r="PON49" s="173"/>
      <c r="POO49" s="173"/>
      <c r="POP49" s="173"/>
      <c r="POQ49" s="173"/>
      <c r="POR49" s="173"/>
      <c r="POS49" s="173"/>
      <c r="POT49" s="173"/>
      <c r="POU49" s="173"/>
      <c r="POV49" s="173"/>
      <c r="POW49" s="173"/>
      <c r="POX49" s="173"/>
      <c r="POY49" s="173"/>
      <c r="POZ49" s="173"/>
      <c r="PPA49" s="173"/>
      <c r="PPB49" s="173"/>
      <c r="PPC49" s="173"/>
      <c r="PPD49" s="173"/>
      <c r="PPE49" s="173"/>
      <c r="PPF49" s="173"/>
      <c r="PPG49" s="173"/>
      <c r="PPH49" s="173"/>
      <c r="PPI49" s="173"/>
      <c r="PPJ49" s="173"/>
      <c r="PPK49" s="173"/>
      <c r="PPL49" s="173"/>
      <c r="PPM49" s="173"/>
      <c r="PPN49" s="173"/>
      <c r="PPO49" s="173"/>
      <c r="PPP49" s="173"/>
      <c r="PPQ49" s="173"/>
      <c r="PPR49" s="173"/>
      <c r="PPS49" s="173"/>
      <c r="PPT49" s="173"/>
      <c r="PPU49" s="173"/>
      <c r="PPV49" s="173"/>
      <c r="PPW49" s="173"/>
      <c r="PPX49" s="173"/>
      <c r="PPY49" s="173"/>
      <c r="PPZ49" s="173"/>
      <c r="PQA49" s="173"/>
      <c r="PQB49" s="173"/>
      <c r="PQC49" s="173"/>
      <c r="PQD49" s="173"/>
      <c r="PQE49" s="173"/>
      <c r="PQF49" s="173"/>
      <c r="PQG49" s="173"/>
      <c r="PQH49" s="173"/>
      <c r="PQI49" s="173"/>
      <c r="PQJ49" s="173"/>
      <c r="PQK49" s="173"/>
      <c r="PQL49" s="173"/>
      <c r="PQM49" s="173"/>
      <c r="PQN49" s="173"/>
      <c r="PQO49" s="173"/>
      <c r="PQP49" s="173"/>
      <c r="PQQ49" s="173"/>
      <c r="PQR49" s="173"/>
      <c r="PQS49" s="173"/>
      <c r="PQT49" s="173"/>
      <c r="PQU49" s="173"/>
      <c r="PQV49" s="173"/>
      <c r="PQW49" s="173"/>
      <c r="PQX49" s="173"/>
      <c r="PQY49" s="173"/>
      <c r="PQZ49" s="173"/>
      <c r="PRA49" s="173"/>
      <c r="PRB49" s="173"/>
      <c r="PRC49" s="173"/>
      <c r="PRD49" s="173"/>
      <c r="PRE49" s="173"/>
      <c r="PRF49" s="173"/>
      <c r="PRG49" s="173"/>
      <c r="PRH49" s="173"/>
      <c r="PRI49" s="173"/>
      <c r="PRJ49" s="173"/>
      <c r="PRK49" s="173"/>
      <c r="PRL49" s="173"/>
      <c r="PRM49" s="173"/>
      <c r="PRN49" s="173"/>
      <c r="PRO49" s="173"/>
      <c r="PRP49" s="173"/>
      <c r="PRQ49" s="173"/>
      <c r="PRR49" s="173"/>
      <c r="PRS49" s="173"/>
      <c r="PRT49" s="173"/>
      <c r="PRU49" s="173"/>
      <c r="PRV49" s="173"/>
      <c r="PRW49" s="173"/>
      <c r="PRX49" s="173"/>
      <c r="PRY49" s="173"/>
      <c r="PRZ49" s="173"/>
      <c r="PSA49" s="173"/>
      <c r="PSB49" s="173"/>
      <c r="PSC49" s="173"/>
      <c r="PSD49" s="173"/>
      <c r="PSE49" s="173"/>
      <c r="PSF49" s="173"/>
      <c r="PSG49" s="173"/>
      <c r="PSH49" s="173"/>
      <c r="PSI49" s="173"/>
      <c r="PSJ49" s="173"/>
      <c r="PSK49" s="173"/>
      <c r="PSL49" s="173"/>
      <c r="PSM49" s="173"/>
      <c r="PSN49" s="173"/>
      <c r="PSO49" s="173"/>
      <c r="PSP49" s="173"/>
      <c r="PSQ49" s="173"/>
      <c r="PSR49" s="173"/>
      <c r="PSS49" s="173"/>
      <c r="PST49" s="173"/>
      <c r="PSU49" s="173"/>
      <c r="PSV49" s="173"/>
      <c r="PSW49" s="173"/>
      <c r="PSX49" s="173"/>
      <c r="PSY49" s="173"/>
      <c r="PSZ49" s="173"/>
      <c r="PTA49" s="173"/>
      <c r="PTB49" s="173"/>
      <c r="PTC49" s="173"/>
      <c r="PTD49" s="173"/>
      <c r="PTE49" s="173"/>
      <c r="PTF49" s="173"/>
      <c r="PTG49" s="173"/>
      <c r="PTH49" s="173"/>
      <c r="PTI49" s="173"/>
      <c r="PTJ49" s="173"/>
      <c r="PTK49" s="173"/>
      <c r="PTL49" s="173"/>
      <c r="PTM49" s="173"/>
      <c r="PTN49" s="173"/>
      <c r="PTO49" s="173"/>
      <c r="PTP49" s="173"/>
      <c r="PTQ49" s="173"/>
      <c r="PTR49" s="173"/>
      <c r="PTS49" s="173"/>
      <c r="PTT49" s="173"/>
      <c r="PTU49" s="173"/>
      <c r="PTV49" s="173"/>
      <c r="PTW49" s="173"/>
      <c r="PTX49" s="173"/>
      <c r="PTY49" s="173"/>
      <c r="PTZ49" s="173"/>
      <c r="PUA49" s="173"/>
      <c r="PUB49" s="173"/>
      <c r="PUC49" s="173"/>
      <c r="PUD49" s="173"/>
      <c r="PUE49" s="173"/>
      <c r="PUF49" s="173"/>
      <c r="PUG49" s="173"/>
      <c r="PUH49" s="173"/>
      <c r="PUI49" s="173"/>
      <c r="PUJ49" s="173"/>
      <c r="PUK49" s="173"/>
      <c r="PUL49" s="173"/>
      <c r="PUM49" s="173"/>
      <c r="PUN49" s="173"/>
      <c r="PUO49" s="173"/>
      <c r="PUP49" s="173"/>
      <c r="PUQ49" s="173"/>
      <c r="PUR49" s="173"/>
      <c r="PUS49" s="173"/>
      <c r="PUT49" s="173"/>
      <c r="PUU49" s="173"/>
      <c r="PUV49" s="173"/>
      <c r="PUW49" s="173"/>
      <c r="PUX49" s="173"/>
      <c r="PUY49" s="173"/>
      <c r="PUZ49" s="173"/>
      <c r="PVA49" s="173"/>
      <c r="PVB49" s="173"/>
      <c r="PVC49" s="173"/>
      <c r="PVD49" s="173"/>
      <c r="PVE49" s="173"/>
      <c r="PVF49" s="173"/>
      <c r="PVG49" s="173"/>
      <c r="PVH49" s="173"/>
      <c r="PVI49" s="173"/>
      <c r="PVJ49" s="173"/>
      <c r="PVK49" s="173"/>
      <c r="PVL49" s="173"/>
      <c r="PVM49" s="173"/>
      <c r="PVN49" s="173"/>
      <c r="PVO49" s="173"/>
      <c r="PVP49" s="173"/>
      <c r="PVQ49" s="173"/>
      <c r="PVR49" s="173"/>
      <c r="PVS49" s="173"/>
      <c r="PVT49" s="173"/>
      <c r="PVU49" s="173"/>
      <c r="PVV49" s="173"/>
      <c r="PVW49" s="173"/>
      <c r="PVX49" s="173"/>
      <c r="PVY49" s="173"/>
      <c r="PVZ49" s="173"/>
      <c r="PWA49" s="173"/>
      <c r="PWB49" s="173"/>
      <c r="PWC49" s="173"/>
      <c r="PWD49" s="173"/>
      <c r="PWE49" s="173"/>
      <c r="PWF49" s="173"/>
      <c r="PWG49" s="173"/>
      <c r="PWH49" s="173"/>
      <c r="PWI49" s="173"/>
      <c r="PWJ49" s="173"/>
      <c r="PWK49" s="173"/>
      <c r="PWL49" s="173"/>
      <c r="PWM49" s="173"/>
      <c r="PWN49" s="173"/>
      <c r="PWO49" s="173"/>
      <c r="PWP49" s="173"/>
      <c r="PWQ49" s="173"/>
      <c r="PWR49" s="173"/>
      <c r="PWS49" s="173"/>
      <c r="PWT49" s="173"/>
      <c r="PWU49" s="173"/>
      <c r="PWV49" s="173"/>
      <c r="PWW49" s="173"/>
      <c r="PWX49" s="173"/>
      <c r="PWY49" s="173"/>
      <c r="PWZ49" s="173"/>
      <c r="PXA49" s="173"/>
      <c r="PXB49" s="173"/>
      <c r="PXC49" s="173"/>
      <c r="PXD49" s="173"/>
      <c r="PXE49" s="173"/>
      <c r="PXF49" s="173"/>
      <c r="PXG49" s="173"/>
      <c r="PXH49" s="173"/>
      <c r="PXI49" s="173"/>
      <c r="PXJ49" s="173"/>
      <c r="PXK49" s="173"/>
      <c r="PXL49" s="173"/>
      <c r="PXM49" s="173"/>
      <c r="PXN49" s="173"/>
      <c r="PXO49" s="173"/>
      <c r="PXP49" s="173"/>
      <c r="PXQ49" s="173"/>
      <c r="PXR49" s="173"/>
      <c r="PXS49" s="173"/>
      <c r="PXT49" s="173"/>
      <c r="PXU49" s="173"/>
      <c r="PXV49" s="173"/>
      <c r="PXW49" s="173"/>
      <c r="PXX49" s="173"/>
      <c r="PXY49" s="173"/>
      <c r="PXZ49" s="173"/>
      <c r="PYA49" s="173"/>
      <c r="PYB49" s="173"/>
      <c r="PYC49" s="173"/>
      <c r="PYD49" s="173"/>
      <c r="PYE49" s="173"/>
      <c r="PYF49" s="173"/>
      <c r="PYG49" s="173"/>
      <c r="PYH49" s="173"/>
      <c r="PYI49" s="173"/>
      <c r="PYJ49" s="173"/>
      <c r="PYK49" s="173"/>
      <c r="PYL49" s="173"/>
      <c r="PYM49" s="173"/>
      <c r="PYN49" s="173"/>
      <c r="PYO49" s="173"/>
      <c r="PYP49" s="173"/>
      <c r="PYQ49" s="173"/>
      <c r="PYR49" s="173"/>
      <c r="PYS49" s="173"/>
      <c r="PYT49" s="173"/>
      <c r="PYU49" s="173"/>
      <c r="PYV49" s="173"/>
      <c r="PYW49" s="173"/>
      <c r="PYX49" s="173"/>
      <c r="PYY49" s="173"/>
      <c r="PYZ49" s="173"/>
      <c r="PZA49" s="173"/>
      <c r="PZB49" s="173"/>
      <c r="PZC49" s="173"/>
      <c r="PZD49" s="173"/>
      <c r="PZE49" s="173"/>
      <c r="PZF49" s="173"/>
      <c r="PZG49" s="173"/>
      <c r="PZH49" s="173"/>
      <c r="PZI49" s="173"/>
      <c r="PZJ49" s="173"/>
      <c r="PZK49" s="173"/>
      <c r="PZL49" s="173"/>
      <c r="PZM49" s="173"/>
      <c r="PZN49" s="173"/>
      <c r="PZO49" s="173"/>
      <c r="PZP49" s="173"/>
      <c r="PZQ49" s="173"/>
      <c r="PZR49" s="173"/>
      <c r="PZS49" s="173"/>
      <c r="PZT49" s="173"/>
      <c r="PZU49" s="173"/>
      <c r="PZV49" s="173"/>
      <c r="PZW49" s="173"/>
      <c r="PZX49" s="173"/>
      <c r="PZY49" s="173"/>
      <c r="PZZ49" s="173"/>
      <c r="QAA49" s="173"/>
      <c r="QAB49" s="173"/>
      <c r="QAC49" s="173"/>
      <c r="QAD49" s="173"/>
      <c r="QAE49" s="173"/>
      <c r="QAF49" s="173"/>
      <c r="QAG49" s="173"/>
      <c r="QAH49" s="173"/>
      <c r="QAI49" s="173"/>
      <c r="QAJ49" s="173"/>
      <c r="QAK49" s="173"/>
      <c r="QAL49" s="173"/>
      <c r="QAM49" s="173"/>
      <c r="QAN49" s="173"/>
      <c r="QAO49" s="173"/>
      <c r="QAP49" s="173"/>
      <c r="QAQ49" s="173"/>
      <c r="QAR49" s="173"/>
      <c r="QAS49" s="173"/>
      <c r="QAT49" s="173"/>
      <c r="QAU49" s="173"/>
      <c r="QAV49" s="173"/>
      <c r="QAW49" s="173"/>
      <c r="QAX49" s="173"/>
      <c r="QAY49" s="173"/>
      <c r="QAZ49" s="173"/>
      <c r="QBA49" s="173"/>
      <c r="QBB49" s="173"/>
      <c r="QBC49" s="173"/>
      <c r="QBD49" s="173"/>
      <c r="QBE49" s="173"/>
      <c r="QBF49" s="173"/>
      <c r="QBG49" s="173"/>
      <c r="QBH49" s="173"/>
      <c r="QBI49" s="173"/>
      <c r="QBJ49" s="173"/>
      <c r="QBK49" s="173"/>
      <c r="QBL49" s="173"/>
      <c r="QBM49" s="173"/>
      <c r="QBN49" s="173"/>
      <c r="QBO49" s="173"/>
      <c r="QBP49" s="173"/>
      <c r="QBQ49" s="173"/>
      <c r="QBR49" s="173"/>
      <c r="QBS49" s="173"/>
      <c r="QBT49" s="173"/>
      <c r="QBU49" s="173"/>
      <c r="QBV49" s="173"/>
      <c r="QBW49" s="173"/>
      <c r="QBX49" s="173"/>
      <c r="QBY49" s="173"/>
      <c r="QBZ49" s="173"/>
      <c r="QCA49" s="173"/>
      <c r="QCB49" s="173"/>
      <c r="QCC49" s="173"/>
      <c r="QCD49" s="173"/>
      <c r="QCE49" s="173"/>
      <c r="QCF49" s="173"/>
      <c r="QCG49" s="173"/>
      <c r="QCH49" s="173"/>
      <c r="QCI49" s="173"/>
      <c r="QCJ49" s="173"/>
      <c r="QCK49" s="173"/>
      <c r="QCL49" s="173"/>
      <c r="QCM49" s="173"/>
      <c r="QCN49" s="173"/>
      <c r="QCO49" s="173"/>
      <c r="QCP49" s="173"/>
      <c r="QCQ49" s="173"/>
      <c r="QCR49" s="173"/>
      <c r="QCS49" s="173"/>
      <c r="QCT49" s="173"/>
      <c r="QCU49" s="173"/>
      <c r="QCV49" s="173"/>
      <c r="QCW49" s="173"/>
      <c r="QCX49" s="173"/>
      <c r="QCY49" s="173"/>
      <c r="QCZ49" s="173"/>
      <c r="QDA49" s="173"/>
      <c r="QDB49" s="173"/>
      <c r="QDC49" s="173"/>
      <c r="QDD49" s="173"/>
      <c r="QDE49" s="173"/>
      <c r="QDF49" s="173"/>
      <c r="QDG49" s="173"/>
      <c r="QDH49" s="173"/>
      <c r="QDI49" s="173"/>
      <c r="QDJ49" s="173"/>
      <c r="QDK49" s="173"/>
      <c r="QDL49" s="173"/>
      <c r="QDM49" s="173"/>
      <c r="QDN49" s="173"/>
      <c r="QDO49" s="173"/>
      <c r="QDP49" s="173"/>
      <c r="QDQ49" s="173"/>
      <c r="QDR49" s="173"/>
      <c r="QDS49" s="173"/>
      <c r="QDT49" s="173"/>
      <c r="QDU49" s="173"/>
      <c r="QDV49" s="173"/>
      <c r="QDW49" s="173"/>
      <c r="QDX49" s="173"/>
      <c r="QDY49" s="173"/>
      <c r="QDZ49" s="173"/>
      <c r="QEA49" s="173"/>
      <c r="QEB49" s="173"/>
      <c r="QEC49" s="173"/>
      <c r="QED49" s="173"/>
      <c r="QEE49" s="173"/>
      <c r="QEF49" s="173"/>
      <c r="QEG49" s="173"/>
      <c r="QEH49" s="173"/>
      <c r="QEI49" s="173"/>
      <c r="QEJ49" s="173"/>
      <c r="QEK49" s="173"/>
      <c r="QEL49" s="173"/>
      <c r="QEM49" s="173"/>
      <c r="QEN49" s="173"/>
      <c r="QEO49" s="173"/>
      <c r="QEP49" s="173"/>
      <c r="QEQ49" s="173"/>
      <c r="QER49" s="173"/>
      <c r="QES49" s="173"/>
      <c r="QET49" s="173"/>
      <c r="QEU49" s="173"/>
      <c r="QEV49" s="173"/>
      <c r="QEW49" s="173"/>
      <c r="QEX49" s="173"/>
      <c r="QEY49" s="173"/>
      <c r="QEZ49" s="173"/>
      <c r="QFA49" s="173"/>
      <c r="QFB49" s="173"/>
      <c r="QFC49" s="173"/>
      <c r="QFD49" s="173"/>
      <c r="QFE49" s="173"/>
      <c r="QFF49" s="173"/>
      <c r="QFG49" s="173"/>
      <c r="QFH49" s="173"/>
      <c r="QFI49" s="173"/>
      <c r="QFJ49" s="173"/>
      <c r="QFK49" s="173"/>
      <c r="QFL49" s="173"/>
      <c r="QFM49" s="173"/>
      <c r="QFN49" s="173"/>
      <c r="QFO49" s="173"/>
      <c r="QFP49" s="173"/>
      <c r="QFQ49" s="173"/>
      <c r="QFR49" s="173"/>
      <c r="QFS49" s="173"/>
      <c r="QFT49" s="173"/>
      <c r="QFU49" s="173"/>
      <c r="QFV49" s="173"/>
      <c r="QFW49" s="173"/>
      <c r="QFX49" s="173"/>
      <c r="QFY49" s="173"/>
      <c r="QFZ49" s="173"/>
      <c r="QGA49" s="173"/>
      <c r="QGB49" s="173"/>
      <c r="QGC49" s="173"/>
      <c r="QGD49" s="173"/>
      <c r="QGE49" s="173"/>
      <c r="QGF49" s="173"/>
      <c r="QGG49" s="173"/>
      <c r="QGH49" s="173"/>
      <c r="QGI49" s="173"/>
      <c r="QGJ49" s="173"/>
      <c r="QGK49" s="173"/>
      <c r="QGL49" s="173"/>
      <c r="QGM49" s="173"/>
      <c r="QGN49" s="173"/>
      <c r="QGO49" s="173"/>
      <c r="QGP49" s="173"/>
      <c r="QGQ49" s="173"/>
      <c r="QGR49" s="173"/>
      <c r="QGS49" s="173"/>
      <c r="QGT49" s="173"/>
      <c r="QGU49" s="173"/>
      <c r="QGV49" s="173"/>
      <c r="QGW49" s="173"/>
      <c r="QGX49" s="173"/>
      <c r="QGY49" s="173"/>
      <c r="QGZ49" s="173"/>
      <c r="QHA49" s="173"/>
      <c r="QHB49" s="173"/>
      <c r="QHC49" s="173"/>
      <c r="QHD49" s="173"/>
      <c r="QHE49" s="173"/>
      <c r="QHF49" s="173"/>
      <c r="QHG49" s="173"/>
      <c r="QHH49" s="173"/>
      <c r="QHI49" s="173"/>
      <c r="QHJ49" s="173"/>
      <c r="QHK49" s="173"/>
      <c r="QHL49" s="173"/>
      <c r="QHM49" s="173"/>
      <c r="QHN49" s="173"/>
      <c r="QHO49" s="173"/>
      <c r="QHP49" s="173"/>
      <c r="QHQ49" s="173"/>
      <c r="QHR49" s="173"/>
      <c r="QHS49" s="173"/>
      <c r="QHT49" s="173"/>
      <c r="QHU49" s="173"/>
      <c r="QHV49" s="173"/>
      <c r="QHW49" s="173"/>
      <c r="QHX49" s="173"/>
      <c r="QHY49" s="173"/>
      <c r="QHZ49" s="173"/>
      <c r="QIA49" s="173"/>
      <c r="QIB49" s="173"/>
      <c r="QIC49" s="173"/>
      <c r="QID49" s="173"/>
      <c r="QIE49" s="173"/>
      <c r="QIF49" s="173"/>
      <c r="QIG49" s="173"/>
      <c r="QIH49" s="173"/>
      <c r="QII49" s="173"/>
      <c r="QIJ49" s="173"/>
      <c r="QIK49" s="173"/>
      <c r="QIL49" s="173"/>
      <c r="QIM49" s="173"/>
      <c r="QIN49" s="173"/>
      <c r="QIO49" s="173"/>
      <c r="QIP49" s="173"/>
      <c r="QIQ49" s="173"/>
      <c r="QIR49" s="173"/>
      <c r="QIS49" s="173"/>
      <c r="QIT49" s="173"/>
      <c r="QIU49" s="173"/>
      <c r="QIV49" s="173"/>
      <c r="QIW49" s="173"/>
      <c r="QIX49" s="173"/>
      <c r="QIY49" s="173"/>
      <c r="QIZ49" s="173"/>
      <c r="QJA49" s="173"/>
      <c r="QJB49" s="173"/>
      <c r="QJC49" s="173"/>
      <c r="QJD49" s="173"/>
      <c r="QJE49" s="173"/>
      <c r="QJF49" s="173"/>
      <c r="QJG49" s="173"/>
      <c r="QJH49" s="173"/>
      <c r="QJI49" s="173"/>
      <c r="QJJ49" s="173"/>
      <c r="QJK49" s="173"/>
      <c r="QJL49" s="173"/>
      <c r="QJM49" s="173"/>
      <c r="QJN49" s="173"/>
      <c r="QJO49" s="173"/>
      <c r="QJP49" s="173"/>
      <c r="QJQ49" s="173"/>
      <c r="QJR49" s="173"/>
      <c r="QJS49" s="173"/>
      <c r="QJT49" s="173"/>
      <c r="QJU49" s="173"/>
      <c r="QJV49" s="173"/>
      <c r="QJW49" s="173"/>
      <c r="QJX49" s="173"/>
      <c r="QJY49" s="173"/>
      <c r="QJZ49" s="173"/>
      <c r="QKA49" s="173"/>
      <c r="QKB49" s="173"/>
      <c r="QKC49" s="173"/>
      <c r="QKD49" s="173"/>
      <c r="QKE49" s="173"/>
      <c r="QKF49" s="173"/>
      <c r="QKG49" s="173"/>
      <c r="QKH49" s="173"/>
      <c r="QKI49" s="173"/>
      <c r="QKJ49" s="173"/>
      <c r="QKK49" s="173"/>
      <c r="QKL49" s="173"/>
      <c r="QKM49" s="173"/>
      <c r="QKN49" s="173"/>
      <c r="QKO49" s="173"/>
      <c r="QKP49" s="173"/>
      <c r="QKQ49" s="173"/>
      <c r="QKR49" s="173"/>
      <c r="QKS49" s="173"/>
      <c r="QKT49" s="173"/>
      <c r="QKU49" s="173"/>
      <c r="QKV49" s="173"/>
      <c r="QKW49" s="173"/>
      <c r="QKX49" s="173"/>
      <c r="QKY49" s="173"/>
      <c r="QKZ49" s="173"/>
      <c r="QLA49" s="173"/>
      <c r="QLB49" s="173"/>
      <c r="QLC49" s="173"/>
      <c r="QLD49" s="173"/>
      <c r="QLE49" s="173"/>
      <c r="QLF49" s="173"/>
      <c r="QLG49" s="173"/>
      <c r="QLH49" s="173"/>
      <c r="QLI49" s="173"/>
      <c r="QLJ49" s="173"/>
      <c r="QLK49" s="173"/>
      <c r="QLL49" s="173"/>
      <c r="QLM49" s="173"/>
      <c r="QLN49" s="173"/>
      <c r="QLO49" s="173"/>
      <c r="QLP49" s="173"/>
      <c r="QLQ49" s="173"/>
      <c r="QLR49" s="173"/>
      <c r="QLS49" s="173"/>
      <c r="QLT49" s="173"/>
      <c r="QLU49" s="173"/>
      <c r="QLV49" s="173"/>
      <c r="QLW49" s="173"/>
      <c r="QLX49" s="173"/>
      <c r="QLY49" s="173"/>
      <c r="QLZ49" s="173"/>
      <c r="QMA49" s="173"/>
      <c r="QMB49" s="173"/>
      <c r="QMC49" s="173"/>
      <c r="QMD49" s="173"/>
      <c r="QME49" s="173"/>
      <c r="QMF49" s="173"/>
      <c r="QMG49" s="173"/>
      <c r="QMH49" s="173"/>
      <c r="QMI49" s="173"/>
      <c r="QMJ49" s="173"/>
      <c r="QMK49" s="173"/>
      <c r="QML49" s="173"/>
      <c r="QMM49" s="173"/>
      <c r="QMN49" s="173"/>
      <c r="QMO49" s="173"/>
      <c r="QMP49" s="173"/>
      <c r="QMQ49" s="173"/>
      <c r="QMR49" s="173"/>
      <c r="QMS49" s="173"/>
      <c r="QMT49" s="173"/>
      <c r="QMU49" s="173"/>
      <c r="QMV49" s="173"/>
      <c r="QMW49" s="173"/>
      <c r="QMX49" s="173"/>
      <c r="QMY49" s="173"/>
      <c r="QMZ49" s="173"/>
      <c r="QNA49" s="173"/>
      <c r="QNB49" s="173"/>
      <c r="QNC49" s="173"/>
      <c r="QND49" s="173"/>
      <c r="QNE49" s="173"/>
      <c r="QNF49" s="173"/>
      <c r="QNG49" s="173"/>
      <c r="QNH49" s="173"/>
      <c r="QNI49" s="173"/>
      <c r="QNJ49" s="173"/>
      <c r="QNK49" s="173"/>
      <c r="QNL49" s="173"/>
      <c r="QNM49" s="173"/>
      <c r="QNN49" s="173"/>
      <c r="QNO49" s="173"/>
      <c r="QNP49" s="173"/>
      <c r="QNQ49" s="173"/>
      <c r="QNR49" s="173"/>
      <c r="QNS49" s="173"/>
      <c r="QNT49" s="173"/>
      <c r="QNU49" s="173"/>
      <c r="QNV49" s="173"/>
      <c r="QNW49" s="173"/>
      <c r="QNX49" s="173"/>
      <c r="QNY49" s="173"/>
      <c r="QNZ49" s="173"/>
      <c r="QOA49" s="173"/>
      <c r="QOB49" s="173"/>
      <c r="QOC49" s="173"/>
      <c r="QOD49" s="173"/>
      <c r="QOE49" s="173"/>
      <c r="QOF49" s="173"/>
      <c r="QOG49" s="173"/>
      <c r="QOH49" s="173"/>
      <c r="QOI49" s="173"/>
      <c r="QOJ49" s="173"/>
      <c r="QOK49" s="173"/>
      <c r="QOL49" s="173"/>
      <c r="QOM49" s="173"/>
      <c r="QON49" s="173"/>
      <c r="QOO49" s="173"/>
      <c r="QOP49" s="173"/>
      <c r="QOQ49" s="173"/>
      <c r="QOR49" s="173"/>
      <c r="QOS49" s="173"/>
      <c r="QOT49" s="173"/>
      <c r="QOU49" s="173"/>
      <c r="QOV49" s="173"/>
      <c r="QOW49" s="173"/>
      <c r="QOX49" s="173"/>
      <c r="QOY49" s="173"/>
      <c r="QOZ49" s="173"/>
      <c r="QPA49" s="173"/>
      <c r="QPB49" s="173"/>
      <c r="QPC49" s="173"/>
      <c r="QPD49" s="173"/>
      <c r="QPE49" s="173"/>
      <c r="QPF49" s="173"/>
      <c r="QPG49" s="173"/>
      <c r="QPH49" s="173"/>
      <c r="QPI49" s="173"/>
      <c r="QPJ49" s="173"/>
      <c r="QPK49" s="173"/>
      <c r="QPL49" s="173"/>
      <c r="QPM49" s="173"/>
      <c r="QPN49" s="173"/>
      <c r="QPO49" s="173"/>
      <c r="QPP49" s="173"/>
      <c r="QPQ49" s="173"/>
      <c r="QPR49" s="173"/>
      <c r="QPS49" s="173"/>
      <c r="QPT49" s="173"/>
      <c r="QPU49" s="173"/>
      <c r="QPV49" s="173"/>
      <c r="QPW49" s="173"/>
      <c r="QPX49" s="173"/>
      <c r="QPY49" s="173"/>
      <c r="QPZ49" s="173"/>
      <c r="QQA49" s="173"/>
      <c r="QQB49" s="173"/>
      <c r="QQC49" s="173"/>
      <c r="QQD49" s="173"/>
      <c r="QQE49" s="173"/>
      <c r="QQF49" s="173"/>
      <c r="QQG49" s="173"/>
      <c r="QQH49" s="173"/>
      <c r="QQI49" s="173"/>
      <c r="QQJ49" s="173"/>
      <c r="QQK49" s="173"/>
      <c r="QQL49" s="173"/>
      <c r="QQM49" s="173"/>
      <c r="QQN49" s="173"/>
      <c r="QQO49" s="173"/>
      <c r="QQP49" s="173"/>
      <c r="QQQ49" s="173"/>
      <c r="QQR49" s="173"/>
      <c r="QQS49" s="173"/>
      <c r="QQT49" s="173"/>
      <c r="QQU49" s="173"/>
      <c r="QQV49" s="173"/>
      <c r="QQW49" s="173"/>
      <c r="QQX49" s="173"/>
      <c r="QQY49" s="173"/>
      <c r="QQZ49" s="173"/>
      <c r="QRA49" s="173"/>
      <c r="QRB49" s="173"/>
      <c r="QRC49" s="173"/>
      <c r="QRD49" s="173"/>
      <c r="QRE49" s="173"/>
      <c r="QRF49" s="173"/>
      <c r="QRG49" s="173"/>
      <c r="QRH49" s="173"/>
      <c r="QRI49" s="173"/>
      <c r="QRJ49" s="173"/>
      <c r="QRK49" s="173"/>
      <c r="QRL49" s="173"/>
      <c r="QRM49" s="173"/>
      <c r="QRN49" s="173"/>
      <c r="QRO49" s="173"/>
      <c r="QRP49" s="173"/>
      <c r="QRQ49" s="173"/>
      <c r="QRR49" s="173"/>
      <c r="QRS49" s="173"/>
      <c r="QRT49" s="173"/>
      <c r="QRU49" s="173"/>
      <c r="QRV49" s="173"/>
      <c r="QRW49" s="173"/>
      <c r="QRX49" s="173"/>
      <c r="QRY49" s="173"/>
      <c r="QRZ49" s="173"/>
      <c r="QSA49" s="173"/>
      <c r="QSB49" s="173"/>
      <c r="QSC49" s="173"/>
      <c r="QSD49" s="173"/>
      <c r="QSE49" s="173"/>
      <c r="QSF49" s="173"/>
      <c r="QSG49" s="173"/>
      <c r="QSH49" s="173"/>
      <c r="QSI49" s="173"/>
      <c r="QSJ49" s="173"/>
      <c r="QSK49" s="173"/>
      <c r="QSL49" s="173"/>
      <c r="QSM49" s="173"/>
      <c r="QSN49" s="173"/>
      <c r="QSO49" s="173"/>
      <c r="QSP49" s="173"/>
      <c r="QSQ49" s="173"/>
      <c r="QSR49" s="173"/>
      <c r="QSS49" s="173"/>
      <c r="QST49" s="173"/>
      <c r="QSU49" s="173"/>
      <c r="QSV49" s="173"/>
      <c r="QSW49" s="173"/>
      <c r="QSX49" s="173"/>
      <c r="QSY49" s="173"/>
      <c r="QSZ49" s="173"/>
      <c r="QTA49" s="173"/>
      <c r="QTB49" s="173"/>
      <c r="QTC49" s="173"/>
      <c r="QTD49" s="173"/>
      <c r="QTE49" s="173"/>
      <c r="QTF49" s="173"/>
      <c r="QTG49" s="173"/>
      <c r="QTH49" s="173"/>
      <c r="QTI49" s="173"/>
      <c r="QTJ49" s="173"/>
      <c r="QTK49" s="173"/>
      <c r="QTL49" s="173"/>
      <c r="QTM49" s="173"/>
      <c r="QTN49" s="173"/>
      <c r="QTO49" s="173"/>
      <c r="QTP49" s="173"/>
      <c r="QTQ49" s="173"/>
      <c r="QTR49" s="173"/>
      <c r="QTS49" s="173"/>
      <c r="QTT49" s="173"/>
      <c r="QTU49" s="173"/>
      <c r="QTV49" s="173"/>
      <c r="QTW49" s="173"/>
      <c r="QTX49" s="173"/>
      <c r="QTY49" s="173"/>
      <c r="QTZ49" s="173"/>
      <c r="QUA49" s="173"/>
      <c r="QUB49" s="173"/>
      <c r="QUC49" s="173"/>
      <c r="QUD49" s="173"/>
      <c r="QUE49" s="173"/>
      <c r="QUF49" s="173"/>
      <c r="QUG49" s="173"/>
      <c r="QUH49" s="173"/>
      <c r="QUI49" s="173"/>
      <c r="QUJ49" s="173"/>
      <c r="QUK49" s="173"/>
      <c r="QUL49" s="173"/>
      <c r="QUM49" s="173"/>
      <c r="QUN49" s="173"/>
      <c r="QUO49" s="173"/>
      <c r="QUP49" s="173"/>
      <c r="QUQ49" s="173"/>
      <c r="QUR49" s="173"/>
      <c r="QUS49" s="173"/>
      <c r="QUT49" s="173"/>
      <c r="QUU49" s="173"/>
      <c r="QUV49" s="173"/>
      <c r="QUW49" s="173"/>
      <c r="QUX49" s="173"/>
      <c r="QUY49" s="173"/>
      <c r="QUZ49" s="173"/>
      <c r="QVA49" s="173"/>
      <c r="QVB49" s="173"/>
      <c r="QVC49" s="173"/>
      <c r="QVD49" s="173"/>
      <c r="QVE49" s="173"/>
      <c r="QVF49" s="173"/>
      <c r="QVG49" s="173"/>
      <c r="QVH49" s="173"/>
      <c r="QVI49" s="173"/>
      <c r="QVJ49" s="173"/>
      <c r="QVK49" s="173"/>
      <c r="QVL49" s="173"/>
      <c r="QVM49" s="173"/>
      <c r="QVN49" s="173"/>
      <c r="QVO49" s="173"/>
      <c r="QVP49" s="173"/>
      <c r="QVQ49" s="173"/>
      <c r="QVR49" s="173"/>
      <c r="QVS49" s="173"/>
      <c r="QVT49" s="173"/>
      <c r="QVU49" s="173"/>
      <c r="QVV49" s="173"/>
      <c r="QVW49" s="173"/>
      <c r="QVX49" s="173"/>
      <c r="QVY49" s="173"/>
      <c r="QVZ49" s="173"/>
      <c r="QWA49" s="173"/>
      <c r="QWB49" s="173"/>
      <c r="QWC49" s="173"/>
      <c r="QWD49" s="173"/>
      <c r="QWE49" s="173"/>
      <c r="QWF49" s="173"/>
      <c r="QWG49" s="173"/>
      <c r="QWH49" s="173"/>
      <c r="QWI49" s="173"/>
      <c r="QWJ49" s="173"/>
      <c r="QWK49" s="173"/>
      <c r="QWL49" s="173"/>
      <c r="QWM49" s="173"/>
      <c r="QWN49" s="173"/>
      <c r="QWO49" s="173"/>
      <c r="QWP49" s="173"/>
      <c r="QWQ49" s="173"/>
      <c r="QWR49" s="173"/>
      <c r="QWS49" s="173"/>
      <c r="QWT49" s="173"/>
      <c r="QWU49" s="173"/>
      <c r="QWV49" s="173"/>
      <c r="QWW49" s="173"/>
      <c r="QWX49" s="173"/>
      <c r="QWY49" s="173"/>
      <c r="QWZ49" s="173"/>
      <c r="QXA49" s="173"/>
      <c r="QXB49" s="173"/>
      <c r="QXC49" s="173"/>
      <c r="QXD49" s="173"/>
      <c r="QXE49" s="173"/>
      <c r="QXF49" s="173"/>
      <c r="QXG49" s="173"/>
      <c r="QXH49" s="173"/>
      <c r="QXI49" s="173"/>
      <c r="QXJ49" s="173"/>
      <c r="QXK49" s="173"/>
      <c r="QXL49" s="173"/>
      <c r="QXM49" s="173"/>
      <c r="QXN49" s="173"/>
      <c r="QXO49" s="173"/>
      <c r="QXP49" s="173"/>
      <c r="QXQ49" s="173"/>
      <c r="QXR49" s="173"/>
      <c r="QXS49" s="173"/>
      <c r="QXT49" s="173"/>
      <c r="QXU49" s="173"/>
      <c r="QXV49" s="173"/>
      <c r="QXW49" s="173"/>
      <c r="QXX49" s="173"/>
      <c r="QXY49" s="173"/>
      <c r="QXZ49" s="173"/>
      <c r="QYA49" s="173"/>
      <c r="QYB49" s="173"/>
      <c r="QYC49" s="173"/>
      <c r="QYD49" s="173"/>
      <c r="QYE49" s="173"/>
      <c r="QYF49" s="173"/>
      <c r="QYG49" s="173"/>
      <c r="QYH49" s="173"/>
      <c r="QYI49" s="173"/>
      <c r="QYJ49" s="173"/>
      <c r="QYK49" s="173"/>
      <c r="QYL49" s="173"/>
      <c r="QYM49" s="173"/>
      <c r="QYN49" s="173"/>
      <c r="QYO49" s="173"/>
      <c r="QYP49" s="173"/>
      <c r="QYQ49" s="173"/>
      <c r="QYR49" s="173"/>
      <c r="QYS49" s="173"/>
      <c r="QYT49" s="173"/>
      <c r="QYU49" s="173"/>
      <c r="QYV49" s="173"/>
      <c r="QYW49" s="173"/>
      <c r="QYX49" s="173"/>
      <c r="QYY49" s="173"/>
      <c r="QYZ49" s="173"/>
      <c r="QZA49" s="173"/>
      <c r="QZB49" s="173"/>
      <c r="QZC49" s="173"/>
      <c r="QZD49" s="173"/>
      <c r="QZE49" s="173"/>
      <c r="QZF49" s="173"/>
      <c r="QZG49" s="173"/>
      <c r="QZH49" s="173"/>
      <c r="QZI49" s="173"/>
      <c r="QZJ49" s="173"/>
      <c r="QZK49" s="173"/>
      <c r="QZL49" s="173"/>
      <c r="QZM49" s="173"/>
      <c r="QZN49" s="173"/>
      <c r="QZO49" s="173"/>
      <c r="QZP49" s="173"/>
      <c r="QZQ49" s="173"/>
      <c r="QZR49" s="173"/>
      <c r="QZS49" s="173"/>
      <c r="QZT49" s="173"/>
      <c r="QZU49" s="173"/>
      <c r="QZV49" s="173"/>
      <c r="QZW49" s="173"/>
      <c r="QZX49" s="173"/>
      <c r="QZY49" s="173"/>
      <c r="QZZ49" s="173"/>
      <c r="RAA49" s="173"/>
      <c r="RAB49" s="173"/>
      <c r="RAC49" s="173"/>
      <c r="RAD49" s="173"/>
      <c r="RAE49" s="173"/>
      <c r="RAF49" s="173"/>
      <c r="RAG49" s="173"/>
      <c r="RAH49" s="173"/>
      <c r="RAI49" s="173"/>
      <c r="RAJ49" s="173"/>
      <c r="RAK49" s="173"/>
      <c r="RAL49" s="173"/>
      <c r="RAM49" s="173"/>
      <c r="RAN49" s="173"/>
      <c r="RAO49" s="173"/>
      <c r="RAP49" s="173"/>
      <c r="RAQ49" s="173"/>
      <c r="RAR49" s="173"/>
      <c r="RAS49" s="173"/>
      <c r="RAT49" s="173"/>
      <c r="RAU49" s="173"/>
      <c r="RAV49" s="173"/>
      <c r="RAW49" s="173"/>
      <c r="RAX49" s="173"/>
      <c r="RAY49" s="173"/>
      <c r="RAZ49" s="173"/>
      <c r="RBA49" s="173"/>
      <c r="RBB49" s="173"/>
      <c r="RBC49" s="173"/>
      <c r="RBD49" s="173"/>
      <c r="RBE49" s="173"/>
      <c r="RBF49" s="173"/>
      <c r="RBG49" s="173"/>
      <c r="RBH49" s="173"/>
      <c r="RBI49" s="173"/>
      <c r="RBJ49" s="173"/>
      <c r="RBK49" s="173"/>
      <c r="RBL49" s="173"/>
      <c r="RBM49" s="173"/>
      <c r="RBN49" s="173"/>
      <c r="RBO49" s="173"/>
      <c r="RBP49" s="173"/>
      <c r="RBQ49" s="173"/>
      <c r="RBR49" s="173"/>
      <c r="RBS49" s="173"/>
      <c r="RBT49" s="173"/>
      <c r="RBU49" s="173"/>
      <c r="RBV49" s="173"/>
      <c r="RBW49" s="173"/>
      <c r="RBX49" s="173"/>
      <c r="RBY49" s="173"/>
      <c r="RBZ49" s="173"/>
      <c r="RCA49" s="173"/>
      <c r="RCB49" s="173"/>
      <c r="RCC49" s="173"/>
      <c r="RCD49" s="173"/>
      <c r="RCE49" s="173"/>
      <c r="RCF49" s="173"/>
      <c r="RCG49" s="173"/>
      <c r="RCH49" s="173"/>
      <c r="RCI49" s="173"/>
      <c r="RCJ49" s="173"/>
      <c r="RCK49" s="173"/>
      <c r="RCL49" s="173"/>
      <c r="RCM49" s="173"/>
      <c r="RCN49" s="173"/>
      <c r="RCO49" s="173"/>
      <c r="RCP49" s="173"/>
      <c r="RCQ49" s="173"/>
      <c r="RCR49" s="173"/>
      <c r="RCS49" s="173"/>
      <c r="RCT49" s="173"/>
      <c r="RCU49" s="173"/>
      <c r="RCV49" s="173"/>
      <c r="RCW49" s="173"/>
      <c r="RCX49" s="173"/>
      <c r="RCY49" s="173"/>
      <c r="RCZ49" s="173"/>
      <c r="RDA49" s="173"/>
      <c r="RDB49" s="173"/>
      <c r="RDC49" s="173"/>
      <c r="RDD49" s="173"/>
      <c r="RDE49" s="173"/>
      <c r="RDF49" s="173"/>
      <c r="RDG49" s="173"/>
      <c r="RDH49" s="173"/>
      <c r="RDI49" s="173"/>
      <c r="RDJ49" s="173"/>
      <c r="RDK49" s="173"/>
      <c r="RDL49" s="173"/>
      <c r="RDM49" s="173"/>
      <c r="RDN49" s="173"/>
      <c r="RDO49" s="173"/>
      <c r="RDP49" s="173"/>
      <c r="RDQ49" s="173"/>
      <c r="RDR49" s="173"/>
      <c r="RDS49" s="173"/>
      <c r="RDT49" s="173"/>
      <c r="RDU49" s="173"/>
      <c r="RDV49" s="173"/>
      <c r="RDW49" s="173"/>
      <c r="RDX49" s="173"/>
      <c r="RDY49" s="173"/>
      <c r="RDZ49" s="173"/>
      <c r="REA49" s="173"/>
      <c r="REB49" s="173"/>
      <c r="REC49" s="173"/>
      <c r="RED49" s="173"/>
      <c r="REE49" s="173"/>
      <c r="REF49" s="173"/>
      <c r="REG49" s="173"/>
      <c r="REH49" s="173"/>
      <c r="REI49" s="173"/>
      <c r="REJ49" s="173"/>
      <c r="REK49" s="173"/>
      <c r="REL49" s="173"/>
      <c r="REM49" s="173"/>
      <c r="REN49" s="173"/>
      <c r="REO49" s="173"/>
      <c r="REP49" s="173"/>
      <c r="REQ49" s="173"/>
      <c r="RER49" s="173"/>
      <c r="RES49" s="173"/>
      <c r="RET49" s="173"/>
      <c r="REU49" s="173"/>
      <c r="REV49" s="173"/>
      <c r="REW49" s="173"/>
      <c r="REX49" s="173"/>
      <c r="REY49" s="173"/>
      <c r="REZ49" s="173"/>
      <c r="RFA49" s="173"/>
      <c r="RFB49" s="173"/>
      <c r="RFC49" s="173"/>
      <c r="RFD49" s="173"/>
      <c r="RFE49" s="173"/>
      <c r="RFF49" s="173"/>
      <c r="RFG49" s="173"/>
      <c r="RFH49" s="173"/>
      <c r="RFI49" s="173"/>
      <c r="RFJ49" s="173"/>
      <c r="RFK49" s="173"/>
      <c r="RFL49" s="173"/>
      <c r="RFM49" s="173"/>
      <c r="RFN49" s="173"/>
      <c r="RFO49" s="173"/>
      <c r="RFP49" s="173"/>
      <c r="RFQ49" s="173"/>
      <c r="RFR49" s="173"/>
      <c r="RFS49" s="173"/>
      <c r="RFT49" s="173"/>
      <c r="RFU49" s="173"/>
      <c r="RFV49" s="173"/>
      <c r="RFW49" s="173"/>
      <c r="RFX49" s="173"/>
      <c r="RFY49" s="173"/>
      <c r="RFZ49" s="173"/>
      <c r="RGA49" s="173"/>
      <c r="RGB49" s="173"/>
      <c r="RGC49" s="173"/>
      <c r="RGD49" s="173"/>
      <c r="RGE49" s="173"/>
      <c r="RGF49" s="173"/>
      <c r="RGG49" s="173"/>
      <c r="RGH49" s="173"/>
      <c r="RGI49" s="173"/>
      <c r="RGJ49" s="173"/>
      <c r="RGK49" s="173"/>
      <c r="RGL49" s="173"/>
      <c r="RGM49" s="173"/>
      <c r="RGN49" s="173"/>
      <c r="RGO49" s="173"/>
      <c r="RGP49" s="173"/>
      <c r="RGQ49" s="173"/>
      <c r="RGR49" s="173"/>
      <c r="RGS49" s="173"/>
      <c r="RGT49" s="173"/>
      <c r="RGU49" s="173"/>
      <c r="RGV49" s="173"/>
      <c r="RGW49" s="173"/>
      <c r="RGX49" s="173"/>
      <c r="RGY49" s="173"/>
      <c r="RGZ49" s="173"/>
      <c r="RHA49" s="173"/>
      <c r="RHB49" s="173"/>
      <c r="RHC49" s="173"/>
      <c r="RHD49" s="173"/>
      <c r="RHE49" s="173"/>
      <c r="RHF49" s="173"/>
      <c r="RHG49" s="173"/>
      <c r="RHH49" s="173"/>
      <c r="RHI49" s="173"/>
      <c r="RHJ49" s="173"/>
      <c r="RHK49" s="173"/>
      <c r="RHL49" s="173"/>
      <c r="RHM49" s="173"/>
      <c r="RHN49" s="173"/>
      <c r="RHO49" s="173"/>
      <c r="RHP49" s="173"/>
      <c r="RHQ49" s="173"/>
      <c r="RHR49" s="173"/>
      <c r="RHS49" s="173"/>
      <c r="RHT49" s="173"/>
      <c r="RHU49" s="173"/>
      <c r="RHV49" s="173"/>
      <c r="RHW49" s="173"/>
      <c r="RHX49" s="173"/>
      <c r="RHY49" s="173"/>
      <c r="RHZ49" s="173"/>
      <c r="RIA49" s="173"/>
      <c r="RIB49" s="173"/>
      <c r="RIC49" s="173"/>
      <c r="RID49" s="173"/>
      <c r="RIE49" s="173"/>
      <c r="RIF49" s="173"/>
      <c r="RIG49" s="173"/>
      <c r="RIH49" s="173"/>
      <c r="RII49" s="173"/>
      <c r="RIJ49" s="173"/>
      <c r="RIK49" s="173"/>
      <c r="RIL49" s="173"/>
      <c r="RIM49" s="173"/>
      <c r="RIN49" s="173"/>
      <c r="RIO49" s="173"/>
      <c r="RIP49" s="173"/>
      <c r="RIQ49" s="173"/>
      <c r="RIR49" s="173"/>
      <c r="RIS49" s="173"/>
      <c r="RIT49" s="173"/>
      <c r="RIU49" s="173"/>
      <c r="RIV49" s="173"/>
      <c r="RIW49" s="173"/>
      <c r="RIX49" s="173"/>
      <c r="RIY49" s="173"/>
      <c r="RIZ49" s="173"/>
      <c r="RJA49" s="173"/>
      <c r="RJB49" s="173"/>
      <c r="RJC49" s="173"/>
      <c r="RJD49" s="173"/>
      <c r="RJE49" s="173"/>
      <c r="RJF49" s="173"/>
      <c r="RJG49" s="173"/>
      <c r="RJH49" s="173"/>
      <c r="RJI49" s="173"/>
      <c r="RJJ49" s="173"/>
      <c r="RJK49" s="173"/>
      <c r="RJL49" s="173"/>
      <c r="RJM49" s="173"/>
      <c r="RJN49" s="173"/>
      <c r="RJO49" s="173"/>
      <c r="RJP49" s="173"/>
      <c r="RJQ49" s="173"/>
      <c r="RJR49" s="173"/>
      <c r="RJS49" s="173"/>
      <c r="RJT49" s="173"/>
      <c r="RJU49" s="173"/>
      <c r="RJV49" s="173"/>
      <c r="RJW49" s="173"/>
      <c r="RJX49" s="173"/>
      <c r="RJY49" s="173"/>
      <c r="RJZ49" s="173"/>
      <c r="RKA49" s="173"/>
      <c r="RKB49" s="173"/>
      <c r="RKC49" s="173"/>
      <c r="RKD49" s="173"/>
      <c r="RKE49" s="173"/>
      <c r="RKF49" s="173"/>
      <c r="RKG49" s="173"/>
      <c r="RKH49" s="173"/>
      <c r="RKI49" s="173"/>
      <c r="RKJ49" s="173"/>
      <c r="RKK49" s="173"/>
      <c r="RKL49" s="173"/>
      <c r="RKM49" s="173"/>
      <c r="RKN49" s="173"/>
      <c r="RKO49" s="173"/>
      <c r="RKP49" s="173"/>
      <c r="RKQ49" s="173"/>
      <c r="RKR49" s="173"/>
      <c r="RKS49" s="173"/>
      <c r="RKT49" s="173"/>
      <c r="RKU49" s="173"/>
      <c r="RKV49" s="173"/>
      <c r="RKW49" s="173"/>
      <c r="RKX49" s="173"/>
      <c r="RKY49" s="173"/>
      <c r="RKZ49" s="173"/>
      <c r="RLA49" s="173"/>
      <c r="RLB49" s="173"/>
      <c r="RLC49" s="173"/>
      <c r="RLD49" s="173"/>
      <c r="RLE49" s="173"/>
      <c r="RLF49" s="173"/>
      <c r="RLG49" s="173"/>
      <c r="RLH49" s="173"/>
      <c r="RLI49" s="173"/>
      <c r="RLJ49" s="173"/>
      <c r="RLK49" s="173"/>
      <c r="RLL49" s="173"/>
      <c r="RLM49" s="173"/>
      <c r="RLN49" s="173"/>
      <c r="RLO49" s="173"/>
      <c r="RLP49" s="173"/>
      <c r="RLQ49" s="173"/>
      <c r="RLR49" s="173"/>
      <c r="RLS49" s="173"/>
      <c r="RLT49" s="173"/>
      <c r="RLU49" s="173"/>
      <c r="RLV49" s="173"/>
      <c r="RLW49" s="173"/>
      <c r="RLX49" s="173"/>
      <c r="RLY49" s="173"/>
      <c r="RLZ49" s="173"/>
      <c r="RMA49" s="173"/>
      <c r="RMB49" s="173"/>
      <c r="RMC49" s="173"/>
      <c r="RMD49" s="173"/>
      <c r="RME49" s="173"/>
      <c r="RMF49" s="173"/>
      <c r="RMG49" s="173"/>
      <c r="RMH49" s="173"/>
      <c r="RMI49" s="173"/>
      <c r="RMJ49" s="173"/>
      <c r="RMK49" s="173"/>
      <c r="RML49" s="173"/>
      <c r="RMM49" s="173"/>
      <c r="RMN49" s="173"/>
      <c r="RMO49" s="173"/>
      <c r="RMP49" s="173"/>
      <c r="RMQ49" s="173"/>
      <c r="RMR49" s="173"/>
      <c r="RMS49" s="173"/>
      <c r="RMT49" s="173"/>
      <c r="RMU49" s="173"/>
      <c r="RMV49" s="173"/>
      <c r="RMW49" s="173"/>
      <c r="RMX49" s="173"/>
      <c r="RMY49" s="173"/>
      <c r="RMZ49" s="173"/>
      <c r="RNA49" s="173"/>
      <c r="RNB49" s="173"/>
      <c r="RNC49" s="173"/>
      <c r="RND49" s="173"/>
      <c r="RNE49" s="173"/>
      <c r="RNF49" s="173"/>
      <c r="RNG49" s="173"/>
      <c r="RNH49" s="173"/>
      <c r="RNI49" s="173"/>
      <c r="RNJ49" s="173"/>
      <c r="RNK49" s="173"/>
      <c r="RNL49" s="173"/>
      <c r="RNM49" s="173"/>
      <c r="RNN49" s="173"/>
      <c r="RNO49" s="173"/>
      <c r="RNP49" s="173"/>
      <c r="RNQ49" s="173"/>
      <c r="RNR49" s="173"/>
      <c r="RNS49" s="173"/>
      <c r="RNT49" s="173"/>
      <c r="RNU49" s="173"/>
      <c r="RNV49" s="173"/>
      <c r="RNW49" s="173"/>
      <c r="RNX49" s="173"/>
      <c r="RNY49" s="173"/>
      <c r="RNZ49" s="173"/>
      <c r="ROA49" s="173"/>
      <c r="ROB49" s="173"/>
      <c r="ROC49" s="173"/>
      <c r="ROD49" s="173"/>
      <c r="ROE49" s="173"/>
      <c r="ROF49" s="173"/>
      <c r="ROG49" s="173"/>
      <c r="ROH49" s="173"/>
      <c r="ROI49" s="173"/>
      <c r="ROJ49" s="173"/>
      <c r="ROK49" s="173"/>
      <c r="ROL49" s="173"/>
      <c r="ROM49" s="173"/>
      <c r="RON49" s="173"/>
      <c r="ROO49" s="173"/>
      <c r="ROP49" s="173"/>
      <c r="ROQ49" s="173"/>
      <c r="ROR49" s="173"/>
      <c r="ROS49" s="173"/>
      <c r="ROT49" s="173"/>
      <c r="ROU49" s="173"/>
      <c r="ROV49" s="173"/>
      <c r="ROW49" s="173"/>
      <c r="ROX49" s="173"/>
      <c r="ROY49" s="173"/>
      <c r="ROZ49" s="173"/>
      <c r="RPA49" s="173"/>
      <c r="RPB49" s="173"/>
      <c r="RPC49" s="173"/>
      <c r="RPD49" s="173"/>
      <c r="RPE49" s="173"/>
      <c r="RPF49" s="173"/>
      <c r="RPG49" s="173"/>
      <c r="RPH49" s="173"/>
      <c r="RPI49" s="173"/>
      <c r="RPJ49" s="173"/>
      <c r="RPK49" s="173"/>
      <c r="RPL49" s="173"/>
      <c r="RPM49" s="173"/>
      <c r="RPN49" s="173"/>
      <c r="RPO49" s="173"/>
      <c r="RPP49" s="173"/>
      <c r="RPQ49" s="173"/>
      <c r="RPR49" s="173"/>
      <c r="RPS49" s="173"/>
      <c r="RPT49" s="173"/>
      <c r="RPU49" s="173"/>
      <c r="RPV49" s="173"/>
      <c r="RPW49" s="173"/>
      <c r="RPX49" s="173"/>
      <c r="RPY49" s="173"/>
      <c r="RPZ49" s="173"/>
      <c r="RQA49" s="173"/>
      <c r="RQB49" s="173"/>
      <c r="RQC49" s="173"/>
      <c r="RQD49" s="173"/>
      <c r="RQE49" s="173"/>
      <c r="RQF49" s="173"/>
      <c r="RQG49" s="173"/>
      <c r="RQH49" s="173"/>
      <c r="RQI49" s="173"/>
      <c r="RQJ49" s="173"/>
      <c r="RQK49" s="173"/>
      <c r="RQL49" s="173"/>
      <c r="RQM49" s="173"/>
      <c r="RQN49" s="173"/>
      <c r="RQO49" s="173"/>
      <c r="RQP49" s="173"/>
      <c r="RQQ49" s="173"/>
      <c r="RQR49" s="173"/>
      <c r="RQS49" s="173"/>
      <c r="RQT49" s="173"/>
      <c r="RQU49" s="173"/>
      <c r="RQV49" s="173"/>
      <c r="RQW49" s="173"/>
      <c r="RQX49" s="173"/>
      <c r="RQY49" s="173"/>
      <c r="RQZ49" s="173"/>
      <c r="RRA49" s="173"/>
      <c r="RRB49" s="173"/>
      <c r="RRC49" s="173"/>
      <c r="RRD49" s="173"/>
      <c r="RRE49" s="173"/>
      <c r="RRF49" s="173"/>
      <c r="RRG49" s="173"/>
      <c r="RRH49" s="173"/>
      <c r="RRI49" s="173"/>
      <c r="RRJ49" s="173"/>
      <c r="RRK49" s="173"/>
      <c r="RRL49" s="173"/>
      <c r="RRM49" s="173"/>
      <c r="RRN49" s="173"/>
      <c r="RRO49" s="173"/>
      <c r="RRP49" s="173"/>
      <c r="RRQ49" s="173"/>
      <c r="RRR49" s="173"/>
      <c r="RRS49" s="173"/>
      <c r="RRT49" s="173"/>
      <c r="RRU49" s="173"/>
      <c r="RRV49" s="173"/>
      <c r="RRW49" s="173"/>
      <c r="RRX49" s="173"/>
      <c r="RRY49" s="173"/>
      <c r="RRZ49" s="173"/>
      <c r="RSA49" s="173"/>
      <c r="RSB49" s="173"/>
      <c r="RSC49" s="173"/>
      <c r="RSD49" s="173"/>
      <c r="RSE49" s="173"/>
      <c r="RSF49" s="173"/>
      <c r="RSG49" s="173"/>
      <c r="RSH49" s="173"/>
      <c r="RSI49" s="173"/>
      <c r="RSJ49" s="173"/>
      <c r="RSK49" s="173"/>
      <c r="RSL49" s="173"/>
      <c r="RSM49" s="173"/>
      <c r="RSN49" s="173"/>
      <c r="RSO49" s="173"/>
      <c r="RSP49" s="173"/>
      <c r="RSQ49" s="173"/>
      <c r="RSR49" s="173"/>
      <c r="RSS49" s="173"/>
      <c r="RST49" s="173"/>
      <c r="RSU49" s="173"/>
      <c r="RSV49" s="173"/>
      <c r="RSW49" s="173"/>
      <c r="RSX49" s="173"/>
      <c r="RSY49" s="173"/>
      <c r="RSZ49" s="173"/>
      <c r="RTA49" s="173"/>
      <c r="RTB49" s="173"/>
      <c r="RTC49" s="173"/>
      <c r="RTD49" s="173"/>
      <c r="RTE49" s="173"/>
      <c r="RTF49" s="173"/>
      <c r="RTG49" s="173"/>
      <c r="RTH49" s="173"/>
      <c r="RTI49" s="173"/>
      <c r="RTJ49" s="173"/>
      <c r="RTK49" s="173"/>
      <c r="RTL49" s="173"/>
      <c r="RTM49" s="173"/>
      <c r="RTN49" s="173"/>
      <c r="RTO49" s="173"/>
      <c r="RTP49" s="173"/>
      <c r="RTQ49" s="173"/>
      <c r="RTR49" s="173"/>
      <c r="RTS49" s="173"/>
      <c r="RTT49" s="173"/>
      <c r="RTU49" s="173"/>
      <c r="RTV49" s="173"/>
      <c r="RTW49" s="173"/>
      <c r="RTX49" s="173"/>
      <c r="RTY49" s="173"/>
      <c r="RTZ49" s="173"/>
      <c r="RUA49" s="173"/>
      <c r="RUB49" s="173"/>
      <c r="RUC49" s="173"/>
      <c r="RUD49" s="173"/>
      <c r="RUE49" s="173"/>
      <c r="RUF49" s="173"/>
      <c r="RUG49" s="173"/>
      <c r="RUH49" s="173"/>
      <c r="RUI49" s="173"/>
      <c r="RUJ49" s="173"/>
      <c r="RUK49" s="173"/>
      <c r="RUL49" s="173"/>
      <c r="RUM49" s="173"/>
      <c r="RUN49" s="173"/>
      <c r="RUO49" s="173"/>
      <c r="RUP49" s="173"/>
      <c r="RUQ49" s="173"/>
      <c r="RUR49" s="173"/>
      <c r="RUS49" s="173"/>
      <c r="RUT49" s="173"/>
      <c r="RUU49" s="173"/>
      <c r="RUV49" s="173"/>
      <c r="RUW49" s="173"/>
      <c r="RUX49" s="173"/>
      <c r="RUY49" s="173"/>
      <c r="RUZ49" s="173"/>
      <c r="RVA49" s="173"/>
      <c r="RVB49" s="173"/>
      <c r="RVC49" s="173"/>
      <c r="RVD49" s="173"/>
      <c r="RVE49" s="173"/>
      <c r="RVF49" s="173"/>
      <c r="RVG49" s="173"/>
      <c r="RVH49" s="173"/>
      <c r="RVI49" s="173"/>
      <c r="RVJ49" s="173"/>
      <c r="RVK49" s="173"/>
      <c r="RVL49" s="173"/>
      <c r="RVM49" s="173"/>
      <c r="RVN49" s="173"/>
      <c r="RVO49" s="173"/>
      <c r="RVP49" s="173"/>
      <c r="RVQ49" s="173"/>
      <c r="RVR49" s="173"/>
      <c r="RVS49" s="173"/>
      <c r="RVT49" s="173"/>
      <c r="RVU49" s="173"/>
      <c r="RVV49" s="173"/>
      <c r="RVW49" s="173"/>
      <c r="RVX49" s="173"/>
      <c r="RVY49" s="173"/>
      <c r="RVZ49" s="173"/>
      <c r="RWA49" s="173"/>
      <c r="RWB49" s="173"/>
      <c r="RWC49" s="173"/>
      <c r="RWD49" s="173"/>
      <c r="RWE49" s="173"/>
      <c r="RWF49" s="173"/>
      <c r="RWG49" s="173"/>
      <c r="RWH49" s="173"/>
      <c r="RWI49" s="173"/>
      <c r="RWJ49" s="173"/>
      <c r="RWK49" s="173"/>
      <c r="RWL49" s="173"/>
      <c r="RWM49" s="173"/>
      <c r="RWN49" s="173"/>
      <c r="RWO49" s="173"/>
      <c r="RWP49" s="173"/>
      <c r="RWQ49" s="173"/>
      <c r="RWR49" s="173"/>
      <c r="RWS49" s="173"/>
      <c r="RWT49" s="173"/>
      <c r="RWU49" s="173"/>
      <c r="RWV49" s="173"/>
      <c r="RWW49" s="173"/>
      <c r="RWX49" s="173"/>
      <c r="RWY49" s="173"/>
      <c r="RWZ49" s="173"/>
      <c r="RXA49" s="173"/>
      <c r="RXB49" s="173"/>
      <c r="RXC49" s="173"/>
      <c r="RXD49" s="173"/>
      <c r="RXE49" s="173"/>
      <c r="RXF49" s="173"/>
      <c r="RXG49" s="173"/>
      <c r="RXH49" s="173"/>
      <c r="RXI49" s="173"/>
      <c r="RXJ49" s="173"/>
      <c r="RXK49" s="173"/>
      <c r="RXL49" s="173"/>
      <c r="RXM49" s="173"/>
      <c r="RXN49" s="173"/>
      <c r="RXO49" s="173"/>
      <c r="RXP49" s="173"/>
      <c r="RXQ49" s="173"/>
      <c r="RXR49" s="173"/>
      <c r="RXS49" s="173"/>
      <c r="RXT49" s="173"/>
      <c r="RXU49" s="173"/>
      <c r="RXV49" s="173"/>
      <c r="RXW49" s="173"/>
      <c r="RXX49" s="173"/>
      <c r="RXY49" s="173"/>
      <c r="RXZ49" s="173"/>
      <c r="RYA49" s="173"/>
      <c r="RYB49" s="173"/>
      <c r="RYC49" s="173"/>
      <c r="RYD49" s="173"/>
      <c r="RYE49" s="173"/>
      <c r="RYF49" s="173"/>
      <c r="RYG49" s="173"/>
      <c r="RYH49" s="173"/>
      <c r="RYI49" s="173"/>
      <c r="RYJ49" s="173"/>
      <c r="RYK49" s="173"/>
      <c r="RYL49" s="173"/>
      <c r="RYM49" s="173"/>
      <c r="RYN49" s="173"/>
      <c r="RYO49" s="173"/>
      <c r="RYP49" s="173"/>
      <c r="RYQ49" s="173"/>
      <c r="RYR49" s="173"/>
      <c r="RYS49" s="173"/>
      <c r="RYT49" s="173"/>
      <c r="RYU49" s="173"/>
      <c r="RYV49" s="173"/>
      <c r="RYW49" s="173"/>
      <c r="RYX49" s="173"/>
      <c r="RYY49" s="173"/>
      <c r="RYZ49" s="173"/>
      <c r="RZA49" s="173"/>
      <c r="RZB49" s="173"/>
      <c r="RZC49" s="173"/>
      <c r="RZD49" s="173"/>
      <c r="RZE49" s="173"/>
      <c r="RZF49" s="173"/>
      <c r="RZG49" s="173"/>
      <c r="RZH49" s="173"/>
      <c r="RZI49" s="173"/>
      <c r="RZJ49" s="173"/>
      <c r="RZK49" s="173"/>
      <c r="RZL49" s="173"/>
      <c r="RZM49" s="173"/>
      <c r="RZN49" s="173"/>
      <c r="RZO49" s="173"/>
      <c r="RZP49" s="173"/>
      <c r="RZQ49" s="173"/>
      <c r="RZR49" s="173"/>
      <c r="RZS49" s="173"/>
      <c r="RZT49" s="173"/>
      <c r="RZU49" s="173"/>
      <c r="RZV49" s="173"/>
      <c r="RZW49" s="173"/>
      <c r="RZX49" s="173"/>
      <c r="RZY49" s="173"/>
      <c r="RZZ49" s="173"/>
      <c r="SAA49" s="173"/>
      <c r="SAB49" s="173"/>
      <c r="SAC49" s="173"/>
      <c r="SAD49" s="173"/>
      <c r="SAE49" s="173"/>
      <c r="SAF49" s="173"/>
      <c r="SAG49" s="173"/>
      <c r="SAH49" s="173"/>
      <c r="SAI49" s="173"/>
      <c r="SAJ49" s="173"/>
      <c r="SAK49" s="173"/>
      <c r="SAL49" s="173"/>
      <c r="SAM49" s="173"/>
      <c r="SAN49" s="173"/>
      <c r="SAO49" s="173"/>
      <c r="SAP49" s="173"/>
      <c r="SAQ49" s="173"/>
      <c r="SAR49" s="173"/>
      <c r="SAS49" s="173"/>
      <c r="SAT49" s="173"/>
      <c r="SAU49" s="173"/>
      <c r="SAV49" s="173"/>
      <c r="SAW49" s="173"/>
      <c r="SAX49" s="173"/>
      <c r="SAY49" s="173"/>
      <c r="SAZ49" s="173"/>
      <c r="SBA49" s="173"/>
      <c r="SBB49" s="173"/>
      <c r="SBC49" s="173"/>
      <c r="SBD49" s="173"/>
      <c r="SBE49" s="173"/>
      <c r="SBF49" s="173"/>
      <c r="SBG49" s="173"/>
      <c r="SBH49" s="173"/>
      <c r="SBI49" s="173"/>
      <c r="SBJ49" s="173"/>
      <c r="SBK49" s="173"/>
      <c r="SBL49" s="173"/>
      <c r="SBM49" s="173"/>
      <c r="SBN49" s="173"/>
      <c r="SBO49" s="173"/>
      <c r="SBP49" s="173"/>
      <c r="SBQ49" s="173"/>
      <c r="SBR49" s="173"/>
      <c r="SBS49" s="173"/>
      <c r="SBT49" s="173"/>
      <c r="SBU49" s="173"/>
      <c r="SBV49" s="173"/>
      <c r="SBW49" s="173"/>
      <c r="SBX49" s="173"/>
      <c r="SBY49" s="173"/>
      <c r="SBZ49" s="173"/>
      <c r="SCA49" s="173"/>
      <c r="SCB49" s="173"/>
      <c r="SCC49" s="173"/>
      <c r="SCD49" s="173"/>
      <c r="SCE49" s="173"/>
      <c r="SCF49" s="173"/>
      <c r="SCG49" s="173"/>
      <c r="SCH49" s="173"/>
      <c r="SCI49" s="173"/>
      <c r="SCJ49" s="173"/>
      <c r="SCK49" s="173"/>
      <c r="SCL49" s="173"/>
      <c r="SCM49" s="173"/>
      <c r="SCN49" s="173"/>
      <c r="SCO49" s="173"/>
      <c r="SCP49" s="173"/>
      <c r="SCQ49" s="173"/>
      <c r="SCR49" s="173"/>
      <c r="SCS49" s="173"/>
      <c r="SCT49" s="173"/>
      <c r="SCU49" s="173"/>
      <c r="SCV49" s="173"/>
      <c r="SCW49" s="173"/>
      <c r="SCX49" s="173"/>
      <c r="SCY49" s="173"/>
      <c r="SCZ49" s="173"/>
      <c r="SDA49" s="173"/>
      <c r="SDB49" s="173"/>
      <c r="SDC49" s="173"/>
      <c r="SDD49" s="173"/>
      <c r="SDE49" s="173"/>
      <c r="SDF49" s="173"/>
      <c r="SDG49" s="173"/>
      <c r="SDH49" s="173"/>
      <c r="SDI49" s="173"/>
      <c r="SDJ49" s="173"/>
      <c r="SDK49" s="173"/>
      <c r="SDL49" s="173"/>
      <c r="SDM49" s="173"/>
      <c r="SDN49" s="173"/>
      <c r="SDO49" s="173"/>
      <c r="SDP49" s="173"/>
      <c r="SDQ49" s="173"/>
      <c r="SDR49" s="173"/>
      <c r="SDS49" s="173"/>
      <c r="SDT49" s="173"/>
      <c r="SDU49" s="173"/>
      <c r="SDV49" s="173"/>
      <c r="SDW49" s="173"/>
      <c r="SDX49" s="173"/>
      <c r="SDY49" s="173"/>
      <c r="SDZ49" s="173"/>
      <c r="SEA49" s="173"/>
      <c r="SEB49" s="173"/>
      <c r="SEC49" s="173"/>
      <c r="SED49" s="173"/>
      <c r="SEE49" s="173"/>
      <c r="SEF49" s="173"/>
      <c r="SEG49" s="173"/>
      <c r="SEH49" s="173"/>
      <c r="SEI49" s="173"/>
      <c r="SEJ49" s="173"/>
      <c r="SEK49" s="173"/>
      <c r="SEL49" s="173"/>
      <c r="SEM49" s="173"/>
      <c r="SEN49" s="173"/>
      <c r="SEO49" s="173"/>
      <c r="SEP49" s="173"/>
      <c r="SEQ49" s="173"/>
      <c r="SER49" s="173"/>
      <c r="SES49" s="173"/>
      <c r="SET49" s="173"/>
      <c r="SEU49" s="173"/>
      <c r="SEV49" s="173"/>
      <c r="SEW49" s="173"/>
      <c r="SEX49" s="173"/>
      <c r="SEY49" s="173"/>
      <c r="SEZ49" s="173"/>
      <c r="SFA49" s="173"/>
      <c r="SFB49" s="173"/>
      <c r="SFC49" s="173"/>
      <c r="SFD49" s="173"/>
      <c r="SFE49" s="173"/>
      <c r="SFF49" s="173"/>
      <c r="SFG49" s="173"/>
      <c r="SFH49" s="173"/>
      <c r="SFI49" s="173"/>
      <c r="SFJ49" s="173"/>
      <c r="SFK49" s="173"/>
      <c r="SFL49" s="173"/>
      <c r="SFM49" s="173"/>
      <c r="SFN49" s="173"/>
      <c r="SFO49" s="173"/>
      <c r="SFP49" s="173"/>
      <c r="SFQ49" s="173"/>
      <c r="SFR49" s="173"/>
      <c r="SFS49" s="173"/>
      <c r="SFT49" s="173"/>
      <c r="SFU49" s="173"/>
      <c r="SFV49" s="173"/>
      <c r="SFW49" s="173"/>
      <c r="SFX49" s="173"/>
      <c r="SFY49" s="173"/>
      <c r="SFZ49" s="173"/>
      <c r="SGA49" s="173"/>
      <c r="SGB49" s="173"/>
      <c r="SGC49" s="173"/>
      <c r="SGD49" s="173"/>
      <c r="SGE49" s="173"/>
      <c r="SGF49" s="173"/>
      <c r="SGG49" s="173"/>
      <c r="SGH49" s="173"/>
      <c r="SGI49" s="173"/>
      <c r="SGJ49" s="173"/>
      <c r="SGK49" s="173"/>
      <c r="SGL49" s="173"/>
      <c r="SGM49" s="173"/>
      <c r="SGN49" s="173"/>
      <c r="SGO49" s="173"/>
      <c r="SGP49" s="173"/>
      <c r="SGQ49" s="173"/>
      <c r="SGR49" s="173"/>
      <c r="SGS49" s="173"/>
      <c r="SGT49" s="173"/>
      <c r="SGU49" s="173"/>
      <c r="SGV49" s="173"/>
      <c r="SGW49" s="173"/>
      <c r="SGX49" s="173"/>
      <c r="SGY49" s="173"/>
      <c r="SGZ49" s="173"/>
      <c r="SHA49" s="173"/>
      <c r="SHB49" s="173"/>
      <c r="SHC49" s="173"/>
      <c r="SHD49" s="173"/>
      <c r="SHE49" s="173"/>
      <c r="SHF49" s="173"/>
      <c r="SHG49" s="173"/>
      <c r="SHH49" s="173"/>
      <c r="SHI49" s="173"/>
      <c r="SHJ49" s="173"/>
      <c r="SHK49" s="173"/>
      <c r="SHL49" s="173"/>
      <c r="SHM49" s="173"/>
      <c r="SHN49" s="173"/>
      <c r="SHO49" s="173"/>
      <c r="SHP49" s="173"/>
      <c r="SHQ49" s="173"/>
      <c r="SHR49" s="173"/>
      <c r="SHS49" s="173"/>
      <c r="SHT49" s="173"/>
      <c r="SHU49" s="173"/>
      <c r="SHV49" s="173"/>
      <c r="SHW49" s="173"/>
      <c r="SHX49" s="173"/>
      <c r="SHY49" s="173"/>
      <c r="SHZ49" s="173"/>
      <c r="SIA49" s="173"/>
      <c r="SIB49" s="173"/>
      <c r="SIC49" s="173"/>
      <c r="SID49" s="173"/>
      <c r="SIE49" s="173"/>
      <c r="SIF49" s="173"/>
      <c r="SIG49" s="173"/>
      <c r="SIH49" s="173"/>
      <c r="SII49" s="173"/>
      <c r="SIJ49" s="173"/>
      <c r="SIK49" s="173"/>
      <c r="SIL49" s="173"/>
      <c r="SIM49" s="173"/>
      <c r="SIN49" s="173"/>
      <c r="SIO49" s="173"/>
      <c r="SIP49" s="173"/>
      <c r="SIQ49" s="173"/>
      <c r="SIR49" s="173"/>
      <c r="SIS49" s="173"/>
      <c r="SIT49" s="173"/>
      <c r="SIU49" s="173"/>
      <c r="SIV49" s="173"/>
      <c r="SIW49" s="173"/>
      <c r="SIX49" s="173"/>
      <c r="SIY49" s="173"/>
      <c r="SIZ49" s="173"/>
      <c r="SJA49" s="173"/>
      <c r="SJB49" s="173"/>
      <c r="SJC49" s="173"/>
      <c r="SJD49" s="173"/>
      <c r="SJE49" s="173"/>
      <c r="SJF49" s="173"/>
      <c r="SJG49" s="173"/>
      <c r="SJH49" s="173"/>
      <c r="SJI49" s="173"/>
      <c r="SJJ49" s="173"/>
      <c r="SJK49" s="173"/>
      <c r="SJL49" s="173"/>
      <c r="SJM49" s="173"/>
      <c r="SJN49" s="173"/>
      <c r="SJO49" s="173"/>
      <c r="SJP49" s="173"/>
      <c r="SJQ49" s="173"/>
      <c r="SJR49" s="173"/>
      <c r="SJS49" s="173"/>
      <c r="SJT49" s="173"/>
      <c r="SJU49" s="173"/>
      <c r="SJV49" s="173"/>
      <c r="SJW49" s="173"/>
      <c r="SJX49" s="173"/>
      <c r="SJY49" s="173"/>
      <c r="SJZ49" s="173"/>
      <c r="SKA49" s="173"/>
      <c r="SKB49" s="173"/>
      <c r="SKC49" s="173"/>
      <c r="SKD49" s="173"/>
      <c r="SKE49" s="173"/>
      <c r="SKF49" s="173"/>
      <c r="SKG49" s="173"/>
      <c r="SKH49" s="173"/>
      <c r="SKI49" s="173"/>
      <c r="SKJ49" s="173"/>
      <c r="SKK49" s="173"/>
      <c r="SKL49" s="173"/>
      <c r="SKM49" s="173"/>
      <c r="SKN49" s="173"/>
      <c r="SKO49" s="173"/>
      <c r="SKP49" s="173"/>
      <c r="SKQ49" s="173"/>
      <c r="SKR49" s="173"/>
      <c r="SKS49" s="173"/>
      <c r="SKT49" s="173"/>
      <c r="SKU49" s="173"/>
      <c r="SKV49" s="173"/>
      <c r="SKW49" s="173"/>
      <c r="SKX49" s="173"/>
      <c r="SKY49" s="173"/>
      <c r="SKZ49" s="173"/>
      <c r="SLA49" s="173"/>
      <c r="SLB49" s="173"/>
      <c r="SLC49" s="173"/>
      <c r="SLD49" s="173"/>
      <c r="SLE49" s="173"/>
      <c r="SLF49" s="173"/>
      <c r="SLG49" s="173"/>
      <c r="SLH49" s="173"/>
      <c r="SLI49" s="173"/>
      <c r="SLJ49" s="173"/>
      <c r="SLK49" s="173"/>
      <c r="SLL49" s="173"/>
      <c r="SLM49" s="173"/>
      <c r="SLN49" s="173"/>
      <c r="SLO49" s="173"/>
      <c r="SLP49" s="173"/>
      <c r="SLQ49" s="173"/>
      <c r="SLR49" s="173"/>
      <c r="SLS49" s="173"/>
      <c r="SLT49" s="173"/>
      <c r="SLU49" s="173"/>
      <c r="SLV49" s="173"/>
      <c r="SLW49" s="173"/>
      <c r="SLX49" s="173"/>
      <c r="SLY49" s="173"/>
      <c r="SLZ49" s="173"/>
      <c r="SMA49" s="173"/>
      <c r="SMB49" s="173"/>
      <c r="SMC49" s="173"/>
      <c r="SMD49" s="173"/>
      <c r="SME49" s="173"/>
      <c r="SMF49" s="173"/>
      <c r="SMG49" s="173"/>
      <c r="SMH49" s="173"/>
      <c r="SMI49" s="173"/>
      <c r="SMJ49" s="173"/>
      <c r="SMK49" s="173"/>
      <c r="SML49" s="173"/>
      <c r="SMM49" s="173"/>
      <c r="SMN49" s="173"/>
      <c r="SMO49" s="173"/>
      <c r="SMP49" s="173"/>
      <c r="SMQ49" s="173"/>
      <c r="SMR49" s="173"/>
      <c r="SMS49" s="173"/>
      <c r="SMT49" s="173"/>
      <c r="SMU49" s="173"/>
      <c r="SMV49" s="173"/>
      <c r="SMW49" s="173"/>
      <c r="SMX49" s="173"/>
      <c r="SMY49" s="173"/>
      <c r="SMZ49" s="173"/>
      <c r="SNA49" s="173"/>
      <c r="SNB49" s="173"/>
      <c r="SNC49" s="173"/>
      <c r="SND49" s="173"/>
      <c r="SNE49" s="173"/>
      <c r="SNF49" s="173"/>
      <c r="SNG49" s="173"/>
      <c r="SNH49" s="173"/>
      <c r="SNI49" s="173"/>
      <c r="SNJ49" s="173"/>
      <c r="SNK49" s="173"/>
      <c r="SNL49" s="173"/>
      <c r="SNM49" s="173"/>
      <c r="SNN49" s="173"/>
      <c r="SNO49" s="173"/>
      <c r="SNP49" s="173"/>
      <c r="SNQ49" s="173"/>
      <c r="SNR49" s="173"/>
      <c r="SNS49" s="173"/>
      <c r="SNT49" s="173"/>
      <c r="SNU49" s="173"/>
      <c r="SNV49" s="173"/>
      <c r="SNW49" s="173"/>
      <c r="SNX49" s="173"/>
      <c r="SNY49" s="173"/>
      <c r="SNZ49" s="173"/>
      <c r="SOA49" s="173"/>
      <c r="SOB49" s="173"/>
      <c r="SOC49" s="173"/>
      <c r="SOD49" s="173"/>
      <c r="SOE49" s="173"/>
      <c r="SOF49" s="173"/>
      <c r="SOG49" s="173"/>
      <c r="SOH49" s="173"/>
      <c r="SOI49" s="173"/>
      <c r="SOJ49" s="173"/>
      <c r="SOK49" s="173"/>
      <c r="SOL49" s="173"/>
      <c r="SOM49" s="173"/>
      <c r="SON49" s="173"/>
      <c r="SOO49" s="173"/>
      <c r="SOP49" s="173"/>
      <c r="SOQ49" s="173"/>
      <c r="SOR49" s="173"/>
      <c r="SOS49" s="173"/>
      <c r="SOT49" s="173"/>
      <c r="SOU49" s="173"/>
      <c r="SOV49" s="173"/>
      <c r="SOW49" s="173"/>
      <c r="SOX49" s="173"/>
      <c r="SOY49" s="173"/>
      <c r="SOZ49" s="173"/>
      <c r="SPA49" s="173"/>
      <c r="SPB49" s="173"/>
      <c r="SPC49" s="173"/>
      <c r="SPD49" s="173"/>
      <c r="SPE49" s="173"/>
      <c r="SPF49" s="173"/>
      <c r="SPG49" s="173"/>
      <c r="SPH49" s="173"/>
      <c r="SPI49" s="173"/>
      <c r="SPJ49" s="173"/>
      <c r="SPK49" s="173"/>
      <c r="SPL49" s="173"/>
      <c r="SPM49" s="173"/>
      <c r="SPN49" s="173"/>
      <c r="SPO49" s="173"/>
      <c r="SPP49" s="173"/>
      <c r="SPQ49" s="173"/>
      <c r="SPR49" s="173"/>
      <c r="SPS49" s="173"/>
      <c r="SPT49" s="173"/>
      <c r="SPU49" s="173"/>
      <c r="SPV49" s="173"/>
      <c r="SPW49" s="173"/>
      <c r="SPX49" s="173"/>
      <c r="SPY49" s="173"/>
      <c r="SPZ49" s="173"/>
      <c r="SQA49" s="173"/>
      <c r="SQB49" s="173"/>
      <c r="SQC49" s="173"/>
      <c r="SQD49" s="173"/>
      <c r="SQE49" s="173"/>
      <c r="SQF49" s="173"/>
      <c r="SQG49" s="173"/>
      <c r="SQH49" s="173"/>
      <c r="SQI49" s="173"/>
      <c r="SQJ49" s="173"/>
      <c r="SQK49" s="173"/>
      <c r="SQL49" s="173"/>
      <c r="SQM49" s="173"/>
      <c r="SQN49" s="173"/>
      <c r="SQO49" s="173"/>
      <c r="SQP49" s="173"/>
      <c r="SQQ49" s="173"/>
      <c r="SQR49" s="173"/>
      <c r="SQS49" s="173"/>
      <c r="SQT49" s="173"/>
      <c r="SQU49" s="173"/>
      <c r="SQV49" s="173"/>
      <c r="SQW49" s="173"/>
      <c r="SQX49" s="173"/>
      <c r="SQY49" s="173"/>
      <c r="SQZ49" s="173"/>
      <c r="SRA49" s="173"/>
      <c r="SRB49" s="173"/>
      <c r="SRC49" s="173"/>
      <c r="SRD49" s="173"/>
      <c r="SRE49" s="173"/>
      <c r="SRF49" s="173"/>
      <c r="SRG49" s="173"/>
      <c r="SRH49" s="173"/>
      <c r="SRI49" s="173"/>
      <c r="SRJ49" s="173"/>
      <c r="SRK49" s="173"/>
      <c r="SRL49" s="173"/>
      <c r="SRM49" s="173"/>
      <c r="SRN49" s="173"/>
      <c r="SRO49" s="173"/>
      <c r="SRP49" s="173"/>
      <c r="SRQ49" s="173"/>
      <c r="SRR49" s="173"/>
      <c r="SRS49" s="173"/>
      <c r="SRT49" s="173"/>
      <c r="SRU49" s="173"/>
      <c r="SRV49" s="173"/>
      <c r="SRW49" s="173"/>
      <c r="SRX49" s="173"/>
      <c r="SRY49" s="173"/>
      <c r="SRZ49" s="173"/>
      <c r="SSA49" s="173"/>
      <c r="SSB49" s="173"/>
      <c r="SSC49" s="173"/>
      <c r="SSD49" s="173"/>
      <c r="SSE49" s="173"/>
      <c r="SSF49" s="173"/>
      <c r="SSG49" s="173"/>
      <c r="SSH49" s="173"/>
      <c r="SSI49" s="173"/>
      <c r="SSJ49" s="173"/>
      <c r="SSK49" s="173"/>
      <c r="SSL49" s="173"/>
      <c r="SSM49" s="173"/>
      <c r="SSN49" s="173"/>
      <c r="SSO49" s="173"/>
      <c r="SSP49" s="173"/>
      <c r="SSQ49" s="173"/>
      <c r="SSR49" s="173"/>
      <c r="SSS49" s="173"/>
      <c r="SST49" s="173"/>
      <c r="SSU49" s="173"/>
      <c r="SSV49" s="173"/>
      <c r="SSW49" s="173"/>
      <c r="SSX49" s="173"/>
      <c r="SSY49" s="173"/>
      <c r="SSZ49" s="173"/>
      <c r="STA49" s="173"/>
      <c r="STB49" s="173"/>
      <c r="STC49" s="173"/>
      <c r="STD49" s="173"/>
      <c r="STE49" s="173"/>
      <c r="STF49" s="173"/>
      <c r="STG49" s="173"/>
      <c r="STH49" s="173"/>
      <c r="STI49" s="173"/>
      <c r="STJ49" s="173"/>
      <c r="STK49" s="173"/>
      <c r="STL49" s="173"/>
      <c r="STM49" s="173"/>
      <c r="STN49" s="173"/>
      <c r="STO49" s="173"/>
      <c r="STP49" s="173"/>
      <c r="STQ49" s="173"/>
      <c r="STR49" s="173"/>
      <c r="STS49" s="173"/>
      <c r="STT49" s="173"/>
      <c r="STU49" s="173"/>
      <c r="STV49" s="173"/>
      <c r="STW49" s="173"/>
      <c r="STX49" s="173"/>
      <c r="STY49" s="173"/>
      <c r="STZ49" s="173"/>
      <c r="SUA49" s="173"/>
      <c r="SUB49" s="173"/>
      <c r="SUC49" s="173"/>
      <c r="SUD49" s="173"/>
      <c r="SUE49" s="173"/>
      <c r="SUF49" s="173"/>
      <c r="SUG49" s="173"/>
      <c r="SUH49" s="173"/>
      <c r="SUI49" s="173"/>
      <c r="SUJ49" s="173"/>
      <c r="SUK49" s="173"/>
      <c r="SUL49" s="173"/>
      <c r="SUM49" s="173"/>
      <c r="SUN49" s="173"/>
      <c r="SUO49" s="173"/>
      <c r="SUP49" s="173"/>
      <c r="SUQ49" s="173"/>
      <c r="SUR49" s="173"/>
      <c r="SUS49" s="173"/>
      <c r="SUT49" s="173"/>
      <c r="SUU49" s="173"/>
      <c r="SUV49" s="173"/>
      <c r="SUW49" s="173"/>
      <c r="SUX49" s="173"/>
      <c r="SUY49" s="173"/>
      <c r="SUZ49" s="173"/>
      <c r="SVA49" s="173"/>
      <c r="SVB49" s="173"/>
      <c r="SVC49" s="173"/>
      <c r="SVD49" s="173"/>
      <c r="SVE49" s="173"/>
      <c r="SVF49" s="173"/>
      <c r="SVG49" s="173"/>
      <c r="SVH49" s="173"/>
      <c r="SVI49" s="173"/>
      <c r="SVJ49" s="173"/>
      <c r="SVK49" s="173"/>
      <c r="SVL49" s="173"/>
      <c r="SVM49" s="173"/>
      <c r="SVN49" s="173"/>
      <c r="SVO49" s="173"/>
      <c r="SVP49" s="173"/>
      <c r="SVQ49" s="173"/>
      <c r="SVR49" s="173"/>
      <c r="SVS49" s="173"/>
      <c r="SVT49" s="173"/>
      <c r="SVU49" s="173"/>
      <c r="SVV49" s="173"/>
      <c r="SVW49" s="173"/>
      <c r="SVX49" s="173"/>
      <c r="SVY49" s="173"/>
      <c r="SVZ49" s="173"/>
      <c r="SWA49" s="173"/>
      <c r="SWB49" s="173"/>
      <c r="SWC49" s="173"/>
      <c r="SWD49" s="173"/>
      <c r="SWE49" s="173"/>
      <c r="SWF49" s="173"/>
      <c r="SWG49" s="173"/>
      <c r="SWH49" s="173"/>
      <c r="SWI49" s="173"/>
      <c r="SWJ49" s="173"/>
      <c r="SWK49" s="173"/>
      <c r="SWL49" s="173"/>
      <c r="SWM49" s="173"/>
      <c r="SWN49" s="173"/>
      <c r="SWO49" s="173"/>
      <c r="SWP49" s="173"/>
      <c r="SWQ49" s="173"/>
      <c r="SWR49" s="173"/>
      <c r="SWS49" s="173"/>
      <c r="SWT49" s="173"/>
      <c r="SWU49" s="173"/>
      <c r="SWV49" s="173"/>
      <c r="SWW49" s="173"/>
      <c r="SWX49" s="173"/>
      <c r="SWY49" s="173"/>
      <c r="SWZ49" s="173"/>
      <c r="SXA49" s="173"/>
      <c r="SXB49" s="173"/>
      <c r="SXC49" s="173"/>
      <c r="SXD49" s="173"/>
      <c r="SXE49" s="173"/>
      <c r="SXF49" s="173"/>
      <c r="SXG49" s="173"/>
      <c r="SXH49" s="173"/>
      <c r="SXI49" s="173"/>
      <c r="SXJ49" s="173"/>
      <c r="SXK49" s="173"/>
      <c r="SXL49" s="173"/>
      <c r="SXM49" s="173"/>
      <c r="SXN49" s="173"/>
      <c r="SXO49" s="173"/>
      <c r="SXP49" s="173"/>
      <c r="SXQ49" s="173"/>
      <c r="SXR49" s="173"/>
      <c r="SXS49" s="173"/>
      <c r="SXT49" s="173"/>
      <c r="SXU49" s="173"/>
      <c r="SXV49" s="173"/>
      <c r="SXW49" s="173"/>
      <c r="SXX49" s="173"/>
      <c r="SXY49" s="173"/>
      <c r="SXZ49" s="173"/>
      <c r="SYA49" s="173"/>
      <c r="SYB49" s="173"/>
      <c r="SYC49" s="173"/>
      <c r="SYD49" s="173"/>
      <c r="SYE49" s="173"/>
      <c r="SYF49" s="173"/>
      <c r="SYG49" s="173"/>
      <c r="SYH49" s="173"/>
      <c r="SYI49" s="173"/>
      <c r="SYJ49" s="173"/>
      <c r="SYK49" s="173"/>
      <c r="SYL49" s="173"/>
      <c r="SYM49" s="173"/>
      <c r="SYN49" s="173"/>
      <c r="SYO49" s="173"/>
      <c r="SYP49" s="173"/>
      <c r="SYQ49" s="173"/>
      <c r="SYR49" s="173"/>
      <c r="SYS49" s="173"/>
      <c r="SYT49" s="173"/>
      <c r="SYU49" s="173"/>
      <c r="SYV49" s="173"/>
      <c r="SYW49" s="173"/>
      <c r="SYX49" s="173"/>
      <c r="SYY49" s="173"/>
      <c r="SYZ49" s="173"/>
      <c r="SZA49" s="173"/>
      <c r="SZB49" s="173"/>
      <c r="SZC49" s="173"/>
      <c r="SZD49" s="173"/>
      <c r="SZE49" s="173"/>
      <c r="SZF49" s="173"/>
      <c r="SZG49" s="173"/>
      <c r="SZH49" s="173"/>
      <c r="SZI49" s="173"/>
      <c r="SZJ49" s="173"/>
      <c r="SZK49" s="173"/>
      <c r="SZL49" s="173"/>
      <c r="SZM49" s="173"/>
      <c r="SZN49" s="173"/>
      <c r="SZO49" s="173"/>
      <c r="SZP49" s="173"/>
      <c r="SZQ49" s="173"/>
      <c r="SZR49" s="173"/>
      <c r="SZS49" s="173"/>
      <c r="SZT49" s="173"/>
      <c r="SZU49" s="173"/>
      <c r="SZV49" s="173"/>
      <c r="SZW49" s="173"/>
      <c r="SZX49" s="173"/>
      <c r="SZY49" s="173"/>
      <c r="SZZ49" s="173"/>
      <c r="TAA49" s="173"/>
      <c r="TAB49" s="173"/>
      <c r="TAC49" s="173"/>
      <c r="TAD49" s="173"/>
      <c r="TAE49" s="173"/>
      <c r="TAF49" s="173"/>
      <c r="TAG49" s="173"/>
      <c r="TAH49" s="173"/>
      <c r="TAI49" s="173"/>
      <c r="TAJ49" s="173"/>
      <c r="TAK49" s="173"/>
      <c r="TAL49" s="173"/>
      <c r="TAM49" s="173"/>
      <c r="TAN49" s="173"/>
      <c r="TAO49" s="173"/>
      <c r="TAP49" s="173"/>
      <c r="TAQ49" s="173"/>
      <c r="TAR49" s="173"/>
      <c r="TAS49" s="173"/>
      <c r="TAT49" s="173"/>
      <c r="TAU49" s="173"/>
      <c r="TAV49" s="173"/>
      <c r="TAW49" s="173"/>
      <c r="TAX49" s="173"/>
      <c r="TAY49" s="173"/>
      <c r="TAZ49" s="173"/>
      <c r="TBA49" s="173"/>
      <c r="TBB49" s="173"/>
      <c r="TBC49" s="173"/>
      <c r="TBD49" s="173"/>
      <c r="TBE49" s="173"/>
      <c r="TBF49" s="173"/>
      <c r="TBG49" s="173"/>
      <c r="TBH49" s="173"/>
      <c r="TBI49" s="173"/>
      <c r="TBJ49" s="173"/>
      <c r="TBK49" s="173"/>
      <c r="TBL49" s="173"/>
      <c r="TBM49" s="173"/>
      <c r="TBN49" s="173"/>
      <c r="TBO49" s="173"/>
      <c r="TBP49" s="173"/>
      <c r="TBQ49" s="173"/>
      <c r="TBR49" s="173"/>
      <c r="TBS49" s="173"/>
      <c r="TBT49" s="173"/>
      <c r="TBU49" s="173"/>
      <c r="TBV49" s="173"/>
      <c r="TBW49" s="173"/>
      <c r="TBX49" s="173"/>
      <c r="TBY49" s="173"/>
      <c r="TBZ49" s="173"/>
      <c r="TCA49" s="173"/>
      <c r="TCB49" s="173"/>
      <c r="TCC49" s="173"/>
      <c r="TCD49" s="173"/>
      <c r="TCE49" s="173"/>
      <c r="TCF49" s="173"/>
      <c r="TCG49" s="173"/>
      <c r="TCH49" s="173"/>
      <c r="TCI49" s="173"/>
      <c r="TCJ49" s="173"/>
      <c r="TCK49" s="173"/>
      <c r="TCL49" s="173"/>
      <c r="TCM49" s="173"/>
      <c r="TCN49" s="173"/>
      <c r="TCO49" s="173"/>
      <c r="TCP49" s="173"/>
      <c r="TCQ49" s="173"/>
      <c r="TCR49" s="173"/>
      <c r="TCS49" s="173"/>
      <c r="TCT49" s="173"/>
      <c r="TCU49" s="173"/>
      <c r="TCV49" s="173"/>
      <c r="TCW49" s="173"/>
      <c r="TCX49" s="173"/>
      <c r="TCY49" s="173"/>
      <c r="TCZ49" s="173"/>
      <c r="TDA49" s="173"/>
      <c r="TDB49" s="173"/>
      <c r="TDC49" s="173"/>
      <c r="TDD49" s="173"/>
      <c r="TDE49" s="173"/>
      <c r="TDF49" s="173"/>
      <c r="TDG49" s="173"/>
      <c r="TDH49" s="173"/>
      <c r="TDI49" s="173"/>
      <c r="TDJ49" s="173"/>
      <c r="TDK49" s="173"/>
      <c r="TDL49" s="173"/>
      <c r="TDM49" s="173"/>
      <c r="TDN49" s="173"/>
      <c r="TDO49" s="173"/>
      <c r="TDP49" s="173"/>
      <c r="TDQ49" s="173"/>
      <c r="TDR49" s="173"/>
      <c r="TDS49" s="173"/>
      <c r="TDT49" s="173"/>
      <c r="TDU49" s="173"/>
      <c r="TDV49" s="173"/>
      <c r="TDW49" s="173"/>
      <c r="TDX49" s="173"/>
      <c r="TDY49" s="173"/>
      <c r="TDZ49" s="173"/>
      <c r="TEA49" s="173"/>
      <c r="TEB49" s="173"/>
      <c r="TEC49" s="173"/>
      <c r="TED49" s="173"/>
      <c r="TEE49" s="173"/>
      <c r="TEF49" s="173"/>
      <c r="TEG49" s="173"/>
      <c r="TEH49" s="173"/>
      <c r="TEI49" s="173"/>
      <c r="TEJ49" s="173"/>
      <c r="TEK49" s="173"/>
      <c r="TEL49" s="173"/>
      <c r="TEM49" s="173"/>
      <c r="TEN49" s="173"/>
      <c r="TEO49" s="173"/>
      <c r="TEP49" s="173"/>
      <c r="TEQ49" s="173"/>
      <c r="TER49" s="173"/>
      <c r="TES49" s="173"/>
      <c r="TET49" s="173"/>
      <c r="TEU49" s="173"/>
      <c r="TEV49" s="173"/>
      <c r="TEW49" s="173"/>
      <c r="TEX49" s="173"/>
      <c r="TEY49" s="173"/>
      <c r="TEZ49" s="173"/>
      <c r="TFA49" s="173"/>
      <c r="TFB49" s="173"/>
      <c r="TFC49" s="173"/>
      <c r="TFD49" s="173"/>
      <c r="TFE49" s="173"/>
      <c r="TFF49" s="173"/>
      <c r="TFG49" s="173"/>
      <c r="TFH49" s="173"/>
      <c r="TFI49" s="173"/>
      <c r="TFJ49" s="173"/>
      <c r="TFK49" s="173"/>
      <c r="TFL49" s="173"/>
      <c r="TFM49" s="173"/>
      <c r="TFN49" s="173"/>
      <c r="TFO49" s="173"/>
      <c r="TFP49" s="173"/>
      <c r="TFQ49" s="173"/>
      <c r="TFR49" s="173"/>
      <c r="TFS49" s="173"/>
      <c r="TFT49" s="173"/>
      <c r="TFU49" s="173"/>
      <c r="TFV49" s="173"/>
      <c r="TFW49" s="173"/>
      <c r="TFX49" s="173"/>
      <c r="TFY49" s="173"/>
      <c r="TFZ49" s="173"/>
      <c r="TGA49" s="173"/>
      <c r="TGB49" s="173"/>
      <c r="TGC49" s="173"/>
      <c r="TGD49" s="173"/>
      <c r="TGE49" s="173"/>
      <c r="TGF49" s="173"/>
      <c r="TGG49" s="173"/>
      <c r="TGH49" s="173"/>
      <c r="TGI49" s="173"/>
      <c r="TGJ49" s="173"/>
      <c r="TGK49" s="173"/>
      <c r="TGL49" s="173"/>
      <c r="TGM49" s="173"/>
      <c r="TGN49" s="173"/>
      <c r="TGO49" s="173"/>
      <c r="TGP49" s="173"/>
      <c r="TGQ49" s="173"/>
      <c r="TGR49" s="173"/>
      <c r="TGS49" s="173"/>
      <c r="TGT49" s="173"/>
      <c r="TGU49" s="173"/>
      <c r="TGV49" s="173"/>
      <c r="TGW49" s="173"/>
      <c r="TGX49" s="173"/>
      <c r="TGY49" s="173"/>
      <c r="TGZ49" s="173"/>
      <c r="THA49" s="173"/>
      <c r="THB49" s="173"/>
      <c r="THC49" s="173"/>
      <c r="THD49" s="173"/>
      <c r="THE49" s="173"/>
      <c r="THF49" s="173"/>
      <c r="THG49" s="173"/>
      <c r="THH49" s="173"/>
      <c r="THI49" s="173"/>
      <c r="THJ49" s="173"/>
      <c r="THK49" s="173"/>
      <c r="THL49" s="173"/>
      <c r="THM49" s="173"/>
      <c r="THN49" s="173"/>
      <c r="THO49" s="173"/>
      <c r="THP49" s="173"/>
      <c r="THQ49" s="173"/>
      <c r="THR49" s="173"/>
      <c r="THS49" s="173"/>
      <c r="THT49" s="173"/>
      <c r="THU49" s="173"/>
      <c r="THV49" s="173"/>
      <c r="THW49" s="173"/>
      <c r="THX49" s="173"/>
      <c r="THY49" s="173"/>
      <c r="THZ49" s="173"/>
      <c r="TIA49" s="173"/>
      <c r="TIB49" s="173"/>
      <c r="TIC49" s="173"/>
      <c r="TID49" s="173"/>
      <c r="TIE49" s="173"/>
      <c r="TIF49" s="173"/>
      <c r="TIG49" s="173"/>
      <c r="TIH49" s="173"/>
      <c r="TII49" s="173"/>
      <c r="TIJ49" s="173"/>
      <c r="TIK49" s="173"/>
      <c r="TIL49" s="173"/>
      <c r="TIM49" s="173"/>
      <c r="TIN49" s="173"/>
      <c r="TIO49" s="173"/>
      <c r="TIP49" s="173"/>
      <c r="TIQ49" s="173"/>
      <c r="TIR49" s="173"/>
      <c r="TIS49" s="173"/>
      <c r="TIT49" s="173"/>
      <c r="TIU49" s="173"/>
      <c r="TIV49" s="173"/>
      <c r="TIW49" s="173"/>
      <c r="TIX49" s="173"/>
      <c r="TIY49" s="173"/>
      <c r="TIZ49" s="173"/>
      <c r="TJA49" s="173"/>
      <c r="TJB49" s="173"/>
      <c r="TJC49" s="173"/>
      <c r="TJD49" s="173"/>
      <c r="TJE49" s="173"/>
      <c r="TJF49" s="173"/>
      <c r="TJG49" s="173"/>
      <c r="TJH49" s="173"/>
      <c r="TJI49" s="173"/>
      <c r="TJJ49" s="173"/>
      <c r="TJK49" s="173"/>
      <c r="TJL49" s="173"/>
      <c r="TJM49" s="173"/>
      <c r="TJN49" s="173"/>
      <c r="TJO49" s="173"/>
      <c r="TJP49" s="173"/>
      <c r="TJQ49" s="173"/>
      <c r="TJR49" s="173"/>
      <c r="TJS49" s="173"/>
      <c r="TJT49" s="173"/>
      <c r="TJU49" s="173"/>
      <c r="TJV49" s="173"/>
      <c r="TJW49" s="173"/>
      <c r="TJX49" s="173"/>
      <c r="TJY49" s="173"/>
      <c r="TJZ49" s="173"/>
      <c r="TKA49" s="173"/>
      <c r="TKB49" s="173"/>
      <c r="TKC49" s="173"/>
      <c r="TKD49" s="173"/>
      <c r="TKE49" s="173"/>
      <c r="TKF49" s="173"/>
      <c r="TKG49" s="173"/>
      <c r="TKH49" s="173"/>
      <c r="TKI49" s="173"/>
      <c r="TKJ49" s="173"/>
      <c r="TKK49" s="173"/>
      <c r="TKL49" s="173"/>
      <c r="TKM49" s="173"/>
      <c r="TKN49" s="173"/>
      <c r="TKO49" s="173"/>
      <c r="TKP49" s="173"/>
      <c r="TKQ49" s="173"/>
      <c r="TKR49" s="173"/>
      <c r="TKS49" s="173"/>
      <c r="TKT49" s="173"/>
      <c r="TKU49" s="173"/>
      <c r="TKV49" s="173"/>
      <c r="TKW49" s="173"/>
      <c r="TKX49" s="173"/>
      <c r="TKY49" s="173"/>
      <c r="TKZ49" s="173"/>
      <c r="TLA49" s="173"/>
      <c r="TLB49" s="173"/>
      <c r="TLC49" s="173"/>
      <c r="TLD49" s="173"/>
      <c r="TLE49" s="173"/>
      <c r="TLF49" s="173"/>
      <c r="TLG49" s="173"/>
      <c r="TLH49" s="173"/>
      <c r="TLI49" s="173"/>
      <c r="TLJ49" s="173"/>
      <c r="TLK49" s="173"/>
      <c r="TLL49" s="173"/>
      <c r="TLM49" s="173"/>
      <c r="TLN49" s="173"/>
      <c r="TLO49" s="173"/>
      <c r="TLP49" s="173"/>
      <c r="TLQ49" s="173"/>
      <c r="TLR49" s="173"/>
      <c r="TLS49" s="173"/>
      <c r="TLT49" s="173"/>
      <c r="TLU49" s="173"/>
      <c r="TLV49" s="173"/>
      <c r="TLW49" s="173"/>
      <c r="TLX49" s="173"/>
      <c r="TLY49" s="173"/>
      <c r="TLZ49" s="173"/>
      <c r="TMA49" s="173"/>
      <c r="TMB49" s="173"/>
      <c r="TMC49" s="173"/>
      <c r="TMD49" s="173"/>
      <c r="TME49" s="173"/>
      <c r="TMF49" s="173"/>
      <c r="TMG49" s="173"/>
      <c r="TMH49" s="173"/>
      <c r="TMI49" s="173"/>
      <c r="TMJ49" s="173"/>
      <c r="TMK49" s="173"/>
      <c r="TML49" s="173"/>
      <c r="TMM49" s="173"/>
      <c r="TMN49" s="173"/>
      <c r="TMO49" s="173"/>
      <c r="TMP49" s="173"/>
      <c r="TMQ49" s="173"/>
      <c r="TMR49" s="173"/>
      <c r="TMS49" s="173"/>
      <c r="TMT49" s="173"/>
      <c r="TMU49" s="173"/>
      <c r="TMV49" s="173"/>
      <c r="TMW49" s="173"/>
      <c r="TMX49" s="173"/>
      <c r="TMY49" s="173"/>
      <c r="TMZ49" s="173"/>
      <c r="TNA49" s="173"/>
      <c r="TNB49" s="173"/>
      <c r="TNC49" s="173"/>
      <c r="TND49" s="173"/>
      <c r="TNE49" s="173"/>
      <c r="TNF49" s="173"/>
      <c r="TNG49" s="173"/>
      <c r="TNH49" s="173"/>
      <c r="TNI49" s="173"/>
      <c r="TNJ49" s="173"/>
      <c r="TNK49" s="173"/>
      <c r="TNL49" s="173"/>
      <c r="TNM49" s="173"/>
      <c r="TNN49" s="173"/>
      <c r="TNO49" s="173"/>
      <c r="TNP49" s="173"/>
      <c r="TNQ49" s="173"/>
      <c r="TNR49" s="173"/>
      <c r="TNS49" s="173"/>
      <c r="TNT49" s="173"/>
      <c r="TNU49" s="173"/>
      <c r="TNV49" s="173"/>
      <c r="TNW49" s="173"/>
      <c r="TNX49" s="173"/>
      <c r="TNY49" s="173"/>
      <c r="TNZ49" s="173"/>
      <c r="TOA49" s="173"/>
      <c r="TOB49" s="173"/>
      <c r="TOC49" s="173"/>
      <c r="TOD49" s="173"/>
      <c r="TOE49" s="173"/>
      <c r="TOF49" s="173"/>
      <c r="TOG49" s="173"/>
      <c r="TOH49" s="173"/>
      <c r="TOI49" s="173"/>
      <c r="TOJ49" s="173"/>
      <c r="TOK49" s="173"/>
      <c r="TOL49" s="173"/>
      <c r="TOM49" s="173"/>
      <c r="TON49" s="173"/>
      <c r="TOO49" s="173"/>
      <c r="TOP49" s="173"/>
      <c r="TOQ49" s="173"/>
      <c r="TOR49" s="173"/>
      <c r="TOS49" s="173"/>
      <c r="TOT49" s="173"/>
      <c r="TOU49" s="173"/>
      <c r="TOV49" s="173"/>
      <c r="TOW49" s="173"/>
      <c r="TOX49" s="173"/>
      <c r="TOY49" s="173"/>
      <c r="TOZ49" s="173"/>
      <c r="TPA49" s="173"/>
      <c r="TPB49" s="173"/>
      <c r="TPC49" s="173"/>
      <c r="TPD49" s="173"/>
      <c r="TPE49" s="173"/>
      <c r="TPF49" s="173"/>
      <c r="TPG49" s="173"/>
      <c r="TPH49" s="173"/>
      <c r="TPI49" s="173"/>
      <c r="TPJ49" s="173"/>
      <c r="TPK49" s="173"/>
      <c r="TPL49" s="173"/>
      <c r="TPM49" s="173"/>
      <c r="TPN49" s="173"/>
      <c r="TPO49" s="173"/>
      <c r="TPP49" s="173"/>
      <c r="TPQ49" s="173"/>
      <c r="TPR49" s="173"/>
      <c r="TPS49" s="173"/>
      <c r="TPT49" s="173"/>
      <c r="TPU49" s="173"/>
      <c r="TPV49" s="173"/>
      <c r="TPW49" s="173"/>
      <c r="TPX49" s="173"/>
      <c r="TPY49" s="173"/>
      <c r="TPZ49" s="173"/>
      <c r="TQA49" s="173"/>
      <c r="TQB49" s="173"/>
      <c r="TQC49" s="173"/>
      <c r="TQD49" s="173"/>
      <c r="TQE49" s="173"/>
      <c r="TQF49" s="173"/>
      <c r="TQG49" s="173"/>
      <c r="TQH49" s="173"/>
      <c r="TQI49" s="173"/>
      <c r="TQJ49" s="173"/>
      <c r="TQK49" s="173"/>
      <c r="TQL49" s="173"/>
      <c r="TQM49" s="173"/>
      <c r="TQN49" s="173"/>
      <c r="TQO49" s="173"/>
      <c r="TQP49" s="173"/>
      <c r="TQQ49" s="173"/>
      <c r="TQR49" s="173"/>
      <c r="TQS49" s="173"/>
      <c r="TQT49" s="173"/>
      <c r="TQU49" s="173"/>
      <c r="TQV49" s="173"/>
      <c r="TQW49" s="173"/>
      <c r="TQX49" s="173"/>
      <c r="TQY49" s="173"/>
      <c r="TQZ49" s="173"/>
      <c r="TRA49" s="173"/>
      <c r="TRB49" s="173"/>
      <c r="TRC49" s="173"/>
      <c r="TRD49" s="173"/>
      <c r="TRE49" s="173"/>
      <c r="TRF49" s="173"/>
      <c r="TRG49" s="173"/>
      <c r="TRH49" s="173"/>
      <c r="TRI49" s="173"/>
      <c r="TRJ49" s="173"/>
      <c r="TRK49" s="173"/>
      <c r="TRL49" s="173"/>
      <c r="TRM49" s="173"/>
      <c r="TRN49" s="173"/>
      <c r="TRO49" s="173"/>
      <c r="TRP49" s="173"/>
      <c r="TRQ49" s="173"/>
      <c r="TRR49" s="173"/>
      <c r="TRS49" s="173"/>
      <c r="TRT49" s="173"/>
      <c r="TRU49" s="173"/>
      <c r="TRV49" s="173"/>
      <c r="TRW49" s="173"/>
      <c r="TRX49" s="173"/>
      <c r="TRY49" s="173"/>
      <c r="TRZ49" s="173"/>
      <c r="TSA49" s="173"/>
      <c r="TSB49" s="173"/>
      <c r="TSC49" s="173"/>
      <c r="TSD49" s="173"/>
      <c r="TSE49" s="173"/>
      <c r="TSF49" s="173"/>
      <c r="TSG49" s="173"/>
      <c r="TSH49" s="173"/>
      <c r="TSI49" s="173"/>
      <c r="TSJ49" s="173"/>
      <c r="TSK49" s="173"/>
      <c r="TSL49" s="173"/>
      <c r="TSM49" s="173"/>
      <c r="TSN49" s="173"/>
      <c r="TSO49" s="173"/>
      <c r="TSP49" s="173"/>
      <c r="TSQ49" s="173"/>
      <c r="TSR49" s="173"/>
      <c r="TSS49" s="173"/>
      <c r="TST49" s="173"/>
      <c r="TSU49" s="173"/>
      <c r="TSV49" s="173"/>
      <c r="TSW49" s="173"/>
      <c r="TSX49" s="173"/>
      <c r="TSY49" s="173"/>
      <c r="TSZ49" s="173"/>
      <c r="TTA49" s="173"/>
      <c r="TTB49" s="173"/>
      <c r="TTC49" s="173"/>
      <c r="TTD49" s="173"/>
      <c r="TTE49" s="173"/>
      <c r="TTF49" s="173"/>
      <c r="TTG49" s="173"/>
      <c r="TTH49" s="173"/>
      <c r="TTI49" s="173"/>
      <c r="TTJ49" s="173"/>
      <c r="TTK49" s="173"/>
      <c r="TTL49" s="173"/>
      <c r="TTM49" s="173"/>
      <c r="TTN49" s="173"/>
      <c r="TTO49" s="173"/>
      <c r="TTP49" s="173"/>
      <c r="TTQ49" s="173"/>
      <c r="TTR49" s="173"/>
      <c r="TTS49" s="173"/>
      <c r="TTT49" s="173"/>
      <c r="TTU49" s="173"/>
      <c r="TTV49" s="173"/>
      <c r="TTW49" s="173"/>
      <c r="TTX49" s="173"/>
      <c r="TTY49" s="173"/>
      <c r="TTZ49" s="173"/>
      <c r="TUA49" s="173"/>
      <c r="TUB49" s="173"/>
      <c r="TUC49" s="173"/>
      <c r="TUD49" s="173"/>
      <c r="TUE49" s="173"/>
      <c r="TUF49" s="173"/>
      <c r="TUG49" s="173"/>
      <c r="TUH49" s="173"/>
      <c r="TUI49" s="173"/>
      <c r="TUJ49" s="173"/>
      <c r="TUK49" s="173"/>
      <c r="TUL49" s="173"/>
      <c r="TUM49" s="173"/>
      <c r="TUN49" s="173"/>
      <c r="TUO49" s="173"/>
      <c r="TUP49" s="173"/>
      <c r="TUQ49" s="173"/>
      <c r="TUR49" s="173"/>
      <c r="TUS49" s="173"/>
      <c r="TUT49" s="173"/>
      <c r="TUU49" s="173"/>
      <c r="TUV49" s="173"/>
      <c r="TUW49" s="173"/>
      <c r="TUX49" s="173"/>
      <c r="TUY49" s="173"/>
      <c r="TUZ49" s="173"/>
      <c r="TVA49" s="173"/>
      <c r="TVB49" s="173"/>
      <c r="TVC49" s="173"/>
      <c r="TVD49" s="173"/>
      <c r="TVE49" s="173"/>
      <c r="TVF49" s="173"/>
      <c r="TVG49" s="173"/>
      <c r="TVH49" s="173"/>
      <c r="TVI49" s="173"/>
      <c r="TVJ49" s="173"/>
      <c r="TVK49" s="173"/>
      <c r="TVL49" s="173"/>
      <c r="TVM49" s="173"/>
      <c r="TVN49" s="173"/>
      <c r="TVO49" s="173"/>
      <c r="TVP49" s="173"/>
      <c r="TVQ49" s="173"/>
      <c r="TVR49" s="173"/>
      <c r="TVS49" s="173"/>
      <c r="TVT49" s="173"/>
      <c r="TVU49" s="173"/>
      <c r="TVV49" s="173"/>
      <c r="TVW49" s="173"/>
      <c r="TVX49" s="173"/>
      <c r="TVY49" s="173"/>
      <c r="TVZ49" s="173"/>
      <c r="TWA49" s="173"/>
      <c r="TWB49" s="173"/>
      <c r="TWC49" s="173"/>
      <c r="TWD49" s="173"/>
      <c r="TWE49" s="173"/>
      <c r="TWF49" s="173"/>
      <c r="TWG49" s="173"/>
      <c r="TWH49" s="173"/>
      <c r="TWI49" s="173"/>
      <c r="TWJ49" s="173"/>
      <c r="TWK49" s="173"/>
      <c r="TWL49" s="173"/>
      <c r="TWM49" s="173"/>
      <c r="TWN49" s="173"/>
      <c r="TWO49" s="173"/>
      <c r="TWP49" s="173"/>
      <c r="TWQ49" s="173"/>
      <c r="TWR49" s="173"/>
      <c r="TWS49" s="173"/>
      <c r="TWT49" s="173"/>
      <c r="TWU49" s="173"/>
      <c r="TWV49" s="173"/>
      <c r="TWW49" s="173"/>
      <c r="TWX49" s="173"/>
      <c r="TWY49" s="173"/>
      <c r="TWZ49" s="173"/>
      <c r="TXA49" s="173"/>
      <c r="TXB49" s="173"/>
      <c r="TXC49" s="173"/>
      <c r="TXD49" s="173"/>
      <c r="TXE49" s="173"/>
      <c r="TXF49" s="173"/>
      <c r="TXG49" s="173"/>
      <c r="TXH49" s="173"/>
      <c r="TXI49" s="173"/>
      <c r="TXJ49" s="173"/>
      <c r="TXK49" s="173"/>
      <c r="TXL49" s="173"/>
      <c r="TXM49" s="173"/>
      <c r="TXN49" s="173"/>
      <c r="TXO49" s="173"/>
      <c r="TXP49" s="173"/>
      <c r="TXQ49" s="173"/>
      <c r="TXR49" s="173"/>
      <c r="TXS49" s="173"/>
      <c r="TXT49" s="173"/>
      <c r="TXU49" s="173"/>
      <c r="TXV49" s="173"/>
      <c r="TXW49" s="173"/>
      <c r="TXX49" s="173"/>
      <c r="TXY49" s="173"/>
      <c r="TXZ49" s="173"/>
      <c r="TYA49" s="173"/>
      <c r="TYB49" s="173"/>
      <c r="TYC49" s="173"/>
      <c r="TYD49" s="173"/>
      <c r="TYE49" s="173"/>
      <c r="TYF49" s="173"/>
      <c r="TYG49" s="173"/>
      <c r="TYH49" s="173"/>
      <c r="TYI49" s="173"/>
      <c r="TYJ49" s="173"/>
      <c r="TYK49" s="173"/>
      <c r="TYL49" s="173"/>
      <c r="TYM49" s="173"/>
      <c r="TYN49" s="173"/>
      <c r="TYO49" s="173"/>
      <c r="TYP49" s="173"/>
      <c r="TYQ49" s="173"/>
      <c r="TYR49" s="173"/>
      <c r="TYS49" s="173"/>
      <c r="TYT49" s="173"/>
      <c r="TYU49" s="173"/>
      <c r="TYV49" s="173"/>
      <c r="TYW49" s="173"/>
      <c r="TYX49" s="173"/>
      <c r="TYY49" s="173"/>
      <c r="TYZ49" s="173"/>
      <c r="TZA49" s="173"/>
      <c r="TZB49" s="173"/>
      <c r="TZC49" s="173"/>
      <c r="TZD49" s="173"/>
      <c r="TZE49" s="173"/>
      <c r="TZF49" s="173"/>
      <c r="TZG49" s="173"/>
      <c r="TZH49" s="173"/>
      <c r="TZI49" s="173"/>
      <c r="TZJ49" s="173"/>
      <c r="TZK49" s="173"/>
      <c r="TZL49" s="173"/>
      <c r="TZM49" s="173"/>
      <c r="TZN49" s="173"/>
      <c r="TZO49" s="173"/>
      <c r="TZP49" s="173"/>
      <c r="TZQ49" s="173"/>
      <c r="TZR49" s="173"/>
      <c r="TZS49" s="173"/>
      <c r="TZT49" s="173"/>
      <c r="TZU49" s="173"/>
      <c r="TZV49" s="173"/>
      <c r="TZW49" s="173"/>
      <c r="TZX49" s="173"/>
      <c r="TZY49" s="173"/>
      <c r="TZZ49" s="173"/>
      <c r="UAA49" s="173"/>
      <c r="UAB49" s="173"/>
      <c r="UAC49" s="173"/>
      <c r="UAD49" s="173"/>
      <c r="UAE49" s="173"/>
      <c r="UAF49" s="173"/>
      <c r="UAG49" s="173"/>
      <c r="UAH49" s="173"/>
      <c r="UAI49" s="173"/>
      <c r="UAJ49" s="173"/>
      <c r="UAK49" s="173"/>
      <c r="UAL49" s="173"/>
      <c r="UAM49" s="173"/>
      <c r="UAN49" s="173"/>
      <c r="UAO49" s="173"/>
      <c r="UAP49" s="173"/>
      <c r="UAQ49" s="173"/>
      <c r="UAR49" s="173"/>
      <c r="UAS49" s="173"/>
      <c r="UAT49" s="173"/>
      <c r="UAU49" s="173"/>
      <c r="UAV49" s="173"/>
      <c r="UAW49" s="173"/>
      <c r="UAX49" s="173"/>
      <c r="UAY49" s="173"/>
      <c r="UAZ49" s="173"/>
      <c r="UBA49" s="173"/>
      <c r="UBB49" s="173"/>
      <c r="UBC49" s="173"/>
      <c r="UBD49" s="173"/>
      <c r="UBE49" s="173"/>
      <c r="UBF49" s="173"/>
      <c r="UBG49" s="173"/>
      <c r="UBH49" s="173"/>
      <c r="UBI49" s="173"/>
      <c r="UBJ49" s="173"/>
      <c r="UBK49" s="173"/>
      <c r="UBL49" s="173"/>
      <c r="UBM49" s="173"/>
      <c r="UBN49" s="173"/>
      <c r="UBO49" s="173"/>
      <c r="UBP49" s="173"/>
      <c r="UBQ49" s="173"/>
      <c r="UBR49" s="173"/>
      <c r="UBS49" s="173"/>
      <c r="UBT49" s="173"/>
      <c r="UBU49" s="173"/>
      <c r="UBV49" s="173"/>
      <c r="UBW49" s="173"/>
      <c r="UBX49" s="173"/>
      <c r="UBY49" s="173"/>
      <c r="UBZ49" s="173"/>
      <c r="UCA49" s="173"/>
      <c r="UCB49" s="173"/>
      <c r="UCC49" s="173"/>
      <c r="UCD49" s="173"/>
      <c r="UCE49" s="173"/>
      <c r="UCF49" s="173"/>
      <c r="UCG49" s="173"/>
      <c r="UCH49" s="173"/>
      <c r="UCI49" s="173"/>
      <c r="UCJ49" s="173"/>
      <c r="UCK49" s="173"/>
      <c r="UCL49" s="173"/>
      <c r="UCM49" s="173"/>
      <c r="UCN49" s="173"/>
      <c r="UCO49" s="173"/>
      <c r="UCP49" s="173"/>
      <c r="UCQ49" s="173"/>
      <c r="UCR49" s="173"/>
      <c r="UCS49" s="173"/>
      <c r="UCT49" s="173"/>
      <c r="UCU49" s="173"/>
      <c r="UCV49" s="173"/>
      <c r="UCW49" s="173"/>
      <c r="UCX49" s="173"/>
      <c r="UCY49" s="173"/>
      <c r="UCZ49" s="173"/>
      <c r="UDA49" s="173"/>
      <c r="UDB49" s="173"/>
      <c r="UDC49" s="173"/>
      <c r="UDD49" s="173"/>
      <c r="UDE49" s="173"/>
      <c r="UDF49" s="173"/>
      <c r="UDG49" s="173"/>
      <c r="UDH49" s="173"/>
      <c r="UDI49" s="173"/>
      <c r="UDJ49" s="173"/>
      <c r="UDK49" s="173"/>
      <c r="UDL49" s="173"/>
      <c r="UDM49" s="173"/>
      <c r="UDN49" s="173"/>
      <c r="UDO49" s="173"/>
      <c r="UDP49" s="173"/>
      <c r="UDQ49" s="173"/>
      <c r="UDR49" s="173"/>
      <c r="UDS49" s="173"/>
      <c r="UDT49" s="173"/>
      <c r="UDU49" s="173"/>
      <c r="UDV49" s="173"/>
      <c r="UDW49" s="173"/>
      <c r="UDX49" s="173"/>
      <c r="UDY49" s="173"/>
      <c r="UDZ49" s="173"/>
      <c r="UEA49" s="173"/>
      <c r="UEB49" s="173"/>
      <c r="UEC49" s="173"/>
      <c r="UED49" s="173"/>
      <c r="UEE49" s="173"/>
      <c r="UEF49" s="173"/>
      <c r="UEG49" s="173"/>
      <c r="UEH49" s="173"/>
      <c r="UEI49" s="173"/>
      <c r="UEJ49" s="173"/>
      <c r="UEK49" s="173"/>
      <c r="UEL49" s="173"/>
      <c r="UEM49" s="173"/>
      <c r="UEN49" s="173"/>
      <c r="UEO49" s="173"/>
      <c r="UEP49" s="173"/>
      <c r="UEQ49" s="173"/>
      <c r="UER49" s="173"/>
      <c r="UES49" s="173"/>
      <c r="UET49" s="173"/>
      <c r="UEU49" s="173"/>
      <c r="UEV49" s="173"/>
      <c r="UEW49" s="173"/>
      <c r="UEX49" s="173"/>
      <c r="UEY49" s="173"/>
      <c r="UEZ49" s="173"/>
      <c r="UFA49" s="173"/>
      <c r="UFB49" s="173"/>
      <c r="UFC49" s="173"/>
      <c r="UFD49" s="173"/>
      <c r="UFE49" s="173"/>
      <c r="UFF49" s="173"/>
      <c r="UFG49" s="173"/>
      <c r="UFH49" s="173"/>
      <c r="UFI49" s="173"/>
      <c r="UFJ49" s="173"/>
      <c r="UFK49" s="173"/>
      <c r="UFL49" s="173"/>
      <c r="UFM49" s="173"/>
      <c r="UFN49" s="173"/>
      <c r="UFO49" s="173"/>
      <c r="UFP49" s="173"/>
      <c r="UFQ49" s="173"/>
      <c r="UFR49" s="173"/>
      <c r="UFS49" s="173"/>
      <c r="UFT49" s="173"/>
      <c r="UFU49" s="173"/>
      <c r="UFV49" s="173"/>
      <c r="UFW49" s="173"/>
      <c r="UFX49" s="173"/>
      <c r="UFY49" s="173"/>
      <c r="UFZ49" s="173"/>
      <c r="UGA49" s="173"/>
      <c r="UGB49" s="173"/>
      <c r="UGC49" s="173"/>
      <c r="UGD49" s="173"/>
      <c r="UGE49" s="173"/>
      <c r="UGF49" s="173"/>
      <c r="UGG49" s="173"/>
      <c r="UGH49" s="173"/>
      <c r="UGI49" s="173"/>
      <c r="UGJ49" s="173"/>
      <c r="UGK49" s="173"/>
      <c r="UGL49" s="173"/>
      <c r="UGM49" s="173"/>
      <c r="UGN49" s="173"/>
      <c r="UGO49" s="173"/>
      <c r="UGP49" s="173"/>
      <c r="UGQ49" s="173"/>
      <c r="UGR49" s="173"/>
      <c r="UGS49" s="173"/>
      <c r="UGT49" s="173"/>
      <c r="UGU49" s="173"/>
      <c r="UGV49" s="173"/>
      <c r="UGW49" s="173"/>
      <c r="UGX49" s="173"/>
      <c r="UGY49" s="173"/>
      <c r="UGZ49" s="173"/>
      <c r="UHA49" s="173"/>
      <c r="UHB49" s="173"/>
      <c r="UHC49" s="173"/>
      <c r="UHD49" s="173"/>
      <c r="UHE49" s="173"/>
      <c r="UHF49" s="173"/>
      <c r="UHG49" s="173"/>
      <c r="UHH49" s="173"/>
      <c r="UHI49" s="173"/>
      <c r="UHJ49" s="173"/>
      <c r="UHK49" s="173"/>
      <c r="UHL49" s="173"/>
      <c r="UHM49" s="173"/>
      <c r="UHN49" s="173"/>
      <c r="UHO49" s="173"/>
      <c r="UHP49" s="173"/>
      <c r="UHQ49" s="173"/>
      <c r="UHR49" s="173"/>
      <c r="UHS49" s="173"/>
      <c r="UHT49" s="173"/>
      <c r="UHU49" s="173"/>
      <c r="UHV49" s="173"/>
      <c r="UHW49" s="173"/>
      <c r="UHX49" s="173"/>
      <c r="UHY49" s="173"/>
      <c r="UHZ49" s="173"/>
      <c r="UIA49" s="173"/>
      <c r="UIB49" s="173"/>
      <c r="UIC49" s="173"/>
      <c r="UID49" s="173"/>
      <c r="UIE49" s="173"/>
      <c r="UIF49" s="173"/>
      <c r="UIG49" s="173"/>
      <c r="UIH49" s="173"/>
      <c r="UII49" s="173"/>
      <c r="UIJ49" s="173"/>
      <c r="UIK49" s="173"/>
      <c r="UIL49" s="173"/>
      <c r="UIM49" s="173"/>
      <c r="UIN49" s="173"/>
      <c r="UIO49" s="173"/>
      <c r="UIP49" s="173"/>
      <c r="UIQ49" s="173"/>
      <c r="UIR49" s="173"/>
      <c r="UIS49" s="173"/>
      <c r="UIT49" s="173"/>
      <c r="UIU49" s="173"/>
      <c r="UIV49" s="173"/>
      <c r="UIW49" s="173"/>
      <c r="UIX49" s="173"/>
      <c r="UIY49" s="173"/>
      <c r="UIZ49" s="173"/>
      <c r="UJA49" s="173"/>
      <c r="UJB49" s="173"/>
      <c r="UJC49" s="173"/>
      <c r="UJD49" s="173"/>
      <c r="UJE49" s="173"/>
      <c r="UJF49" s="173"/>
      <c r="UJG49" s="173"/>
      <c r="UJH49" s="173"/>
      <c r="UJI49" s="173"/>
      <c r="UJJ49" s="173"/>
      <c r="UJK49" s="173"/>
      <c r="UJL49" s="173"/>
      <c r="UJM49" s="173"/>
      <c r="UJN49" s="173"/>
      <c r="UJO49" s="173"/>
      <c r="UJP49" s="173"/>
      <c r="UJQ49" s="173"/>
      <c r="UJR49" s="173"/>
      <c r="UJS49" s="173"/>
      <c r="UJT49" s="173"/>
      <c r="UJU49" s="173"/>
      <c r="UJV49" s="173"/>
      <c r="UJW49" s="173"/>
      <c r="UJX49" s="173"/>
      <c r="UJY49" s="173"/>
      <c r="UJZ49" s="173"/>
      <c r="UKA49" s="173"/>
      <c r="UKB49" s="173"/>
      <c r="UKC49" s="173"/>
      <c r="UKD49" s="173"/>
      <c r="UKE49" s="173"/>
      <c r="UKF49" s="173"/>
      <c r="UKG49" s="173"/>
      <c r="UKH49" s="173"/>
      <c r="UKI49" s="173"/>
      <c r="UKJ49" s="173"/>
      <c r="UKK49" s="173"/>
      <c r="UKL49" s="173"/>
      <c r="UKM49" s="173"/>
      <c r="UKN49" s="173"/>
      <c r="UKO49" s="173"/>
      <c r="UKP49" s="173"/>
      <c r="UKQ49" s="173"/>
      <c r="UKR49" s="173"/>
      <c r="UKS49" s="173"/>
      <c r="UKT49" s="173"/>
      <c r="UKU49" s="173"/>
      <c r="UKV49" s="173"/>
      <c r="UKW49" s="173"/>
      <c r="UKX49" s="173"/>
      <c r="UKY49" s="173"/>
      <c r="UKZ49" s="173"/>
      <c r="ULA49" s="173"/>
      <c r="ULB49" s="173"/>
      <c r="ULC49" s="173"/>
      <c r="ULD49" s="173"/>
      <c r="ULE49" s="173"/>
      <c r="ULF49" s="173"/>
      <c r="ULG49" s="173"/>
      <c r="ULH49" s="173"/>
      <c r="ULI49" s="173"/>
      <c r="ULJ49" s="173"/>
      <c r="ULK49" s="173"/>
      <c r="ULL49" s="173"/>
      <c r="ULM49" s="173"/>
      <c r="ULN49" s="173"/>
      <c r="ULO49" s="173"/>
      <c r="ULP49" s="173"/>
      <c r="ULQ49" s="173"/>
      <c r="ULR49" s="173"/>
      <c r="ULS49" s="173"/>
      <c r="ULT49" s="173"/>
      <c r="ULU49" s="173"/>
      <c r="ULV49" s="173"/>
      <c r="ULW49" s="173"/>
      <c r="ULX49" s="173"/>
      <c r="ULY49" s="173"/>
      <c r="ULZ49" s="173"/>
      <c r="UMA49" s="173"/>
      <c r="UMB49" s="173"/>
      <c r="UMC49" s="173"/>
      <c r="UMD49" s="173"/>
      <c r="UME49" s="173"/>
      <c r="UMF49" s="173"/>
      <c r="UMG49" s="173"/>
      <c r="UMH49" s="173"/>
      <c r="UMI49" s="173"/>
      <c r="UMJ49" s="173"/>
      <c r="UMK49" s="173"/>
      <c r="UML49" s="173"/>
      <c r="UMM49" s="173"/>
      <c r="UMN49" s="173"/>
      <c r="UMO49" s="173"/>
      <c r="UMP49" s="173"/>
      <c r="UMQ49" s="173"/>
      <c r="UMR49" s="173"/>
      <c r="UMS49" s="173"/>
      <c r="UMT49" s="173"/>
      <c r="UMU49" s="173"/>
      <c r="UMV49" s="173"/>
      <c r="UMW49" s="173"/>
      <c r="UMX49" s="173"/>
      <c r="UMY49" s="173"/>
      <c r="UMZ49" s="173"/>
      <c r="UNA49" s="173"/>
      <c r="UNB49" s="173"/>
      <c r="UNC49" s="173"/>
      <c r="UND49" s="173"/>
      <c r="UNE49" s="173"/>
      <c r="UNF49" s="173"/>
      <c r="UNG49" s="173"/>
      <c r="UNH49" s="173"/>
      <c r="UNI49" s="173"/>
      <c r="UNJ49" s="173"/>
      <c r="UNK49" s="173"/>
      <c r="UNL49" s="173"/>
      <c r="UNM49" s="173"/>
      <c r="UNN49" s="173"/>
      <c r="UNO49" s="173"/>
      <c r="UNP49" s="173"/>
      <c r="UNQ49" s="173"/>
      <c r="UNR49" s="173"/>
      <c r="UNS49" s="173"/>
      <c r="UNT49" s="173"/>
      <c r="UNU49" s="173"/>
      <c r="UNV49" s="173"/>
      <c r="UNW49" s="173"/>
      <c r="UNX49" s="173"/>
      <c r="UNY49" s="173"/>
      <c r="UNZ49" s="173"/>
      <c r="UOA49" s="173"/>
      <c r="UOB49" s="173"/>
      <c r="UOC49" s="173"/>
      <c r="UOD49" s="173"/>
      <c r="UOE49" s="173"/>
      <c r="UOF49" s="173"/>
      <c r="UOG49" s="173"/>
      <c r="UOH49" s="173"/>
      <c r="UOI49" s="173"/>
      <c r="UOJ49" s="173"/>
      <c r="UOK49" s="173"/>
      <c r="UOL49" s="173"/>
      <c r="UOM49" s="173"/>
      <c r="UON49" s="173"/>
      <c r="UOO49" s="173"/>
      <c r="UOP49" s="173"/>
      <c r="UOQ49" s="173"/>
      <c r="UOR49" s="173"/>
      <c r="UOS49" s="173"/>
      <c r="UOT49" s="173"/>
      <c r="UOU49" s="173"/>
      <c r="UOV49" s="173"/>
      <c r="UOW49" s="173"/>
      <c r="UOX49" s="173"/>
      <c r="UOY49" s="173"/>
      <c r="UOZ49" s="173"/>
      <c r="UPA49" s="173"/>
      <c r="UPB49" s="173"/>
      <c r="UPC49" s="173"/>
      <c r="UPD49" s="173"/>
      <c r="UPE49" s="173"/>
      <c r="UPF49" s="173"/>
      <c r="UPG49" s="173"/>
      <c r="UPH49" s="173"/>
      <c r="UPI49" s="173"/>
      <c r="UPJ49" s="173"/>
      <c r="UPK49" s="173"/>
      <c r="UPL49" s="173"/>
      <c r="UPM49" s="173"/>
      <c r="UPN49" s="173"/>
      <c r="UPO49" s="173"/>
      <c r="UPP49" s="173"/>
      <c r="UPQ49" s="173"/>
      <c r="UPR49" s="173"/>
      <c r="UPS49" s="173"/>
      <c r="UPT49" s="173"/>
      <c r="UPU49" s="173"/>
      <c r="UPV49" s="173"/>
      <c r="UPW49" s="173"/>
      <c r="UPX49" s="173"/>
      <c r="UPY49" s="173"/>
      <c r="UPZ49" s="173"/>
      <c r="UQA49" s="173"/>
      <c r="UQB49" s="173"/>
      <c r="UQC49" s="173"/>
      <c r="UQD49" s="173"/>
      <c r="UQE49" s="173"/>
      <c r="UQF49" s="173"/>
      <c r="UQG49" s="173"/>
      <c r="UQH49" s="173"/>
      <c r="UQI49" s="173"/>
      <c r="UQJ49" s="173"/>
      <c r="UQK49" s="173"/>
      <c r="UQL49" s="173"/>
      <c r="UQM49" s="173"/>
      <c r="UQN49" s="173"/>
      <c r="UQO49" s="173"/>
      <c r="UQP49" s="173"/>
      <c r="UQQ49" s="173"/>
      <c r="UQR49" s="173"/>
      <c r="UQS49" s="173"/>
      <c r="UQT49" s="173"/>
      <c r="UQU49" s="173"/>
      <c r="UQV49" s="173"/>
      <c r="UQW49" s="173"/>
      <c r="UQX49" s="173"/>
      <c r="UQY49" s="173"/>
      <c r="UQZ49" s="173"/>
      <c r="URA49" s="173"/>
      <c r="URB49" s="173"/>
      <c r="URC49" s="173"/>
      <c r="URD49" s="173"/>
      <c r="URE49" s="173"/>
      <c r="URF49" s="173"/>
      <c r="URG49" s="173"/>
      <c r="URH49" s="173"/>
      <c r="URI49" s="173"/>
      <c r="URJ49" s="173"/>
      <c r="URK49" s="173"/>
      <c r="URL49" s="173"/>
      <c r="URM49" s="173"/>
      <c r="URN49" s="173"/>
      <c r="URO49" s="173"/>
      <c r="URP49" s="173"/>
      <c r="URQ49" s="173"/>
      <c r="URR49" s="173"/>
      <c r="URS49" s="173"/>
      <c r="URT49" s="173"/>
      <c r="URU49" s="173"/>
      <c r="URV49" s="173"/>
      <c r="URW49" s="173"/>
      <c r="URX49" s="173"/>
      <c r="URY49" s="173"/>
      <c r="URZ49" s="173"/>
      <c r="USA49" s="173"/>
      <c r="USB49" s="173"/>
      <c r="USC49" s="173"/>
      <c r="USD49" s="173"/>
      <c r="USE49" s="173"/>
      <c r="USF49" s="173"/>
      <c r="USG49" s="173"/>
      <c r="USH49" s="173"/>
      <c r="USI49" s="173"/>
      <c r="USJ49" s="173"/>
      <c r="USK49" s="173"/>
      <c r="USL49" s="173"/>
      <c r="USM49" s="173"/>
      <c r="USN49" s="173"/>
      <c r="USO49" s="173"/>
      <c r="USP49" s="173"/>
      <c r="USQ49" s="173"/>
      <c r="USR49" s="173"/>
      <c r="USS49" s="173"/>
      <c r="UST49" s="173"/>
      <c r="USU49" s="173"/>
      <c r="USV49" s="173"/>
      <c r="USW49" s="173"/>
      <c r="USX49" s="173"/>
      <c r="USY49" s="173"/>
      <c r="USZ49" s="173"/>
      <c r="UTA49" s="173"/>
      <c r="UTB49" s="173"/>
      <c r="UTC49" s="173"/>
      <c r="UTD49" s="173"/>
      <c r="UTE49" s="173"/>
      <c r="UTF49" s="173"/>
      <c r="UTG49" s="173"/>
      <c r="UTH49" s="173"/>
      <c r="UTI49" s="173"/>
      <c r="UTJ49" s="173"/>
      <c r="UTK49" s="173"/>
      <c r="UTL49" s="173"/>
      <c r="UTM49" s="173"/>
      <c r="UTN49" s="173"/>
      <c r="UTO49" s="173"/>
      <c r="UTP49" s="173"/>
      <c r="UTQ49" s="173"/>
      <c r="UTR49" s="173"/>
      <c r="UTS49" s="173"/>
      <c r="UTT49" s="173"/>
      <c r="UTU49" s="173"/>
      <c r="UTV49" s="173"/>
      <c r="UTW49" s="173"/>
      <c r="UTX49" s="173"/>
      <c r="UTY49" s="173"/>
      <c r="UTZ49" s="173"/>
      <c r="UUA49" s="173"/>
      <c r="UUB49" s="173"/>
      <c r="UUC49" s="173"/>
      <c r="UUD49" s="173"/>
      <c r="UUE49" s="173"/>
      <c r="UUF49" s="173"/>
      <c r="UUG49" s="173"/>
      <c r="UUH49" s="173"/>
      <c r="UUI49" s="173"/>
      <c r="UUJ49" s="173"/>
      <c r="UUK49" s="173"/>
      <c r="UUL49" s="173"/>
      <c r="UUM49" s="173"/>
      <c r="UUN49" s="173"/>
      <c r="UUO49" s="173"/>
      <c r="UUP49" s="173"/>
      <c r="UUQ49" s="173"/>
      <c r="UUR49" s="173"/>
      <c r="UUS49" s="173"/>
      <c r="UUT49" s="173"/>
      <c r="UUU49" s="173"/>
      <c r="UUV49" s="173"/>
      <c r="UUW49" s="173"/>
      <c r="UUX49" s="173"/>
      <c r="UUY49" s="173"/>
      <c r="UUZ49" s="173"/>
      <c r="UVA49" s="173"/>
      <c r="UVB49" s="173"/>
      <c r="UVC49" s="173"/>
      <c r="UVD49" s="173"/>
      <c r="UVE49" s="173"/>
      <c r="UVF49" s="173"/>
      <c r="UVG49" s="173"/>
      <c r="UVH49" s="173"/>
      <c r="UVI49" s="173"/>
      <c r="UVJ49" s="173"/>
      <c r="UVK49" s="173"/>
      <c r="UVL49" s="173"/>
      <c r="UVM49" s="173"/>
      <c r="UVN49" s="173"/>
      <c r="UVO49" s="173"/>
      <c r="UVP49" s="173"/>
      <c r="UVQ49" s="173"/>
      <c r="UVR49" s="173"/>
      <c r="UVS49" s="173"/>
      <c r="UVT49" s="173"/>
      <c r="UVU49" s="173"/>
      <c r="UVV49" s="173"/>
      <c r="UVW49" s="173"/>
      <c r="UVX49" s="173"/>
      <c r="UVY49" s="173"/>
      <c r="UVZ49" s="173"/>
      <c r="UWA49" s="173"/>
      <c r="UWB49" s="173"/>
      <c r="UWC49" s="173"/>
      <c r="UWD49" s="173"/>
      <c r="UWE49" s="173"/>
      <c r="UWF49" s="173"/>
      <c r="UWG49" s="173"/>
      <c r="UWH49" s="173"/>
      <c r="UWI49" s="173"/>
      <c r="UWJ49" s="173"/>
      <c r="UWK49" s="173"/>
      <c r="UWL49" s="173"/>
      <c r="UWM49" s="173"/>
      <c r="UWN49" s="173"/>
      <c r="UWO49" s="173"/>
      <c r="UWP49" s="173"/>
      <c r="UWQ49" s="173"/>
      <c r="UWR49" s="173"/>
      <c r="UWS49" s="173"/>
      <c r="UWT49" s="173"/>
      <c r="UWU49" s="173"/>
      <c r="UWV49" s="173"/>
      <c r="UWW49" s="173"/>
      <c r="UWX49" s="173"/>
      <c r="UWY49" s="173"/>
      <c r="UWZ49" s="173"/>
      <c r="UXA49" s="173"/>
      <c r="UXB49" s="173"/>
      <c r="UXC49" s="173"/>
      <c r="UXD49" s="173"/>
      <c r="UXE49" s="173"/>
      <c r="UXF49" s="173"/>
      <c r="UXG49" s="173"/>
      <c r="UXH49" s="173"/>
      <c r="UXI49" s="173"/>
      <c r="UXJ49" s="173"/>
      <c r="UXK49" s="173"/>
      <c r="UXL49" s="173"/>
      <c r="UXM49" s="173"/>
      <c r="UXN49" s="173"/>
      <c r="UXO49" s="173"/>
      <c r="UXP49" s="173"/>
      <c r="UXQ49" s="173"/>
      <c r="UXR49" s="173"/>
      <c r="UXS49" s="173"/>
      <c r="UXT49" s="173"/>
      <c r="UXU49" s="173"/>
      <c r="UXV49" s="173"/>
      <c r="UXW49" s="173"/>
      <c r="UXX49" s="173"/>
      <c r="UXY49" s="173"/>
      <c r="UXZ49" s="173"/>
      <c r="UYA49" s="173"/>
      <c r="UYB49" s="173"/>
      <c r="UYC49" s="173"/>
      <c r="UYD49" s="173"/>
      <c r="UYE49" s="173"/>
      <c r="UYF49" s="173"/>
      <c r="UYG49" s="173"/>
      <c r="UYH49" s="173"/>
      <c r="UYI49" s="173"/>
      <c r="UYJ49" s="173"/>
      <c r="UYK49" s="173"/>
      <c r="UYL49" s="173"/>
      <c r="UYM49" s="173"/>
      <c r="UYN49" s="173"/>
      <c r="UYO49" s="173"/>
      <c r="UYP49" s="173"/>
      <c r="UYQ49" s="173"/>
      <c r="UYR49" s="173"/>
      <c r="UYS49" s="173"/>
      <c r="UYT49" s="173"/>
      <c r="UYU49" s="173"/>
      <c r="UYV49" s="173"/>
      <c r="UYW49" s="173"/>
      <c r="UYX49" s="173"/>
      <c r="UYY49" s="173"/>
      <c r="UYZ49" s="173"/>
      <c r="UZA49" s="173"/>
      <c r="UZB49" s="173"/>
      <c r="UZC49" s="173"/>
      <c r="UZD49" s="173"/>
      <c r="UZE49" s="173"/>
      <c r="UZF49" s="173"/>
      <c r="UZG49" s="173"/>
      <c r="UZH49" s="173"/>
      <c r="UZI49" s="173"/>
      <c r="UZJ49" s="173"/>
      <c r="UZK49" s="173"/>
      <c r="UZL49" s="173"/>
      <c r="UZM49" s="173"/>
      <c r="UZN49" s="173"/>
      <c r="UZO49" s="173"/>
      <c r="UZP49" s="173"/>
      <c r="UZQ49" s="173"/>
      <c r="UZR49" s="173"/>
      <c r="UZS49" s="173"/>
      <c r="UZT49" s="173"/>
      <c r="UZU49" s="173"/>
      <c r="UZV49" s="173"/>
      <c r="UZW49" s="173"/>
      <c r="UZX49" s="173"/>
      <c r="UZY49" s="173"/>
      <c r="UZZ49" s="173"/>
      <c r="VAA49" s="173"/>
      <c r="VAB49" s="173"/>
      <c r="VAC49" s="173"/>
      <c r="VAD49" s="173"/>
      <c r="VAE49" s="173"/>
      <c r="VAF49" s="173"/>
      <c r="VAG49" s="173"/>
      <c r="VAH49" s="173"/>
      <c r="VAI49" s="173"/>
      <c r="VAJ49" s="173"/>
      <c r="VAK49" s="173"/>
      <c r="VAL49" s="173"/>
      <c r="VAM49" s="173"/>
      <c r="VAN49" s="173"/>
      <c r="VAO49" s="173"/>
      <c r="VAP49" s="173"/>
      <c r="VAQ49" s="173"/>
      <c r="VAR49" s="173"/>
      <c r="VAS49" s="173"/>
      <c r="VAT49" s="173"/>
      <c r="VAU49" s="173"/>
      <c r="VAV49" s="173"/>
      <c r="VAW49" s="173"/>
      <c r="VAX49" s="173"/>
      <c r="VAY49" s="173"/>
      <c r="VAZ49" s="173"/>
      <c r="VBA49" s="173"/>
      <c r="VBB49" s="173"/>
      <c r="VBC49" s="173"/>
      <c r="VBD49" s="173"/>
      <c r="VBE49" s="173"/>
      <c r="VBF49" s="173"/>
      <c r="VBG49" s="173"/>
      <c r="VBH49" s="173"/>
      <c r="VBI49" s="173"/>
      <c r="VBJ49" s="173"/>
      <c r="VBK49" s="173"/>
      <c r="VBL49" s="173"/>
      <c r="VBM49" s="173"/>
      <c r="VBN49" s="173"/>
      <c r="VBO49" s="173"/>
      <c r="VBP49" s="173"/>
      <c r="VBQ49" s="173"/>
      <c r="VBR49" s="173"/>
      <c r="VBS49" s="173"/>
      <c r="VBT49" s="173"/>
      <c r="VBU49" s="173"/>
      <c r="VBV49" s="173"/>
      <c r="VBW49" s="173"/>
      <c r="VBX49" s="173"/>
      <c r="VBY49" s="173"/>
      <c r="VBZ49" s="173"/>
      <c r="VCA49" s="173"/>
      <c r="VCB49" s="173"/>
      <c r="VCC49" s="173"/>
      <c r="VCD49" s="173"/>
      <c r="VCE49" s="173"/>
      <c r="VCF49" s="173"/>
      <c r="VCG49" s="173"/>
      <c r="VCH49" s="173"/>
      <c r="VCI49" s="173"/>
      <c r="VCJ49" s="173"/>
      <c r="VCK49" s="173"/>
      <c r="VCL49" s="173"/>
      <c r="VCM49" s="173"/>
      <c r="VCN49" s="173"/>
      <c r="VCO49" s="173"/>
      <c r="VCP49" s="173"/>
      <c r="VCQ49" s="173"/>
      <c r="VCR49" s="173"/>
      <c r="VCS49" s="173"/>
      <c r="VCT49" s="173"/>
      <c r="VCU49" s="173"/>
      <c r="VCV49" s="173"/>
      <c r="VCW49" s="173"/>
      <c r="VCX49" s="173"/>
      <c r="VCY49" s="173"/>
      <c r="VCZ49" s="173"/>
      <c r="VDA49" s="173"/>
      <c r="VDB49" s="173"/>
      <c r="VDC49" s="173"/>
      <c r="VDD49" s="173"/>
      <c r="VDE49" s="173"/>
      <c r="VDF49" s="173"/>
      <c r="VDG49" s="173"/>
      <c r="VDH49" s="173"/>
      <c r="VDI49" s="173"/>
      <c r="VDJ49" s="173"/>
      <c r="VDK49" s="173"/>
      <c r="VDL49" s="173"/>
      <c r="VDM49" s="173"/>
      <c r="VDN49" s="173"/>
      <c r="VDO49" s="173"/>
      <c r="VDP49" s="173"/>
      <c r="VDQ49" s="173"/>
      <c r="VDR49" s="173"/>
      <c r="VDS49" s="173"/>
      <c r="VDT49" s="173"/>
      <c r="VDU49" s="173"/>
      <c r="VDV49" s="173"/>
      <c r="VDW49" s="173"/>
      <c r="VDX49" s="173"/>
      <c r="VDY49" s="173"/>
      <c r="VDZ49" s="173"/>
      <c r="VEA49" s="173"/>
      <c r="VEB49" s="173"/>
      <c r="VEC49" s="173"/>
      <c r="VED49" s="173"/>
      <c r="VEE49" s="173"/>
      <c r="VEF49" s="173"/>
      <c r="VEG49" s="173"/>
      <c r="VEH49" s="173"/>
      <c r="VEI49" s="173"/>
      <c r="VEJ49" s="173"/>
      <c r="VEK49" s="173"/>
      <c r="VEL49" s="173"/>
      <c r="VEM49" s="173"/>
      <c r="VEN49" s="173"/>
      <c r="VEO49" s="173"/>
      <c r="VEP49" s="173"/>
      <c r="VEQ49" s="173"/>
      <c r="VER49" s="173"/>
      <c r="VES49" s="173"/>
      <c r="VET49" s="173"/>
      <c r="VEU49" s="173"/>
      <c r="VEV49" s="173"/>
      <c r="VEW49" s="173"/>
      <c r="VEX49" s="173"/>
      <c r="VEY49" s="173"/>
      <c r="VEZ49" s="173"/>
      <c r="VFA49" s="173"/>
      <c r="VFB49" s="173"/>
      <c r="VFC49" s="173"/>
      <c r="VFD49" s="173"/>
      <c r="VFE49" s="173"/>
      <c r="VFF49" s="173"/>
      <c r="VFG49" s="173"/>
      <c r="VFH49" s="173"/>
      <c r="VFI49" s="173"/>
      <c r="VFJ49" s="173"/>
      <c r="VFK49" s="173"/>
      <c r="VFL49" s="173"/>
      <c r="VFM49" s="173"/>
      <c r="VFN49" s="173"/>
      <c r="VFO49" s="173"/>
      <c r="VFP49" s="173"/>
      <c r="VFQ49" s="173"/>
      <c r="VFR49" s="173"/>
      <c r="VFS49" s="173"/>
      <c r="VFT49" s="173"/>
      <c r="VFU49" s="173"/>
      <c r="VFV49" s="173"/>
      <c r="VFW49" s="173"/>
      <c r="VFX49" s="173"/>
      <c r="VFY49" s="173"/>
      <c r="VFZ49" s="173"/>
      <c r="VGA49" s="173"/>
      <c r="VGB49" s="173"/>
      <c r="VGC49" s="173"/>
      <c r="VGD49" s="173"/>
      <c r="VGE49" s="173"/>
      <c r="VGF49" s="173"/>
      <c r="VGG49" s="173"/>
      <c r="VGH49" s="173"/>
      <c r="VGI49" s="173"/>
      <c r="VGJ49" s="173"/>
      <c r="VGK49" s="173"/>
      <c r="VGL49" s="173"/>
      <c r="VGM49" s="173"/>
      <c r="VGN49" s="173"/>
      <c r="VGO49" s="173"/>
      <c r="VGP49" s="173"/>
      <c r="VGQ49" s="173"/>
      <c r="VGR49" s="173"/>
      <c r="VGS49" s="173"/>
      <c r="VGT49" s="173"/>
      <c r="VGU49" s="173"/>
      <c r="VGV49" s="173"/>
      <c r="VGW49" s="173"/>
      <c r="VGX49" s="173"/>
      <c r="VGY49" s="173"/>
      <c r="VGZ49" s="173"/>
      <c r="VHA49" s="173"/>
      <c r="VHB49" s="173"/>
      <c r="VHC49" s="173"/>
      <c r="VHD49" s="173"/>
      <c r="VHE49" s="173"/>
      <c r="VHF49" s="173"/>
      <c r="VHG49" s="173"/>
      <c r="VHH49" s="173"/>
      <c r="VHI49" s="173"/>
      <c r="VHJ49" s="173"/>
      <c r="VHK49" s="173"/>
      <c r="VHL49" s="173"/>
      <c r="VHM49" s="173"/>
      <c r="VHN49" s="173"/>
      <c r="VHO49" s="173"/>
      <c r="VHP49" s="173"/>
      <c r="VHQ49" s="173"/>
      <c r="VHR49" s="173"/>
      <c r="VHS49" s="173"/>
      <c r="VHT49" s="173"/>
      <c r="VHU49" s="173"/>
      <c r="VHV49" s="173"/>
      <c r="VHW49" s="173"/>
      <c r="VHX49" s="173"/>
      <c r="VHY49" s="173"/>
      <c r="VHZ49" s="173"/>
      <c r="VIA49" s="173"/>
      <c r="VIB49" s="173"/>
      <c r="VIC49" s="173"/>
      <c r="VID49" s="173"/>
      <c r="VIE49" s="173"/>
      <c r="VIF49" s="173"/>
      <c r="VIG49" s="173"/>
      <c r="VIH49" s="173"/>
      <c r="VII49" s="173"/>
      <c r="VIJ49" s="173"/>
      <c r="VIK49" s="173"/>
      <c r="VIL49" s="173"/>
      <c r="VIM49" s="173"/>
      <c r="VIN49" s="173"/>
      <c r="VIO49" s="173"/>
      <c r="VIP49" s="173"/>
      <c r="VIQ49" s="173"/>
      <c r="VIR49" s="173"/>
      <c r="VIS49" s="173"/>
      <c r="VIT49" s="173"/>
      <c r="VIU49" s="173"/>
      <c r="VIV49" s="173"/>
      <c r="VIW49" s="173"/>
      <c r="VIX49" s="173"/>
      <c r="VIY49" s="173"/>
      <c r="VIZ49" s="173"/>
      <c r="VJA49" s="173"/>
      <c r="VJB49" s="173"/>
      <c r="VJC49" s="173"/>
      <c r="VJD49" s="173"/>
      <c r="VJE49" s="173"/>
      <c r="VJF49" s="173"/>
      <c r="VJG49" s="173"/>
      <c r="VJH49" s="173"/>
      <c r="VJI49" s="173"/>
      <c r="VJJ49" s="173"/>
      <c r="VJK49" s="173"/>
      <c r="VJL49" s="173"/>
      <c r="VJM49" s="173"/>
      <c r="VJN49" s="173"/>
      <c r="VJO49" s="173"/>
      <c r="VJP49" s="173"/>
      <c r="VJQ49" s="173"/>
      <c r="VJR49" s="173"/>
      <c r="VJS49" s="173"/>
      <c r="VJT49" s="173"/>
      <c r="VJU49" s="173"/>
      <c r="VJV49" s="173"/>
      <c r="VJW49" s="173"/>
      <c r="VJX49" s="173"/>
      <c r="VJY49" s="173"/>
      <c r="VJZ49" s="173"/>
      <c r="VKA49" s="173"/>
      <c r="VKB49" s="173"/>
      <c r="VKC49" s="173"/>
      <c r="VKD49" s="173"/>
      <c r="VKE49" s="173"/>
      <c r="VKF49" s="173"/>
      <c r="VKG49" s="173"/>
      <c r="VKH49" s="173"/>
      <c r="VKI49" s="173"/>
      <c r="VKJ49" s="173"/>
      <c r="VKK49" s="173"/>
      <c r="VKL49" s="173"/>
      <c r="VKM49" s="173"/>
      <c r="VKN49" s="173"/>
      <c r="VKO49" s="173"/>
      <c r="VKP49" s="173"/>
      <c r="VKQ49" s="173"/>
      <c r="VKR49" s="173"/>
      <c r="VKS49" s="173"/>
      <c r="VKT49" s="173"/>
      <c r="VKU49" s="173"/>
      <c r="VKV49" s="173"/>
      <c r="VKW49" s="173"/>
      <c r="VKX49" s="173"/>
      <c r="VKY49" s="173"/>
      <c r="VKZ49" s="173"/>
      <c r="VLA49" s="173"/>
      <c r="VLB49" s="173"/>
      <c r="VLC49" s="173"/>
      <c r="VLD49" s="173"/>
      <c r="VLE49" s="173"/>
      <c r="VLF49" s="173"/>
      <c r="VLG49" s="173"/>
      <c r="VLH49" s="173"/>
      <c r="VLI49" s="173"/>
      <c r="VLJ49" s="173"/>
      <c r="VLK49" s="173"/>
      <c r="VLL49" s="173"/>
      <c r="VLM49" s="173"/>
      <c r="VLN49" s="173"/>
      <c r="VLO49" s="173"/>
      <c r="VLP49" s="173"/>
      <c r="VLQ49" s="173"/>
      <c r="VLR49" s="173"/>
      <c r="VLS49" s="173"/>
      <c r="VLT49" s="173"/>
      <c r="VLU49" s="173"/>
      <c r="VLV49" s="173"/>
      <c r="VLW49" s="173"/>
      <c r="VLX49" s="173"/>
      <c r="VLY49" s="173"/>
      <c r="VLZ49" s="173"/>
      <c r="VMA49" s="173"/>
      <c r="VMB49" s="173"/>
      <c r="VMC49" s="173"/>
      <c r="VMD49" s="173"/>
      <c r="VME49" s="173"/>
      <c r="VMF49" s="173"/>
      <c r="VMG49" s="173"/>
      <c r="VMH49" s="173"/>
      <c r="VMI49" s="173"/>
      <c r="VMJ49" s="173"/>
      <c r="VMK49" s="173"/>
      <c r="VML49" s="173"/>
      <c r="VMM49" s="173"/>
      <c r="VMN49" s="173"/>
      <c r="VMO49" s="173"/>
      <c r="VMP49" s="173"/>
      <c r="VMQ49" s="173"/>
      <c r="VMR49" s="173"/>
      <c r="VMS49" s="173"/>
      <c r="VMT49" s="173"/>
      <c r="VMU49" s="173"/>
      <c r="VMV49" s="173"/>
      <c r="VMW49" s="173"/>
      <c r="VMX49" s="173"/>
      <c r="VMY49" s="173"/>
      <c r="VMZ49" s="173"/>
      <c r="VNA49" s="173"/>
      <c r="VNB49" s="173"/>
      <c r="VNC49" s="173"/>
      <c r="VND49" s="173"/>
      <c r="VNE49" s="173"/>
      <c r="VNF49" s="173"/>
      <c r="VNG49" s="173"/>
      <c r="VNH49" s="173"/>
      <c r="VNI49" s="173"/>
      <c r="VNJ49" s="173"/>
      <c r="VNK49" s="173"/>
      <c r="VNL49" s="173"/>
      <c r="VNM49" s="173"/>
      <c r="VNN49" s="173"/>
      <c r="VNO49" s="173"/>
      <c r="VNP49" s="173"/>
      <c r="VNQ49" s="173"/>
      <c r="VNR49" s="173"/>
      <c r="VNS49" s="173"/>
      <c r="VNT49" s="173"/>
      <c r="VNU49" s="173"/>
      <c r="VNV49" s="173"/>
      <c r="VNW49" s="173"/>
      <c r="VNX49" s="173"/>
      <c r="VNY49" s="173"/>
      <c r="VNZ49" s="173"/>
      <c r="VOA49" s="173"/>
      <c r="VOB49" s="173"/>
      <c r="VOC49" s="173"/>
      <c r="VOD49" s="173"/>
      <c r="VOE49" s="173"/>
      <c r="VOF49" s="173"/>
      <c r="VOG49" s="173"/>
      <c r="VOH49" s="173"/>
      <c r="VOI49" s="173"/>
      <c r="VOJ49" s="173"/>
      <c r="VOK49" s="173"/>
      <c r="VOL49" s="173"/>
      <c r="VOM49" s="173"/>
      <c r="VON49" s="173"/>
      <c r="VOO49" s="173"/>
      <c r="VOP49" s="173"/>
      <c r="VOQ49" s="173"/>
      <c r="VOR49" s="173"/>
      <c r="VOS49" s="173"/>
      <c r="VOT49" s="173"/>
      <c r="VOU49" s="173"/>
      <c r="VOV49" s="173"/>
      <c r="VOW49" s="173"/>
      <c r="VOX49" s="173"/>
      <c r="VOY49" s="173"/>
      <c r="VOZ49" s="173"/>
      <c r="VPA49" s="173"/>
      <c r="VPB49" s="173"/>
      <c r="VPC49" s="173"/>
      <c r="VPD49" s="173"/>
      <c r="VPE49" s="173"/>
      <c r="VPF49" s="173"/>
      <c r="VPG49" s="173"/>
      <c r="VPH49" s="173"/>
      <c r="VPI49" s="173"/>
      <c r="VPJ49" s="173"/>
      <c r="VPK49" s="173"/>
      <c r="VPL49" s="173"/>
      <c r="VPM49" s="173"/>
      <c r="VPN49" s="173"/>
      <c r="VPO49" s="173"/>
      <c r="VPP49" s="173"/>
      <c r="VPQ49" s="173"/>
      <c r="VPR49" s="173"/>
      <c r="VPS49" s="173"/>
      <c r="VPT49" s="173"/>
      <c r="VPU49" s="173"/>
      <c r="VPV49" s="173"/>
      <c r="VPW49" s="173"/>
      <c r="VPX49" s="173"/>
      <c r="VPY49" s="173"/>
      <c r="VPZ49" s="173"/>
      <c r="VQA49" s="173"/>
      <c r="VQB49" s="173"/>
      <c r="VQC49" s="173"/>
      <c r="VQD49" s="173"/>
      <c r="VQE49" s="173"/>
      <c r="VQF49" s="173"/>
      <c r="VQG49" s="173"/>
      <c r="VQH49" s="173"/>
      <c r="VQI49" s="173"/>
      <c r="VQJ49" s="173"/>
      <c r="VQK49" s="173"/>
      <c r="VQL49" s="173"/>
      <c r="VQM49" s="173"/>
      <c r="VQN49" s="173"/>
      <c r="VQO49" s="173"/>
      <c r="VQP49" s="173"/>
      <c r="VQQ49" s="173"/>
      <c r="VQR49" s="173"/>
      <c r="VQS49" s="173"/>
      <c r="VQT49" s="173"/>
      <c r="VQU49" s="173"/>
      <c r="VQV49" s="173"/>
      <c r="VQW49" s="173"/>
      <c r="VQX49" s="173"/>
      <c r="VQY49" s="173"/>
      <c r="VQZ49" s="173"/>
      <c r="VRA49" s="173"/>
      <c r="VRB49" s="173"/>
      <c r="VRC49" s="173"/>
      <c r="VRD49" s="173"/>
      <c r="VRE49" s="173"/>
      <c r="VRF49" s="173"/>
      <c r="VRG49" s="173"/>
      <c r="VRH49" s="173"/>
      <c r="VRI49" s="173"/>
      <c r="VRJ49" s="173"/>
      <c r="VRK49" s="173"/>
      <c r="VRL49" s="173"/>
      <c r="VRM49" s="173"/>
      <c r="VRN49" s="173"/>
      <c r="VRO49" s="173"/>
      <c r="VRP49" s="173"/>
      <c r="VRQ49" s="173"/>
      <c r="VRR49" s="173"/>
      <c r="VRS49" s="173"/>
      <c r="VRT49" s="173"/>
      <c r="VRU49" s="173"/>
      <c r="VRV49" s="173"/>
      <c r="VRW49" s="173"/>
      <c r="VRX49" s="173"/>
      <c r="VRY49" s="173"/>
      <c r="VRZ49" s="173"/>
      <c r="VSA49" s="173"/>
      <c r="VSB49" s="173"/>
      <c r="VSC49" s="173"/>
      <c r="VSD49" s="173"/>
      <c r="VSE49" s="173"/>
      <c r="VSF49" s="173"/>
      <c r="VSG49" s="173"/>
      <c r="VSH49" s="173"/>
      <c r="VSI49" s="173"/>
      <c r="VSJ49" s="173"/>
      <c r="VSK49" s="173"/>
      <c r="VSL49" s="173"/>
      <c r="VSM49" s="173"/>
      <c r="VSN49" s="173"/>
      <c r="VSO49" s="173"/>
      <c r="VSP49" s="173"/>
      <c r="VSQ49" s="173"/>
      <c r="VSR49" s="173"/>
      <c r="VSS49" s="173"/>
      <c r="VST49" s="173"/>
      <c r="VSU49" s="173"/>
      <c r="VSV49" s="173"/>
      <c r="VSW49" s="173"/>
      <c r="VSX49" s="173"/>
      <c r="VSY49" s="173"/>
      <c r="VSZ49" s="173"/>
      <c r="VTA49" s="173"/>
      <c r="VTB49" s="173"/>
      <c r="VTC49" s="173"/>
      <c r="VTD49" s="173"/>
      <c r="VTE49" s="173"/>
      <c r="VTF49" s="173"/>
      <c r="VTG49" s="173"/>
      <c r="VTH49" s="173"/>
      <c r="VTI49" s="173"/>
      <c r="VTJ49" s="173"/>
      <c r="VTK49" s="173"/>
      <c r="VTL49" s="173"/>
      <c r="VTM49" s="173"/>
      <c r="VTN49" s="173"/>
      <c r="VTO49" s="173"/>
      <c r="VTP49" s="173"/>
      <c r="VTQ49" s="173"/>
      <c r="VTR49" s="173"/>
      <c r="VTS49" s="173"/>
      <c r="VTT49" s="173"/>
      <c r="VTU49" s="173"/>
      <c r="VTV49" s="173"/>
      <c r="VTW49" s="173"/>
      <c r="VTX49" s="173"/>
      <c r="VTY49" s="173"/>
      <c r="VTZ49" s="173"/>
      <c r="VUA49" s="173"/>
      <c r="VUB49" s="173"/>
      <c r="VUC49" s="173"/>
      <c r="VUD49" s="173"/>
      <c r="VUE49" s="173"/>
      <c r="VUF49" s="173"/>
      <c r="VUG49" s="173"/>
      <c r="VUH49" s="173"/>
      <c r="VUI49" s="173"/>
      <c r="VUJ49" s="173"/>
      <c r="VUK49" s="173"/>
      <c r="VUL49" s="173"/>
      <c r="VUM49" s="173"/>
      <c r="VUN49" s="173"/>
      <c r="VUO49" s="173"/>
      <c r="VUP49" s="173"/>
      <c r="VUQ49" s="173"/>
      <c r="VUR49" s="173"/>
      <c r="VUS49" s="173"/>
      <c r="VUT49" s="173"/>
      <c r="VUU49" s="173"/>
      <c r="VUV49" s="173"/>
      <c r="VUW49" s="173"/>
      <c r="VUX49" s="173"/>
      <c r="VUY49" s="173"/>
      <c r="VUZ49" s="173"/>
      <c r="VVA49" s="173"/>
      <c r="VVB49" s="173"/>
      <c r="VVC49" s="173"/>
      <c r="VVD49" s="173"/>
      <c r="VVE49" s="173"/>
      <c r="VVF49" s="173"/>
      <c r="VVG49" s="173"/>
      <c r="VVH49" s="173"/>
      <c r="VVI49" s="173"/>
      <c r="VVJ49" s="173"/>
      <c r="VVK49" s="173"/>
      <c r="VVL49" s="173"/>
      <c r="VVM49" s="173"/>
      <c r="VVN49" s="173"/>
      <c r="VVO49" s="173"/>
      <c r="VVP49" s="173"/>
      <c r="VVQ49" s="173"/>
      <c r="VVR49" s="173"/>
      <c r="VVS49" s="173"/>
      <c r="VVT49" s="173"/>
      <c r="VVU49" s="173"/>
      <c r="VVV49" s="173"/>
      <c r="VVW49" s="173"/>
      <c r="VVX49" s="173"/>
      <c r="VVY49" s="173"/>
      <c r="VVZ49" s="173"/>
      <c r="VWA49" s="173"/>
      <c r="VWB49" s="173"/>
      <c r="VWC49" s="173"/>
      <c r="VWD49" s="173"/>
      <c r="VWE49" s="173"/>
      <c r="VWF49" s="173"/>
      <c r="VWG49" s="173"/>
      <c r="VWH49" s="173"/>
      <c r="VWI49" s="173"/>
      <c r="VWJ49" s="173"/>
      <c r="VWK49" s="173"/>
      <c r="VWL49" s="173"/>
      <c r="VWM49" s="173"/>
      <c r="VWN49" s="173"/>
      <c r="VWO49" s="173"/>
      <c r="VWP49" s="173"/>
      <c r="VWQ49" s="173"/>
      <c r="VWR49" s="173"/>
      <c r="VWS49" s="173"/>
      <c r="VWT49" s="173"/>
      <c r="VWU49" s="173"/>
      <c r="VWV49" s="173"/>
      <c r="VWW49" s="173"/>
      <c r="VWX49" s="173"/>
      <c r="VWY49" s="173"/>
      <c r="VWZ49" s="173"/>
      <c r="VXA49" s="173"/>
      <c r="VXB49" s="173"/>
      <c r="VXC49" s="173"/>
      <c r="VXD49" s="173"/>
      <c r="VXE49" s="173"/>
      <c r="VXF49" s="173"/>
      <c r="VXG49" s="173"/>
      <c r="VXH49" s="173"/>
      <c r="VXI49" s="173"/>
      <c r="VXJ49" s="173"/>
      <c r="VXK49" s="173"/>
      <c r="VXL49" s="173"/>
      <c r="VXM49" s="173"/>
      <c r="VXN49" s="173"/>
      <c r="VXO49" s="173"/>
      <c r="VXP49" s="173"/>
      <c r="VXQ49" s="173"/>
      <c r="VXR49" s="173"/>
      <c r="VXS49" s="173"/>
      <c r="VXT49" s="173"/>
      <c r="VXU49" s="173"/>
      <c r="VXV49" s="173"/>
      <c r="VXW49" s="173"/>
      <c r="VXX49" s="173"/>
      <c r="VXY49" s="173"/>
      <c r="VXZ49" s="173"/>
      <c r="VYA49" s="173"/>
      <c r="VYB49" s="173"/>
      <c r="VYC49" s="173"/>
      <c r="VYD49" s="173"/>
      <c r="VYE49" s="173"/>
      <c r="VYF49" s="173"/>
      <c r="VYG49" s="173"/>
      <c r="VYH49" s="173"/>
      <c r="VYI49" s="173"/>
      <c r="VYJ49" s="173"/>
      <c r="VYK49" s="173"/>
      <c r="VYL49" s="173"/>
      <c r="VYM49" s="173"/>
      <c r="VYN49" s="173"/>
      <c r="VYO49" s="173"/>
      <c r="VYP49" s="173"/>
      <c r="VYQ49" s="173"/>
      <c r="VYR49" s="173"/>
      <c r="VYS49" s="173"/>
      <c r="VYT49" s="173"/>
      <c r="VYU49" s="173"/>
      <c r="VYV49" s="173"/>
      <c r="VYW49" s="173"/>
      <c r="VYX49" s="173"/>
      <c r="VYY49" s="173"/>
      <c r="VYZ49" s="173"/>
      <c r="VZA49" s="173"/>
      <c r="VZB49" s="173"/>
      <c r="VZC49" s="173"/>
      <c r="VZD49" s="173"/>
      <c r="VZE49" s="173"/>
      <c r="VZF49" s="173"/>
      <c r="VZG49" s="173"/>
      <c r="VZH49" s="173"/>
      <c r="VZI49" s="173"/>
      <c r="VZJ49" s="173"/>
      <c r="VZK49" s="173"/>
      <c r="VZL49" s="173"/>
      <c r="VZM49" s="173"/>
      <c r="VZN49" s="173"/>
      <c r="VZO49" s="173"/>
      <c r="VZP49" s="173"/>
      <c r="VZQ49" s="173"/>
      <c r="VZR49" s="173"/>
      <c r="VZS49" s="173"/>
      <c r="VZT49" s="173"/>
      <c r="VZU49" s="173"/>
      <c r="VZV49" s="173"/>
      <c r="VZW49" s="173"/>
      <c r="VZX49" s="173"/>
      <c r="VZY49" s="173"/>
      <c r="VZZ49" s="173"/>
      <c r="WAA49" s="173"/>
      <c r="WAB49" s="173"/>
      <c r="WAC49" s="173"/>
      <c r="WAD49" s="173"/>
      <c r="WAE49" s="173"/>
      <c r="WAF49" s="173"/>
      <c r="WAG49" s="173"/>
      <c r="WAH49" s="173"/>
      <c r="WAI49" s="173"/>
      <c r="WAJ49" s="173"/>
      <c r="WAK49" s="173"/>
      <c r="WAL49" s="173"/>
      <c r="WAM49" s="173"/>
      <c r="WAN49" s="173"/>
      <c r="WAO49" s="173"/>
      <c r="WAP49" s="173"/>
      <c r="WAQ49" s="173"/>
      <c r="WAR49" s="173"/>
      <c r="WAS49" s="173"/>
      <c r="WAT49" s="173"/>
      <c r="WAU49" s="173"/>
      <c r="WAV49" s="173"/>
      <c r="WAW49" s="173"/>
      <c r="WAX49" s="173"/>
      <c r="WAY49" s="173"/>
      <c r="WAZ49" s="173"/>
      <c r="WBA49" s="173"/>
      <c r="WBB49" s="173"/>
      <c r="WBC49" s="173"/>
      <c r="WBD49" s="173"/>
      <c r="WBE49" s="173"/>
      <c r="WBF49" s="173"/>
      <c r="WBG49" s="173"/>
      <c r="WBH49" s="173"/>
      <c r="WBI49" s="173"/>
      <c r="WBJ49" s="173"/>
      <c r="WBK49" s="173"/>
      <c r="WBL49" s="173"/>
      <c r="WBM49" s="173"/>
      <c r="WBN49" s="173"/>
      <c r="WBO49" s="173"/>
      <c r="WBP49" s="173"/>
      <c r="WBQ49" s="173"/>
      <c r="WBR49" s="173"/>
      <c r="WBS49" s="173"/>
      <c r="WBT49" s="173"/>
      <c r="WBU49" s="173"/>
      <c r="WBV49" s="173"/>
      <c r="WBW49" s="173"/>
      <c r="WBX49" s="173"/>
      <c r="WBY49" s="173"/>
      <c r="WBZ49" s="173"/>
      <c r="WCA49" s="173"/>
      <c r="WCB49" s="173"/>
      <c r="WCC49" s="173"/>
      <c r="WCD49" s="173"/>
      <c r="WCE49" s="173"/>
      <c r="WCF49" s="173"/>
      <c r="WCG49" s="173"/>
      <c r="WCH49" s="173"/>
      <c r="WCI49" s="173"/>
      <c r="WCJ49" s="173"/>
      <c r="WCK49" s="173"/>
      <c r="WCL49" s="173"/>
      <c r="WCM49" s="173"/>
      <c r="WCN49" s="173"/>
      <c r="WCO49" s="173"/>
      <c r="WCP49" s="173"/>
      <c r="WCQ49" s="173"/>
      <c r="WCR49" s="173"/>
      <c r="WCS49" s="173"/>
      <c r="WCT49" s="173"/>
      <c r="WCU49" s="173"/>
      <c r="WCV49" s="173"/>
      <c r="WCW49" s="173"/>
      <c r="WCX49" s="173"/>
      <c r="WCY49" s="173"/>
      <c r="WCZ49" s="173"/>
      <c r="WDA49" s="173"/>
      <c r="WDB49" s="173"/>
      <c r="WDC49" s="173"/>
      <c r="WDD49" s="173"/>
      <c r="WDE49" s="173"/>
      <c r="WDF49" s="173"/>
      <c r="WDG49" s="173"/>
      <c r="WDH49" s="173"/>
      <c r="WDI49" s="173"/>
      <c r="WDJ49" s="173"/>
      <c r="WDK49" s="173"/>
      <c r="WDL49" s="173"/>
      <c r="WDM49" s="173"/>
      <c r="WDN49" s="173"/>
      <c r="WDO49" s="173"/>
      <c r="WDP49" s="173"/>
      <c r="WDQ49" s="173"/>
      <c r="WDR49" s="173"/>
      <c r="WDS49" s="173"/>
      <c r="WDT49" s="173"/>
      <c r="WDU49" s="173"/>
      <c r="WDV49" s="173"/>
      <c r="WDW49" s="173"/>
      <c r="WDX49" s="173"/>
      <c r="WDY49" s="173"/>
      <c r="WDZ49" s="173"/>
      <c r="WEA49" s="173"/>
      <c r="WEB49" s="173"/>
      <c r="WEC49" s="173"/>
      <c r="WED49" s="173"/>
      <c r="WEE49" s="173"/>
      <c r="WEF49" s="173"/>
      <c r="WEG49" s="173"/>
      <c r="WEH49" s="173"/>
      <c r="WEI49" s="173"/>
      <c r="WEJ49" s="173"/>
      <c r="WEK49" s="173"/>
      <c r="WEL49" s="173"/>
      <c r="WEM49" s="173"/>
      <c r="WEN49" s="173"/>
      <c r="WEO49" s="173"/>
      <c r="WEP49" s="173"/>
      <c r="WEQ49" s="173"/>
      <c r="WER49" s="173"/>
      <c r="WES49" s="173"/>
      <c r="WET49" s="173"/>
      <c r="WEU49" s="173"/>
      <c r="WEV49" s="173"/>
      <c r="WEW49" s="173"/>
      <c r="WEX49" s="173"/>
      <c r="WEY49" s="173"/>
      <c r="WEZ49" s="173"/>
      <c r="WFA49" s="173"/>
      <c r="WFB49" s="173"/>
      <c r="WFC49" s="173"/>
      <c r="WFD49" s="173"/>
      <c r="WFE49" s="173"/>
      <c r="WFF49" s="173"/>
      <c r="WFG49" s="173"/>
      <c r="WFH49" s="173"/>
      <c r="WFI49" s="173"/>
      <c r="WFJ49" s="173"/>
      <c r="WFK49" s="173"/>
      <c r="WFL49" s="173"/>
      <c r="WFM49" s="173"/>
      <c r="WFN49" s="173"/>
      <c r="WFO49" s="173"/>
      <c r="WFP49" s="173"/>
      <c r="WFQ49" s="173"/>
      <c r="WFR49" s="173"/>
      <c r="WFS49" s="173"/>
      <c r="WFT49" s="173"/>
      <c r="WFU49" s="173"/>
      <c r="WFV49" s="173"/>
      <c r="WFW49" s="173"/>
      <c r="WFX49" s="173"/>
      <c r="WFY49" s="173"/>
      <c r="WFZ49" s="173"/>
      <c r="WGA49" s="173"/>
      <c r="WGB49" s="173"/>
      <c r="WGC49" s="173"/>
      <c r="WGD49" s="173"/>
      <c r="WGE49" s="173"/>
      <c r="WGF49" s="173"/>
      <c r="WGG49" s="173"/>
      <c r="WGH49" s="173"/>
      <c r="WGI49" s="173"/>
      <c r="WGJ49" s="173"/>
      <c r="WGK49" s="173"/>
      <c r="WGL49" s="173"/>
      <c r="WGM49" s="173"/>
      <c r="WGN49" s="173"/>
      <c r="WGO49" s="173"/>
      <c r="WGP49" s="173"/>
      <c r="WGQ49" s="173"/>
      <c r="WGR49" s="173"/>
      <c r="WGS49" s="173"/>
      <c r="WGT49" s="173"/>
      <c r="WGU49" s="173"/>
      <c r="WGV49" s="173"/>
      <c r="WGW49" s="173"/>
      <c r="WGX49" s="173"/>
      <c r="WGY49" s="173"/>
      <c r="WGZ49" s="173"/>
      <c r="WHA49" s="173"/>
      <c r="WHB49" s="173"/>
      <c r="WHC49" s="173"/>
      <c r="WHD49" s="173"/>
      <c r="WHE49" s="173"/>
      <c r="WHF49" s="173"/>
      <c r="WHG49" s="173"/>
      <c r="WHH49" s="173"/>
      <c r="WHI49" s="173"/>
      <c r="WHJ49" s="173"/>
      <c r="WHK49" s="173"/>
      <c r="WHL49" s="173"/>
      <c r="WHM49" s="173"/>
      <c r="WHN49" s="173"/>
      <c r="WHO49" s="173"/>
      <c r="WHP49" s="173"/>
      <c r="WHQ49" s="173"/>
      <c r="WHR49" s="173"/>
      <c r="WHS49" s="173"/>
      <c r="WHT49" s="173"/>
      <c r="WHU49" s="173"/>
      <c r="WHV49" s="173"/>
      <c r="WHW49" s="173"/>
      <c r="WHX49" s="173"/>
      <c r="WHY49" s="173"/>
      <c r="WHZ49" s="173"/>
      <c r="WIA49" s="173"/>
      <c r="WIB49" s="173"/>
      <c r="WIC49" s="173"/>
      <c r="WID49" s="173"/>
      <c r="WIE49" s="173"/>
      <c r="WIF49" s="173"/>
      <c r="WIG49" s="173"/>
      <c r="WIH49" s="173"/>
      <c r="WII49" s="173"/>
      <c r="WIJ49" s="173"/>
      <c r="WIK49" s="173"/>
      <c r="WIL49" s="173"/>
      <c r="WIM49" s="173"/>
      <c r="WIN49" s="173"/>
      <c r="WIO49" s="173"/>
      <c r="WIP49" s="173"/>
      <c r="WIQ49" s="173"/>
      <c r="WIR49" s="173"/>
      <c r="WIS49" s="173"/>
      <c r="WIT49" s="173"/>
      <c r="WIU49" s="173"/>
      <c r="WIV49" s="173"/>
      <c r="WIW49" s="173"/>
      <c r="WIX49" s="173"/>
      <c r="WIY49" s="173"/>
      <c r="WIZ49" s="173"/>
      <c r="WJA49" s="173"/>
      <c r="WJB49" s="173"/>
      <c r="WJC49" s="173"/>
      <c r="WJD49" s="173"/>
      <c r="WJE49" s="173"/>
      <c r="WJF49" s="173"/>
      <c r="WJG49" s="173"/>
      <c r="WJH49" s="173"/>
      <c r="WJI49" s="173"/>
      <c r="WJJ49" s="173"/>
      <c r="WJK49" s="173"/>
      <c r="WJL49" s="173"/>
      <c r="WJM49" s="173"/>
      <c r="WJN49" s="173"/>
      <c r="WJO49" s="173"/>
      <c r="WJP49" s="173"/>
      <c r="WJQ49" s="173"/>
      <c r="WJR49" s="173"/>
      <c r="WJS49" s="173"/>
      <c r="WJT49" s="173"/>
      <c r="WJU49" s="173"/>
      <c r="WJV49" s="173"/>
      <c r="WJW49" s="173"/>
      <c r="WJX49" s="173"/>
      <c r="WJY49" s="173"/>
      <c r="WJZ49" s="173"/>
      <c r="WKA49" s="173"/>
      <c r="WKB49" s="173"/>
      <c r="WKC49" s="173"/>
      <c r="WKD49" s="173"/>
      <c r="WKE49" s="173"/>
      <c r="WKF49" s="173"/>
      <c r="WKG49" s="173"/>
      <c r="WKH49" s="173"/>
      <c r="WKI49" s="173"/>
      <c r="WKJ49" s="173"/>
      <c r="WKK49" s="173"/>
      <c r="WKL49" s="173"/>
      <c r="WKM49" s="173"/>
      <c r="WKN49" s="173"/>
      <c r="WKO49" s="173"/>
      <c r="WKP49" s="173"/>
      <c r="WKQ49" s="173"/>
      <c r="WKR49" s="173"/>
      <c r="WKS49" s="173"/>
      <c r="WKT49" s="173"/>
      <c r="WKU49" s="173"/>
      <c r="WKV49" s="173"/>
      <c r="WKW49" s="173"/>
      <c r="WKX49" s="173"/>
      <c r="WKY49" s="173"/>
      <c r="WKZ49" s="173"/>
      <c r="WLA49" s="173"/>
      <c r="WLB49" s="173"/>
      <c r="WLC49" s="173"/>
      <c r="WLD49" s="173"/>
      <c r="WLE49" s="173"/>
      <c r="WLF49" s="173"/>
      <c r="WLG49" s="173"/>
      <c r="WLH49" s="173"/>
      <c r="WLI49" s="173"/>
      <c r="WLJ49" s="173"/>
      <c r="WLK49" s="173"/>
      <c r="WLL49" s="173"/>
      <c r="WLM49" s="173"/>
      <c r="WLN49" s="173"/>
      <c r="WLO49" s="173"/>
      <c r="WLP49" s="173"/>
      <c r="WLQ49" s="173"/>
      <c r="WLR49" s="173"/>
      <c r="WLS49" s="173"/>
      <c r="WLT49" s="173"/>
      <c r="WLU49" s="173"/>
      <c r="WLV49" s="173"/>
      <c r="WLW49" s="173"/>
      <c r="WLX49" s="173"/>
      <c r="WLY49" s="173"/>
      <c r="WLZ49" s="173"/>
      <c r="WMA49" s="173"/>
      <c r="WMB49" s="173"/>
      <c r="WMC49" s="173"/>
      <c r="WMD49" s="173"/>
      <c r="WME49" s="173"/>
      <c r="WMF49" s="173"/>
      <c r="WMG49" s="173"/>
      <c r="WMH49" s="173"/>
      <c r="WMI49" s="173"/>
      <c r="WMJ49" s="173"/>
      <c r="WMK49" s="173"/>
      <c r="WML49" s="173"/>
      <c r="WMM49" s="173"/>
      <c r="WMN49" s="173"/>
      <c r="WMO49" s="173"/>
      <c r="WMP49" s="173"/>
      <c r="WMQ49" s="173"/>
      <c r="WMR49" s="173"/>
      <c r="WMS49" s="173"/>
      <c r="WMT49" s="173"/>
      <c r="WMU49" s="173"/>
      <c r="WMV49" s="173"/>
      <c r="WMW49" s="173"/>
      <c r="WMX49" s="173"/>
      <c r="WMY49" s="173"/>
      <c r="WMZ49" s="173"/>
      <c r="WNA49" s="173"/>
      <c r="WNB49" s="173"/>
      <c r="WNC49" s="173"/>
      <c r="WND49" s="173"/>
      <c r="WNE49" s="173"/>
      <c r="WNF49" s="173"/>
      <c r="WNG49" s="173"/>
      <c r="WNH49" s="173"/>
      <c r="WNI49" s="173"/>
      <c r="WNJ49" s="173"/>
      <c r="WNK49" s="173"/>
      <c r="WNL49" s="173"/>
      <c r="WNM49" s="173"/>
      <c r="WNN49" s="173"/>
      <c r="WNO49" s="173"/>
      <c r="WNP49" s="173"/>
      <c r="WNQ49" s="173"/>
      <c r="WNR49" s="173"/>
      <c r="WNS49" s="173"/>
      <c r="WNT49" s="173"/>
      <c r="WNU49" s="173"/>
      <c r="WNV49" s="173"/>
      <c r="WNW49" s="173"/>
      <c r="WNX49" s="173"/>
      <c r="WNY49" s="173"/>
      <c r="WNZ49" s="173"/>
      <c r="WOA49" s="173"/>
      <c r="WOB49" s="173"/>
      <c r="WOC49" s="173"/>
      <c r="WOD49" s="173"/>
      <c r="WOE49" s="173"/>
      <c r="WOF49" s="173"/>
      <c r="WOG49" s="173"/>
      <c r="WOH49" s="173"/>
      <c r="WOI49" s="173"/>
      <c r="WOJ49" s="173"/>
      <c r="WOK49" s="173"/>
      <c r="WOL49" s="173"/>
      <c r="WOM49" s="173"/>
      <c r="WON49" s="173"/>
      <c r="WOO49" s="173"/>
      <c r="WOP49" s="173"/>
      <c r="WOQ49" s="173"/>
      <c r="WOR49" s="173"/>
      <c r="WOS49" s="173"/>
      <c r="WOT49" s="173"/>
      <c r="WOU49" s="173"/>
      <c r="WOV49" s="173"/>
      <c r="WOW49" s="173"/>
      <c r="WOX49" s="173"/>
      <c r="WOY49" s="173"/>
      <c r="WOZ49" s="173"/>
      <c r="WPA49" s="173"/>
      <c r="WPB49" s="173"/>
      <c r="WPC49" s="173"/>
      <c r="WPD49" s="173"/>
      <c r="WPE49" s="173"/>
      <c r="WPF49" s="173"/>
      <c r="WPG49" s="173"/>
      <c r="WPH49" s="173"/>
      <c r="WPI49" s="173"/>
      <c r="WPJ49" s="173"/>
      <c r="WPK49" s="173"/>
      <c r="WPL49" s="173"/>
      <c r="WPM49" s="173"/>
      <c r="WPN49" s="173"/>
      <c r="WPO49" s="173"/>
      <c r="WPP49" s="173"/>
      <c r="WPQ49" s="173"/>
      <c r="WPR49" s="173"/>
      <c r="WPS49" s="173"/>
      <c r="WPT49" s="173"/>
      <c r="WPU49" s="173"/>
      <c r="WPV49" s="173"/>
      <c r="WPW49" s="173"/>
      <c r="WPX49" s="173"/>
      <c r="WPY49" s="173"/>
      <c r="WPZ49" s="173"/>
      <c r="WQA49" s="173"/>
      <c r="WQB49" s="173"/>
      <c r="WQC49" s="173"/>
      <c r="WQD49" s="173"/>
      <c r="WQE49" s="173"/>
      <c r="WQF49" s="173"/>
      <c r="WQG49" s="173"/>
      <c r="WQH49" s="173"/>
      <c r="WQI49" s="173"/>
      <c r="WQJ49" s="173"/>
      <c r="WQK49" s="173"/>
      <c r="WQL49" s="173"/>
      <c r="WQM49" s="173"/>
      <c r="WQN49" s="173"/>
      <c r="WQO49" s="173"/>
      <c r="WQP49" s="173"/>
      <c r="WQQ49" s="173"/>
      <c r="WQR49" s="173"/>
      <c r="WQS49" s="173"/>
      <c r="WQT49" s="173"/>
      <c r="WQU49" s="173"/>
      <c r="WQV49" s="173"/>
      <c r="WQW49" s="173"/>
      <c r="WQX49" s="173"/>
      <c r="WQY49" s="173"/>
      <c r="WQZ49" s="173"/>
      <c r="WRA49" s="173"/>
      <c r="WRB49" s="173"/>
      <c r="WRC49" s="173"/>
      <c r="WRD49" s="173"/>
      <c r="WRE49" s="173"/>
      <c r="WRF49" s="173"/>
      <c r="WRG49" s="173"/>
      <c r="WRH49" s="173"/>
      <c r="WRI49" s="173"/>
      <c r="WRJ49" s="173"/>
      <c r="WRK49" s="173"/>
      <c r="WRL49" s="173"/>
      <c r="WRM49" s="173"/>
      <c r="WRN49" s="173"/>
      <c r="WRO49" s="173"/>
      <c r="WRP49" s="173"/>
      <c r="WRQ49" s="173"/>
      <c r="WRR49" s="173"/>
      <c r="WRS49" s="173"/>
      <c r="WRT49" s="173"/>
      <c r="WRU49" s="173"/>
      <c r="WRV49" s="173"/>
      <c r="WRW49" s="173"/>
      <c r="WRX49" s="173"/>
      <c r="WRY49" s="173"/>
      <c r="WRZ49" s="173"/>
      <c r="WSA49" s="173"/>
      <c r="WSB49" s="173"/>
      <c r="WSC49" s="173"/>
      <c r="WSD49" s="173"/>
      <c r="WSE49" s="173"/>
      <c r="WSF49" s="173"/>
      <c r="WSG49" s="173"/>
      <c r="WSH49" s="173"/>
      <c r="WSI49" s="173"/>
      <c r="WSJ49" s="173"/>
      <c r="WSK49" s="173"/>
      <c r="WSL49" s="173"/>
      <c r="WSM49" s="173"/>
      <c r="WSN49" s="173"/>
      <c r="WSO49" s="173"/>
      <c r="WSP49" s="173"/>
      <c r="WSQ49" s="173"/>
      <c r="WSR49" s="173"/>
      <c r="WSS49" s="173"/>
      <c r="WST49" s="173"/>
      <c r="WSU49" s="173"/>
      <c r="WSV49" s="173"/>
      <c r="WSW49" s="173"/>
      <c r="WSX49" s="173"/>
      <c r="WSY49" s="173"/>
      <c r="WSZ49" s="173"/>
      <c r="WTA49" s="173"/>
      <c r="WTB49" s="173"/>
      <c r="WTC49" s="173"/>
      <c r="WTD49" s="173"/>
      <c r="WTE49" s="173"/>
      <c r="WTF49" s="173"/>
      <c r="WTG49" s="173"/>
      <c r="WTH49" s="173"/>
      <c r="WTI49" s="173"/>
      <c r="WTJ49" s="173"/>
      <c r="WTK49" s="173"/>
      <c r="WTL49" s="173"/>
      <c r="WTM49" s="173"/>
      <c r="WTN49" s="173"/>
      <c r="WTO49" s="173"/>
      <c r="WTP49" s="173"/>
      <c r="WTQ49" s="173"/>
      <c r="WTR49" s="173"/>
      <c r="WTS49" s="173"/>
      <c r="WTT49" s="173"/>
      <c r="WTU49" s="173"/>
      <c r="WTV49" s="173"/>
      <c r="WTW49" s="173"/>
      <c r="WTX49" s="173"/>
      <c r="WTY49" s="173"/>
      <c r="WTZ49" s="173"/>
      <c r="WUA49" s="173"/>
      <c r="WUB49" s="173"/>
      <c r="WUC49" s="173"/>
      <c r="WUD49" s="173"/>
      <c r="WUE49" s="173"/>
      <c r="WUF49" s="173"/>
      <c r="WUG49" s="173"/>
      <c r="WUH49" s="173"/>
      <c r="WUI49" s="173"/>
      <c r="WUJ49" s="173"/>
      <c r="WUK49" s="173"/>
      <c r="WUL49" s="173"/>
      <c r="WUM49" s="173"/>
      <c r="WUN49" s="173"/>
      <c r="WUO49" s="173"/>
      <c r="WUP49" s="173"/>
      <c r="WUQ49" s="173"/>
      <c r="WUR49" s="173"/>
      <c r="WUS49" s="173"/>
      <c r="WUT49" s="173"/>
      <c r="WUU49" s="173"/>
      <c r="WUV49" s="173"/>
      <c r="WUW49" s="173"/>
      <c r="WUX49" s="173"/>
      <c r="WUY49" s="173"/>
      <c r="WUZ49" s="173"/>
      <c r="WVA49" s="173"/>
      <c r="WVB49" s="173"/>
      <c r="WVC49" s="173"/>
      <c r="WVD49" s="173"/>
      <c r="WVE49" s="173"/>
      <c r="WVF49" s="173"/>
      <c r="WVG49" s="173"/>
      <c r="WVH49" s="173"/>
      <c r="WVI49" s="173"/>
      <c r="WVJ49" s="173"/>
      <c r="WVK49" s="173"/>
      <c r="WVL49" s="173"/>
      <c r="WVM49" s="173"/>
      <c r="WVN49" s="173"/>
      <c r="WVO49" s="173"/>
      <c r="WVP49" s="173"/>
      <c r="WVQ49" s="173"/>
      <c r="WVR49" s="173"/>
      <c r="WVS49" s="173"/>
      <c r="WVT49" s="173"/>
      <c r="WVU49" s="173"/>
      <c r="WVV49" s="173"/>
      <c r="WVW49" s="173"/>
      <c r="WVX49" s="173"/>
      <c r="WVY49" s="173"/>
      <c r="WVZ49" s="173"/>
      <c r="WWA49" s="173"/>
      <c r="WWB49" s="173"/>
      <c r="WWC49" s="173"/>
      <c r="WWD49" s="173"/>
      <c r="WWE49" s="173"/>
      <c r="WWF49" s="173"/>
      <c r="WWG49" s="173"/>
      <c r="WWH49" s="173"/>
      <c r="WWI49" s="173"/>
      <c r="WWJ49" s="173"/>
      <c r="WWK49" s="173"/>
      <c r="WWL49" s="173"/>
      <c r="WWM49" s="173"/>
      <c r="WWN49" s="173"/>
      <c r="WWO49" s="173"/>
      <c r="WWP49" s="173"/>
      <c r="WWQ49" s="173"/>
      <c r="WWR49" s="173"/>
      <c r="WWS49" s="173"/>
      <c r="WWT49" s="173"/>
      <c r="WWU49" s="173"/>
      <c r="WWV49" s="173"/>
      <c r="WWW49" s="173"/>
      <c r="WWX49" s="173"/>
      <c r="WWY49" s="173"/>
      <c r="WWZ49" s="173"/>
      <c r="WXA49" s="173"/>
      <c r="WXB49" s="173"/>
      <c r="WXC49" s="173"/>
      <c r="WXD49" s="173"/>
      <c r="WXE49" s="173"/>
      <c r="WXF49" s="173"/>
      <c r="WXG49" s="173"/>
      <c r="WXH49" s="173"/>
      <c r="WXI49" s="173"/>
      <c r="WXJ49" s="173"/>
      <c r="WXK49" s="173"/>
      <c r="WXL49" s="173"/>
      <c r="WXM49" s="173"/>
      <c r="WXN49" s="173"/>
      <c r="WXO49" s="173"/>
      <c r="WXP49" s="173"/>
      <c r="WXQ49" s="173"/>
      <c r="WXR49" s="173"/>
      <c r="WXS49" s="173"/>
      <c r="WXT49" s="173"/>
      <c r="WXU49" s="173"/>
      <c r="WXV49" s="173"/>
      <c r="WXW49" s="173"/>
      <c r="WXX49" s="173"/>
      <c r="WXY49" s="173"/>
      <c r="WXZ49" s="173"/>
      <c r="WYA49" s="173"/>
      <c r="WYB49" s="173"/>
      <c r="WYC49" s="173"/>
      <c r="WYD49" s="173"/>
      <c r="WYE49" s="173"/>
      <c r="WYF49" s="173"/>
      <c r="WYG49" s="173"/>
      <c r="WYH49" s="173"/>
      <c r="WYI49" s="173"/>
      <c r="WYJ49" s="173"/>
      <c r="WYK49" s="173"/>
      <c r="WYL49" s="173"/>
      <c r="WYM49" s="173"/>
      <c r="WYN49" s="173"/>
      <c r="WYO49" s="173"/>
      <c r="WYP49" s="173"/>
      <c r="WYQ49" s="173"/>
      <c r="WYR49" s="173"/>
      <c r="WYS49" s="173"/>
      <c r="WYT49" s="173"/>
      <c r="WYU49" s="173"/>
      <c r="WYV49" s="173"/>
      <c r="WYW49" s="173"/>
      <c r="WYX49" s="173"/>
      <c r="WYY49" s="173"/>
      <c r="WYZ49" s="173"/>
      <c r="WZA49" s="173"/>
      <c r="WZB49" s="173"/>
      <c r="WZC49" s="173"/>
      <c r="WZD49" s="173"/>
      <c r="WZE49" s="173"/>
      <c r="WZF49" s="173"/>
      <c r="WZG49" s="173"/>
      <c r="WZH49" s="173"/>
      <c r="WZI49" s="173"/>
      <c r="WZJ49" s="173"/>
      <c r="WZK49" s="173"/>
      <c r="WZL49" s="173"/>
      <c r="WZM49" s="173"/>
      <c r="WZN49" s="173"/>
      <c r="WZO49" s="173"/>
      <c r="WZP49" s="173"/>
      <c r="WZQ49" s="173"/>
      <c r="WZR49" s="173"/>
      <c r="WZS49" s="173"/>
      <c r="WZT49" s="173"/>
      <c r="WZU49" s="173"/>
      <c r="WZV49" s="173"/>
      <c r="WZW49" s="173"/>
      <c r="WZX49" s="173"/>
      <c r="WZY49" s="173"/>
      <c r="WZZ49" s="173"/>
      <c r="XAA49" s="173"/>
      <c r="XAB49" s="173"/>
      <c r="XAC49" s="173"/>
      <c r="XAD49" s="173"/>
      <c r="XAE49" s="173"/>
      <c r="XAF49" s="173"/>
      <c r="XAG49" s="173"/>
      <c r="XAH49" s="173"/>
      <c r="XAI49" s="173"/>
      <c r="XAJ49" s="173"/>
      <c r="XAK49" s="173"/>
      <c r="XAL49" s="173"/>
      <c r="XAM49" s="173"/>
      <c r="XAN49" s="173"/>
      <c r="XAO49" s="173"/>
      <c r="XAP49" s="173"/>
      <c r="XAQ49" s="173"/>
      <c r="XAR49" s="173"/>
      <c r="XAS49" s="173"/>
      <c r="XAT49" s="173"/>
      <c r="XAU49" s="173"/>
      <c r="XAV49" s="173"/>
      <c r="XAW49" s="173"/>
      <c r="XAX49" s="173"/>
      <c r="XAY49" s="173"/>
      <c r="XAZ49" s="173"/>
      <c r="XBA49" s="173"/>
      <c r="XBB49" s="173"/>
      <c r="XBC49" s="173"/>
      <c r="XBD49" s="173"/>
      <c r="XBE49" s="173"/>
      <c r="XBF49" s="173"/>
      <c r="XBG49" s="173"/>
      <c r="XBH49" s="173"/>
      <c r="XBI49" s="173"/>
      <c r="XBJ49" s="173"/>
      <c r="XBK49" s="173"/>
      <c r="XBL49" s="173"/>
      <c r="XBM49" s="173"/>
      <c r="XBN49" s="173"/>
      <c r="XBO49" s="173"/>
      <c r="XBP49" s="173"/>
      <c r="XBQ49" s="173"/>
      <c r="XBR49" s="173"/>
      <c r="XBS49" s="173"/>
      <c r="XBT49" s="173"/>
      <c r="XBU49" s="173"/>
      <c r="XBV49" s="173"/>
      <c r="XBW49" s="173"/>
      <c r="XBX49" s="173"/>
      <c r="XBY49" s="173"/>
      <c r="XBZ49" s="173"/>
      <c r="XCA49" s="173"/>
      <c r="XCB49" s="173"/>
      <c r="XCC49" s="173"/>
      <c r="XCD49" s="173"/>
      <c r="XCE49" s="173"/>
      <c r="XCF49" s="173"/>
      <c r="XCG49" s="173"/>
      <c r="XCH49" s="173"/>
      <c r="XCI49" s="173"/>
      <c r="XCJ49" s="173"/>
      <c r="XCK49" s="173"/>
      <c r="XCL49" s="173"/>
      <c r="XCM49" s="173"/>
      <c r="XCN49" s="173"/>
      <c r="XCO49" s="173"/>
      <c r="XCP49" s="173"/>
      <c r="XCQ49" s="173"/>
      <c r="XCR49" s="173"/>
      <c r="XCS49" s="173"/>
      <c r="XCT49" s="173"/>
      <c r="XCU49" s="173"/>
      <c r="XCV49" s="173"/>
      <c r="XCW49" s="173"/>
      <c r="XCX49" s="173"/>
      <c r="XCY49" s="173"/>
      <c r="XCZ49" s="173"/>
      <c r="XDA49" s="173"/>
      <c r="XDB49" s="173"/>
      <c r="XDC49" s="173"/>
      <c r="XDD49" s="173"/>
      <c r="XDE49" s="173"/>
      <c r="XDF49" s="173"/>
      <c r="XDG49" s="173"/>
      <c r="XDH49" s="173"/>
      <c r="XDI49" s="173"/>
      <c r="XDJ49" s="173"/>
      <c r="XDK49" s="173"/>
      <c r="XDL49" s="173"/>
      <c r="XDM49" s="173"/>
      <c r="XDN49" s="173"/>
      <c r="XDO49" s="173"/>
      <c r="XDP49" s="173"/>
      <c r="XDQ49" s="173"/>
      <c r="XDR49" s="173"/>
      <c r="XDS49" s="173"/>
      <c r="XDT49" s="173"/>
      <c r="XDU49" s="173"/>
      <c r="XDV49" s="173"/>
      <c r="XDW49" s="173"/>
      <c r="XDX49" s="173"/>
      <c r="XDY49" s="173"/>
      <c r="XDZ49" s="173"/>
      <c r="XEA49" s="173"/>
      <c r="XEB49" s="173"/>
      <c r="XEC49" s="173"/>
      <c r="XED49" s="173"/>
      <c r="XEE49" s="173"/>
      <c r="XEF49" s="173"/>
      <c r="XEG49" s="173"/>
      <c r="XEH49" s="173"/>
      <c r="XEI49" s="173"/>
      <c r="XEJ49" s="173"/>
      <c r="XEK49" s="173"/>
      <c r="XEL49" s="173"/>
      <c r="XEM49" s="173"/>
      <c r="XEN49" s="173"/>
      <c r="XEO49" s="173"/>
      <c r="XEP49" s="173"/>
      <c r="XEQ49" s="173"/>
      <c r="XER49" s="173"/>
      <c r="XES49" s="173"/>
      <c r="XET49" s="173"/>
      <c r="XEU49" s="173"/>
      <c r="XEV49" s="173"/>
      <c r="XEW49" s="173"/>
      <c r="XEX49" s="173"/>
      <c r="XEY49" s="173"/>
      <c r="XEZ49" s="173"/>
      <c r="XFA49" s="173"/>
      <c r="XFB49" s="173"/>
      <c r="XFC49" s="173"/>
      <c r="XFD49" s="173"/>
    </row>
    <row r="50" spans="9984:16384">
      <c r="NSZ50" s="173"/>
      <c r="NTA50" s="173"/>
      <c r="NTB50" s="173"/>
      <c r="NTC50" s="173"/>
      <c r="NTD50" s="173"/>
      <c r="NTE50" s="173"/>
      <c r="NTF50" s="173"/>
      <c r="NTG50" s="173"/>
      <c r="NTH50" s="173"/>
      <c r="NTI50" s="173"/>
      <c r="NTJ50" s="173"/>
      <c r="NTK50" s="173"/>
      <c r="NTL50" s="173"/>
      <c r="NTM50" s="173"/>
      <c r="NTN50" s="173"/>
      <c r="NTO50" s="173"/>
      <c r="NTP50" s="173"/>
      <c r="NTQ50" s="173"/>
      <c r="NTR50" s="173"/>
      <c r="NTS50" s="173"/>
      <c r="NTT50" s="173"/>
      <c r="NTU50" s="173"/>
      <c r="NTV50" s="173"/>
      <c r="NTW50" s="173"/>
      <c r="NTX50" s="173"/>
      <c r="NTY50" s="173"/>
      <c r="NTZ50" s="173"/>
      <c r="NUA50" s="173"/>
      <c r="NUB50" s="173"/>
      <c r="NUC50" s="173"/>
      <c r="NUD50" s="173"/>
      <c r="NUE50" s="173"/>
      <c r="NUF50" s="173"/>
      <c r="NUG50" s="173"/>
      <c r="NUH50" s="173"/>
      <c r="NUI50" s="173"/>
      <c r="NUJ50" s="173"/>
      <c r="NUK50" s="173"/>
      <c r="NUL50" s="173"/>
      <c r="NUM50" s="173"/>
      <c r="NUN50" s="173"/>
      <c r="NUO50" s="173"/>
      <c r="NUP50" s="173"/>
      <c r="NUQ50" s="173"/>
      <c r="NUR50" s="173"/>
      <c r="NUS50" s="173"/>
      <c r="NUT50" s="173"/>
      <c r="NUU50" s="173"/>
      <c r="NUV50" s="173"/>
      <c r="NUW50" s="173"/>
      <c r="NUX50" s="173"/>
      <c r="NUY50" s="173"/>
      <c r="NUZ50" s="173"/>
      <c r="NVA50" s="173"/>
      <c r="NVB50" s="173"/>
      <c r="NVC50" s="173"/>
      <c r="NVD50" s="173"/>
      <c r="NVE50" s="173"/>
      <c r="NVF50" s="173"/>
      <c r="NVG50" s="173"/>
      <c r="NVH50" s="173"/>
      <c r="NVI50" s="173"/>
      <c r="NVJ50" s="173"/>
      <c r="NVK50" s="173"/>
      <c r="NVL50" s="173"/>
      <c r="NVM50" s="173"/>
      <c r="NVN50" s="173"/>
      <c r="NVO50" s="173"/>
      <c r="NVP50" s="173"/>
      <c r="NVQ50" s="173"/>
      <c r="NVR50" s="173"/>
      <c r="NVS50" s="173"/>
      <c r="NVT50" s="173"/>
      <c r="NVU50" s="173"/>
      <c r="NVV50" s="173"/>
      <c r="NVW50" s="173"/>
      <c r="NVX50" s="173"/>
      <c r="NVY50" s="173"/>
      <c r="NVZ50" s="173"/>
      <c r="NWA50" s="173"/>
      <c r="NWB50" s="173"/>
      <c r="NWC50" s="173"/>
      <c r="NWD50" s="173"/>
      <c r="NWE50" s="173"/>
      <c r="NWF50" s="173"/>
      <c r="NWG50" s="173"/>
      <c r="NWH50" s="173"/>
      <c r="NWI50" s="173"/>
      <c r="NWJ50" s="173"/>
      <c r="NWK50" s="173"/>
      <c r="NWL50" s="173"/>
      <c r="NWM50" s="173"/>
      <c r="NWN50" s="173"/>
      <c r="NWO50" s="173"/>
      <c r="NWP50" s="173"/>
      <c r="NWQ50" s="173"/>
      <c r="NWR50" s="173"/>
      <c r="NWS50" s="173"/>
      <c r="NWT50" s="173"/>
      <c r="NWU50" s="173"/>
      <c r="NWV50" s="173"/>
      <c r="NWW50" s="173"/>
      <c r="NWX50" s="173"/>
      <c r="NWY50" s="173"/>
      <c r="NWZ50" s="173"/>
      <c r="NXA50" s="173"/>
      <c r="NXB50" s="173"/>
      <c r="NXC50" s="173"/>
      <c r="NXD50" s="173"/>
      <c r="NXE50" s="173"/>
      <c r="NXF50" s="173"/>
      <c r="NXG50" s="173"/>
      <c r="NXH50" s="173"/>
      <c r="NXI50" s="173"/>
      <c r="NXJ50" s="173"/>
      <c r="NXK50" s="173"/>
      <c r="NXL50" s="173"/>
      <c r="NXM50" s="173"/>
      <c r="NXN50" s="173"/>
      <c r="NXO50" s="173"/>
      <c r="NXP50" s="173"/>
      <c r="NXQ50" s="173"/>
      <c r="NXR50" s="173"/>
      <c r="NXS50" s="173"/>
      <c r="NXT50" s="173"/>
      <c r="NXU50" s="173"/>
      <c r="NXV50" s="173"/>
      <c r="NXW50" s="173"/>
      <c r="NXX50" s="173"/>
      <c r="NXY50" s="173"/>
      <c r="NXZ50" s="173"/>
      <c r="NYA50" s="173"/>
      <c r="NYB50" s="173"/>
      <c r="NYC50" s="173"/>
      <c r="NYD50" s="173"/>
      <c r="NYE50" s="173"/>
      <c r="NYF50" s="173"/>
      <c r="NYG50" s="173"/>
      <c r="NYH50" s="173"/>
      <c r="NYI50" s="173"/>
      <c r="NYJ50" s="173"/>
      <c r="NYK50" s="173"/>
      <c r="NYL50" s="173"/>
      <c r="NYM50" s="173"/>
      <c r="NYN50" s="173"/>
      <c r="NYO50" s="173"/>
      <c r="NYP50" s="173"/>
      <c r="NYQ50" s="173"/>
      <c r="NYR50" s="173"/>
      <c r="NYS50" s="173"/>
      <c r="NYT50" s="173"/>
      <c r="NYU50" s="173"/>
      <c r="NYV50" s="173"/>
      <c r="NYW50" s="173"/>
      <c r="NYX50" s="173"/>
      <c r="NYY50" s="173"/>
      <c r="NYZ50" s="173"/>
      <c r="NZA50" s="173"/>
      <c r="NZB50" s="173"/>
      <c r="NZC50" s="173"/>
      <c r="NZD50" s="173"/>
      <c r="NZE50" s="173"/>
      <c r="NZF50" s="173"/>
      <c r="NZG50" s="173"/>
      <c r="NZH50" s="173"/>
      <c r="NZI50" s="173"/>
      <c r="NZJ50" s="173"/>
      <c r="NZK50" s="173"/>
      <c r="NZL50" s="173"/>
      <c r="NZM50" s="173"/>
      <c r="NZN50" s="173"/>
      <c r="NZO50" s="173"/>
      <c r="NZP50" s="173"/>
      <c r="NZQ50" s="173"/>
      <c r="NZR50" s="173"/>
      <c r="NZS50" s="173"/>
      <c r="NZT50" s="173"/>
      <c r="NZU50" s="173"/>
      <c r="NZV50" s="173"/>
      <c r="NZW50" s="173"/>
      <c r="NZX50" s="173"/>
      <c r="NZY50" s="173"/>
      <c r="NZZ50" s="173"/>
      <c r="OAA50" s="173"/>
      <c r="OAB50" s="173"/>
      <c r="OAC50" s="173"/>
      <c r="OAD50" s="173"/>
      <c r="OAE50" s="173"/>
      <c r="OAF50" s="173"/>
      <c r="OAG50" s="173"/>
      <c r="OAH50" s="173"/>
      <c r="OAI50" s="173"/>
      <c r="OAJ50" s="173"/>
      <c r="OAK50" s="173"/>
      <c r="OAL50" s="173"/>
      <c r="OAM50" s="173"/>
      <c r="OAN50" s="173"/>
      <c r="OAO50" s="173"/>
      <c r="OAP50" s="173"/>
      <c r="OAQ50" s="173"/>
      <c r="OAR50" s="173"/>
      <c r="OAS50" s="173"/>
      <c r="OAT50" s="173"/>
      <c r="OAU50" s="173"/>
      <c r="OAV50" s="173"/>
      <c r="OAW50" s="173"/>
      <c r="OAX50" s="173"/>
      <c r="OAY50" s="173"/>
      <c r="OAZ50" s="173"/>
      <c r="OBA50" s="173"/>
      <c r="OBB50" s="173"/>
      <c r="OBC50" s="173"/>
      <c r="OBD50" s="173"/>
      <c r="OBE50" s="173"/>
      <c r="OBF50" s="173"/>
      <c r="OBG50" s="173"/>
      <c r="OBH50" s="173"/>
      <c r="OBI50" s="173"/>
      <c r="OBJ50" s="173"/>
      <c r="OBK50" s="173"/>
      <c r="OBL50" s="173"/>
      <c r="OBM50" s="173"/>
      <c r="OBN50" s="173"/>
      <c r="OBO50" s="173"/>
      <c r="OBP50" s="173"/>
      <c r="OBQ50" s="173"/>
      <c r="OBR50" s="173"/>
      <c r="OBS50" s="173"/>
      <c r="OBT50" s="173"/>
      <c r="OBU50" s="173"/>
      <c r="OBV50" s="173"/>
      <c r="OBW50" s="173"/>
      <c r="OBX50" s="173"/>
      <c r="OBY50" s="173"/>
      <c r="OBZ50" s="173"/>
      <c r="OCA50" s="173"/>
      <c r="OCB50" s="173"/>
      <c r="OCC50" s="173"/>
      <c r="OCD50" s="173"/>
      <c r="OCE50" s="173"/>
      <c r="OCF50" s="173"/>
      <c r="OCG50" s="173"/>
      <c r="OCH50" s="173"/>
      <c r="OCI50" s="173"/>
      <c r="OCJ50" s="173"/>
      <c r="OCK50" s="173"/>
      <c r="OCL50" s="173"/>
      <c r="OCM50" s="173"/>
      <c r="OCN50" s="173"/>
      <c r="OCO50" s="173"/>
      <c r="OCP50" s="173"/>
      <c r="OCQ50" s="173"/>
      <c r="OCR50" s="173"/>
      <c r="OCS50" s="173"/>
      <c r="OCT50" s="173"/>
      <c r="OCU50" s="173"/>
      <c r="OCV50" s="173"/>
      <c r="OCW50" s="173"/>
      <c r="OCX50" s="173"/>
      <c r="OCY50" s="173"/>
      <c r="OCZ50" s="173"/>
      <c r="ODA50" s="173"/>
      <c r="ODB50" s="173"/>
      <c r="ODC50" s="173"/>
      <c r="ODD50" s="173"/>
      <c r="ODE50" s="173"/>
      <c r="ODF50" s="173"/>
      <c r="ODG50" s="173"/>
      <c r="ODH50" s="173"/>
      <c r="ODI50" s="173"/>
      <c r="ODJ50" s="173"/>
      <c r="ODK50" s="173"/>
      <c r="ODL50" s="173"/>
      <c r="ODM50" s="173"/>
      <c r="ODN50" s="173"/>
      <c r="ODO50" s="173"/>
      <c r="ODP50" s="173"/>
      <c r="ODQ50" s="173"/>
      <c r="ODR50" s="173"/>
      <c r="ODS50" s="173"/>
      <c r="ODT50" s="173"/>
      <c r="ODU50" s="173"/>
      <c r="ODV50" s="173"/>
      <c r="ODW50" s="173"/>
      <c r="ODX50" s="173"/>
      <c r="ODY50" s="173"/>
      <c r="ODZ50" s="173"/>
      <c r="OEA50" s="173"/>
      <c r="OEB50" s="173"/>
      <c r="OEC50" s="173"/>
      <c r="OED50" s="173"/>
      <c r="OEE50" s="173"/>
      <c r="OEF50" s="173"/>
      <c r="OEG50" s="173"/>
      <c r="OEH50" s="173"/>
      <c r="OEI50" s="173"/>
      <c r="OEJ50" s="173"/>
      <c r="OEK50" s="173"/>
      <c r="OEL50" s="173"/>
      <c r="OEM50" s="173"/>
      <c r="OEN50" s="173"/>
      <c r="OEO50" s="173"/>
      <c r="OEP50" s="173"/>
      <c r="OEQ50" s="173"/>
      <c r="OER50" s="173"/>
      <c r="OES50" s="173"/>
      <c r="OET50" s="173"/>
      <c r="OEU50" s="173"/>
      <c r="OEV50" s="173"/>
      <c r="OEW50" s="173"/>
      <c r="OEX50" s="173"/>
      <c r="OEY50" s="173"/>
      <c r="OEZ50" s="173"/>
      <c r="OFA50" s="173"/>
      <c r="OFB50" s="173"/>
      <c r="OFC50" s="173"/>
      <c r="OFD50" s="173"/>
      <c r="OFE50" s="173"/>
      <c r="OFF50" s="173"/>
      <c r="OFG50" s="173"/>
      <c r="OFH50" s="173"/>
      <c r="OFI50" s="173"/>
      <c r="OFJ50" s="173"/>
      <c r="OFK50" s="173"/>
      <c r="OFL50" s="173"/>
      <c r="OFM50" s="173"/>
      <c r="OFN50" s="173"/>
      <c r="OFO50" s="173"/>
      <c r="OFP50" s="173"/>
      <c r="OFQ50" s="173"/>
      <c r="OFR50" s="173"/>
      <c r="OFS50" s="173"/>
      <c r="OFT50" s="173"/>
      <c r="OFU50" s="173"/>
      <c r="OFV50" s="173"/>
      <c r="OFW50" s="173"/>
      <c r="OFX50" s="173"/>
      <c r="OFY50" s="173"/>
      <c r="OFZ50" s="173"/>
      <c r="OGA50" s="173"/>
      <c r="OGB50" s="173"/>
      <c r="OGC50" s="173"/>
      <c r="OGD50" s="173"/>
      <c r="OGE50" s="173"/>
      <c r="OGF50" s="173"/>
      <c r="OGG50" s="173"/>
      <c r="OGH50" s="173"/>
      <c r="OGI50" s="173"/>
      <c r="OGJ50" s="173"/>
      <c r="OGK50" s="173"/>
      <c r="OGL50" s="173"/>
      <c r="OGM50" s="173"/>
      <c r="OGN50" s="173"/>
      <c r="OGO50" s="173"/>
      <c r="OGP50" s="173"/>
      <c r="OGQ50" s="173"/>
      <c r="OGR50" s="173"/>
      <c r="OGS50" s="173"/>
      <c r="OGT50" s="173"/>
      <c r="OGU50" s="173"/>
      <c r="OGV50" s="173"/>
      <c r="OGW50" s="173"/>
      <c r="OGX50" s="173"/>
      <c r="OGY50" s="173"/>
      <c r="OGZ50" s="173"/>
      <c r="OHA50" s="173"/>
      <c r="OHB50" s="173"/>
      <c r="OHC50" s="173"/>
      <c r="OHD50" s="173"/>
      <c r="OHE50" s="173"/>
      <c r="OHF50" s="173"/>
      <c r="OHG50" s="173"/>
      <c r="OHH50" s="173"/>
      <c r="OHI50" s="173"/>
      <c r="OHJ50" s="173"/>
      <c r="OHK50" s="173"/>
      <c r="OHL50" s="173"/>
      <c r="OHM50" s="173"/>
      <c r="OHN50" s="173"/>
      <c r="OHO50" s="173"/>
      <c r="OHP50" s="173"/>
      <c r="OHQ50" s="173"/>
      <c r="OHR50" s="173"/>
      <c r="OHS50" s="173"/>
      <c r="OHT50" s="173"/>
      <c r="OHU50" s="173"/>
      <c r="OHV50" s="173"/>
      <c r="OHW50" s="173"/>
      <c r="OHX50" s="173"/>
      <c r="OHY50" s="173"/>
      <c r="OHZ50" s="173"/>
      <c r="OIA50" s="173"/>
      <c r="OIB50" s="173"/>
      <c r="OIC50" s="173"/>
      <c r="OID50" s="173"/>
      <c r="OIE50" s="173"/>
      <c r="OIF50" s="173"/>
      <c r="OIG50" s="173"/>
      <c r="OIH50" s="173"/>
      <c r="OII50" s="173"/>
      <c r="OIJ50" s="173"/>
      <c r="OIK50" s="173"/>
      <c r="OIL50" s="173"/>
      <c r="OIM50" s="173"/>
      <c r="OIN50" s="173"/>
      <c r="OIO50" s="173"/>
      <c r="OIP50" s="173"/>
      <c r="OIQ50" s="173"/>
      <c r="OIR50" s="173"/>
      <c r="OIS50" s="173"/>
      <c r="OIT50" s="173"/>
      <c r="OIU50" s="173"/>
      <c r="OIV50" s="173"/>
      <c r="OIW50" s="173"/>
      <c r="OIX50" s="173"/>
      <c r="OIY50" s="173"/>
      <c r="OIZ50" s="173"/>
      <c r="OJA50" s="173"/>
      <c r="OJB50" s="173"/>
      <c r="OJC50" s="173"/>
      <c r="OJD50" s="173"/>
      <c r="OJE50" s="173"/>
      <c r="OJF50" s="173"/>
      <c r="OJG50" s="173"/>
      <c r="OJH50" s="173"/>
      <c r="OJI50" s="173"/>
      <c r="OJJ50" s="173"/>
      <c r="OJK50" s="173"/>
      <c r="OJL50" s="173"/>
      <c r="OJM50" s="173"/>
      <c r="OJN50" s="173"/>
      <c r="OJO50" s="173"/>
      <c r="OJP50" s="173"/>
      <c r="OJQ50" s="173"/>
      <c r="OJR50" s="173"/>
      <c r="OJS50" s="173"/>
      <c r="OJT50" s="173"/>
      <c r="OJU50" s="173"/>
      <c r="OJV50" s="173"/>
      <c r="OJW50" s="173"/>
      <c r="OJX50" s="173"/>
      <c r="OJY50" s="173"/>
      <c r="OJZ50" s="173"/>
      <c r="OKA50" s="173"/>
      <c r="OKB50" s="173"/>
      <c r="OKC50" s="173"/>
      <c r="OKD50" s="173"/>
      <c r="OKE50" s="173"/>
      <c r="OKF50" s="173"/>
      <c r="OKG50" s="173"/>
      <c r="OKH50" s="173"/>
      <c r="OKI50" s="173"/>
      <c r="OKJ50" s="173"/>
      <c r="OKK50" s="173"/>
      <c r="OKL50" s="173"/>
      <c r="OKM50" s="173"/>
      <c r="OKN50" s="173"/>
      <c r="OKO50" s="173"/>
      <c r="OKP50" s="173"/>
      <c r="OKQ50" s="173"/>
      <c r="OKR50" s="173"/>
      <c r="OKS50" s="173"/>
      <c r="OKT50" s="173"/>
      <c r="OKU50" s="173"/>
      <c r="OKV50" s="173"/>
      <c r="OKW50" s="173"/>
      <c r="OKX50" s="173"/>
      <c r="OKY50" s="173"/>
      <c r="OKZ50" s="173"/>
      <c r="OLA50" s="173"/>
      <c r="OLB50" s="173"/>
      <c r="OLC50" s="173"/>
      <c r="OLD50" s="173"/>
      <c r="OLE50" s="173"/>
      <c r="OLF50" s="173"/>
      <c r="OLG50" s="173"/>
      <c r="OLH50" s="173"/>
      <c r="OLI50" s="173"/>
      <c r="OLJ50" s="173"/>
      <c r="OLK50" s="173"/>
      <c r="OLL50" s="173"/>
      <c r="OLM50" s="173"/>
      <c r="OLN50" s="173"/>
      <c r="OLO50" s="173"/>
      <c r="OLP50" s="173"/>
      <c r="OLQ50" s="173"/>
      <c r="OLR50" s="173"/>
      <c r="OLS50" s="173"/>
      <c r="OLT50" s="173"/>
      <c r="OLU50" s="173"/>
      <c r="OLV50" s="173"/>
      <c r="OLW50" s="173"/>
      <c r="OLX50" s="173"/>
      <c r="OLY50" s="173"/>
      <c r="OLZ50" s="173"/>
      <c r="OMA50" s="173"/>
      <c r="OMB50" s="173"/>
      <c r="OMC50" s="173"/>
      <c r="OMD50" s="173"/>
      <c r="OME50" s="173"/>
      <c r="OMF50" s="173"/>
      <c r="OMG50" s="173"/>
      <c r="OMH50" s="173"/>
      <c r="OMI50" s="173"/>
      <c r="OMJ50" s="173"/>
      <c r="OMK50" s="173"/>
      <c r="OML50" s="173"/>
      <c r="OMM50" s="173"/>
      <c r="OMN50" s="173"/>
      <c r="OMO50" s="173"/>
      <c r="OMP50" s="173"/>
      <c r="OMQ50" s="173"/>
      <c r="OMR50" s="173"/>
      <c r="OMS50" s="173"/>
      <c r="OMT50" s="173"/>
      <c r="OMU50" s="173"/>
      <c r="OMV50" s="173"/>
      <c r="OMW50" s="173"/>
      <c r="OMX50" s="173"/>
      <c r="OMY50" s="173"/>
      <c r="OMZ50" s="173"/>
      <c r="ONA50" s="173"/>
      <c r="ONB50" s="173"/>
      <c r="ONC50" s="173"/>
      <c r="OND50" s="173"/>
      <c r="ONE50" s="173"/>
      <c r="ONF50" s="173"/>
      <c r="ONG50" s="173"/>
      <c r="ONH50" s="173"/>
      <c r="ONI50" s="173"/>
      <c r="ONJ50" s="173"/>
      <c r="ONK50" s="173"/>
      <c r="ONL50" s="173"/>
      <c r="ONM50" s="173"/>
      <c r="ONN50" s="173"/>
      <c r="ONO50" s="173"/>
      <c r="ONP50" s="173"/>
      <c r="ONQ50" s="173"/>
      <c r="ONR50" s="173"/>
      <c r="ONS50" s="173"/>
      <c r="ONT50" s="173"/>
      <c r="ONU50" s="173"/>
      <c r="ONV50" s="173"/>
      <c r="ONW50" s="173"/>
      <c r="ONX50" s="173"/>
      <c r="ONY50" s="173"/>
      <c r="ONZ50" s="173"/>
      <c r="OOA50" s="173"/>
      <c r="OOB50" s="173"/>
      <c r="OOC50" s="173"/>
      <c r="OOD50" s="173"/>
      <c r="OOE50" s="173"/>
      <c r="OOF50" s="173"/>
      <c r="OOG50" s="173"/>
      <c r="OOH50" s="173"/>
      <c r="OOI50" s="173"/>
      <c r="OOJ50" s="173"/>
      <c r="OOK50" s="173"/>
      <c r="OOL50" s="173"/>
      <c r="OOM50" s="173"/>
      <c r="OON50" s="173"/>
      <c r="OOO50" s="173"/>
      <c r="OOP50" s="173"/>
      <c r="OOQ50" s="173"/>
      <c r="OOR50" s="173"/>
      <c r="OOS50" s="173"/>
      <c r="OOT50" s="173"/>
      <c r="OOU50" s="173"/>
      <c r="OOV50" s="173"/>
      <c r="OOW50" s="173"/>
      <c r="OOX50" s="173"/>
      <c r="OOY50" s="173"/>
      <c r="OOZ50" s="173"/>
      <c r="OPA50" s="173"/>
      <c r="OPB50" s="173"/>
      <c r="OPC50" s="173"/>
      <c r="OPD50" s="173"/>
      <c r="OPE50" s="173"/>
      <c r="OPF50" s="173"/>
      <c r="OPG50" s="173"/>
      <c r="OPH50" s="173"/>
      <c r="OPI50" s="173"/>
      <c r="OPJ50" s="173"/>
      <c r="OPK50" s="173"/>
      <c r="OPL50" s="173"/>
      <c r="OPM50" s="173"/>
      <c r="OPN50" s="173"/>
      <c r="OPO50" s="173"/>
      <c r="OPP50" s="173"/>
      <c r="OPQ50" s="173"/>
      <c r="OPR50" s="173"/>
      <c r="OPS50" s="173"/>
      <c r="OPT50" s="173"/>
      <c r="OPU50" s="173"/>
      <c r="OPV50" s="173"/>
      <c r="OPW50" s="173"/>
      <c r="OPX50" s="173"/>
      <c r="OPY50" s="173"/>
      <c r="OPZ50" s="173"/>
      <c r="OQA50" s="173"/>
      <c r="OQB50" s="173"/>
      <c r="OQC50" s="173"/>
      <c r="OQD50" s="173"/>
      <c r="OQE50" s="173"/>
      <c r="OQF50" s="173"/>
      <c r="OQG50" s="173"/>
      <c r="OQH50" s="173"/>
      <c r="OQI50" s="173"/>
      <c r="OQJ50" s="173"/>
      <c r="OQK50" s="173"/>
      <c r="OQL50" s="173"/>
      <c r="OQM50" s="173"/>
      <c r="OQN50" s="173"/>
      <c r="OQO50" s="173"/>
      <c r="OQP50" s="173"/>
      <c r="OQQ50" s="173"/>
      <c r="OQR50" s="173"/>
      <c r="OQS50" s="173"/>
      <c r="OQT50" s="173"/>
      <c r="OQU50" s="173"/>
      <c r="OQV50" s="173"/>
      <c r="OQW50" s="173"/>
      <c r="OQX50" s="173"/>
      <c r="OQY50" s="173"/>
      <c r="OQZ50" s="173"/>
      <c r="ORA50" s="173"/>
      <c r="ORB50" s="173"/>
      <c r="ORC50" s="173"/>
      <c r="ORD50" s="173"/>
      <c r="ORE50" s="173"/>
      <c r="ORF50" s="173"/>
      <c r="ORG50" s="173"/>
      <c r="ORH50" s="173"/>
      <c r="ORI50" s="173"/>
      <c r="ORJ50" s="173"/>
      <c r="ORK50" s="173"/>
      <c r="ORL50" s="173"/>
      <c r="ORM50" s="173"/>
      <c r="ORN50" s="173"/>
      <c r="ORO50" s="173"/>
      <c r="ORP50" s="173"/>
      <c r="ORQ50" s="173"/>
      <c r="ORR50" s="173"/>
      <c r="ORS50" s="173"/>
      <c r="ORT50" s="173"/>
      <c r="ORU50" s="173"/>
      <c r="ORV50" s="173"/>
      <c r="ORW50" s="173"/>
      <c r="ORX50" s="173"/>
      <c r="ORY50" s="173"/>
      <c r="ORZ50" s="173"/>
      <c r="OSA50" s="173"/>
      <c r="OSB50" s="173"/>
      <c r="OSC50" s="173"/>
      <c r="OSD50" s="173"/>
      <c r="OSE50" s="173"/>
      <c r="OSF50" s="173"/>
      <c r="OSG50" s="173"/>
      <c r="OSH50" s="173"/>
      <c r="OSI50" s="173"/>
      <c r="OSJ50" s="173"/>
      <c r="OSK50" s="173"/>
      <c r="OSL50" s="173"/>
      <c r="OSM50" s="173"/>
      <c r="OSN50" s="173"/>
      <c r="OSO50" s="173"/>
      <c r="OSP50" s="173"/>
      <c r="OSQ50" s="173"/>
      <c r="OSR50" s="173"/>
      <c r="OSS50" s="173"/>
      <c r="OST50" s="173"/>
      <c r="OSU50" s="173"/>
      <c r="OSV50" s="173"/>
      <c r="OSW50" s="173"/>
      <c r="OSX50" s="173"/>
      <c r="OSY50" s="173"/>
      <c r="OSZ50" s="173"/>
      <c r="OTA50" s="173"/>
      <c r="OTB50" s="173"/>
      <c r="OTC50" s="173"/>
      <c r="OTD50" s="173"/>
      <c r="OTE50" s="173"/>
      <c r="OTF50" s="173"/>
      <c r="OTG50" s="173"/>
      <c r="OTH50" s="173"/>
      <c r="OTI50" s="173"/>
      <c r="OTJ50" s="173"/>
      <c r="OTK50" s="173"/>
      <c r="OTL50" s="173"/>
      <c r="OTM50" s="173"/>
      <c r="OTN50" s="173"/>
      <c r="OTO50" s="173"/>
      <c r="OTP50" s="173"/>
      <c r="OTQ50" s="173"/>
      <c r="OTR50" s="173"/>
      <c r="OTS50" s="173"/>
      <c r="OTT50" s="173"/>
      <c r="OTU50" s="173"/>
      <c r="OTV50" s="173"/>
      <c r="OTW50" s="173"/>
      <c r="OTX50" s="173"/>
      <c r="OTY50" s="173"/>
      <c r="OTZ50" s="173"/>
      <c r="OUA50" s="173"/>
      <c r="OUB50" s="173"/>
      <c r="OUC50" s="173"/>
      <c r="OUD50" s="173"/>
      <c r="OUE50" s="173"/>
      <c r="OUF50" s="173"/>
      <c r="OUG50" s="173"/>
      <c r="OUH50" s="173"/>
      <c r="OUI50" s="173"/>
      <c r="OUJ50" s="173"/>
      <c r="OUK50" s="173"/>
      <c r="OUL50" s="173"/>
      <c r="OUM50" s="173"/>
      <c r="OUN50" s="173"/>
      <c r="OUO50" s="173"/>
      <c r="OUP50" s="173"/>
      <c r="OUQ50" s="173"/>
      <c r="OUR50" s="173"/>
      <c r="OUS50" s="173"/>
      <c r="OUT50" s="173"/>
      <c r="OUU50" s="173"/>
      <c r="OUV50" s="173"/>
      <c r="OUW50" s="173"/>
      <c r="OUX50" s="173"/>
      <c r="OUY50" s="173"/>
      <c r="OUZ50" s="173"/>
      <c r="OVA50" s="173"/>
      <c r="OVB50" s="173"/>
      <c r="OVC50" s="173"/>
      <c r="OVD50" s="173"/>
      <c r="OVE50" s="173"/>
      <c r="OVF50" s="173"/>
      <c r="OVG50" s="173"/>
      <c r="OVH50" s="173"/>
      <c r="OVI50" s="173"/>
      <c r="OVJ50" s="173"/>
      <c r="OVK50" s="173"/>
      <c r="OVL50" s="173"/>
      <c r="OVM50" s="173"/>
      <c r="OVN50" s="173"/>
      <c r="OVO50" s="173"/>
      <c r="OVP50" s="173"/>
      <c r="OVQ50" s="173"/>
      <c r="OVR50" s="173"/>
      <c r="OVS50" s="173"/>
      <c r="OVT50" s="173"/>
      <c r="OVU50" s="173"/>
      <c r="OVV50" s="173"/>
      <c r="OVW50" s="173"/>
      <c r="OVX50" s="173"/>
      <c r="OVY50" s="173"/>
      <c r="OVZ50" s="173"/>
      <c r="OWA50" s="173"/>
      <c r="OWB50" s="173"/>
      <c r="OWC50" s="173"/>
      <c r="OWD50" s="173"/>
      <c r="OWE50" s="173"/>
      <c r="OWF50" s="173"/>
      <c r="OWG50" s="173"/>
      <c r="OWH50" s="173"/>
      <c r="OWI50" s="173"/>
      <c r="OWJ50" s="173"/>
      <c r="OWK50" s="173"/>
      <c r="OWL50" s="173"/>
      <c r="OWM50" s="173"/>
      <c r="OWN50" s="173"/>
      <c r="OWO50" s="173"/>
      <c r="OWP50" s="173"/>
      <c r="OWQ50" s="173"/>
      <c r="OWR50" s="173"/>
      <c r="OWS50" s="173"/>
      <c r="OWT50" s="173"/>
      <c r="OWU50" s="173"/>
      <c r="OWV50" s="173"/>
      <c r="OWW50" s="173"/>
      <c r="OWX50" s="173"/>
      <c r="OWY50" s="173"/>
      <c r="OWZ50" s="173"/>
      <c r="OXA50" s="173"/>
      <c r="OXB50" s="173"/>
      <c r="OXC50" s="173"/>
      <c r="OXD50" s="173"/>
      <c r="OXE50" s="173"/>
      <c r="OXF50" s="173"/>
      <c r="OXG50" s="173"/>
      <c r="OXH50" s="173"/>
      <c r="OXI50" s="173"/>
      <c r="OXJ50" s="173"/>
      <c r="OXK50" s="173"/>
      <c r="OXL50" s="173"/>
      <c r="OXM50" s="173"/>
      <c r="OXN50" s="173"/>
      <c r="OXO50" s="173"/>
      <c r="OXP50" s="173"/>
      <c r="OXQ50" s="173"/>
      <c r="OXR50" s="173"/>
      <c r="OXS50" s="173"/>
      <c r="OXT50" s="173"/>
      <c r="OXU50" s="173"/>
      <c r="OXV50" s="173"/>
      <c r="OXW50" s="173"/>
      <c r="OXX50" s="173"/>
      <c r="OXY50" s="173"/>
      <c r="OXZ50" s="173"/>
      <c r="OYA50" s="173"/>
      <c r="OYB50" s="173"/>
      <c r="OYC50" s="173"/>
      <c r="OYD50" s="173"/>
      <c r="OYE50" s="173"/>
      <c r="OYF50" s="173"/>
      <c r="OYG50" s="173"/>
      <c r="OYH50" s="173"/>
      <c r="OYI50" s="173"/>
      <c r="OYJ50" s="173"/>
      <c r="OYK50" s="173"/>
      <c r="OYL50" s="173"/>
      <c r="OYM50" s="173"/>
      <c r="OYN50" s="173"/>
      <c r="OYO50" s="173"/>
      <c r="OYP50" s="173"/>
      <c r="OYQ50" s="173"/>
      <c r="OYR50" s="173"/>
      <c r="OYS50" s="173"/>
      <c r="OYT50" s="173"/>
      <c r="OYU50" s="173"/>
      <c r="OYV50" s="173"/>
      <c r="OYW50" s="173"/>
      <c r="OYX50" s="173"/>
      <c r="OYY50" s="173"/>
      <c r="OYZ50" s="173"/>
      <c r="OZA50" s="173"/>
      <c r="OZB50" s="173"/>
      <c r="OZC50" s="173"/>
      <c r="OZD50" s="173"/>
      <c r="OZE50" s="173"/>
      <c r="OZF50" s="173"/>
      <c r="OZG50" s="173"/>
      <c r="OZH50" s="173"/>
      <c r="OZI50" s="173"/>
      <c r="OZJ50" s="173"/>
      <c r="OZK50" s="173"/>
      <c r="OZL50" s="173"/>
      <c r="OZM50" s="173"/>
      <c r="OZN50" s="173"/>
      <c r="OZO50" s="173"/>
      <c r="OZP50" s="173"/>
      <c r="OZQ50" s="173"/>
      <c r="OZR50" s="173"/>
      <c r="OZS50" s="173"/>
      <c r="OZT50" s="173"/>
      <c r="OZU50" s="173"/>
      <c r="OZV50" s="173"/>
      <c r="OZW50" s="173"/>
      <c r="OZX50" s="173"/>
      <c r="OZY50" s="173"/>
      <c r="OZZ50" s="173"/>
      <c r="PAA50" s="173"/>
      <c r="PAB50" s="173"/>
      <c r="PAC50" s="173"/>
      <c r="PAD50" s="173"/>
      <c r="PAE50" s="173"/>
      <c r="PAF50" s="173"/>
      <c r="PAG50" s="173"/>
      <c r="PAH50" s="173"/>
      <c r="PAI50" s="173"/>
      <c r="PAJ50" s="173"/>
      <c r="PAK50" s="173"/>
      <c r="PAL50" s="173"/>
      <c r="PAM50" s="173"/>
      <c r="PAN50" s="173"/>
      <c r="PAO50" s="173"/>
      <c r="PAP50" s="173"/>
      <c r="PAQ50" s="173"/>
      <c r="PAR50" s="173"/>
      <c r="PAS50" s="173"/>
      <c r="PAT50" s="173"/>
      <c r="PAU50" s="173"/>
      <c r="PAV50" s="173"/>
      <c r="PAW50" s="173"/>
      <c r="PAX50" s="173"/>
      <c r="PAY50" s="173"/>
      <c r="PAZ50" s="173"/>
      <c r="PBA50" s="173"/>
      <c r="PBB50" s="173"/>
      <c r="PBC50" s="173"/>
      <c r="PBD50" s="173"/>
      <c r="PBE50" s="173"/>
      <c r="PBF50" s="173"/>
      <c r="PBG50" s="173"/>
      <c r="PBH50" s="173"/>
      <c r="PBI50" s="173"/>
      <c r="PBJ50" s="173"/>
      <c r="PBK50" s="173"/>
      <c r="PBL50" s="173"/>
      <c r="PBM50" s="173"/>
      <c r="PBN50" s="173"/>
      <c r="PBO50" s="173"/>
      <c r="PBP50" s="173"/>
      <c r="PBQ50" s="173"/>
      <c r="PBR50" s="173"/>
      <c r="PBS50" s="173"/>
      <c r="PBT50" s="173"/>
      <c r="PBU50" s="173"/>
      <c r="PBV50" s="173"/>
      <c r="PBW50" s="173"/>
      <c r="PBX50" s="173"/>
      <c r="PBY50" s="173"/>
      <c r="PBZ50" s="173"/>
      <c r="PCA50" s="173"/>
      <c r="PCB50" s="173"/>
      <c r="PCC50" s="173"/>
      <c r="PCD50" s="173"/>
      <c r="PCE50" s="173"/>
      <c r="PCF50" s="173"/>
      <c r="PCG50" s="173"/>
      <c r="PCH50" s="173"/>
      <c r="PCI50" s="173"/>
      <c r="PCJ50" s="173"/>
      <c r="PCK50" s="173"/>
      <c r="PCL50" s="173"/>
      <c r="PCM50" s="173"/>
      <c r="PCN50" s="173"/>
      <c r="PCO50" s="173"/>
      <c r="PCP50" s="173"/>
      <c r="PCQ50" s="173"/>
      <c r="PCR50" s="173"/>
      <c r="PCS50" s="173"/>
      <c r="PCT50" s="173"/>
      <c r="PCU50" s="173"/>
      <c r="PCV50" s="173"/>
      <c r="PCW50" s="173"/>
      <c r="PCX50" s="173"/>
      <c r="PCY50" s="173"/>
      <c r="PCZ50" s="173"/>
      <c r="PDA50" s="173"/>
      <c r="PDB50" s="173"/>
      <c r="PDC50" s="173"/>
      <c r="PDD50" s="173"/>
      <c r="PDE50" s="173"/>
      <c r="PDF50" s="173"/>
      <c r="PDG50" s="173"/>
      <c r="PDH50" s="173"/>
      <c r="PDI50" s="173"/>
      <c r="PDJ50" s="173"/>
      <c r="PDK50" s="173"/>
      <c r="PDL50" s="173"/>
      <c r="PDM50" s="173"/>
      <c r="PDN50" s="173"/>
      <c r="PDO50" s="173"/>
      <c r="PDP50" s="173"/>
      <c r="PDQ50" s="173"/>
      <c r="PDR50" s="173"/>
      <c r="PDS50" s="173"/>
      <c r="PDT50" s="173"/>
      <c r="PDU50" s="173"/>
      <c r="PDV50" s="173"/>
      <c r="PDW50" s="173"/>
      <c r="PDX50" s="173"/>
      <c r="PDY50" s="173"/>
      <c r="PDZ50" s="173"/>
      <c r="PEA50" s="173"/>
      <c r="PEB50" s="173"/>
      <c r="PEC50" s="173"/>
      <c r="PED50" s="173"/>
      <c r="PEE50" s="173"/>
      <c r="PEF50" s="173"/>
      <c r="PEG50" s="173"/>
      <c r="PEH50" s="173"/>
      <c r="PEI50" s="173"/>
      <c r="PEJ50" s="173"/>
      <c r="PEK50" s="173"/>
      <c r="PEL50" s="173"/>
      <c r="PEM50" s="173"/>
      <c r="PEN50" s="173"/>
      <c r="PEO50" s="173"/>
      <c r="PEP50" s="173"/>
      <c r="PEQ50" s="173"/>
      <c r="PER50" s="173"/>
      <c r="PES50" s="173"/>
      <c r="PET50" s="173"/>
      <c r="PEU50" s="173"/>
      <c r="PEV50" s="173"/>
      <c r="PEW50" s="173"/>
      <c r="PEX50" s="173"/>
      <c r="PEY50" s="173"/>
      <c r="PEZ50" s="173"/>
      <c r="PFA50" s="173"/>
      <c r="PFB50" s="173"/>
      <c r="PFC50" s="173"/>
      <c r="PFD50" s="173"/>
      <c r="PFE50" s="173"/>
      <c r="PFF50" s="173"/>
      <c r="PFG50" s="173"/>
      <c r="PFH50" s="173"/>
      <c r="PFI50" s="173"/>
      <c r="PFJ50" s="173"/>
      <c r="PFK50" s="173"/>
      <c r="PFL50" s="173"/>
      <c r="PFM50" s="173"/>
      <c r="PFN50" s="173"/>
      <c r="PFO50" s="173"/>
      <c r="PFP50" s="173"/>
      <c r="PFQ50" s="173"/>
      <c r="PFR50" s="173"/>
      <c r="PFS50" s="173"/>
      <c r="PFT50" s="173"/>
      <c r="PFU50" s="173"/>
      <c r="PFV50" s="173"/>
      <c r="PFW50" s="173"/>
      <c r="PFX50" s="173"/>
      <c r="PFY50" s="173"/>
      <c r="PFZ50" s="173"/>
      <c r="PGA50" s="173"/>
      <c r="PGB50" s="173"/>
      <c r="PGC50" s="173"/>
      <c r="PGD50" s="173"/>
      <c r="PGE50" s="173"/>
      <c r="PGF50" s="173"/>
      <c r="PGG50" s="173"/>
      <c r="PGH50" s="173"/>
      <c r="PGI50" s="173"/>
      <c r="PGJ50" s="173"/>
      <c r="PGK50" s="173"/>
      <c r="PGL50" s="173"/>
      <c r="PGM50" s="173"/>
      <c r="PGN50" s="173"/>
      <c r="PGO50" s="173"/>
      <c r="PGP50" s="173"/>
      <c r="PGQ50" s="173"/>
      <c r="PGR50" s="173"/>
      <c r="PGS50" s="173"/>
      <c r="PGT50" s="173"/>
      <c r="PGU50" s="173"/>
      <c r="PGV50" s="173"/>
      <c r="PGW50" s="173"/>
      <c r="PGX50" s="173"/>
      <c r="PGY50" s="173"/>
      <c r="PGZ50" s="173"/>
      <c r="PHA50" s="173"/>
      <c r="PHB50" s="173"/>
      <c r="PHC50" s="173"/>
      <c r="PHD50" s="173"/>
      <c r="PHE50" s="173"/>
      <c r="PHF50" s="173"/>
      <c r="PHG50" s="173"/>
      <c r="PHH50" s="173"/>
      <c r="PHI50" s="173"/>
      <c r="PHJ50" s="173"/>
      <c r="PHK50" s="173"/>
      <c r="PHL50" s="173"/>
      <c r="PHM50" s="173"/>
      <c r="PHN50" s="173"/>
      <c r="PHO50" s="173"/>
      <c r="PHP50" s="173"/>
      <c r="PHQ50" s="173"/>
      <c r="PHR50" s="173"/>
      <c r="PHS50" s="173"/>
      <c r="PHT50" s="173"/>
      <c r="PHU50" s="173"/>
      <c r="PHV50" s="173"/>
      <c r="PHW50" s="173"/>
      <c r="PHX50" s="173"/>
      <c r="PHY50" s="173"/>
      <c r="PHZ50" s="173"/>
      <c r="PIA50" s="173"/>
      <c r="PIB50" s="173"/>
      <c r="PIC50" s="173"/>
      <c r="PID50" s="173"/>
      <c r="PIE50" s="173"/>
      <c r="PIF50" s="173"/>
      <c r="PIG50" s="173"/>
      <c r="PIH50" s="173"/>
      <c r="PII50" s="173"/>
      <c r="PIJ50" s="173"/>
      <c r="PIK50" s="173"/>
      <c r="PIL50" s="173"/>
      <c r="PIM50" s="173"/>
      <c r="PIN50" s="173"/>
      <c r="PIO50" s="173"/>
      <c r="PIP50" s="173"/>
      <c r="PIQ50" s="173"/>
      <c r="PIR50" s="173"/>
      <c r="PIS50" s="173"/>
      <c r="PIT50" s="173"/>
      <c r="PIU50" s="173"/>
      <c r="PIV50" s="173"/>
      <c r="PIW50" s="173"/>
      <c r="PIX50" s="173"/>
      <c r="PIY50" s="173"/>
      <c r="PIZ50" s="173"/>
      <c r="PJA50" s="173"/>
      <c r="PJB50" s="173"/>
      <c r="PJC50" s="173"/>
      <c r="PJD50" s="173"/>
      <c r="PJE50" s="173"/>
      <c r="PJF50" s="173"/>
      <c r="PJG50" s="173"/>
      <c r="PJH50" s="173"/>
      <c r="PJI50" s="173"/>
      <c r="PJJ50" s="173"/>
      <c r="PJK50" s="173"/>
      <c r="PJL50" s="173"/>
      <c r="PJM50" s="173"/>
      <c r="PJN50" s="173"/>
      <c r="PJO50" s="173"/>
      <c r="PJP50" s="173"/>
      <c r="PJQ50" s="173"/>
      <c r="PJR50" s="173"/>
      <c r="PJS50" s="173"/>
      <c r="PJT50" s="173"/>
      <c r="PJU50" s="173"/>
      <c r="PJV50" s="173"/>
      <c r="PJW50" s="173"/>
      <c r="PJX50" s="173"/>
      <c r="PJY50" s="173"/>
      <c r="PJZ50" s="173"/>
      <c r="PKA50" s="173"/>
      <c r="PKB50" s="173"/>
      <c r="PKC50" s="173"/>
      <c r="PKD50" s="173"/>
      <c r="PKE50" s="173"/>
      <c r="PKF50" s="173"/>
      <c r="PKG50" s="173"/>
      <c r="PKH50" s="173"/>
      <c r="PKI50" s="173"/>
      <c r="PKJ50" s="173"/>
      <c r="PKK50" s="173"/>
      <c r="PKL50" s="173"/>
      <c r="PKM50" s="173"/>
      <c r="PKN50" s="173"/>
      <c r="PKO50" s="173"/>
      <c r="PKP50" s="173"/>
      <c r="PKQ50" s="173"/>
      <c r="PKR50" s="173"/>
      <c r="PKS50" s="173"/>
      <c r="PKT50" s="173"/>
      <c r="PKU50" s="173"/>
      <c r="PKV50" s="173"/>
      <c r="PKW50" s="173"/>
      <c r="PKX50" s="173"/>
      <c r="PKY50" s="173"/>
      <c r="PKZ50" s="173"/>
      <c r="PLA50" s="173"/>
      <c r="PLB50" s="173"/>
      <c r="PLC50" s="173"/>
      <c r="PLD50" s="173"/>
      <c r="PLE50" s="173"/>
      <c r="PLF50" s="173"/>
      <c r="PLG50" s="173"/>
      <c r="PLH50" s="173"/>
      <c r="PLI50" s="173"/>
      <c r="PLJ50" s="173"/>
      <c r="PLK50" s="173"/>
      <c r="PLL50" s="173"/>
      <c r="PLM50" s="173"/>
      <c r="PLN50" s="173"/>
      <c r="PLO50" s="173"/>
      <c r="PLP50" s="173"/>
      <c r="PLQ50" s="173"/>
      <c r="PLR50" s="173"/>
      <c r="PLS50" s="173"/>
      <c r="PLT50" s="173"/>
      <c r="PLU50" s="173"/>
      <c r="PLV50" s="173"/>
      <c r="PLW50" s="173"/>
      <c r="PLX50" s="173"/>
      <c r="PLY50" s="173"/>
      <c r="PLZ50" s="173"/>
      <c r="PMA50" s="173"/>
      <c r="PMB50" s="173"/>
      <c r="PMC50" s="173"/>
      <c r="PMD50" s="173"/>
      <c r="PME50" s="173"/>
      <c r="PMF50" s="173"/>
      <c r="PMG50" s="173"/>
      <c r="PMH50" s="173"/>
      <c r="PMI50" s="173"/>
      <c r="PMJ50" s="173"/>
      <c r="PMK50" s="173"/>
      <c r="PML50" s="173"/>
      <c r="PMM50" s="173"/>
      <c r="PMN50" s="173"/>
      <c r="PMO50" s="173"/>
      <c r="PMP50" s="173"/>
      <c r="PMQ50" s="173"/>
      <c r="PMR50" s="173"/>
      <c r="PMS50" s="173"/>
      <c r="PMT50" s="173"/>
      <c r="PMU50" s="173"/>
      <c r="PMV50" s="173"/>
      <c r="PMW50" s="173"/>
      <c r="PMX50" s="173"/>
      <c r="PMY50" s="173"/>
      <c r="PMZ50" s="173"/>
      <c r="PNA50" s="173"/>
      <c r="PNB50" s="173"/>
      <c r="PNC50" s="173"/>
      <c r="PND50" s="173"/>
      <c r="PNE50" s="173"/>
      <c r="PNF50" s="173"/>
      <c r="PNG50" s="173"/>
      <c r="PNH50" s="173"/>
      <c r="PNI50" s="173"/>
      <c r="PNJ50" s="173"/>
      <c r="PNK50" s="173"/>
      <c r="PNL50" s="173"/>
      <c r="PNM50" s="173"/>
      <c r="PNN50" s="173"/>
      <c r="PNO50" s="173"/>
      <c r="PNP50" s="173"/>
      <c r="PNQ50" s="173"/>
      <c r="PNR50" s="173"/>
      <c r="PNS50" s="173"/>
      <c r="PNT50" s="173"/>
      <c r="PNU50" s="173"/>
      <c r="PNV50" s="173"/>
      <c r="PNW50" s="173"/>
      <c r="PNX50" s="173"/>
      <c r="PNY50" s="173"/>
      <c r="PNZ50" s="173"/>
      <c r="POA50" s="173"/>
      <c r="POB50" s="173"/>
      <c r="POC50" s="173"/>
      <c r="POD50" s="173"/>
      <c r="POE50" s="173"/>
      <c r="POF50" s="173"/>
      <c r="POG50" s="173"/>
      <c r="POH50" s="173"/>
      <c r="POI50" s="173"/>
      <c r="POJ50" s="173"/>
      <c r="POK50" s="173"/>
      <c r="POL50" s="173"/>
      <c r="POM50" s="173"/>
      <c r="PON50" s="173"/>
      <c r="POO50" s="173"/>
      <c r="POP50" s="173"/>
      <c r="POQ50" s="173"/>
      <c r="POR50" s="173"/>
      <c r="POS50" s="173"/>
      <c r="POT50" s="173"/>
      <c r="POU50" s="173"/>
      <c r="POV50" s="173"/>
      <c r="POW50" s="173"/>
      <c r="POX50" s="173"/>
      <c r="POY50" s="173"/>
      <c r="POZ50" s="173"/>
      <c r="PPA50" s="173"/>
      <c r="PPB50" s="173"/>
      <c r="PPC50" s="173"/>
      <c r="PPD50" s="173"/>
      <c r="PPE50" s="173"/>
      <c r="PPF50" s="173"/>
      <c r="PPG50" s="173"/>
      <c r="PPH50" s="173"/>
      <c r="PPI50" s="173"/>
      <c r="PPJ50" s="173"/>
      <c r="PPK50" s="173"/>
      <c r="PPL50" s="173"/>
      <c r="PPM50" s="173"/>
      <c r="PPN50" s="173"/>
      <c r="PPO50" s="173"/>
      <c r="PPP50" s="173"/>
      <c r="PPQ50" s="173"/>
      <c r="PPR50" s="173"/>
      <c r="PPS50" s="173"/>
      <c r="PPT50" s="173"/>
      <c r="PPU50" s="173"/>
      <c r="PPV50" s="173"/>
      <c r="PPW50" s="173"/>
      <c r="PPX50" s="173"/>
      <c r="PPY50" s="173"/>
      <c r="PPZ50" s="173"/>
      <c r="PQA50" s="173"/>
      <c r="PQB50" s="173"/>
      <c r="PQC50" s="173"/>
      <c r="PQD50" s="173"/>
      <c r="PQE50" s="173"/>
      <c r="PQF50" s="173"/>
      <c r="PQG50" s="173"/>
      <c r="PQH50" s="173"/>
      <c r="PQI50" s="173"/>
      <c r="PQJ50" s="173"/>
      <c r="PQK50" s="173"/>
      <c r="PQL50" s="173"/>
      <c r="PQM50" s="173"/>
      <c r="PQN50" s="173"/>
      <c r="PQO50" s="173"/>
      <c r="PQP50" s="173"/>
      <c r="PQQ50" s="173"/>
      <c r="PQR50" s="173"/>
      <c r="PQS50" s="173"/>
      <c r="PQT50" s="173"/>
      <c r="PQU50" s="173"/>
      <c r="PQV50" s="173"/>
      <c r="PQW50" s="173"/>
      <c r="PQX50" s="173"/>
      <c r="PQY50" s="173"/>
      <c r="PQZ50" s="173"/>
      <c r="PRA50" s="173"/>
      <c r="PRB50" s="173"/>
      <c r="PRC50" s="173"/>
      <c r="PRD50" s="173"/>
      <c r="PRE50" s="173"/>
      <c r="PRF50" s="173"/>
      <c r="PRG50" s="173"/>
      <c r="PRH50" s="173"/>
      <c r="PRI50" s="173"/>
      <c r="PRJ50" s="173"/>
      <c r="PRK50" s="173"/>
      <c r="PRL50" s="173"/>
      <c r="PRM50" s="173"/>
      <c r="PRN50" s="173"/>
      <c r="PRO50" s="173"/>
      <c r="PRP50" s="173"/>
      <c r="PRQ50" s="173"/>
      <c r="PRR50" s="173"/>
      <c r="PRS50" s="173"/>
      <c r="PRT50" s="173"/>
      <c r="PRU50" s="173"/>
      <c r="PRV50" s="173"/>
      <c r="PRW50" s="173"/>
      <c r="PRX50" s="173"/>
      <c r="PRY50" s="173"/>
      <c r="PRZ50" s="173"/>
      <c r="PSA50" s="173"/>
      <c r="PSB50" s="173"/>
      <c r="PSC50" s="173"/>
      <c r="PSD50" s="173"/>
      <c r="PSE50" s="173"/>
      <c r="PSF50" s="173"/>
      <c r="PSG50" s="173"/>
      <c r="PSH50" s="173"/>
      <c r="PSI50" s="173"/>
      <c r="PSJ50" s="173"/>
      <c r="PSK50" s="173"/>
      <c r="PSL50" s="173"/>
      <c r="PSM50" s="173"/>
      <c r="PSN50" s="173"/>
      <c r="PSO50" s="173"/>
      <c r="PSP50" s="173"/>
      <c r="PSQ50" s="173"/>
      <c r="PSR50" s="173"/>
      <c r="PSS50" s="173"/>
      <c r="PST50" s="173"/>
      <c r="PSU50" s="173"/>
      <c r="PSV50" s="173"/>
      <c r="PSW50" s="173"/>
      <c r="PSX50" s="173"/>
      <c r="PSY50" s="173"/>
      <c r="PSZ50" s="173"/>
      <c r="PTA50" s="173"/>
      <c r="PTB50" s="173"/>
      <c r="PTC50" s="173"/>
      <c r="PTD50" s="173"/>
      <c r="PTE50" s="173"/>
      <c r="PTF50" s="173"/>
      <c r="PTG50" s="173"/>
      <c r="PTH50" s="173"/>
      <c r="PTI50" s="173"/>
      <c r="PTJ50" s="173"/>
      <c r="PTK50" s="173"/>
      <c r="PTL50" s="173"/>
      <c r="PTM50" s="173"/>
      <c r="PTN50" s="173"/>
      <c r="PTO50" s="173"/>
      <c r="PTP50" s="173"/>
      <c r="PTQ50" s="173"/>
      <c r="PTR50" s="173"/>
      <c r="PTS50" s="173"/>
      <c r="PTT50" s="173"/>
      <c r="PTU50" s="173"/>
      <c r="PTV50" s="173"/>
      <c r="PTW50" s="173"/>
      <c r="PTX50" s="173"/>
      <c r="PTY50" s="173"/>
      <c r="PTZ50" s="173"/>
      <c r="PUA50" s="173"/>
      <c r="PUB50" s="173"/>
      <c r="PUC50" s="173"/>
      <c r="PUD50" s="173"/>
      <c r="PUE50" s="173"/>
      <c r="PUF50" s="173"/>
      <c r="PUG50" s="173"/>
      <c r="PUH50" s="173"/>
      <c r="PUI50" s="173"/>
      <c r="PUJ50" s="173"/>
      <c r="PUK50" s="173"/>
      <c r="PUL50" s="173"/>
      <c r="PUM50" s="173"/>
      <c r="PUN50" s="173"/>
      <c r="PUO50" s="173"/>
      <c r="PUP50" s="173"/>
      <c r="PUQ50" s="173"/>
      <c r="PUR50" s="173"/>
      <c r="PUS50" s="173"/>
      <c r="PUT50" s="173"/>
      <c r="PUU50" s="173"/>
      <c r="PUV50" s="173"/>
      <c r="PUW50" s="173"/>
      <c r="PUX50" s="173"/>
      <c r="PUY50" s="173"/>
      <c r="PUZ50" s="173"/>
      <c r="PVA50" s="173"/>
      <c r="PVB50" s="173"/>
      <c r="PVC50" s="173"/>
      <c r="PVD50" s="173"/>
      <c r="PVE50" s="173"/>
      <c r="PVF50" s="173"/>
      <c r="PVG50" s="173"/>
      <c r="PVH50" s="173"/>
      <c r="PVI50" s="173"/>
      <c r="PVJ50" s="173"/>
      <c r="PVK50" s="173"/>
      <c r="PVL50" s="173"/>
      <c r="PVM50" s="173"/>
      <c r="PVN50" s="173"/>
      <c r="PVO50" s="173"/>
      <c r="PVP50" s="173"/>
      <c r="PVQ50" s="173"/>
      <c r="PVR50" s="173"/>
      <c r="PVS50" s="173"/>
      <c r="PVT50" s="173"/>
      <c r="PVU50" s="173"/>
      <c r="PVV50" s="173"/>
      <c r="PVW50" s="173"/>
      <c r="PVX50" s="173"/>
      <c r="PVY50" s="173"/>
      <c r="PVZ50" s="173"/>
      <c r="PWA50" s="173"/>
      <c r="PWB50" s="173"/>
      <c r="PWC50" s="173"/>
      <c r="PWD50" s="173"/>
      <c r="PWE50" s="173"/>
      <c r="PWF50" s="173"/>
      <c r="PWG50" s="173"/>
      <c r="PWH50" s="173"/>
      <c r="PWI50" s="173"/>
      <c r="PWJ50" s="173"/>
      <c r="PWK50" s="173"/>
      <c r="PWL50" s="173"/>
      <c r="PWM50" s="173"/>
      <c r="PWN50" s="173"/>
      <c r="PWO50" s="173"/>
      <c r="PWP50" s="173"/>
      <c r="PWQ50" s="173"/>
      <c r="PWR50" s="173"/>
      <c r="PWS50" s="173"/>
      <c r="PWT50" s="173"/>
      <c r="PWU50" s="173"/>
      <c r="PWV50" s="173"/>
      <c r="PWW50" s="173"/>
      <c r="PWX50" s="173"/>
      <c r="PWY50" s="173"/>
      <c r="PWZ50" s="173"/>
      <c r="PXA50" s="173"/>
      <c r="PXB50" s="173"/>
      <c r="PXC50" s="173"/>
      <c r="PXD50" s="173"/>
      <c r="PXE50" s="173"/>
      <c r="PXF50" s="173"/>
      <c r="PXG50" s="173"/>
      <c r="PXH50" s="173"/>
      <c r="PXI50" s="173"/>
      <c r="PXJ50" s="173"/>
      <c r="PXK50" s="173"/>
      <c r="PXL50" s="173"/>
      <c r="PXM50" s="173"/>
      <c r="PXN50" s="173"/>
      <c r="PXO50" s="173"/>
      <c r="PXP50" s="173"/>
      <c r="PXQ50" s="173"/>
      <c r="PXR50" s="173"/>
      <c r="PXS50" s="173"/>
      <c r="PXT50" s="173"/>
      <c r="PXU50" s="173"/>
      <c r="PXV50" s="173"/>
      <c r="PXW50" s="173"/>
      <c r="PXX50" s="173"/>
      <c r="PXY50" s="173"/>
      <c r="PXZ50" s="173"/>
      <c r="PYA50" s="173"/>
      <c r="PYB50" s="173"/>
      <c r="PYC50" s="173"/>
      <c r="PYD50" s="173"/>
      <c r="PYE50" s="173"/>
      <c r="PYF50" s="173"/>
      <c r="PYG50" s="173"/>
      <c r="PYH50" s="173"/>
      <c r="PYI50" s="173"/>
      <c r="PYJ50" s="173"/>
      <c r="PYK50" s="173"/>
      <c r="PYL50" s="173"/>
      <c r="PYM50" s="173"/>
      <c r="PYN50" s="173"/>
      <c r="PYO50" s="173"/>
      <c r="PYP50" s="173"/>
      <c r="PYQ50" s="173"/>
      <c r="PYR50" s="173"/>
      <c r="PYS50" s="173"/>
      <c r="PYT50" s="173"/>
      <c r="PYU50" s="173"/>
      <c r="PYV50" s="173"/>
      <c r="PYW50" s="173"/>
      <c r="PYX50" s="173"/>
      <c r="PYY50" s="173"/>
      <c r="PYZ50" s="173"/>
      <c r="PZA50" s="173"/>
      <c r="PZB50" s="173"/>
      <c r="PZC50" s="173"/>
      <c r="PZD50" s="173"/>
      <c r="PZE50" s="173"/>
      <c r="PZF50" s="173"/>
      <c r="PZG50" s="173"/>
      <c r="PZH50" s="173"/>
      <c r="PZI50" s="173"/>
      <c r="PZJ50" s="173"/>
      <c r="PZK50" s="173"/>
      <c r="PZL50" s="173"/>
      <c r="PZM50" s="173"/>
      <c r="PZN50" s="173"/>
      <c r="PZO50" s="173"/>
      <c r="PZP50" s="173"/>
      <c r="PZQ50" s="173"/>
      <c r="PZR50" s="173"/>
      <c r="PZS50" s="173"/>
      <c r="PZT50" s="173"/>
      <c r="PZU50" s="173"/>
      <c r="PZV50" s="173"/>
      <c r="PZW50" s="173"/>
      <c r="PZX50" s="173"/>
      <c r="PZY50" s="173"/>
      <c r="PZZ50" s="173"/>
      <c r="QAA50" s="173"/>
      <c r="QAB50" s="173"/>
      <c r="QAC50" s="173"/>
      <c r="QAD50" s="173"/>
      <c r="QAE50" s="173"/>
      <c r="QAF50" s="173"/>
      <c r="QAG50" s="173"/>
      <c r="QAH50" s="173"/>
      <c r="QAI50" s="173"/>
      <c r="QAJ50" s="173"/>
      <c r="QAK50" s="173"/>
      <c r="QAL50" s="173"/>
      <c r="QAM50" s="173"/>
      <c r="QAN50" s="173"/>
      <c r="QAO50" s="173"/>
      <c r="QAP50" s="173"/>
      <c r="QAQ50" s="173"/>
      <c r="QAR50" s="173"/>
      <c r="QAS50" s="173"/>
      <c r="QAT50" s="173"/>
      <c r="QAU50" s="173"/>
      <c r="QAV50" s="173"/>
      <c r="QAW50" s="173"/>
      <c r="QAX50" s="173"/>
      <c r="QAY50" s="173"/>
      <c r="QAZ50" s="173"/>
      <c r="QBA50" s="173"/>
      <c r="QBB50" s="173"/>
      <c r="QBC50" s="173"/>
      <c r="QBD50" s="173"/>
      <c r="QBE50" s="173"/>
      <c r="QBF50" s="173"/>
      <c r="QBG50" s="173"/>
      <c r="QBH50" s="173"/>
      <c r="QBI50" s="173"/>
      <c r="QBJ50" s="173"/>
      <c r="QBK50" s="173"/>
      <c r="QBL50" s="173"/>
      <c r="QBM50" s="173"/>
      <c r="QBN50" s="173"/>
      <c r="QBO50" s="173"/>
      <c r="QBP50" s="173"/>
      <c r="QBQ50" s="173"/>
      <c r="QBR50" s="173"/>
      <c r="QBS50" s="173"/>
      <c r="QBT50" s="173"/>
      <c r="QBU50" s="173"/>
      <c r="QBV50" s="173"/>
      <c r="QBW50" s="173"/>
      <c r="QBX50" s="173"/>
      <c r="QBY50" s="173"/>
      <c r="QBZ50" s="173"/>
      <c r="QCA50" s="173"/>
      <c r="QCB50" s="173"/>
      <c r="QCC50" s="173"/>
      <c r="QCD50" s="173"/>
      <c r="QCE50" s="173"/>
      <c r="QCF50" s="173"/>
      <c r="QCG50" s="173"/>
      <c r="QCH50" s="173"/>
      <c r="QCI50" s="173"/>
      <c r="QCJ50" s="173"/>
      <c r="QCK50" s="173"/>
      <c r="QCL50" s="173"/>
      <c r="QCM50" s="173"/>
      <c r="QCN50" s="173"/>
      <c r="QCO50" s="173"/>
      <c r="QCP50" s="173"/>
      <c r="QCQ50" s="173"/>
      <c r="QCR50" s="173"/>
      <c r="QCS50" s="173"/>
      <c r="QCT50" s="173"/>
      <c r="QCU50" s="173"/>
      <c r="QCV50" s="173"/>
      <c r="QCW50" s="173"/>
      <c r="QCX50" s="173"/>
      <c r="QCY50" s="173"/>
      <c r="QCZ50" s="173"/>
      <c r="QDA50" s="173"/>
      <c r="QDB50" s="173"/>
      <c r="QDC50" s="173"/>
      <c r="QDD50" s="173"/>
      <c r="QDE50" s="173"/>
      <c r="QDF50" s="173"/>
      <c r="QDG50" s="173"/>
      <c r="QDH50" s="173"/>
      <c r="QDI50" s="173"/>
      <c r="QDJ50" s="173"/>
      <c r="QDK50" s="173"/>
      <c r="QDL50" s="173"/>
      <c r="QDM50" s="173"/>
      <c r="QDN50" s="173"/>
      <c r="QDO50" s="173"/>
      <c r="QDP50" s="173"/>
      <c r="QDQ50" s="173"/>
      <c r="QDR50" s="173"/>
      <c r="QDS50" s="173"/>
      <c r="QDT50" s="173"/>
      <c r="QDU50" s="173"/>
      <c r="QDV50" s="173"/>
      <c r="QDW50" s="173"/>
      <c r="QDX50" s="173"/>
      <c r="QDY50" s="173"/>
      <c r="QDZ50" s="173"/>
      <c r="QEA50" s="173"/>
      <c r="QEB50" s="173"/>
      <c r="QEC50" s="173"/>
      <c r="QED50" s="173"/>
      <c r="QEE50" s="173"/>
      <c r="QEF50" s="173"/>
      <c r="QEG50" s="173"/>
      <c r="QEH50" s="173"/>
      <c r="QEI50" s="173"/>
      <c r="QEJ50" s="173"/>
      <c r="QEK50" s="173"/>
      <c r="QEL50" s="173"/>
      <c r="QEM50" s="173"/>
      <c r="QEN50" s="173"/>
      <c r="QEO50" s="173"/>
      <c r="QEP50" s="173"/>
      <c r="QEQ50" s="173"/>
      <c r="QER50" s="173"/>
      <c r="QES50" s="173"/>
      <c r="QET50" s="173"/>
      <c r="QEU50" s="173"/>
      <c r="QEV50" s="173"/>
      <c r="QEW50" s="173"/>
      <c r="QEX50" s="173"/>
      <c r="QEY50" s="173"/>
      <c r="QEZ50" s="173"/>
      <c r="QFA50" s="173"/>
      <c r="QFB50" s="173"/>
      <c r="QFC50" s="173"/>
      <c r="QFD50" s="173"/>
      <c r="QFE50" s="173"/>
      <c r="QFF50" s="173"/>
      <c r="QFG50" s="173"/>
      <c r="QFH50" s="173"/>
      <c r="QFI50" s="173"/>
      <c r="QFJ50" s="173"/>
      <c r="QFK50" s="173"/>
      <c r="QFL50" s="173"/>
      <c r="QFM50" s="173"/>
      <c r="QFN50" s="173"/>
      <c r="QFO50" s="173"/>
      <c r="QFP50" s="173"/>
      <c r="QFQ50" s="173"/>
      <c r="QFR50" s="173"/>
      <c r="QFS50" s="173"/>
      <c r="QFT50" s="173"/>
      <c r="QFU50" s="173"/>
      <c r="QFV50" s="173"/>
      <c r="QFW50" s="173"/>
      <c r="QFX50" s="173"/>
      <c r="QFY50" s="173"/>
      <c r="QFZ50" s="173"/>
      <c r="QGA50" s="173"/>
      <c r="QGB50" s="173"/>
      <c r="QGC50" s="173"/>
      <c r="QGD50" s="173"/>
      <c r="QGE50" s="173"/>
      <c r="QGF50" s="173"/>
      <c r="QGG50" s="173"/>
      <c r="QGH50" s="173"/>
      <c r="QGI50" s="173"/>
      <c r="QGJ50" s="173"/>
      <c r="QGK50" s="173"/>
      <c r="QGL50" s="173"/>
      <c r="QGM50" s="173"/>
      <c r="QGN50" s="173"/>
      <c r="QGO50" s="173"/>
      <c r="QGP50" s="173"/>
      <c r="QGQ50" s="173"/>
      <c r="QGR50" s="173"/>
      <c r="QGS50" s="173"/>
      <c r="QGT50" s="173"/>
      <c r="QGU50" s="173"/>
      <c r="QGV50" s="173"/>
      <c r="QGW50" s="173"/>
      <c r="QGX50" s="173"/>
      <c r="QGY50" s="173"/>
      <c r="QGZ50" s="173"/>
      <c r="QHA50" s="173"/>
      <c r="QHB50" s="173"/>
      <c r="QHC50" s="173"/>
      <c r="QHD50" s="173"/>
      <c r="QHE50" s="173"/>
      <c r="QHF50" s="173"/>
      <c r="QHG50" s="173"/>
      <c r="QHH50" s="173"/>
      <c r="QHI50" s="173"/>
      <c r="QHJ50" s="173"/>
      <c r="QHK50" s="173"/>
      <c r="QHL50" s="173"/>
      <c r="QHM50" s="173"/>
      <c r="QHN50" s="173"/>
      <c r="QHO50" s="173"/>
      <c r="QHP50" s="173"/>
      <c r="QHQ50" s="173"/>
      <c r="QHR50" s="173"/>
      <c r="QHS50" s="173"/>
      <c r="QHT50" s="173"/>
      <c r="QHU50" s="173"/>
      <c r="QHV50" s="173"/>
      <c r="QHW50" s="173"/>
      <c r="QHX50" s="173"/>
      <c r="QHY50" s="173"/>
      <c r="QHZ50" s="173"/>
      <c r="QIA50" s="173"/>
      <c r="QIB50" s="173"/>
      <c r="QIC50" s="173"/>
      <c r="QID50" s="173"/>
      <c r="QIE50" s="173"/>
      <c r="QIF50" s="173"/>
      <c r="QIG50" s="173"/>
      <c r="QIH50" s="173"/>
      <c r="QII50" s="173"/>
      <c r="QIJ50" s="173"/>
      <c r="QIK50" s="173"/>
      <c r="QIL50" s="173"/>
      <c r="QIM50" s="173"/>
      <c r="QIN50" s="173"/>
      <c r="QIO50" s="173"/>
      <c r="QIP50" s="173"/>
      <c r="QIQ50" s="173"/>
      <c r="QIR50" s="173"/>
      <c r="QIS50" s="173"/>
      <c r="QIT50" s="173"/>
      <c r="QIU50" s="173"/>
      <c r="QIV50" s="173"/>
      <c r="QIW50" s="173"/>
      <c r="QIX50" s="173"/>
      <c r="QIY50" s="173"/>
      <c r="QIZ50" s="173"/>
      <c r="QJA50" s="173"/>
      <c r="QJB50" s="173"/>
      <c r="QJC50" s="173"/>
      <c r="QJD50" s="173"/>
      <c r="QJE50" s="173"/>
      <c r="QJF50" s="173"/>
      <c r="QJG50" s="173"/>
      <c r="QJH50" s="173"/>
      <c r="QJI50" s="173"/>
      <c r="QJJ50" s="173"/>
      <c r="QJK50" s="173"/>
      <c r="QJL50" s="173"/>
      <c r="QJM50" s="173"/>
      <c r="QJN50" s="173"/>
      <c r="QJO50" s="173"/>
      <c r="QJP50" s="173"/>
      <c r="QJQ50" s="173"/>
      <c r="QJR50" s="173"/>
      <c r="QJS50" s="173"/>
      <c r="QJT50" s="173"/>
      <c r="QJU50" s="173"/>
      <c r="QJV50" s="173"/>
      <c r="QJW50" s="173"/>
      <c r="QJX50" s="173"/>
      <c r="QJY50" s="173"/>
      <c r="QJZ50" s="173"/>
      <c r="QKA50" s="173"/>
      <c r="QKB50" s="173"/>
      <c r="QKC50" s="173"/>
      <c r="QKD50" s="173"/>
      <c r="QKE50" s="173"/>
      <c r="QKF50" s="173"/>
      <c r="QKG50" s="173"/>
      <c r="QKH50" s="173"/>
      <c r="QKI50" s="173"/>
      <c r="QKJ50" s="173"/>
      <c r="QKK50" s="173"/>
      <c r="QKL50" s="173"/>
      <c r="QKM50" s="173"/>
      <c r="QKN50" s="173"/>
      <c r="QKO50" s="173"/>
      <c r="QKP50" s="173"/>
      <c r="QKQ50" s="173"/>
      <c r="QKR50" s="173"/>
      <c r="QKS50" s="173"/>
      <c r="QKT50" s="173"/>
      <c r="QKU50" s="173"/>
      <c r="QKV50" s="173"/>
      <c r="QKW50" s="173"/>
      <c r="QKX50" s="173"/>
      <c r="QKY50" s="173"/>
      <c r="QKZ50" s="173"/>
      <c r="QLA50" s="173"/>
      <c r="QLB50" s="173"/>
      <c r="QLC50" s="173"/>
      <c r="QLD50" s="173"/>
      <c r="QLE50" s="173"/>
      <c r="QLF50" s="173"/>
      <c r="QLG50" s="173"/>
      <c r="QLH50" s="173"/>
      <c r="QLI50" s="173"/>
      <c r="QLJ50" s="173"/>
      <c r="QLK50" s="173"/>
      <c r="QLL50" s="173"/>
      <c r="QLM50" s="173"/>
      <c r="QLN50" s="173"/>
      <c r="QLO50" s="173"/>
      <c r="QLP50" s="173"/>
      <c r="QLQ50" s="173"/>
      <c r="QLR50" s="173"/>
      <c r="QLS50" s="173"/>
      <c r="QLT50" s="173"/>
      <c r="QLU50" s="173"/>
      <c r="QLV50" s="173"/>
      <c r="QLW50" s="173"/>
      <c r="QLX50" s="173"/>
      <c r="QLY50" s="173"/>
      <c r="QLZ50" s="173"/>
      <c r="QMA50" s="173"/>
      <c r="QMB50" s="173"/>
      <c r="QMC50" s="173"/>
      <c r="QMD50" s="173"/>
      <c r="QME50" s="173"/>
      <c r="QMF50" s="173"/>
      <c r="QMG50" s="173"/>
      <c r="QMH50" s="173"/>
      <c r="QMI50" s="173"/>
      <c r="QMJ50" s="173"/>
      <c r="QMK50" s="173"/>
      <c r="QML50" s="173"/>
      <c r="QMM50" s="173"/>
      <c r="QMN50" s="173"/>
      <c r="QMO50" s="173"/>
      <c r="QMP50" s="173"/>
      <c r="QMQ50" s="173"/>
      <c r="QMR50" s="173"/>
      <c r="QMS50" s="173"/>
      <c r="QMT50" s="173"/>
      <c r="QMU50" s="173"/>
      <c r="QMV50" s="173"/>
      <c r="QMW50" s="173"/>
      <c r="QMX50" s="173"/>
      <c r="QMY50" s="173"/>
      <c r="QMZ50" s="173"/>
      <c r="QNA50" s="173"/>
      <c r="QNB50" s="173"/>
      <c r="QNC50" s="173"/>
      <c r="QND50" s="173"/>
      <c r="QNE50" s="173"/>
      <c r="QNF50" s="173"/>
      <c r="QNG50" s="173"/>
      <c r="QNH50" s="173"/>
      <c r="QNI50" s="173"/>
      <c r="QNJ50" s="173"/>
      <c r="QNK50" s="173"/>
      <c r="QNL50" s="173"/>
      <c r="QNM50" s="173"/>
      <c r="QNN50" s="173"/>
      <c r="QNO50" s="173"/>
      <c r="QNP50" s="173"/>
      <c r="QNQ50" s="173"/>
      <c r="QNR50" s="173"/>
      <c r="QNS50" s="173"/>
      <c r="QNT50" s="173"/>
      <c r="QNU50" s="173"/>
      <c r="QNV50" s="173"/>
      <c r="QNW50" s="173"/>
      <c r="QNX50" s="173"/>
      <c r="QNY50" s="173"/>
      <c r="QNZ50" s="173"/>
      <c r="QOA50" s="173"/>
      <c r="QOB50" s="173"/>
      <c r="QOC50" s="173"/>
      <c r="QOD50" s="173"/>
      <c r="QOE50" s="173"/>
      <c r="QOF50" s="173"/>
      <c r="QOG50" s="173"/>
      <c r="QOH50" s="173"/>
      <c r="QOI50" s="173"/>
      <c r="QOJ50" s="173"/>
      <c r="QOK50" s="173"/>
      <c r="QOL50" s="173"/>
      <c r="QOM50" s="173"/>
      <c r="QON50" s="173"/>
      <c r="QOO50" s="173"/>
      <c r="QOP50" s="173"/>
      <c r="QOQ50" s="173"/>
      <c r="QOR50" s="173"/>
      <c r="QOS50" s="173"/>
      <c r="QOT50" s="173"/>
      <c r="QOU50" s="173"/>
      <c r="QOV50" s="173"/>
      <c r="QOW50" s="173"/>
      <c r="QOX50" s="173"/>
      <c r="QOY50" s="173"/>
      <c r="QOZ50" s="173"/>
      <c r="QPA50" s="173"/>
      <c r="QPB50" s="173"/>
      <c r="QPC50" s="173"/>
      <c r="QPD50" s="173"/>
      <c r="QPE50" s="173"/>
      <c r="QPF50" s="173"/>
      <c r="QPG50" s="173"/>
      <c r="QPH50" s="173"/>
      <c r="QPI50" s="173"/>
      <c r="QPJ50" s="173"/>
      <c r="QPK50" s="173"/>
      <c r="QPL50" s="173"/>
      <c r="QPM50" s="173"/>
      <c r="QPN50" s="173"/>
      <c r="QPO50" s="173"/>
      <c r="QPP50" s="173"/>
      <c r="QPQ50" s="173"/>
      <c r="QPR50" s="173"/>
      <c r="QPS50" s="173"/>
      <c r="QPT50" s="173"/>
      <c r="QPU50" s="173"/>
      <c r="QPV50" s="173"/>
      <c r="QPW50" s="173"/>
      <c r="QPX50" s="173"/>
      <c r="QPY50" s="173"/>
      <c r="QPZ50" s="173"/>
      <c r="QQA50" s="173"/>
      <c r="QQB50" s="173"/>
      <c r="QQC50" s="173"/>
      <c r="QQD50" s="173"/>
      <c r="QQE50" s="173"/>
      <c r="QQF50" s="173"/>
      <c r="QQG50" s="173"/>
      <c r="QQH50" s="173"/>
      <c r="QQI50" s="173"/>
      <c r="QQJ50" s="173"/>
      <c r="QQK50" s="173"/>
      <c r="QQL50" s="173"/>
      <c r="QQM50" s="173"/>
      <c r="QQN50" s="173"/>
      <c r="QQO50" s="173"/>
      <c r="QQP50" s="173"/>
      <c r="QQQ50" s="173"/>
      <c r="QQR50" s="173"/>
      <c r="QQS50" s="173"/>
      <c r="QQT50" s="173"/>
      <c r="QQU50" s="173"/>
      <c r="QQV50" s="173"/>
      <c r="QQW50" s="173"/>
      <c r="QQX50" s="173"/>
      <c r="QQY50" s="173"/>
      <c r="QQZ50" s="173"/>
      <c r="QRA50" s="173"/>
      <c r="QRB50" s="173"/>
      <c r="QRC50" s="173"/>
      <c r="QRD50" s="173"/>
      <c r="QRE50" s="173"/>
      <c r="QRF50" s="173"/>
      <c r="QRG50" s="173"/>
      <c r="QRH50" s="173"/>
      <c r="QRI50" s="173"/>
      <c r="QRJ50" s="173"/>
      <c r="QRK50" s="173"/>
      <c r="QRL50" s="173"/>
      <c r="QRM50" s="173"/>
      <c r="QRN50" s="173"/>
      <c r="QRO50" s="173"/>
      <c r="QRP50" s="173"/>
      <c r="QRQ50" s="173"/>
      <c r="QRR50" s="173"/>
      <c r="QRS50" s="173"/>
      <c r="QRT50" s="173"/>
      <c r="QRU50" s="173"/>
      <c r="QRV50" s="173"/>
      <c r="QRW50" s="173"/>
      <c r="QRX50" s="173"/>
      <c r="QRY50" s="173"/>
      <c r="QRZ50" s="173"/>
      <c r="QSA50" s="173"/>
      <c r="QSB50" s="173"/>
      <c r="QSC50" s="173"/>
      <c r="QSD50" s="173"/>
      <c r="QSE50" s="173"/>
      <c r="QSF50" s="173"/>
      <c r="QSG50" s="173"/>
      <c r="QSH50" s="173"/>
      <c r="QSI50" s="173"/>
      <c r="QSJ50" s="173"/>
      <c r="QSK50" s="173"/>
      <c r="QSL50" s="173"/>
      <c r="QSM50" s="173"/>
      <c r="QSN50" s="173"/>
      <c r="QSO50" s="173"/>
      <c r="QSP50" s="173"/>
      <c r="QSQ50" s="173"/>
      <c r="QSR50" s="173"/>
      <c r="QSS50" s="173"/>
      <c r="QST50" s="173"/>
      <c r="QSU50" s="173"/>
      <c r="QSV50" s="173"/>
      <c r="QSW50" s="173"/>
      <c r="QSX50" s="173"/>
      <c r="QSY50" s="173"/>
      <c r="QSZ50" s="173"/>
      <c r="QTA50" s="173"/>
      <c r="QTB50" s="173"/>
      <c r="QTC50" s="173"/>
      <c r="QTD50" s="173"/>
      <c r="QTE50" s="173"/>
      <c r="QTF50" s="173"/>
      <c r="QTG50" s="173"/>
      <c r="QTH50" s="173"/>
      <c r="QTI50" s="173"/>
      <c r="QTJ50" s="173"/>
      <c r="QTK50" s="173"/>
      <c r="QTL50" s="173"/>
      <c r="QTM50" s="173"/>
      <c r="QTN50" s="173"/>
      <c r="QTO50" s="173"/>
      <c r="QTP50" s="173"/>
      <c r="QTQ50" s="173"/>
      <c r="QTR50" s="173"/>
      <c r="QTS50" s="173"/>
      <c r="QTT50" s="173"/>
      <c r="QTU50" s="173"/>
      <c r="QTV50" s="173"/>
      <c r="QTW50" s="173"/>
      <c r="QTX50" s="173"/>
      <c r="QTY50" s="173"/>
      <c r="QTZ50" s="173"/>
      <c r="QUA50" s="173"/>
      <c r="QUB50" s="173"/>
      <c r="QUC50" s="173"/>
      <c r="QUD50" s="173"/>
      <c r="QUE50" s="173"/>
      <c r="QUF50" s="173"/>
      <c r="QUG50" s="173"/>
      <c r="QUH50" s="173"/>
      <c r="QUI50" s="173"/>
      <c r="QUJ50" s="173"/>
      <c r="QUK50" s="173"/>
      <c r="QUL50" s="173"/>
      <c r="QUM50" s="173"/>
      <c r="QUN50" s="173"/>
      <c r="QUO50" s="173"/>
      <c r="QUP50" s="173"/>
      <c r="QUQ50" s="173"/>
      <c r="QUR50" s="173"/>
      <c r="QUS50" s="173"/>
      <c r="QUT50" s="173"/>
      <c r="QUU50" s="173"/>
      <c r="QUV50" s="173"/>
      <c r="QUW50" s="173"/>
      <c r="QUX50" s="173"/>
      <c r="QUY50" s="173"/>
      <c r="QUZ50" s="173"/>
      <c r="QVA50" s="173"/>
      <c r="QVB50" s="173"/>
      <c r="QVC50" s="173"/>
      <c r="QVD50" s="173"/>
      <c r="QVE50" s="173"/>
      <c r="QVF50" s="173"/>
      <c r="QVG50" s="173"/>
      <c r="QVH50" s="173"/>
      <c r="QVI50" s="173"/>
      <c r="QVJ50" s="173"/>
      <c r="QVK50" s="173"/>
      <c r="QVL50" s="173"/>
      <c r="QVM50" s="173"/>
      <c r="QVN50" s="173"/>
      <c r="QVO50" s="173"/>
      <c r="QVP50" s="173"/>
      <c r="QVQ50" s="173"/>
      <c r="QVR50" s="173"/>
      <c r="QVS50" s="173"/>
      <c r="QVT50" s="173"/>
      <c r="QVU50" s="173"/>
      <c r="QVV50" s="173"/>
      <c r="QVW50" s="173"/>
      <c r="QVX50" s="173"/>
      <c r="QVY50" s="173"/>
      <c r="QVZ50" s="173"/>
      <c r="QWA50" s="173"/>
      <c r="QWB50" s="173"/>
      <c r="QWC50" s="173"/>
      <c r="QWD50" s="173"/>
      <c r="QWE50" s="173"/>
      <c r="QWF50" s="173"/>
      <c r="QWG50" s="173"/>
      <c r="QWH50" s="173"/>
      <c r="QWI50" s="173"/>
      <c r="QWJ50" s="173"/>
      <c r="QWK50" s="173"/>
      <c r="QWL50" s="173"/>
      <c r="QWM50" s="173"/>
      <c r="QWN50" s="173"/>
      <c r="QWO50" s="173"/>
      <c r="QWP50" s="173"/>
      <c r="QWQ50" s="173"/>
      <c r="QWR50" s="173"/>
      <c r="QWS50" s="173"/>
      <c r="QWT50" s="173"/>
      <c r="QWU50" s="173"/>
      <c r="QWV50" s="173"/>
      <c r="QWW50" s="173"/>
      <c r="QWX50" s="173"/>
      <c r="QWY50" s="173"/>
      <c r="QWZ50" s="173"/>
      <c r="QXA50" s="173"/>
      <c r="QXB50" s="173"/>
      <c r="QXC50" s="173"/>
      <c r="QXD50" s="173"/>
      <c r="QXE50" s="173"/>
      <c r="QXF50" s="173"/>
      <c r="QXG50" s="173"/>
      <c r="QXH50" s="173"/>
      <c r="QXI50" s="173"/>
      <c r="QXJ50" s="173"/>
      <c r="QXK50" s="173"/>
      <c r="QXL50" s="173"/>
      <c r="QXM50" s="173"/>
      <c r="QXN50" s="173"/>
      <c r="QXO50" s="173"/>
      <c r="QXP50" s="173"/>
      <c r="QXQ50" s="173"/>
      <c r="QXR50" s="173"/>
      <c r="QXS50" s="173"/>
      <c r="QXT50" s="173"/>
      <c r="QXU50" s="173"/>
      <c r="QXV50" s="173"/>
      <c r="QXW50" s="173"/>
      <c r="QXX50" s="173"/>
      <c r="QXY50" s="173"/>
      <c r="QXZ50" s="173"/>
      <c r="QYA50" s="173"/>
      <c r="QYB50" s="173"/>
      <c r="QYC50" s="173"/>
      <c r="QYD50" s="173"/>
      <c r="QYE50" s="173"/>
      <c r="QYF50" s="173"/>
      <c r="QYG50" s="173"/>
      <c r="QYH50" s="173"/>
      <c r="QYI50" s="173"/>
      <c r="QYJ50" s="173"/>
      <c r="QYK50" s="173"/>
      <c r="QYL50" s="173"/>
      <c r="QYM50" s="173"/>
      <c r="QYN50" s="173"/>
      <c r="QYO50" s="173"/>
      <c r="QYP50" s="173"/>
      <c r="QYQ50" s="173"/>
      <c r="QYR50" s="173"/>
      <c r="QYS50" s="173"/>
      <c r="QYT50" s="173"/>
      <c r="QYU50" s="173"/>
      <c r="QYV50" s="173"/>
      <c r="QYW50" s="173"/>
      <c r="QYX50" s="173"/>
      <c r="QYY50" s="173"/>
      <c r="QYZ50" s="173"/>
      <c r="QZA50" s="173"/>
      <c r="QZB50" s="173"/>
      <c r="QZC50" s="173"/>
      <c r="QZD50" s="173"/>
      <c r="QZE50" s="173"/>
      <c r="QZF50" s="173"/>
      <c r="QZG50" s="173"/>
      <c r="QZH50" s="173"/>
      <c r="QZI50" s="173"/>
      <c r="QZJ50" s="173"/>
      <c r="QZK50" s="173"/>
      <c r="QZL50" s="173"/>
      <c r="QZM50" s="173"/>
      <c r="QZN50" s="173"/>
      <c r="QZO50" s="173"/>
      <c r="QZP50" s="173"/>
      <c r="QZQ50" s="173"/>
      <c r="QZR50" s="173"/>
      <c r="QZS50" s="173"/>
      <c r="QZT50" s="173"/>
      <c r="QZU50" s="173"/>
      <c r="QZV50" s="173"/>
      <c r="QZW50" s="173"/>
      <c r="QZX50" s="173"/>
      <c r="QZY50" s="173"/>
      <c r="QZZ50" s="173"/>
      <c r="RAA50" s="173"/>
      <c r="RAB50" s="173"/>
      <c r="RAC50" s="173"/>
      <c r="RAD50" s="173"/>
      <c r="RAE50" s="173"/>
      <c r="RAF50" s="173"/>
      <c r="RAG50" s="173"/>
      <c r="RAH50" s="173"/>
      <c r="RAI50" s="173"/>
      <c r="RAJ50" s="173"/>
      <c r="RAK50" s="173"/>
      <c r="RAL50" s="173"/>
      <c r="RAM50" s="173"/>
      <c r="RAN50" s="173"/>
      <c r="RAO50" s="173"/>
      <c r="RAP50" s="173"/>
      <c r="RAQ50" s="173"/>
      <c r="RAR50" s="173"/>
      <c r="RAS50" s="173"/>
      <c r="RAT50" s="173"/>
      <c r="RAU50" s="173"/>
      <c r="RAV50" s="173"/>
      <c r="RAW50" s="173"/>
      <c r="RAX50" s="173"/>
      <c r="RAY50" s="173"/>
      <c r="RAZ50" s="173"/>
      <c r="RBA50" s="173"/>
      <c r="RBB50" s="173"/>
      <c r="RBC50" s="173"/>
      <c r="RBD50" s="173"/>
      <c r="RBE50" s="173"/>
      <c r="RBF50" s="173"/>
      <c r="RBG50" s="173"/>
      <c r="RBH50" s="173"/>
      <c r="RBI50" s="173"/>
      <c r="RBJ50" s="173"/>
      <c r="RBK50" s="173"/>
      <c r="RBL50" s="173"/>
      <c r="RBM50" s="173"/>
      <c r="RBN50" s="173"/>
      <c r="RBO50" s="173"/>
      <c r="RBP50" s="173"/>
      <c r="RBQ50" s="173"/>
      <c r="RBR50" s="173"/>
      <c r="RBS50" s="173"/>
      <c r="RBT50" s="173"/>
      <c r="RBU50" s="173"/>
      <c r="RBV50" s="173"/>
      <c r="RBW50" s="173"/>
      <c r="RBX50" s="173"/>
      <c r="RBY50" s="173"/>
      <c r="RBZ50" s="173"/>
      <c r="RCA50" s="173"/>
      <c r="RCB50" s="173"/>
      <c r="RCC50" s="173"/>
      <c r="RCD50" s="173"/>
      <c r="RCE50" s="173"/>
      <c r="RCF50" s="173"/>
      <c r="RCG50" s="173"/>
      <c r="RCH50" s="173"/>
      <c r="RCI50" s="173"/>
      <c r="RCJ50" s="173"/>
      <c r="RCK50" s="173"/>
      <c r="RCL50" s="173"/>
      <c r="RCM50" s="173"/>
      <c r="RCN50" s="173"/>
      <c r="RCO50" s="173"/>
      <c r="RCP50" s="173"/>
      <c r="RCQ50" s="173"/>
      <c r="RCR50" s="173"/>
      <c r="RCS50" s="173"/>
      <c r="RCT50" s="173"/>
      <c r="RCU50" s="173"/>
      <c r="RCV50" s="173"/>
      <c r="RCW50" s="173"/>
      <c r="RCX50" s="173"/>
      <c r="RCY50" s="173"/>
      <c r="RCZ50" s="173"/>
      <c r="RDA50" s="173"/>
      <c r="RDB50" s="173"/>
      <c r="RDC50" s="173"/>
      <c r="RDD50" s="173"/>
      <c r="RDE50" s="173"/>
      <c r="RDF50" s="173"/>
      <c r="RDG50" s="173"/>
      <c r="RDH50" s="173"/>
      <c r="RDI50" s="173"/>
      <c r="RDJ50" s="173"/>
      <c r="RDK50" s="173"/>
      <c r="RDL50" s="173"/>
      <c r="RDM50" s="173"/>
      <c r="RDN50" s="173"/>
      <c r="RDO50" s="173"/>
      <c r="RDP50" s="173"/>
      <c r="RDQ50" s="173"/>
      <c r="RDR50" s="173"/>
      <c r="RDS50" s="173"/>
      <c r="RDT50" s="173"/>
      <c r="RDU50" s="173"/>
      <c r="RDV50" s="173"/>
      <c r="RDW50" s="173"/>
      <c r="RDX50" s="173"/>
      <c r="RDY50" s="173"/>
      <c r="RDZ50" s="173"/>
      <c r="REA50" s="173"/>
      <c r="REB50" s="173"/>
      <c r="REC50" s="173"/>
      <c r="RED50" s="173"/>
      <c r="REE50" s="173"/>
      <c r="REF50" s="173"/>
      <c r="REG50" s="173"/>
      <c r="REH50" s="173"/>
      <c r="REI50" s="173"/>
      <c r="REJ50" s="173"/>
      <c r="REK50" s="173"/>
      <c r="REL50" s="173"/>
      <c r="REM50" s="173"/>
      <c r="REN50" s="173"/>
      <c r="REO50" s="173"/>
      <c r="REP50" s="173"/>
      <c r="REQ50" s="173"/>
      <c r="RER50" s="173"/>
      <c r="RES50" s="173"/>
      <c r="RET50" s="173"/>
      <c r="REU50" s="173"/>
      <c r="REV50" s="173"/>
      <c r="REW50" s="173"/>
      <c r="REX50" s="173"/>
      <c r="REY50" s="173"/>
      <c r="REZ50" s="173"/>
      <c r="RFA50" s="173"/>
      <c r="RFB50" s="173"/>
      <c r="RFC50" s="173"/>
      <c r="RFD50" s="173"/>
      <c r="RFE50" s="173"/>
      <c r="RFF50" s="173"/>
      <c r="RFG50" s="173"/>
      <c r="RFH50" s="173"/>
      <c r="RFI50" s="173"/>
      <c r="RFJ50" s="173"/>
      <c r="RFK50" s="173"/>
      <c r="RFL50" s="173"/>
      <c r="RFM50" s="173"/>
      <c r="RFN50" s="173"/>
      <c r="RFO50" s="173"/>
      <c r="RFP50" s="173"/>
      <c r="RFQ50" s="173"/>
      <c r="RFR50" s="173"/>
      <c r="RFS50" s="173"/>
      <c r="RFT50" s="173"/>
      <c r="RFU50" s="173"/>
      <c r="RFV50" s="173"/>
      <c r="RFW50" s="173"/>
      <c r="RFX50" s="173"/>
      <c r="RFY50" s="173"/>
      <c r="RFZ50" s="173"/>
      <c r="RGA50" s="173"/>
      <c r="RGB50" s="173"/>
      <c r="RGC50" s="173"/>
      <c r="RGD50" s="173"/>
      <c r="RGE50" s="173"/>
      <c r="RGF50" s="173"/>
      <c r="RGG50" s="173"/>
      <c r="RGH50" s="173"/>
      <c r="RGI50" s="173"/>
      <c r="RGJ50" s="173"/>
      <c r="RGK50" s="173"/>
      <c r="RGL50" s="173"/>
      <c r="RGM50" s="173"/>
      <c r="RGN50" s="173"/>
      <c r="RGO50" s="173"/>
      <c r="RGP50" s="173"/>
      <c r="RGQ50" s="173"/>
      <c r="RGR50" s="173"/>
      <c r="RGS50" s="173"/>
      <c r="RGT50" s="173"/>
      <c r="RGU50" s="173"/>
      <c r="RGV50" s="173"/>
      <c r="RGW50" s="173"/>
      <c r="RGX50" s="173"/>
      <c r="RGY50" s="173"/>
      <c r="RGZ50" s="173"/>
      <c r="RHA50" s="173"/>
      <c r="RHB50" s="173"/>
      <c r="RHC50" s="173"/>
      <c r="RHD50" s="173"/>
      <c r="RHE50" s="173"/>
      <c r="RHF50" s="173"/>
      <c r="RHG50" s="173"/>
      <c r="RHH50" s="173"/>
      <c r="RHI50" s="173"/>
      <c r="RHJ50" s="173"/>
      <c r="RHK50" s="173"/>
      <c r="RHL50" s="173"/>
      <c r="RHM50" s="173"/>
      <c r="RHN50" s="173"/>
      <c r="RHO50" s="173"/>
      <c r="RHP50" s="173"/>
      <c r="RHQ50" s="173"/>
      <c r="RHR50" s="173"/>
      <c r="RHS50" s="173"/>
      <c r="RHT50" s="173"/>
      <c r="RHU50" s="173"/>
      <c r="RHV50" s="173"/>
      <c r="RHW50" s="173"/>
      <c r="RHX50" s="173"/>
      <c r="RHY50" s="173"/>
      <c r="RHZ50" s="173"/>
      <c r="RIA50" s="173"/>
      <c r="RIB50" s="173"/>
      <c r="RIC50" s="173"/>
      <c r="RID50" s="173"/>
      <c r="RIE50" s="173"/>
      <c r="RIF50" s="173"/>
      <c r="RIG50" s="173"/>
      <c r="RIH50" s="173"/>
      <c r="RII50" s="173"/>
      <c r="RIJ50" s="173"/>
      <c r="RIK50" s="173"/>
      <c r="RIL50" s="173"/>
      <c r="RIM50" s="173"/>
      <c r="RIN50" s="173"/>
      <c r="RIO50" s="173"/>
      <c r="RIP50" s="173"/>
      <c r="RIQ50" s="173"/>
      <c r="RIR50" s="173"/>
      <c r="RIS50" s="173"/>
      <c r="RIT50" s="173"/>
      <c r="RIU50" s="173"/>
      <c r="RIV50" s="173"/>
      <c r="RIW50" s="173"/>
      <c r="RIX50" s="173"/>
      <c r="RIY50" s="173"/>
      <c r="RIZ50" s="173"/>
      <c r="RJA50" s="173"/>
      <c r="RJB50" s="173"/>
      <c r="RJC50" s="173"/>
      <c r="RJD50" s="173"/>
      <c r="RJE50" s="173"/>
      <c r="RJF50" s="173"/>
      <c r="RJG50" s="173"/>
      <c r="RJH50" s="173"/>
      <c r="RJI50" s="173"/>
      <c r="RJJ50" s="173"/>
      <c r="RJK50" s="173"/>
      <c r="RJL50" s="173"/>
      <c r="RJM50" s="173"/>
      <c r="RJN50" s="173"/>
      <c r="RJO50" s="173"/>
      <c r="RJP50" s="173"/>
      <c r="RJQ50" s="173"/>
      <c r="RJR50" s="173"/>
      <c r="RJS50" s="173"/>
      <c r="RJT50" s="173"/>
      <c r="RJU50" s="173"/>
      <c r="RJV50" s="173"/>
      <c r="RJW50" s="173"/>
      <c r="RJX50" s="173"/>
      <c r="RJY50" s="173"/>
      <c r="RJZ50" s="173"/>
      <c r="RKA50" s="173"/>
      <c r="RKB50" s="173"/>
      <c r="RKC50" s="173"/>
      <c r="RKD50" s="173"/>
      <c r="RKE50" s="173"/>
      <c r="RKF50" s="173"/>
      <c r="RKG50" s="173"/>
      <c r="RKH50" s="173"/>
      <c r="RKI50" s="173"/>
      <c r="RKJ50" s="173"/>
      <c r="RKK50" s="173"/>
      <c r="RKL50" s="173"/>
      <c r="RKM50" s="173"/>
      <c r="RKN50" s="173"/>
      <c r="RKO50" s="173"/>
      <c r="RKP50" s="173"/>
      <c r="RKQ50" s="173"/>
      <c r="RKR50" s="173"/>
      <c r="RKS50" s="173"/>
      <c r="RKT50" s="173"/>
      <c r="RKU50" s="173"/>
      <c r="RKV50" s="173"/>
      <c r="RKW50" s="173"/>
      <c r="RKX50" s="173"/>
      <c r="RKY50" s="173"/>
      <c r="RKZ50" s="173"/>
      <c r="RLA50" s="173"/>
      <c r="RLB50" s="173"/>
      <c r="RLC50" s="173"/>
      <c r="RLD50" s="173"/>
      <c r="RLE50" s="173"/>
      <c r="RLF50" s="173"/>
      <c r="RLG50" s="173"/>
      <c r="RLH50" s="173"/>
      <c r="RLI50" s="173"/>
      <c r="RLJ50" s="173"/>
      <c r="RLK50" s="173"/>
      <c r="RLL50" s="173"/>
      <c r="RLM50" s="173"/>
      <c r="RLN50" s="173"/>
      <c r="RLO50" s="173"/>
      <c r="RLP50" s="173"/>
      <c r="RLQ50" s="173"/>
      <c r="RLR50" s="173"/>
      <c r="RLS50" s="173"/>
      <c r="RLT50" s="173"/>
      <c r="RLU50" s="173"/>
      <c r="RLV50" s="173"/>
      <c r="RLW50" s="173"/>
      <c r="RLX50" s="173"/>
      <c r="RLY50" s="173"/>
      <c r="RLZ50" s="173"/>
      <c r="RMA50" s="173"/>
      <c r="RMB50" s="173"/>
      <c r="RMC50" s="173"/>
      <c r="RMD50" s="173"/>
      <c r="RME50" s="173"/>
      <c r="RMF50" s="173"/>
      <c r="RMG50" s="173"/>
      <c r="RMH50" s="173"/>
      <c r="RMI50" s="173"/>
      <c r="RMJ50" s="173"/>
      <c r="RMK50" s="173"/>
      <c r="RML50" s="173"/>
      <c r="RMM50" s="173"/>
      <c r="RMN50" s="173"/>
      <c r="RMO50" s="173"/>
      <c r="RMP50" s="173"/>
      <c r="RMQ50" s="173"/>
      <c r="RMR50" s="173"/>
      <c r="RMS50" s="173"/>
      <c r="RMT50" s="173"/>
      <c r="RMU50" s="173"/>
      <c r="RMV50" s="173"/>
      <c r="RMW50" s="173"/>
      <c r="RMX50" s="173"/>
      <c r="RMY50" s="173"/>
      <c r="RMZ50" s="173"/>
      <c r="RNA50" s="173"/>
      <c r="RNB50" s="173"/>
      <c r="RNC50" s="173"/>
      <c r="RND50" s="173"/>
      <c r="RNE50" s="173"/>
      <c r="RNF50" s="173"/>
      <c r="RNG50" s="173"/>
      <c r="RNH50" s="173"/>
      <c r="RNI50" s="173"/>
      <c r="RNJ50" s="173"/>
      <c r="RNK50" s="173"/>
      <c r="RNL50" s="173"/>
      <c r="RNM50" s="173"/>
      <c r="RNN50" s="173"/>
      <c r="RNO50" s="173"/>
      <c r="RNP50" s="173"/>
      <c r="RNQ50" s="173"/>
      <c r="RNR50" s="173"/>
      <c r="RNS50" s="173"/>
      <c r="RNT50" s="173"/>
      <c r="RNU50" s="173"/>
      <c r="RNV50" s="173"/>
      <c r="RNW50" s="173"/>
      <c r="RNX50" s="173"/>
      <c r="RNY50" s="173"/>
      <c r="RNZ50" s="173"/>
      <c r="ROA50" s="173"/>
      <c r="ROB50" s="173"/>
      <c r="ROC50" s="173"/>
      <c r="ROD50" s="173"/>
      <c r="ROE50" s="173"/>
      <c r="ROF50" s="173"/>
      <c r="ROG50" s="173"/>
      <c r="ROH50" s="173"/>
      <c r="ROI50" s="173"/>
      <c r="ROJ50" s="173"/>
      <c r="ROK50" s="173"/>
      <c r="ROL50" s="173"/>
      <c r="ROM50" s="173"/>
      <c r="RON50" s="173"/>
      <c r="ROO50" s="173"/>
      <c r="ROP50" s="173"/>
      <c r="ROQ50" s="173"/>
      <c r="ROR50" s="173"/>
      <c r="ROS50" s="173"/>
      <c r="ROT50" s="173"/>
      <c r="ROU50" s="173"/>
      <c r="ROV50" s="173"/>
      <c r="ROW50" s="173"/>
      <c r="ROX50" s="173"/>
      <c r="ROY50" s="173"/>
      <c r="ROZ50" s="173"/>
      <c r="RPA50" s="173"/>
      <c r="RPB50" s="173"/>
      <c r="RPC50" s="173"/>
      <c r="RPD50" s="173"/>
      <c r="RPE50" s="173"/>
      <c r="RPF50" s="173"/>
      <c r="RPG50" s="173"/>
      <c r="RPH50" s="173"/>
      <c r="RPI50" s="173"/>
      <c r="RPJ50" s="173"/>
      <c r="RPK50" s="173"/>
      <c r="RPL50" s="173"/>
      <c r="RPM50" s="173"/>
      <c r="RPN50" s="173"/>
      <c r="RPO50" s="173"/>
      <c r="RPP50" s="173"/>
      <c r="RPQ50" s="173"/>
      <c r="RPR50" s="173"/>
      <c r="RPS50" s="173"/>
      <c r="RPT50" s="173"/>
      <c r="RPU50" s="173"/>
      <c r="RPV50" s="173"/>
      <c r="RPW50" s="173"/>
      <c r="RPX50" s="173"/>
      <c r="RPY50" s="173"/>
      <c r="RPZ50" s="173"/>
      <c r="RQA50" s="173"/>
      <c r="RQB50" s="173"/>
      <c r="RQC50" s="173"/>
      <c r="RQD50" s="173"/>
      <c r="RQE50" s="173"/>
      <c r="RQF50" s="173"/>
      <c r="RQG50" s="173"/>
      <c r="RQH50" s="173"/>
      <c r="RQI50" s="173"/>
      <c r="RQJ50" s="173"/>
      <c r="RQK50" s="173"/>
      <c r="RQL50" s="173"/>
      <c r="RQM50" s="173"/>
      <c r="RQN50" s="173"/>
      <c r="RQO50" s="173"/>
      <c r="RQP50" s="173"/>
      <c r="RQQ50" s="173"/>
      <c r="RQR50" s="173"/>
      <c r="RQS50" s="173"/>
      <c r="RQT50" s="173"/>
      <c r="RQU50" s="173"/>
      <c r="RQV50" s="173"/>
      <c r="RQW50" s="173"/>
      <c r="RQX50" s="173"/>
      <c r="RQY50" s="173"/>
      <c r="RQZ50" s="173"/>
      <c r="RRA50" s="173"/>
      <c r="RRB50" s="173"/>
      <c r="RRC50" s="173"/>
      <c r="RRD50" s="173"/>
      <c r="RRE50" s="173"/>
      <c r="RRF50" s="173"/>
      <c r="RRG50" s="173"/>
      <c r="RRH50" s="173"/>
      <c r="RRI50" s="173"/>
      <c r="RRJ50" s="173"/>
      <c r="RRK50" s="173"/>
      <c r="RRL50" s="173"/>
      <c r="RRM50" s="173"/>
      <c r="RRN50" s="173"/>
      <c r="RRO50" s="173"/>
      <c r="RRP50" s="173"/>
      <c r="RRQ50" s="173"/>
      <c r="RRR50" s="173"/>
      <c r="RRS50" s="173"/>
      <c r="RRT50" s="173"/>
      <c r="RRU50" s="173"/>
      <c r="RRV50" s="173"/>
      <c r="RRW50" s="173"/>
      <c r="RRX50" s="173"/>
      <c r="RRY50" s="173"/>
      <c r="RRZ50" s="173"/>
      <c r="RSA50" s="173"/>
      <c r="RSB50" s="173"/>
      <c r="RSC50" s="173"/>
      <c r="RSD50" s="173"/>
      <c r="RSE50" s="173"/>
      <c r="RSF50" s="173"/>
      <c r="RSG50" s="173"/>
      <c r="RSH50" s="173"/>
      <c r="RSI50" s="173"/>
      <c r="RSJ50" s="173"/>
      <c r="RSK50" s="173"/>
      <c r="RSL50" s="173"/>
      <c r="RSM50" s="173"/>
      <c r="RSN50" s="173"/>
      <c r="RSO50" s="173"/>
      <c r="RSP50" s="173"/>
      <c r="RSQ50" s="173"/>
      <c r="RSR50" s="173"/>
      <c r="RSS50" s="173"/>
      <c r="RST50" s="173"/>
      <c r="RSU50" s="173"/>
      <c r="RSV50" s="173"/>
      <c r="RSW50" s="173"/>
      <c r="RSX50" s="173"/>
      <c r="RSY50" s="173"/>
      <c r="RSZ50" s="173"/>
      <c r="RTA50" s="173"/>
      <c r="RTB50" s="173"/>
      <c r="RTC50" s="173"/>
      <c r="RTD50" s="173"/>
      <c r="RTE50" s="173"/>
      <c r="RTF50" s="173"/>
      <c r="RTG50" s="173"/>
      <c r="RTH50" s="173"/>
      <c r="RTI50" s="173"/>
      <c r="RTJ50" s="173"/>
      <c r="RTK50" s="173"/>
      <c r="RTL50" s="173"/>
      <c r="RTM50" s="173"/>
      <c r="RTN50" s="173"/>
      <c r="RTO50" s="173"/>
      <c r="RTP50" s="173"/>
      <c r="RTQ50" s="173"/>
      <c r="RTR50" s="173"/>
      <c r="RTS50" s="173"/>
      <c r="RTT50" s="173"/>
      <c r="RTU50" s="173"/>
      <c r="RTV50" s="173"/>
      <c r="RTW50" s="173"/>
      <c r="RTX50" s="173"/>
      <c r="RTY50" s="173"/>
      <c r="RTZ50" s="173"/>
      <c r="RUA50" s="173"/>
      <c r="RUB50" s="173"/>
      <c r="RUC50" s="173"/>
      <c r="RUD50" s="173"/>
      <c r="RUE50" s="173"/>
      <c r="RUF50" s="173"/>
      <c r="RUG50" s="173"/>
      <c r="RUH50" s="173"/>
      <c r="RUI50" s="173"/>
      <c r="RUJ50" s="173"/>
      <c r="RUK50" s="173"/>
      <c r="RUL50" s="173"/>
      <c r="RUM50" s="173"/>
      <c r="RUN50" s="173"/>
      <c r="RUO50" s="173"/>
      <c r="RUP50" s="173"/>
      <c r="RUQ50" s="173"/>
      <c r="RUR50" s="173"/>
      <c r="RUS50" s="173"/>
      <c r="RUT50" s="173"/>
      <c r="RUU50" s="173"/>
      <c r="RUV50" s="173"/>
      <c r="RUW50" s="173"/>
      <c r="RUX50" s="173"/>
      <c r="RUY50" s="173"/>
      <c r="RUZ50" s="173"/>
      <c r="RVA50" s="173"/>
      <c r="RVB50" s="173"/>
      <c r="RVC50" s="173"/>
      <c r="RVD50" s="173"/>
      <c r="RVE50" s="173"/>
      <c r="RVF50" s="173"/>
      <c r="RVG50" s="173"/>
      <c r="RVH50" s="173"/>
      <c r="RVI50" s="173"/>
      <c r="RVJ50" s="173"/>
      <c r="RVK50" s="173"/>
      <c r="RVL50" s="173"/>
      <c r="RVM50" s="173"/>
      <c r="RVN50" s="173"/>
      <c r="RVO50" s="173"/>
      <c r="RVP50" s="173"/>
      <c r="RVQ50" s="173"/>
      <c r="RVR50" s="173"/>
      <c r="RVS50" s="173"/>
      <c r="RVT50" s="173"/>
      <c r="RVU50" s="173"/>
      <c r="RVV50" s="173"/>
      <c r="RVW50" s="173"/>
      <c r="RVX50" s="173"/>
      <c r="RVY50" s="173"/>
      <c r="RVZ50" s="173"/>
      <c r="RWA50" s="173"/>
      <c r="RWB50" s="173"/>
      <c r="RWC50" s="173"/>
      <c r="RWD50" s="173"/>
      <c r="RWE50" s="173"/>
      <c r="RWF50" s="173"/>
      <c r="RWG50" s="173"/>
      <c r="RWH50" s="173"/>
      <c r="RWI50" s="173"/>
      <c r="RWJ50" s="173"/>
      <c r="RWK50" s="173"/>
      <c r="RWL50" s="173"/>
      <c r="RWM50" s="173"/>
      <c r="RWN50" s="173"/>
      <c r="RWO50" s="173"/>
      <c r="RWP50" s="173"/>
      <c r="RWQ50" s="173"/>
      <c r="RWR50" s="173"/>
      <c r="RWS50" s="173"/>
      <c r="RWT50" s="173"/>
      <c r="RWU50" s="173"/>
      <c r="RWV50" s="173"/>
      <c r="RWW50" s="173"/>
      <c r="RWX50" s="173"/>
      <c r="RWY50" s="173"/>
      <c r="RWZ50" s="173"/>
      <c r="RXA50" s="173"/>
      <c r="RXB50" s="173"/>
      <c r="RXC50" s="173"/>
      <c r="RXD50" s="173"/>
      <c r="RXE50" s="173"/>
      <c r="RXF50" s="173"/>
      <c r="RXG50" s="173"/>
      <c r="RXH50" s="173"/>
      <c r="RXI50" s="173"/>
      <c r="RXJ50" s="173"/>
      <c r="RXK50" s="173"/>
      <c r="RXL50" s="173"/>
      <c r="RXM50" s="173"/>
      <c r="RXN50" s="173"/>
      <c r="RXO50" s="173"/>
      <c r="RXP50" s="173"/>
      <c r="RXQ50" s="173"/>
      <c r="RXR50" s="173"/>
      <c r="RXS50" s="173"/>
      <c r="RXT50" s="173"/>
      <c r="RXU50" s="173"/>
      <c r="RXV50" s="173"/>
      <c r="RXW50" s="173"/>
      <c r="RXX50" s="173"/>
      <c r="RXY50" s="173"/>
      <c r="RXZ50" s="173"/>
      <c r="RYA50" s="173"/>
      <c r="RYB50" s="173"/>
      <c r="RYC50" s="173"/>
      <c r="RYD50" s="173"/>
      <c r="RYE50" s="173"/>
      <c r="RYF50" s="173"/>
      <c r="RYG50" s="173"/>
      <c r="RYH50" s="173"/>
      <c r="RYI50" s="173"/>
      <c r="RYJ50" s="173"/>
      <c r="RYK50" s="173"/>
      <c r="RYL50" s="173"/>
      <c r="RYM50" s="173"/>
      <c r="RYN50" s="173"/>
      <c r="RYO50" s="173"/>
      <c r="RYP50" s="173"/>
      <c r="RYQ50" s="173"/>
      <c r="RYR50" s="173"/>
      <c r="RYS50" s="173"/>
      <c r="RYT50" s="173"/>
      <c r="RYU50" s="173"/>
      <c r="RYV50" s="173"/>
      <c r="RYW50" s="173"/>
      <c r="RYX50" s="173"/>
      <c r="RYY50" s="173"/>
      <c r="RYZ50" s="173"/>
      <c r="RZA50" s="173"/>
      <c r="RZB50" s="173"/>
      <c r="RZC50" s="173"/>
      <c r="RZD50" s="173"/>
      <c r="RZE50" s="173"/>
      <c r="RZF50" s="173"/>
      <c r="RZG50" s="173"/>
      <c r="RZH50" s="173"/>
      <c r="RZI50" s="173"/>
      <c r="RZJ50" s="173"/>
      <c r="RZK50" s="173"/>
      <c r="RZL50" s="173"/>
      <c r="RZM50" s="173"/>
      <c r="RZN50" s="173"/>
      <c r="RZO50" s="173"/>
      <c r="RZP50" s="173"/>
      <c r="RZQ50" s="173"/>
      <c r="RZR50" s="173"/>
      <c r="RZS50" s="173"/>
      <c r="RZT50" s="173"/>
      <c r="RZU50" s="173"/>
      <c r="RZV50" s="173"/>
      <c r="RZW50" s="173"/>
      <c r="RZX50" s="173"/>
      <c r="RZY50" s="173"/>
      <c r="RZZ50" s="173"/>
      <c r="SAA50" s="173"/>
      <c r="SAB50" s="173"/>
      <c r="SAC50" s="173"/>
      <c r="SAD50" s="173"/>
      <c r="SAE50" s="173"/>
      <c r="SAF50" s="173"/>
      <c r="SAG50" s="173"/>
      <c r="SAH50" s="173"/>
      <c r="SAI50" s="173"/>
      <c r="SAJ50" s="173"/>
      <c r="SAK50" s="173"/>
      <c r="SAL50" s="173"/>
      <c r="SAM50" s="173"/>
      <c r="SAN50" s="173"/>
      <c r="SAO50" s="173"/>
      <c r="SAP50" s="173"/>
      <c r="SAQ50" s="173"/>
      <c r="SAR50" s="173"/>
      <c r="SAS50" s="173"/>
      <c r="SAT50" s="173"/>
      <c r="SAU50" s="173"/>
      <c r="SAV50" s="173"/>
      <c r="SAW50" s="173"/>
      <c r="SAX50" s="173"/>
      <c r="SAY50" s="173"/>
      <c r="SAZ50" s="173"/>
      <c r="SBA50" s="173"/>
      <c r="SBB50" s="173"/>
      <c r="SBC50" s="173"/>
      <c r="SBD50" s="173"/>
      <c r="SBE50" s="173"/>
      <c r="SBF50" s="173"/>
      <c r="SBG50" s="173"/>
      <c r="SBH50" s="173"/>
      <c r="SBI50" s="173"/>
      <c r="SBJ50" s="173"/>
      <c r="SBK50" s="173"/>
      <c r="SBL50" s="173"/>
      <c r="SBM50" s="173"/>
      <c r="SBN50" s="173"/>
      <c r="SBO50" s="173"/>
      <c r="SBP50" s="173"/>
      <c r="SBQ50" s="173"/>
      <c r="SBR50" s="173"/>
      <c r="SBS50" s="173"/>
      <c r="SBT50" s="173"/>
      <c r="SBU50" s="173"/>
      <c r="SBV50" s="173"/>
      <c r="SBW50" s="173"/>
      <c r="SBX50" s="173"/>
      <c r="SBY50" s="173"/>
      <c r="SBZ50" s="173"/>
      <c r="SCA50" s="173"/>
      <c r="SCB50" s="173"/>
      <c r="SCC50" s="173"/>
      <c r="SCD50" s="173"/>
      <c r="SCE50" s="173"/>
      <c r="SCF50" s="173"/>
      <c r="SCG50" s="173"/>
      <c r="SCH50" s="173"/>
      <c r="SCI50" s="173"/>
      <c r="SCJ50" s="173"/>
      <c r="SCK50" s="173"/>
      <c r="SCL50" s="173"/>
      <c r="SCM50" s="173"/>
      <c r="SCN50" s="173"/>
      <c r="SCO50" s="173"/>
      <c r="SCP50" s="173"/>
      <c r="SCQ50" s="173"/>
      <c r="SCR50" s="173"/>
      <c r="SCS50" s="173"/>
      <c r="SCT50" s="173"/>
      <c r="SCU50" s="173"/>
      <c r="SCV50" s="173"/>
      <c r="SCW50" s="173"/>
      <c r="SCX50" s="173"/>
      <c r="SCY50" s="173"/>
      <c r="SCZ50" s="173"/>
      <c r="SDA50" s="173"/>
      <c r="SDB50" s="173"/>
      <c r="SDC50" s="173"/>
      <c r="SDD50" s="173"/>
      <c r="SDE50" s="173"/>
      <c r="SDF50" s="173"/>
      <c r="SDG50" s="173"/>
      <c r="SDH50" s="173"/>
      <c r="SDI50" s="173"/>
      <c r="SDJ50" s="173"/>
      <c r="SDK50" s="173"/>
      <c r="SDL50" s="173"/>
      <c r="SDM50" s="173"/>
      <c r="SDN50" s="173"/>
      <c r="SDO50" s="173"/>
      <c r="SDP50" s="173"/>
      <c r="SDQ50" s="173"/>
      <c r="SDR50" s="173"/>
      <c r="SDS50" s="173"/>
      <c r="SDT50" s="173"/>
      <c r="SDU50" s="173"/>
      <c r="SDV50" s="173"/>
      <c r="SDW50" s="173"/>
      <c r="SDX50" s="173"/>
      <c r="SDY50" s="173"/>
      <c r="SDZ50" s="173"/>
      <c r="SEA50" s="173"/>
      <c r="SEB50" s="173"/>
      <c r="SEC50" s="173"/>
      <c r="SED50" s="173"/>
      <c r="SEE50" s="173"/>
      <c r="SEF50" s="173"/>
      <c r="SEG50" s="173"/>
      <c r="SEH50" s="173"/>
      <c r="SEI50" s="173"/>
      <c r="SEJ50" s="173"/>
      <c r="SEK50" s="173"/>
      <c r="SEL50" s="173"/>
      <c r="SEM50" s="173"/>
      <c r="SEN50" s="173"/>
      <c r="SEO50" s="173"/>
      <c r="SEP50" s="173"/>
      <c r="SEQ50" s="173"/>
      <c r="SER50" s="173"/>
      <c r="SES50" s="173"/>
      <c r="SET50" s="173"/>
      <c r="SEU50" s="173"/>
      <c r="SEV50" s="173"/>
      <c r="SEW50" s="173"/>
      <c r="SEX50" s="173"/>
      <c r="SEY50" s="173"/>
      <c r="SEZ50" s="173"/>
      <c r="SFA50" s="173"/>
      <c r="SFB50" s="173"/>
      <c r="SFC50" s="173"/>
      <c r="SFD50" s="173"/>
      <c r="SFE50" s="173"/>
      <c r="SFF50" s="173"/>
      <c r="SFG50" s="173"/>
      <c r="SFH50" s="173"/>
      <c r="SFI50" s="173"/>
      <c r="SFJ50" s="173"/>
      <c r="SFK50" s="173"/>
      <c r="SFL50" s="173"/>
      <c r="SFM50" s="173"/>
      <c r="SFN50" s="173"/>
      <c r="SFO50" s="173"/>
      <c r="SFP50" s="173"/>
      <c r="SFQ50" s="173"/>
      <c r="SFR50" s="173"/>
      <c r="SFS50" s="173"/>
      <c r="SFT50" s="173"/>
      <c r="SFU50" s="173"/>
      <c r="SFV50" s="173"/>
      <c r="SFW50" s="173"/>
      <c r="SFX50" s="173"/>
      <c r="SFY50" s="173"/>
      <c r="SFZ50" s="173"/>
      <c r="SGA50" s="173"/>
      <c r="SGB50" s="173"/>
      <c r="SGC50" s="173"/>
      <c r="SGD50" s="173"/>
      <c r="SGE50" s="173"/>
      <c r="SGF50" s="173"/>
      <c r="SGG50" s="173"/>
      <c r="SGH50" s="173"/>
      <c r="SGI50" s="173"/>
      <c r="SGJ50" s="173"/>
      <c r="SGK50" s="173"/>
      <c r="SGL50" s="173"/>
      <c r="SGM50" s="173"/>
      <c r="SGN50" s="173"/>
      <c r="SGO50" s="173"/>
      <c r="SGP50" s="173"/>
      <c r="SGQ50" s="173"/>
      <c r="SGR50" s="173"/>
      <c r="SGS50" s="173"/>
      <c r="SGT50" s="173"/>
      <c r="SGU50" s="173"/>
      <c r="SGV50" s="173"/>
      <c r="SGW50" s="173"/>
      <c r="SGX50" s="173"/>
      <c r="SGY50" s="173"/>
      <c r="SGZ50" s="173"/>
      <c r="SHA50" s="173"/>
      <c r="SHB50" s="173"/>
      <c r="SHC50" s="173"/>
      <c r="SHD50" s="173"/>
      <c r="SHE50" s="173"/>
      <c r="SHF50" s="173"/>
      <c r="SHG50" s="173"/>
      <c r="SHH50" s="173"/>
      <c r="SHI50" s="173"/>
      <c r="SHJ50" s="173"/>
      <c r="SHK50" s="173"/>
      <c r="SHL50" s="173"/>
      <c r="SHM50" s="173"/>
      <c r="SHN50" s="173"/>
      <c r="SHO50" s="173"/>
      <c r="SHP50" s="173"/>
      <c r="SHQ50" s="173"/>
      <c r="SHR50" s="173"/>
      <c r="SHS50" s="173"/>
      <c r="SHT50" s="173"/>
      <c r="SHU50" s="173"/>
      <c r="SHV50" s="173"/>
      <c r="SHW50" s="173"/>
      <c r="SHX50" s="173"/>
      <c r="SHY50" s="173"/>
      <c r="SHZ50" s="173"/>
      <c r="SIA50" s="173"/>
      <c r="SIB50" s="173"/>
      <c r="SIC50" s="173"/>
      <c r="SID50" s="173"/>
      <c r="SIE50" s="173"/>
      <c r="SIF50" s="173"/>
      <c r="SIG50" s="173"/>
      <c r="SIH50" s="173"/>
      <c r="SII50" s="173"/>
      <c r="SIJ50" s="173"/>
      <c r="SIK50" s="173"/>
      <c r="SIL50" s="173"/>
      <c r="SIM50" s="173"/>
      <c r="SIN50" s="173"/>
      <c r="SIO50" s="173"/>
      <c r="SIP50" s="173"/>
      <c r="SIQ50" s="173"/>
      <c r="SIR50" s="173"/>
      <c r="SIS50" s="173"/>
      <c r="SIT50" s="173"/>
      <c r="SIU50" s="173"/>
      <c r="SIV50" s="173"/>
      <c r="SIW50" s="173"/>
      <c r="SIX50" s="173"/>
      <c r="SIY50" s="173"/>
      <c r="SIZ50" s="173"/>
      <c r="SJA50" s="173"/>
      <c r="SJB50" s="173"/>
      <c r="SJC50" s="173"/>
      <c r="SJD50" s="173"/>
      <c r="SJE50" s="173"/>
      <c r="SJF50" s="173"/>
      <c r="SJG50" s="173"/>
      <c r="SJH50" s="173"/>
      <c r="SJI50" s="173"/>
      <c r="SJJ50" s="173"/>
      <c r="SJK50" s="173"/>
      <c r="SJL50" s="173"/>
      <c r="SJM50" s="173"/>
      <c r="SJN50" s="173"/>
      <c r="SJO50" s="173"/>
      <c r="SJP50" s="173"/>
      <c r="SJQ50" s="173"/>
      <c r="SJR50" s="173"/>
      <c r="SJS50" s="173"/>
      <c r="SJT50" s="173"/>
      <c r="SJU50" s="173"/>
      <c r="SJV50" s="173"/>
      <c r="SJW50" s="173"/>
      <c r="SJX50" s="173"/>
      <c r="SJY50" s="173"/>
      <c r="SJZ50" s="173"/>
      <c r="SKA50" s="173"/>
      <c r="SKB50" s="173"/>
      <c r="SKC50" s="173"/>
      <c r="SKD50" s="173"/>
      <c r="SKE50" s="173"/>
      <c r="SKF50" s="173"/>
      <c r="SKG50" s="173"/>
      <c r="SKH50" s="173"/>
      <c r="SKI50" s="173"/>
      <c r="SKJ50" s="173"/>
      <c r="SKK50" s="173"/>
      <c r="SKL50" s="173"/>
      <c r="SKM50" s="173"/>
      <c r="SKN50" s="173"/>
      <c r="SKO50" s="173"/>
      <c r="SKP50" s="173"/>
      <c r="SKQ50" s="173"/>
      <c r="SKR50" s="173"/>
      <c r="SKS50" s="173"/>
      <c r="SKT50" s="173"/>
      <c r="SKU50" s="173"/>
      <c r="SKV50" s="173"/>
      <c r="SKW50" s="173"/>
      <c r="SKX50" s="173"/>
      <c r="SKY50" s="173"/>
      <c r="SKZ50" s="173"/>
      <c r="SLA50" s="173"/>
      <c r="SLB50" s="173"/>
      <c r="SLC50" s="173"/>
      <c r="SLD50" s="173"/>
      <c r="SLE50" s="173"/>
      <c r="SLF50" s="173"/>
      <c r="SLG50" s="173"/>
      <c r="SLH50" s="173"/>
      <c r="SLI50" s="173"/>
      <c r="SLJ50" s="173"/>
      <c r="SLK50" s="173"/>
      <c r="SLL50" s="173"/>
      <c r="SLM50" s="173"/>
      <c r="SLN50" s="173"/>
      <c r="SLO50" s="173"/>
      <c r="SLP50" s="173"/>
      <c r="SLQ50" s="173"/>
      <c r="SLR50" s="173"/>
      <c r="SLS50" s="173"/>
      <c r="SLT50" s="173"/>
      <c r="SLU50" s="173"/>
      <c r="SLV50" s="173"/>
      <c r="SLW50" s="173"/>
      <c r="SLX50" s="173"/>
      <c r="SLY50" s="173"/>
      <c r="SLZ50" s="173"/>
      <c r="SMA50" s="173"/>
      <c r="SMB50" s="173"/>
      <c r="SMC50" s="173"/>
      <c r="SMD50" s="173"/>
      <c r="SME50" s="173"/>
      <c r="SMF50" s="173"/>
      <c r="SMG50" s="173"/>
      <c r="SMH50" s="173"/>
      <c r="SMI50" s="173"/>
      <c r="SMJ50" s="173"/>
      <c r="SMK50" s="173"/>
      <c r="SML50" s="173"/>
      <c r="SMM50" s="173"/>
      <c r="SMN50" s="173"/>
      <c r="SMO50" s="173"/>
      <c r="SMP50" s="173"/>
      <c r="SMQ50" s="173"/>
      <c r="SMR50" s="173"/>
      <c r="SMS50" s="173"/>
      <c r="SMT50" s="173"/>
      <c r="SMU50" s="173"/>
      <c r="SMV50" s="173"/>
      <c r="SMW50" s="173"/>
      <c r="SMX50" s="173"/>
      <c r="SMY50" s="173"/>
      <c r="SMZ50" s="173"/>
      <c r="SNA50" s="173"/>
      <c r="SNB50" s="173"/>
      <c r="SNC50" s="173"/>
      <c r="SND50" s="173"/>
      <c r="SNE50" s="173"/>
      <c r="SNF50" s="173"/>
      <c r="SNG50" s="173"/>
      <c r="SNH50" s="173"/>
      <c r="SNI50" s="173"/>
      <c r="SNJ50" s="173"/>
      <c r="SNK50" s="173"/>
      <c r="SNL50" s="173"/>
      <c r="SNM50" s="173"/>
      <c r="SNN50" s="173"/>
      <c r="SNO50" s="173"/>
      <c r="SNP50" s="173"/>
      <c r="SNQ50" s="173"/>
      <c r="SNR50" s="173"/>
      <c r="SNS50" s="173"/>
      <c r="SNT50" s="173"/>
      <c r="SNU50" s="173"/>
      <c r="SNV50" s="173"/>
      <c r="SNW50" s="173"/>
      <c r="SNX50" s="173"/>
      <c r="SNY50" s="173"/>
      <c r="SNZ50" s="173"/>
      <c r="SOA50" s="173"/>
      <c r="SOB50" s="173"/>
      <c r="SOC50" s="173"/>
      <c r="SOD50" s="173"/>
      <c r="SOE50" s="173"/>
      <c r="SOF50" s="173"/>
      <c r="SOG50" s="173"/>
      <c r="SOH50" s="173"/>
      <c r="SOI50" s="173"/>
      <c r="SOJ50" s="173"/>
      <c r="SOK50" s="173"/>
      <c r="SOL50" s="173"/>
      <c r="SOM50" s="173"/>
      <c r="SON50" s="173"/>
      <c r="SOO50" s="173"/>
      <c r="SOP50" s="173"/>
      <c r="SOQ50" s="173"/>
      <c r="SOR50" s="173"/>
      <c r="SOS50" s="173"/>
      <c r="SOT50" s="173"/>
      <c r="SOU50" s="173"/>
      <c r="SOV50" s="173"/>
      <c r="SOW50" s="173"/>
      <c r="SOX50" s="173"/>
      <c r="SOY50" s="173"/>
      <c r="SOZ50" s="173"/>
      <c r="SPA50" s="173"/>
      <c r="SPB50" s="173"/>
      <c r="SPC50" s="173"/>
      <c r="SPD50" s="173"/>
      <c r="SPE50" s="173"/>
      <c r="SPF50" s="173"/>
      <c r="SPG50" s="173"/>
      <c r="SPH50" s="173"/>
      <c r="SPI50" s="173"/>
      <c r="SPJ50" s="173"/>
      <c r="SPK50" s="173"/>
      <c r="SPL50" s="173"/>
      <c r="SPM50" s="173"/>
      <c r="SPN50" s="173"/>
      <c r="SPO50" s="173"/>
      <c r="SPP50" s="173"/>
      <c r="SPQ50" s="173"/>
      <c r="SPR50" s="173"/>
      <c r="SPS50" s="173"/>
      <c r="SPT50" s="173"/>
      <c r="SPU50" s="173"/>
      <c r="SPV50" s="173"/>
      <c r="SPW50" s="173"/>
      <c r="SPX50" s="173"/>
      <c r="SPY50" s="173"/>
      <c r="SPZ50" s="173"/>
      <c r="SQA50" s="173"/>
      <c r="SQB50" s="173"/>
      <c r="SQC50" s="173"/>
      <c r="SQD50" s="173"/>
      <c r="SQE50" s="173"/>
      <c r="SQF50" s="173"/>
      <c r="SQG50" s="173"/>
      <c r="SQH50" s="173"/>
      <c r="SQI50" s="173"/>
      <c r="SQJ50" s="173"/>
      <c r="SQK50" s="173"/>
      <c r="SQL50" s="173"/>
      <c r="SQM50" s="173"/>
      <c r="SQN50" s="173"/>
      <c r="SQO50" s="173"/>
      <c r="SQP50" s="173"/>
      <c r="SQQ50" s="173"/>
      <c r="SQR50" s="173"/>
      <c r="SQS50" s="173"/>
      <c r="SQT50" s="173"/>
      <c r="SQU50" s="173"/>
      <c r="SQV50" s="173"/>
      <c r="SQW50" s="173"/>
      <c r="SQX50" s="173"/>
      <c r="SQY50" s="173"/>
      <c r="SQZ50" s="173"/>
      <c r="SRA50" s="173"/>
      <c r="SRB50" s="173"/>
      <c r="SRC50" s="173"/>
      <c r="SRD50" s="173"/>
      <c r="SRE50" s="173"/>
      <c r="SRF50" s="173"/>
      <c r="SRG50" s="173"/>
      <c r="SRH50" s="173"/>
      <c r="SRI50" s="173"/>
      <c r="SRJ50" s="173"/>
      <c r="SRK50" s="173"/>
      <c r="SRL50" s="173"/>
      <c r="SRM50" s="173"/>
      <c r="SRN50" s="173"/>
      <c r="SRO50" s="173"/>
      <c r="SRP50" s="173"/>
      <c r="SRQ50" s="173"/>
      <c r="SRR50" s="173"/>
      <c r="SRS50" s="173"/>
      <c r="SRT50" s="173"/>
      <c r="SRU50" s="173"/>
      <c r="SRV50" s="173"/>
      <c r="SRW50" s="173"/>
      <c r="SRX50" s="173"/>
      <c r="SRY50" s="173"/>
      <c r="SRZ50" s="173"/>
      <c r="SSA50" s="173"/>
      <c r="SSB50" s="173"/>
      <c r="SSC50" s="173"/>
      <c r="SSD50" s="173"/>
      <c r="SSE50" s="173"/>
      <c r="SSF50" s="173"/>
      <c r="SSG50" s="173"/>
      <c r="SSH50" s="173"/>
      <c r="SSI50" s="173"/>
      <c r="SSJ50" s="173"/>
      <c r="SSK50" s="173"/>
      <c r="SSL50" s="173"/>
      <c r="SSM50" s="173"/>
      <c r="SSN50" s="173"/>
      <c r="SSO50" s="173"/>
      <c r="SSP50" s="173"/>
      <c r="SSQ50" s="173"/>
      <c r="SSR50" s="173"/>
      <c r="SSS50" s="173"/>
      <c r="SST50" s="173"/>
      <c r="SSU50" s="173"/>
      <c r="SSV50" s="173"/>
      <c r="SSW50" s="173"/>
      <c r="SSX50" s="173"/>
      <c r="SSY50" s="173"/>
      <c r="SSZ50" s="173"/>
      <c r="STA50" s="173"/>
      <c r="STB50" s="173"/>
      <c r="STC50" s="173"/>
      <c r="STD50" s="173"/>
      <c r="STE50" s="173"/>
      <c r="STF50" s="173"/>
      <c r="STG50" s="173"/>
      <c r="STH50" s="173"/>
      <c r="STI50" s="173"/>
      <c r="STJ50" s="173"/>
      <c r="STK50" s="173"/>
      <c r="STL50" s="173"/>
      <c r="STM50" s="173"/>
      <c r="STN50" s="173"/>
      <c r="STO50" s="173"/>
      <c r="STP50" s="173"/>
      <c r="STQ50" s="173"/>
      <c r="STR50" s="173"/>
      <c r="STS50" s="173"/>
      <c r="STT50" s="173"/>
      <c r="STU50" s="173"/>
      <c r="STV50" s="173"/>
      <c r="STW50" s="173"/>
      <c r="STX50" s="173"/>
      <c r="STY50" s="173"/>
      <c r="STZ50" s="173"/>
      <c r="SUA50" s="173"/>
      <c r="SUB50" s="173"/>
      <c r="SUC50" s="173"/>
      <c r="SUD50" s="173"/>
      <c r="SUE50" s="173"/>
      <c r="SUF50" s="173"/>
      <c r="SUG50" s="173"/>
      <c r="SUH50" s="173"/>
      <c r="SUI50" s="173"/>
      <c r="SUJ50" s="173"/>
      <c r="SUK50" s="173"/>
      <c r="SUL50" s="173"/>
      <c r="SUM50" s="173"/>
      <c r="SUN50" s="173"/>
      <c r="SUO50" s="173"/>
      <c r="SUP50" s="173"/>
      <c r="SUQ50" s="173"/>
      <c r="SUR50" s="173"/>
      <c r="SUS50" s="173"/>
      <c r="SUT50" s="173"/>
      <c r="SUU50" s="173"/>
      <c r="SUV50" s="173"/>
      <c r="SUW50" s="173"/>
      <c r="SUX50" s="173"/>
      <c r="SUY50" s="173"/>
      <c r="SUZ50" s="173"/>
      <c r="SVA50" s="173"/>
      <c r="SVB50" s="173"/>
      <c r="SVC50" s="173"/>
      <c r="SVD50" s="173"/>
      <c r="SVE50" s="173"/>
      <c r="SVF50" s="173"/>
      <c r="SVG50" s="173"/>
      <c r="SVH50" s="173"/>
      <c r="SVI50" s="173"/>
      <c r="SVJ50" s="173"/>
      <c r="SVK50" s="173"/>
      <c r="SVL50" s="173"/>
      <c r="SVM50" s="173"/>
      <c r="SVN50" s="173"/>
      <c r="SVO50" s="173"/>
      <c r="SVP50" s="173"/>
      <c r="SVQ50" s="173"/>
      <c r="SVR50" s="173"/>
      <c r="SVS50" s="173"/>
      <c r="SVT50" s="173"/>
      <c r="SVU50" s="173"/>
      <c r="SVV50" s="173"/>
      <c r="SVW50" s="173"/>
      <c r="SVX50" s="173"/>
      <c r="SVY50" s="173"/>
      <c r="SVZ50" s="173"/>
      <c r="SWA50" s="173"/>
      <c r="SWB50" s="173"/>
      <c r="SWC50" s="173"/>
      <c r="SWD50" s="173"/>
      <c r="SWE50" s="173"/>
      <c r="SWF50" s="173"/>
      <c r="SWG50" s="173"/>
      <c r="SWH50" s="173"/>
      <c r="SWI50" s="173"/>
      <c r="SWJ50" s="173"/>
      <c r="SWK50" s="173"/>
      <c r="SWL50" s="173"/>
      <c r="SWM50" s="173"/>
      <c r="SWN50" s="173"/>
      <c r="SWO50" s="173"/>
      <c r="SWP50" s="173"/>
      <c r="SWQ50" s="173"/>
      <c r="SWR50" s="173"/>
      <c r="SWS50" s="173"/>
      <c r="SWT50" s="173"/>
      <c r="SWU50" s="173"/>
      <c r="SWV50" s="173"/>
      <c r="SWW50" s="173"/>
      <c r="SWX50" s="173"/>
      <c r="SWY50" s="173"/>
      <c r="SWZ50" s="173"/>
      <c r="SXA50" s="173"/>
      <c r="SXB50" s="173"/>
      <c r="SXC50" s="173"/>
      <c r="SXD50" s="173"/>
      <c r="SXE50" s="173"/>
      <c r="SXF50" s="173"/>
      <c r="SXG50" s="173"/>
      <c r="SXH50" s="173"/>
      <c r="SXI50" s="173"/>
      <c r="SXJ50" s="173"/>
      <c r="SXK50" s="173"/>
      <c r="SXL50" s="173"/>
      <c r="SXM50" s="173"/>
      <c r="SXN50" s="173"/>
      <c r="SXO50" s="173"/>
      <c r="SXP50" s="173"/>
      <c r="SXQ50" s="173"/>
      <c r="SXR50" s="173"/>
      <c r="SXS50" s="173"/>
      <c r="SXT50" s="173"/>
      <c r="SXU50" s="173"/>
      <c r="SXV50" s="173"/>
      <c r="SXW50" s="173"/>
      <c r="SXX50" s="173"/>
      <c r="SXY50" s="173"/>
      <c r="SXZ50" s="173"/>
      <c r="SYA50" s="173"/>
      <c r="SYB50" s="173"/>
      <c r="SYC50" s="173"/>
      <c r="SYD50" s="173"/>
      <c r="SYE50" s="173"/>
      <c r="SYF50" s="173"/>
      <c r="SYG50" s="173"/>
      <c r="SYH50" s="173"/>
      <c r="SYI50" s="173"/>
      <c r="SYJ50" s="173"/>
      <c r="SYK50" s="173"/>
      <c r="SYL50" s="173"/>
      <c r="SYM50" s="173"/>
      <c r="SYN50" s="173"/>
      <c r="SYO50" s="173"/>
      <c r="SYP50" s="173"/>
      <c r="SYQ50" s="173"/>
      <c r="SYR50" s="173"/>
      <c r="SYS50" s="173"/>
      <c r="SYT50" s="173"/>
      <c r="SYU50" s="173"/>
      <c r="SYV50" s="173"/>
      <c r="SYW50" s="173"/>
      <c r="SYX50" s="173"/>
      <c r="SYY50" s="173"/>
      <c r="SYZ50" s="173"/>
      <c r="SZA50" s="173"/>
      <c r="SZB50" s="173"/>
      <c r="SZC50" s="173"/>
      <c r="SZD50" s="173"/>
      <c r="SZE50" s="173"/>
      <c r="SZF50" s="173"/>
      <c r="SZG50" s="173"/>
      <c r="SZH50" s="173"/>
      <c r="SZI50" s="173"/>
      <c r="SZJ50" s="173"/>
      <c r="SZK50" s="173"/>
      <c r="SZL50" s="173"/>
      <c r="SZM50" s="173"/>
      <c r="SZN50" s="173"/>
      <c r="SZO50" s="173"/>
      <c r="SZP50" s="173"/>
      <c r="SZQ50" s="173"/>
      <c r="SZR50" s="173"/>
      <c r="SZS50" s="173"/>
      <c r="SZT50" s="173"/>
      <c r="SZU50" s="173"/>
      <c r="SZV50" s="173"/>
      <c r="SZW50" s="173"/>
      <c r="SZX50" s="173"/>
      <c r="SZY50" s="173"/>
      <c r="SZZ50" s="173"/>
      <c r="TAA50" s="173"/>
      <c r="TAB50" s="173"/>
      <c r="TAC50" s="173"/>
      <c r="TAD50" s="173"/>
      <c r="TAE50" s="173"/>
      <c r="TAF50" s="173"/>
      <c r="TAG50" s="173"/>
      <c r="TAH50" s="173"/>
      <c r="TAI50" s="173"/>
      <c r="TAJ50" s="173"/>
      <c r="TAK50" s="173"/>
      <c r="TAL50" s="173"/>
      <c r="TAM50" s="173"/>
      <c r="TAN50" s="173"/>
      <c r="TAO50" s="173"/>
      <c r="TAP50" s="173"/>
      <c r="TAQ50" s="173"/>
      <c r="TAR50" s="173"/>
      <c r="TAS50" s="173"/>
      <c r="TAT50" s="173"/>
      <c r="TAU50" s="173"/>
      <c r="TAV50" s="173"/>
      <c r="TAW50" s="173"/>
      <c r="TAX50" s="173"/>
      <c r="TAY50" s="173"/>
      <c r="TAZ50" s="173"/>
      <c r="TBA50" s="173"/>
      <c r="TBB50" s="173"/>
      <c r="TBC50" s="173"/>
      <c r="TBD50" s="173"/>
      <c r="TBE50" s="173"/>
      <c r="TBF50" s="173"/>
      <c r="TBG50" s="173"/>
      <c r="TBH50" s="173"/>
      <c r="TBI50" s="173"/>
      <c r="TBJ50" s="173"/>
      <c r="TBK50" s="173"/>
      <c r="TBL50" s="173"/>
      <c r="TBM50" s="173"/>
      <c r="TBN50" s="173"/>
      <c r="TBO50" s="173"/>
      <c r="TBP50" s="173"/>
      <c r="TBQ50" s="173"/>
      <c r="TBR50" s="173"/>
      <c r="TBS50" s="173"/>
      <c r="TBT50" s="173"/>
      <c r="TBU50" s="173"/>
      <c r="TBV50" s="173"/>
      <c r="TBW50" s="173"/>
      <c r="TBX50" s="173"/>
      <c r="TBY50" s="173"/>
      <c r="TBZ50" s="173"/>
      <c r="TCA50" s="173"/>
      <c r="TCB50" s="173"/>
      <c r="TCC50" s="173"/>
      <c r="TCD50" s="173"/>
      <c r="TCE50" s="173"/>
      <c r="TCF50" s="173"/>
      <c r="TCG50" s="173"/>
      <c r="TCH50" s="173"/>
      <c r="TCI50" s="173"/>
      <c r="TCJ50" s="173"/>
      <c r="TCK50" s="173"/>
      <c r="TCL50" s="173"/>
      <c r="TCM50" s="173"/>
      <c r="TCN50" s="173"/>
      <c r="TCO50" s="173"/>
      <c r="TCP50" s="173"/>
      <c r="TCQ50" s="173"/>
      <c r="TCR50" s="173"/>
      <c r="TCS50" s="173"/>
      <c r="TCT50" s="173"/>
      <c r="TCU50" s="173"/>
      <c r="TCV50" s="173"/>
      <c r="TCW50" s="173"/>
      <c r="TCX50" s="173"/>
      <c r="TCY50" s="173"/>
      <c r="TCZ50" s="173"/>
      <c r="TDA50" s="173"/>
      <c r="TDB50" s="173"/>
      <c r="TDC50" s="173"/>
      <c r="TDD50" s="173"/>
      <c r="TDE50" s="173"/>
      <c r="TDF50" s="173"/>
      <c r="TDG50" s="173"/>
      <c r="TDH50" s="173"/>
      <c r="TDI50" s="173"/>
      <c r="TDJ50" s="173"/>
      <c r="TDK50" s="173"/>
      <c r="TDL50" s="173"/>
      <c r="TDM50" s="173"/>
      <c r="TDN50" s="173"/>
      <c r="TDO50" s="173"/>
      <c r="TDP50" s="173"/>
      <c r="TDQ50" s="173"/>
      <c r="TDR50" s="173"/>
      <c r="TDS50" s="173"/>
      <c r="TDT50" s="173"/>
      <c r="TDU50" s="173"/>
      <c r="TDV50" s="173"/>
      <c r="TDW50" s="173"/>
      <c r="TDX50" s="173"/>
      <c r="TDY50" s="173"/>
      <c r="TDZ50" s="173"/>
      <c r="TEA50" s="173"/>
      <c r="TEB50" s="173"/>
      <c r="TEC50" s="173"/>
      <c r="TED50" s="173"/>
      <c r="TEE50" s="173"/>
      <c r="TEF50" s="173"/>
      <c r="TEG50" s="173"/>
      <c r="TEH50" s="173"/>
      <c r="TEI50" s="173"/>
      <c r="TEJ50" s="173"/>
      <c r="TEK50" s="173"/>
      <c r="TEL50" s="173"/>
      <c r="TEM50" s="173"/>
      <c r="TEN50" s="173"/>
      <c r="TEO50" s="173"/>
      <c r="TEP50" s="173"/>
      <c r="TEQ50" s="173"/>
      <c r="TER50" s="173"/>
      <c r="TES50" s="173"/>
      <c r="TET50" s="173"/>
      <c r="TEU50" s="173"/>
      <c r="TEV50" s="173"/>
      <c r="TEW50" s="173"/>
      <c r="TEX50" s="173"/>
      <c r="TEY50" s="173"/>
      <c r="TEZ50" s="173"/>
      <c r="TFA50" s="173"/>
      <c r="TFB50" s="173"/>
      <c r="TFC50" s="173"/>
      <c r="TFD50" s="173"/>
      <c r="TFE50" s="173"/>
      <c r="TFF50" s="173"/>
      <c r="TFG50" s="173"/>
      <c r="TFH50" s="173"/>
      <c r="TFI50" s="173"/>
      <c r="TFJ50" s="173"/>
      <c r="TFK50" s="173"/>
      <c r="TFL50" s="173"/>
      <c r="TFM50" s="173"/>
      <c r="TFN50" s="173"/>
      <c r="TFO50" s="173"/>
      <c r="TFP50" s="173"/>
      <c r="TFQ50" s="173"/>
      <c r="TFR50" s="173"/>
      <c r="TFS50" s="173"/>
      <c r="TFT50" s="173"/>
      <c r="TFU50" s="173"/>
      <c r="TFV50" s="173"/>
      <c r="TFW50" s="173"/>
      <c r="TFX50" s="173"/>
      <c r="TFY50" s="173"/>
      <c r="TFZ50" s="173"/>
      <c r="TGA50" s="173"/>
      <c r="TGB50" s="173"/>
      <c r="TGC50" s="173"/>
      <c r="TGD50" s="173"/>
      <c r="TGE50" s="173"/>
      <c r="TGF50" s="173"/>
      <c r="TGG50" s="173"/>
      <c r="TGH50" s="173"/>
      <c r="TGI50" s="173"/>
      <c r="TGJ50" s="173"/>
      <c r="TGK50" s="173"/>
      <c r="TGL50" s="173"/>
      <c r="TGM50" s="173"/>
      <c r="TGN50" s="173"/>
      <c r="TGO50" s="173"/>
      <c r="TGP50" s="173"/>
      <c r="TGQ50" s="173"/>
      <c r="TGR50" s="173"/>
      <c r="TGS50" s="173"/>
      <c r="TGT50" s="173"/>
      <c r="TGU50" s="173"/>
      <c r="TGV50" s="173"/>
      <c r="TGW50" s="173"/>
      <c r="TGX50" s="173"/>
      <c r="TGY50" s="173"/>
      <c r="TGZ50" s="173"/>
      <c r="THA50" s="173"/>
      <c r="THB50" s="173"/>
      <c r="THC50" s="173"/>
      <c r="THD50" s="173"/>
      <c r="THE50" s="173"/>
      <c r="THF50" s="173"/>
      <c r="THG50" s="173"/>
      <c r="THH50" s="173"/>
      <c r="THI50" s="173"/>
      <c r="THJ50" s="173"/>
      <c r="THK50" s="173"/>
      <c r="THL50" s="173"/>
      <c r="THM50" s="173"/>
      <c r="THN50" s="173"/>
      <c r="THO50" s="173"/>
      <c r="THP50" s="173"/>
      <c r="THQ50" s="173"/>
      <c r="THR50" s="173"/>
      <c r="THS50" s="173"/>
      <c r="THT50" s="173"/>
      <c r="THU50" s="173"/>
      <c r="THV50" s="173"/>
      <c r="THW50" s="173"/>
      <c r="THX50" s="173"/>
      <c r="THY50" s="173"/>
      <c r="THZ50" s="173"/>
      <c r="TIA50" s="173"/>
      <c r="TIB50" s="173"/>
      <c r="TIC50" s="173"/>
      <c r="TID50" s="173"/>
      <c r="TIE50" s="173"/>
      <c r="TIF50" s="173"/>
      <c r="TIG50" s="173"/>
      <c r="TIH50" s="173"/>
      <c r="TII50" s="173"/>
      <c r="TIJ50" s="173"/>
      <c r="TIK50" s="173"/>
      <c r="TIL50" s="173"/>
      <c r="TIM50" s="173"/>
      <c r="TIN50" s="173"/>
      <c r="TIO50" s="173"/>
      <c r="TIP50" s="173"/>
      <c r="TIQ50" s="173"/>
      <c r="TIR50" s="173"/>
      <c r="TIS50" s="173"/>
      <c r="TIT50" s="173"/>
      <c r="TIU50" s="173"/>
      <c r="TIV50" s="173"/>
      <c r="TIW50" s="173"/>
      <c r="TIX50" s="173"/>
      <c r="TIY50" s="173"/>
      <c r="TIZ50" s="173"/>
      <c r="TJA50" s="173"/>
      <c r="TJB50" s="173"/>
      <c r="TJC50" s="173"/>
      <c r="TJD50" s="173"/>
      <c r="TJE50" s="173"/>
      <c r="TJF50" s="173"/>
      <c r="TJG50" s="173"/>
      <c r="TJH50" s="173"/>
      <c r="TJI50" s="173"/>
      <c r="TJJ50" s="173"/>
      <c r="TJK50" s="173"/>
      <c r="TJL50" s="173"/>
      <c r="TJM50" s="173"/>
      <c r="TJN50" s="173"/>
      <c r="TJO50" s="173"/>
      <c r="TJP50" s="173"/>
      <c r="TJQ50" s="173"/>
      <c r="TJR50" s="173"/>
      <c r="TJS50" s="173"/>
      <c r="TJT50" s="173"/>
      <c r="TJU50" s="173"/>
      <c r="TJV50" s="173"/>
      <c r="TJW50" s="173"/>
      <c r="TJX50" s="173"/>
      <c r="TJY50" s="173"/>
      <c r="TJZ50" s="173"/>
      <c r="TKA50" s="173"/>
      <c r="TKB50" s="173"/>
      <c r="TKC50" s="173"/>
      <c r="TKD50" s="173"/>
      <c r="TKE50" s="173"/>
      <c r="TKF50" s="173"/>
      <c r="TKG50" s="173"/>
      <c r="TKH50" s="173"/>
      <c r="TKI50" s="173"/>
      <c r="TKJ50" s="173"/>
      <c r="TKK50" s="173"/>
      <c r="TKL50" s="173"/>
      <c r="TKM50" s="173"/>
      <c r="TKN50" s="173"/>
      <c r="TKO50" s="173"/>
      <c r="TKP50" s="173"/>
      <c r="TKQ50" s="173"/>
      <c r="TKR50" s="173"/>
      <c r="TKS50" s="173"/>
      <c r="TKT50" s="173"/>
      <c r="TKU50" s="173"/>
      <c r="TKV50" s="173"/>
      <c r="TKW50" s="173"/>
      <c r="TKX50" s="173"/>
      <c r="TKY50" s="173"/>
      <c r="TKZ50" s="173"/>
      <c r="TLA50" s="173"/>
      <c r="TLB50" s="173"/>
      <c r="TLC50" s="173"/>
      <c r="TLD50" s="173"/>
      <c r="TLE50" s="173"/>
      <c r="TLF50" s="173"/>
      <c r="TLG50" s="173"/>
      <c r="TLH50" s="173"/>
      <c r="TLI50" s="173"/>
      <c r="TLJ50" s="173"/>
      <c r="TLK50" s="173"/>
      <c r="TLL50" s="173"/>
      <c r="TLM50" s="173"/>
      <c r="TLN50" s="173"/>
      <c r="TLO50" s="173"/>
      <c r="TLP50" s="173"/>
      <c r="TLQ50" s="173"/>
      <c r="TLR50" s="173"/>
      <c r="TLS50" s="173"/>
      <c r="TLT50" s="173"/>
      <c r="TLU50" s="173"/>
      <c r="TLV50" s="173"/>
      <c r="TLW50" s="173"/>
      <c r="TLX50" s="173"/>
      <c r="TLY50" s="173"/>
      <c r="TLZ50" s="173"/>
      <c r="TMA50" s="173"/>
      <c r="TMB50" s="173"/>
      <c r="TMC50" s="173"/>
      <c r="TMD50" s="173"/>
      <c r="TME50" s="173"/>
      <c r="TMF50" s="173"/>
      <c r="TMG50" s="173"/>
      <c r="TMH50" s="173"/>
      <c r="TMI50" s="173"/>
      <c r="TMJ50" s="173"/>
      <c r="TMK50" s="173"/>
      <c r="TML50" s="173"/>
      <c r="TMM50" s="173"/>
      <c r="TMN50" s="173"/>
      <c r="TMO50" s="173"/>
      <c r="TMP50" s="173"/>
      <c r="TMQ50" s="173"/>
      <c r="TMR50" s="173"/>
      <c r="TMS50" s="173"/>
      <c r="TMT50" s="173"/>
      <c r="TMU50" s="173"/>
      <c r="TMV50" s="173"/>
      <c r="TMW50" s="173"/>
      <c r="TMX50" s="173"/>
      <c r="TMY50" s="173"/>
      <c r="TMZ50" s="173"/>
      <c r="TNA50" s="173"/>
      <c r="TNB50" s="173"/>
      <c r="TNC50" s="173"/>
      <c r="TND50" s="173"/>
      <c r="TNE50" s="173"/>
      <c r="TNF50" s="173"/>
      <c r="TNG50" s="173"/>
      <c r="TNH50" s="173"/>
      <c r="TNI50" s="173"/>
      <c r="TNJ50" s="173"/>
      <c r="TNK50" s="173"/>
      <c r="TNL50" s="173"/>
      <c r="TNM50" s="173"/>
      <c r="TNN50" s="173"/>
      <c r="TNO50" s="173"/>
      <c r="TNP50" s="173"/>
      <c r="TNQ50" s="173"/>
      <c r="TNR50" s="173"/>
      <c r="TNS50" s="173"/>
      <c r="TNT50" s="173"/>
      <c r="TNU50" s="173"/>
      <c r="TNV50" s="173"/>
      <c r="TNW50" s="173"/>
      <c r="TNX50" s="173"/>
      <c r="TNY50" s="173"/>
      <c r="TNZ50" s="173"/>
      <c r="TOA50" s="173"/>
      <c r="TOB50" s="173"/>
      <c r="TOC50" s="173"/>
      <c r="TOD50" s="173"/>
      <c r="TOE50" s="173"/>
      <c r="TOF50" s="173"/>
      <c r="TOG50" s="173"/>
      <c r="TOH50" s="173"/>
      <c r="TOI50" s="173"/>
      <c r="TOJ50" s="173"/>
      <c r="TOK50" s="173"/>
      <c r="TOL50" s="173"/>
      <c r="TOM50" s="173"/>
      <c r="TON50" s="173"/>
      <c r="TOO50" s="173"/>
      <c r="TOP50" s="173"/>
      <c r="TOQ50" s="173"/>
      <c r="TOR50" s="173"/>
      <c r="TOS50" s="173"/>
      <c r="TOT50" s="173"/>
      <c r="TOU50" s="173"/>
      <c r="TOV50" s="173"/>
      <c r="TOW50" s="173"/>
      <c r="TOX50" s="173"/>
      <c r="TOY50" s="173"/>
      <c r="TOZ50" s="173"/>
      <c r="TPA50" s="173"/>
      <c r="TPB50" s="173"/>
      <c r="TPC50" s="173"/>
      <c r="TPD50" s="173"/>
      <c r="TPE50" s="173"/>
      <c r="TPF50" s="173"/>
      <c r="TPG50" s="173"/>
      <c r="TPH50" s="173"/>
      <c r="TPI50" s="173"/>
      <c r="TPJ50" s="173"/>
      <c r="TPK50" s="173"/>
      <c r="TPL50" s="173"/>
      <c r="TPM50" s="173"/>
      <c r="TPN50" s="173"/>
      <c r="TPO50" s="173"/>
      <c r="TPP50" s="173"/>
      <c r="TPQ50" s="173"/>
      <c r="TPR50" s="173"/>
      <c r="TPS50" s="173"/>
      <c r="TPT50" s="173"/>
      <c r="TPU50" s="173"/>
      <c r="TPV50" s="173"/>
      <c r="TPW50" s="173"/>
      <c r="TPX50" s="173"/>
      <c r="TPY50" s="173"/>
      <c r="TPZ50" s="173"/>
      <c r="TQA50" s="173"/>
      <c r="TQB50" s="173"/>
      <c r="TQC50" s="173"/>
      <c r="TQD50" s="173"/>
      <c r="TQE50" s="173"/>
      <c r="TQF50" s="173"/>
      <c r="TQG50" s="173"/>
      <c r="TQH50" s="173"/>
      <c r="TQI50" s="173"/>
      <c r="TQJ50" s="173"/>
      <c r="TQK50" s="173"/>
      <c r="TQL50" s="173"/>
      <c r="TQM50" s="173"/>
      <c r="TQN50" s="173"/>
      <c r="TQO50" s="173"/>
      <c r="TQP50" s="173"/>
      <c r="TQQ50" s="173"/>
      <c r="TQR50" s="173"/>
      <c r="TQS50" s="173"/>
      <c r="TQT50" s="173"/>
      <c r="TQU50" s="173"/>
      <c r="TQV50" s="173"/>
      <c r="TQW50" s="173"/>
      <c r="TQX50" s="173"/>
      <c r="TQY50" s="173"/>
      <c r="TQZ50" s="173"/>
      <c r="TRA50" s="173"/>
      <c r="TRB50" s="173"/>
      <c r="TRC50" s="173"/>
      <c r="TRD50" s="173"/>
      <c r="TRE50" s="173"/>
      <c r="TRF50" s="173"/>
      <c r="TRG50" s="173"/>
      <c r="TRH50" s="173"/>
      <c r="TRI50" s="173"/>
      <c r="TRJ50" s="173"/>
      <c r="TRK50" s="173"/>
      <c r="TRL50" s="173"/>
      <c r="TRM50" s="173"/>
      <c r="TRN50" s="173"/>
      <c r="TRO50" s="173"/>
      <c r="TRP50" s="173"/>
      <c r="TRQ50" s="173"/>
      <c r="TRR50" s="173"/>
      <c r="TRS50" s="173"/>
      <c r="TRT50" s="173"/>
      <c r="TRU50" s="173"/>
      <c r="TRV50" s="173"/>
      <c r="TRW50" s="173"/>
      <c r="TRX50" s="173"/>
      <c r="TRY50" s="173"/>
      <c r="TRZ50" s="173"/>
      <c r="TSA50" s="173"/>
      <c r="TSB50" s="173"/>
      <c r="TSC50" s="173"/>
      <c r="TSD50" s="173"/>
      <c r="TSE50" s="173"/>
      <c r="TSF50" s="173"/>
      <c r="TSG50" s="173"/>
      <c r="TSH50" s="173"/>
      <c r="TSI50" s="173"/>
      <c r="TSJ50" s="173"/>
      <c r="TSK50" s="173"/>
      <c r="TSL50" s="173"/>
      <c r="TSM50" s="173"/>
      <c r="TSN50" s="173"/>
      <c r="TSO50" s="173"/>
      <c r="TSP50" s="173"/>
      <c r="TSQ50" s="173"/>
      <c r="TSR50" s="173"/>
      <c r="TSS50" s="173"/>
      <c r="TST50" s="173"/>
      <c r="TSU50" s="173"/>
      <c r="TSV50" s="173"/>
      <c r="TSW50" s="173"/>
      <c r="TSX50" s="173"/>
      <c r="TSY50" s="173"/>
      <c r="TSZ50" s="173"/>
      <c r="TTA50" s="173"/>
      <c r="TTB50" s="173"/>
      <c r="TTC50" s="173"/>
      <c r="TTD50" s="173"/>
      <c r="TTE50" s="173"/>
      <c r="TTF50" s="173"/>
      <c r="TTG50" s="173"/>
      <c r="TTH50" s="173"/>
      <c r="TTI50" s="173"/>
      <c r="TTJ50" s="173"/>
      <c r="TTK50" s="173"/>
      <c r="TTL50" s="173"/>
      <c r="TTM50" s="173"/>
      <c r="TTN50" s="173"/>
      <c r="TTO50" s="173"/>
      <c r="TTP50" s="173"/>
      <c r="TTQ50" s="173"/>
      <c r="TTR50" s="173"/>
      <c r="TTS50" s="173"/>
      <c r="TTT50" s="173"/>
      <c r="TTU50" s="173"/>
      <c r="TTV50" s="173"/>
      <c r="TTW50" s="173"/>
      <c r="TTX50" s="173"/>
      <c r="TTY50" s="173"/>
      <c r="TTZ50" s="173"/>
      <c r="TUA50" s="173"/>
      <c r="TUB50" s="173"/>
      <c r="TUC50" s="173"/>
      <c r="TUD50" s="173"/>
      <c r="TUE50" s="173"/>
      <c r="TUF50" s="173"/>
      <c r="TUG50" s="173"/>
      <c r="TUH50" s="173"/>
      <c r="TUI50" s="173"/>
      <c r="TUJ50" s="173"/>
      <c r="TUK50" s="173"/>
      <c r="TUL50" s="173"/>
      <c r="TUM50" s="173"/>
      <c r="TUN50" s="173"/>
      <c r="TUO50" s="173"/>
      <c r="TUP50" s="173"/>
      <c r="TUQ50" s="173"/>
      <c r="TUR50" s="173"/>
      <c r="TUS50" s="173"/>
      <c r="TUT50" s="173"/>
      <c r="TUU50" s="173"/>
      <c r="TUV50" s="173"/>
      <c r="TUW50" s="173"/>
      <c r="TUX50" s="173"/>
      <c r="TUY50" s="173"/>
      <c r="TUZ50" s="173"/>
      <c r="TVA50" s="173"/>
      <c r="TVB50" s="173"/>
      <c r="TVC50" s="173"/>
      <c r="TVD50" s="173"/>
      <c r="TVE50" s="173"/>
      <c r="TVF50" s="173"/>
      <c r="TVG50" s="173"/>
      <c r="TVH50" s="173"/>
      <c r="TVI50" s="173"/>
      <c r="TVJ50" s="173"/>
      <c r="TVK50" s="173"/>
      <c r="TVL50" s="173"/>
      <c r="TVM50" s="173"/>
      <c r="TVN50" s="173"/>
      <c r="TVO50" s="173"/>
      <c r="TVP50" s="173"/>
      <c r="TVQ50" s="173"/>
      <c r="TVR50" s="173"/>
      <c r="TVS50" s="173"/>
      <c r="TVT50" s="173"/>
      <c r="TVU50" s="173"/>
      <c r="TVV50" s="173"/>
      <c r="TVW50" s="173"/>
      <c r="TVX50" s="173"/>
      <c r="TVY50" s="173"/>
      <c r="TVZ50" s="173"/>
      <c r="TWA50" s="173"/>
      <c r="TWB50" s="173"/>
      <c r="TWC50" s="173"/>
      <c r="TWD50" s="173"/>
      <c r="TWE50" s="173"/>
      <c r="TWF50" s="173"/>
      <c r="TWG50" s="173"/>
      <c r="TWH50" s="173"/>
      <c r="TWI50" s="173"/>
      <c r="TWJ50" s="173"/>
      <c r="TWK50" s="173"/>
      <c r="TWL50" s="173"/>
      <c r="TWM50" s="173"/>
      <c r="TWN50" s="173"/>
      <c r="TWO50" s="173"/>
      <c r="TWP50" s="173"/>
      <c r="TWQ50" s="173"/>
      <c r="TWR50" s="173"/>
      <c r="TWS50" s="173"/>
      <c r="TWT50" s="173"/>
      <c r="TWU50" s="173"/>
      <c r="TWV50" s="173"/>
      <c r="TWW50" s="173"/>
      <c r="TWX50" s="173"/>
      <c r="TWY50" s="173"/>
      <c r="TWZ50" s="173"/>
      <c r="TXA50" s="173"/>
      <c r="TXB50" s="173"/>
      <c r="TXC50" s="173"/>
      <c r="TXD50" s="173"/>
      <c r="TXE50" s="173"/>
      <c r="TXF50" s="173"/>
      <c r="TXG50" s="173"/>
      <c r="TXH50" s="173"/>
      <c r="TXI50" s="173"/>
      <c r="TXJ50" s="173"/>
      <c r="TXK50" s="173"/>
      <c r="TXL50" s="173"/>
      <c r="TXM50" s="173"/>
      <c r="TXN50" s="173"/>
      <c r="TXO50" s="173"/>
      <c r="TXP50" s="173"/>
      <c r="TXQ50" s="173"/>
      <c r="TXR50" s="173"/>
      <c r="TXS50" s="173"/>
      <c r="TXT50" s="173"/>
      <c r="TXU50" s="173"/>
      <c r="TXV50" s="173"/>
      <c r="TXW50" s="173"/>
      <c r="TXX50" s="173"/>
      <c r="TXY50" s="173"/>
      <c r="TXZ50" s="173"/>
      <c r="TYA50" s="173"/>
      <c r="TYB50" s="173"/>
      <c r="TYC50" s="173"/>
      <c r="TYD50" s="173"/>
      <c r="TYE50" s="173"/>
      <c r="TYF50" s="173"/>
      <c r="TYG50" s="173"/>
      <c r="TYH50" s="173"/>
      <c r="TYI50" s="173"/>
      <c r="TYJ50" s="173"/>
      <c r="TYK50" s="173"/>
      <c r="TYL50" s="173"/>
      <c r="TYM50" s="173"/>
      <c r="TYN50" s="173"/>
      <c r="TYO50" s="173"/>
      <c r="TYP50" s="173"/>
      <c r="TYQ50" s="173"/>
      <c r="TYR50" s="173"/>
      <c r="TYS50" s="173"/>
      <c r="TYT50" s="173"/>
      <c r="TYU50" s="173"/>
      <c r="TYV50" s="173"/>
      <c r="TYW50" s="173"/>
      <c r="TYX50" s="173"/>
      <c r="TYY50" s="173"/>
      <c r="TYZ50" s="173"/>
      <c r="TZA50" s="173"/>
      <c r="TZB50" s="173"/>
      <c r="TZC50" s="173"/>
      <c r="TZD50" s="173"/>
      <c r="TZE50" s="173"/>
      <c r="TZF50" s="173"/>
      <c r="TZG50" s="173"/>
      <c r="TZH50" s="173"/>
      <c r="TZI50" s="173"/>
      <c r="TZJ50" s="173"/>
      <c r="TZK50" s="173"/>
      <c r="TZL50" s="173"/>
      <c r="TZM50" s="173"/>
      <c r="TZN50" s="173"/>
      <c r="TZO50" s="173"/>
      <c r="TZP50" s="173"/>
      <c r="TZQ50" s="173"/>
      <c r="TZR50" s="173"/>
      <c r="TZS50" s="173"/>
      <c r="TZT50" s="173"/>
      <c r="TZU50" s="173"/>
      <c r="TZV50" s="173"/>
      <c r="TZW50" s="173"/>
      <c r="TZX50" s="173"/>
      <c r="TZY50" s="173"/>
      <c r="TZZ50" s="173"/>
      <c r="UAA50" s="173"/>
      <c r="UAB50" s="173"/>
      <c r="UAC50" s="173"/>
      <c r="UAD50" s="173"/>
      <c r="UAE50" s="173"/>
      <c r="UAF50" s="173"/>
      <c r="UAG50" s="173"/>
      <c r="UAH50" s="173"/>
      <c r="UAI50" s="173"/>
      <c r="UAJ50" s="173"/>
      <c r="UAK50" s="173"/>
      <c r="UAL50" s="173"/>
      <c r="UAM50" s="173"/>
      <c r="UAN50" s="173"/>
      <c r="UAO50" s="173"/>
      <c r="UAP50" s="173"/>
      <c r="UAQ50" s="173"/>
      <c r="UAR50" s="173"/>
      <c r="UAS50" s="173"/>
      <c r="UAT50" s="173"/>
      <c r="UAU50" s="173"/>
      <c r="UAV50" s="173"/>
      <c r="UAW50" s="173"/>
      <c r="UAX50" s="173"/>
      <c r="UAY50" s="173"/>
      <c r="UAZ50" s="173"/>
      <c r="UBA50" s="173"/>
      <c r="UBB50" s="173"/>
      <c r="UBC50" s="173"/>
      <c r="UBD50" s="173"/>
      <c r="UBE50" s="173"/>
      <c r="UBF50" s="173"/>
      <c r="UBG50" s="173"/>
      <c r="UBH50" s="173"/>
      <c r="UBI50" s="173"/>
      <c r="UBJ50" s="173"/>
      <c r="UBK50" s="173"/>
      <c r="UBL50" s="173"/>
      <c r="UBM50" s="173"/>
      <c r="UBN50" s="173"/>
      <c r="UBO50" s="173"/>
      <c r="UBP50" s="173"/>
      <c r="UBQ50" s="173"/>
      <c r="UBR50" s="173"/>
      <c r="UBS50" s="173"/>
      <c r="UBT50" s="173"/>
      <c r="UBU50" s="173"/>
      <c r="UBV50" s="173"/>
      <c r="UBW50" s="173"/>
      <c r="UBX50" s="173"/>
      <c r="UBY50" s="173"/>
      <c r="UBZ50" s="173"/>
      <c r="UCA50" s="173"/>
      <c r="UCB50" s="173"/>
      <c r="UCC50" s="173"/>
      <c r="UCD50" s="173"/>
      <c r="UCE50" s="173"/>
      <c r="UCF50" s="173"/>
      <c r="UCG50" s="173"/>
      <c r="UCH50" s="173"/>
      <c r="UCI50" s="173"/>
      <c r="UCJ50" s="173"/>
      <c r="UCK50" s="173"/>
      <c r="UCL50" s="173"/>
      <c r="UCM50" s="173"/>
      <c r="UCN50" s="173"/>
      <c r="UCO50" s="173"/>
      <c r="UCP50" s="173"/>
      <c r="UCQ50" s="173"/>
      <c r="UCR50" s="173"/>
      <c r="UCS50" s="173"/>
      <c r="UCT50" s="173"/>
      <c r="UCU50" s="173"/>
      <c r="UCV50" s="173"/>
      <c r="UCW50" s="173"/>
      <c r="UCX50" s="173"/>
      <c r="UCY50" s="173"/>
      <c r="UCZ50" s="173"/>
      <c r="UDA50" s="173"/>
      <c r="UDB50" s="173"/>
      <c r="UDC50" s="173"/>
      <c r="UDD50" s="173"/>
      <c r="UDE50" s="173"/>
      <c r="UDF50" s="173"/>
      <c r="UDG50" s="173"/>
      <c r="UDH50" s="173"/>
      <c r="UDI50" s="173"/>
      <c r="UDJ50" s="173"/>
      <c r="UDK50" s="173"/>
      <c r="UDL50" s="173"/>
      <c r="UDM50" s="173"/>
      <c r="UDN50" s="173"/>
      <c r="UDO50" s="173"/>
      <c r="UDP50" s="173"/>
      <c r="UDQ50" s="173"/>
      <c r="UDR50" s="173"/>
      <c r="UDS50" s="173"/>
      <c r="UDT50" s="173"/>
      <c r="UDU50" s="173"/>
      <c r="UDV50" s="173"/>
      <c r="UDW50" s="173"/>
      <c r="UDX50" s="173"/>
      <c r="UDY50" s="173"/>
      <c r="UDZ50" s="173"/>
      <c r="UEA50" s="173"/>
      <c r="UEB50" s="173"/>
      <c r="UEC50" s="173"/>
      <c r="UED50" s="173"/>
      <c r="UEE50" s="173"/>
      <c r="UEF50" s="173"/>
      <c r="UEG50" s="173"/>
      <c r="UEH50" s="173"/>
      <c r="UEI50" s="173"/>
      <c r="UEJ50" s="173"/>
      <c r="UEK50" s="173"/>
      <c r="UEL50" s="173"/>
      <c r="UEM50" s="173"/>
      <c r="UEN50" s="173"/>
      <c r="UEO50" s="173"/>
      <c r="UEP50" s="173"/>
      <c r="UEQ50" s="173"/>
      <c r="UER50" s="173"/>
      <c r="UES50" s="173"/>
      <c r="UET50" s="173"/>
      <c r="UEU50" s="173"/>
      <c r="UEV50" s="173"/>
      <c r="UEW50" s="173"/>
      <c r="UEX50" s="173"/>
      <c r="UEY50" s="173"/>
      <c r="UEZ50" s="173"/>
      <c r="UFA50" s="173"/>
      <c r="UFB50" s="173"/>
      <c r="UFC50" s="173"/>
      <c r="UFD50" s="173"/>
      <c r="UFE50" s="173"/>
      <c r="UFF50" s="173"/>
      <c r="UFG50" s="173"/>
      <c r="UFH50" s="173"/>
      <c r="UFI50" s="173"/>
      <c r="UFJ50" s="173"/>
      <c r="UFK50" s="173"/>
      <c r="UFL50" s="173"/>
      <c r="UFM50" s="173"/>
      <c r="UFN50" s="173"/>
      <c r="UFO50" s="173"/>
      <c r="UFP50" s="173"/>
      <c r="UFQ50" s="173"/>
      <c r="UFR50" s="173"/>
      <c r="UFS50" s="173"/>
      <c r="UFT50" s="173"/>
      <c r="UFU50" s="173"/>
      <c r="UFV50" s="173"/>
      <c r="UFW50" s="173"/>
      <c r="UFX50" s="173"/>
      <c r="UFY50" s="173"/>
      <c r="UFZ50" s="173"/>
      <c r="UGA50" s="173"/>
      <c r="UGB50" s="173"/>
      <c r="UGC50" s="173"/>
      <c r="UGD50" s="173"/>
      <c r="UGE50" s="173"/>
      <c r="UGF50" s="173"/>
      <c r="UGG50" s="173"/>
      <c r="UGH50" s="173"/>
      <c r="UGI50" s="173"/>
      <c r="UGJ50" s="173"/>
      <c r="UGK50" s="173"/>
      <c r="UGL50" s="173"/>
      <c r="UGM50" s="173"/>
      <c r="UGN50" s="173"/>
      <c r="UGO50" s="173"/>
      <c r="UGP50" s="173"/>
      <c r="UGQ50" s="173"/>
      <c r="UGR50" s="173"/>
      <c r="UGS50" s="173"/>
      <c r="UGT50" s="173"/>
      <c r="UGU50" s="173"/>
      <c r="UGV50" s="173"/>
      <c r="UGW50" s="173"/>
      <c r="UGX50" s="173"/>
      <c r="UGY50" s="173"/>
      <c r="UGZ50" s="173"/>
      <c r="UHA50" s="173"/>
      <c r="UHB50" s="173"/>
      <c r="UHC50" s="173"/>
      <c r="UHD50" s="173"/>
      <c r="UHE50" s="173"/>
      <c r="UHF50" s="173"/>
      <c r="UHG50" s="173"/>
      <c r="UHH50" s="173"/>
      <c r="UHI50" s="173"/>
      <c r="UHJ50" s="173"/>
      <c r="UHK50" s="173"/>
      <c r="UHL50" s="173"/>
      <c r="UHM50" s="173"/>
      <c r="UHN50" s="173"/>
      <c r="UHO50" s="173"/>
      <c r="UHP50" s="173"/>
      <c r="UHQ50" s="173"/>
      <c r="UHR50" s="173"/>
      <c r="UHS50" s="173"/>
      <c r="UHT50" s="173"/>
      <c r="UHU50" s="173"/>
      <c r="UHV50" s="173"/>
      <c r="UHW50" s="173"/>
      <c r="UHX50" s="173"/>
      <c r="UHY50" s="173"/>
      <c r="UHZ50" s="173"/>
      <c r="UIA50" s="173"/>
      <c r="UIB50" s="173"/>
      <c r="UIC50" s="173"/>
      <c r="UID50" s="173"/>
      <c r="UIE50" s="173"/>
      <c r="UIF50" s="173"/>
      <c r="UIG50" s="173"/>
      <c r="UIH50" s="173"/>
      <c r="UII50" s="173"/>
      <c r="UIJ50" s="173"/>
      <c r="UIK50" s="173"/>
      <c r="UIL50" s="173"/>
      <c r="UIM50" s="173"/>
      <c r="UIN50" s="173"/>
      <c r="UIO50" s="173"/>
      <c r="UIP50" s="173"/>
      <c r="UIQ50" s="173"/>
      <c r="UIR50" s="173"/>
      <c r="UIS50" s="173"/>
      <c r="UIT50" s="173"/>
      <c r="UIU50" s="173"/>
      <c r="UIV50" s="173"/>
      <c r="UIW50" s="173"/>
      <c r="UIX50" s="173"/>
      <c r="UIY50" s="173"/>
      <c r="UIZ50" s="173"/>
      <c r="UJA50" s="173"/>
      <c r="UJB50" s="173"/>
      <c r="UJC50" s="173"/>
      <c r="UJD50" s="173"/>
      <c r="UJE50" s="173"/>
      <c r="UJF50" s="173"/>
      <c r="UJG50" s="173"/>
      <c r="UJH50" s="173"/>
      <c r="UJI50" s="173"/>
      <c r="UJJ50" s="173"/>
      <c r="UJK50" s="173"/>
      <c r="UJL50" s="173"/>
      <c r="UJM50" s="173"/>
      <c r="UJN50" s="173"/>
      <c r="UJO50" s="173"/>
      <c r="UJP50" s="173"/>
      <c r="UJQ50" s="173"/>
      <c r="UJR50" s="173"/>
      <c r="UJS50" s="173"/>
      <c r="UJT50" s="173"/>
      <c r="UJU50" s="173"/>
      <c r="UJV50" s="173"/>
      <c r="UJW50" s="173"/>
      <c r="UJX50" s="173"/>
      <c r="UJY50" s="173"/>
      <c r="UJZ50" s="173"/>
      <c r="UKA50" s="173"/>
      <c r="UKB50" s="173"/>
      <c r="UKC50" s="173"/>
      <c r="UKD50" s="173"/>
      <c r="UKE50" s="173"/>
      <c r="UKF50" s="173"/>
      <c r="UKG50" s="173"/>
      <c r="UKH50" s="173"/>
      <c r="UKI50" s="173"/>
      <c r="UKJ50" s="173"/>
      <c r="UKK50" s="173"/>
      <c r="UKL50" s="173"/>
      <c r="UKM50" s="173"/>
      <c r="UKN50" s="173"/>
      <c r="UKO50" s="173"/>
      <c r="UKP50" s="173"/>
      <c r="UKQ50" s="173"/>
      <c r="UKR50" s="173"/>
      <c r="UKS50" s="173"/>
      <c r="UKT50" s="173"/>
      <c r="UKU50" s="173"/>
      <c r="UKV50" s="173"/>
      <c r="UKW50" s="173"/>
      <c r="UKX50" s="173"/>
      <c r="UKY50" s="173"/>
      <c r="UKZ50" s="173"/>
      <c r="ULA50" s="173"/>
      <c r="ULB50" s="173"/>
      <c r="ULC50" s="173"/>
      <c r="ULD50" s="173"/>
      <c r="ULE50" s="173"/>
      <c r="ULF50" s="173"/>
      <c r="ULG50" s="173"/>
      <c r="ULH50" s="173"/>
      <c r="ULI50" s="173"/>
      <c r="ULJ50" s="173"/>
      <c r="ULK50" s="173"/>
      <c r="ULL50" s="173"/>
      <c r="ULM50" s="173"/>
      <c r="ULN50" s="173"/>
      <c r="ULO50" s="173"/>
      <c r="ULP50" s="173"/>
      <c r="ULQ50" s="173"/>
      <c r="ULR50" s="173"/>
      <c r="ULS50" s="173"/>
      <c r="ULT50" s="173"/>
      <c r="ULU50" s="173"/>
      <c r="ULV50" s="173"/>
      <c r="ULW50" s="173"/>
      <c r="ULX50" s="173"/>
      <c r="ULY50" s="173"/>
      <c r="ULZ50" s="173"/>
      <c r="UMA50" s="173"/>
      <c r="UMB50" s="173"/>
      <c r="UMC50" s="173"/>
      <c r="UMD50" s="173"/>
      <c r="UME50" s="173"/>
      <c r="UMF50" s="173"/>
      <c r="UMG50" s="173"/>
      <c r="UMH50" s="173"/>
      <c r="UMI50" s="173"/>
      <c r="UMJ50" s="173"/>
      <c r="UMK50" s="173"/>
      <c r="UML50" s="173"/>
      <c r="UMM50" s="173"/>
      <c r="UMN50" s="173"/>
      <c r="UMO50" s="173"/>
      <c r="UMP50" s="173"/>
      <c r="UMQ50" s="173"/>
      <c r="UMR50" s="173"/>
      <c r="UMS50" s="173"/>
      <c r="UMT50" s="173"/>
      <c r="UMU50" s="173"/>
      <c r="UMV50" s="173"/>
      <c r="UMW50" s="173"/>
      <c r="UMX50" s="173"/>
      <c r="UMY50" s="173"/>
      <c r="UMZ50" s="173"/>
      <c r="UNA50" s="173"/>
      <c r="UNB50" s="173"/>
      <c r="UNC50" s="173"/>
      <c r="UND50" s="173"/>
      <c r="UNE50" s="173"/>
      <c r="UNF50" s="173"/>
      <c r="UNG50" s="173"/>
      <c r="UNH50" s="173"/>
      <c r="UNI50" s="173"/>
      <c r="UNJ50" s="173"/>
      <c r="UNK50" s="173"/>
      <c r="UNL50" s="173"/>
      <c r="UNM50" s="173"/>
      <c r="UNN50" s="173"/>
      <c r="UNO50" s="173"/>
      <c r="UNP50" s="173"/>
      <c r="UNQ50" s="173"/>
      <c r="UNR50" s="173"/>
      <c r="UNS50" s="173"/>
      <c r="UNT50" s="173"/>
      <c r="UNU50" s="173"/>
      <c r="UNV50" s="173"/>
      <c r="UNW50" s="173"/>
      <c r="UNX50" s="173"/>
      <c r="UNY50" s="173"/>
      <c r="UNZ50" s="173"/>
      <c r="UOA50" s="173"/>
      <c r="UOB50" s="173"/>
      <c r="UOC50" s="173"/>
      <c r="UOD50" s="173"/>
      <c r="UOE50" s="173"/>
      <c r="UOF50" s="173"/>
      <c r="UOG50" s="173"/>
      <c r="UOH50" s="173"/>
      <c r="UOI50" s="173"/>
      <c r="UOJ50" s="173"/>
      <c r="UOK50" s="173"/>
      <c r="UOL50" s="173"/>
      <c r="UOM50" s="173"/>
      <c r="UON50" s="173"/>
      <c r="UOO50" s="173"/>
      <c r="UOP50" s="173"/>
      <c r="UOQ50" s="173"/>
      <c r="UOR50" s="173"/>
      <c r="UOS50" s="173"/>
      <c r="UOT50" s="173"/>
      <c r="UOU50" s="173"/>
      <c r="UOV50" s="173"/>
      <c r="UOW50" s="173"/>
      <c r="UOX50" s="173"/>
      <c r="UOY50" s="173"/>
      <c r="UOZ50" s="173"/>
      <c r="UPA50" s="173"/>
      <c r="UPB50" s="173"/>
      <c r="UPC50" s="173"/>
      <c r="UPD50" s="173"/>
      <c r="UPE50" s="173"/>
      <c r="UPF50" s="173"/>
      <c r="UPG50" s="173"/>
      <c r="UPH50" s="173"/>
      <c r="UPI50" s="173"/>
      <c r="UPJ50" s="173"/>
      <c r="UPK50" s="173"/>
      <c r="UPL50" s="173"/>
      <c r="UPM50" s="173"/>
      <c r="UPN50" s="173"/>
      <c r="UPO50" s="173"/>
      <c r="UPP50" s="173"/>
      <c r="UPQ50" s="173"/>
      <c r="UPR50" s="173"/>
      <c r="UPS50" s="173"/>
      <c r="UPT50" s="173"/>
      <c r="UPU50" s="173"/>
      <c r="UPV50" s="173"/>
      <c r="UPW50" s="173"/>
      <c r="UPX50" s="173"/>
      <c r="UPY50" s="173"/>
      <c r="UPZ50" s="173"/>
      <c r="UQA50" s="173"/>
      <c r="UQB50" s="173"/>
      <c r="UQC50" s="173"/>
      <c r="UQD50" s="173"/>
      <c r="UQE50" s="173"/>
      <c r="UQF50" s="173"/>
      <c r="UQG50" s="173"/>
      <c r="UQH50" s="173"/>
      <c r="UQI50" s="173"/>
      <c r="UQJ50" s="173"/>
      <c r="UQK50" s="173"/>
      <c r="UQL50" s="173"/>
      <c r="UQM50" s="173"/>
      <c r="UQN50" s="173"/>
      <c r="UQO50" s="173"/>
      <c r="UQP50" s="173"/>
      <c r="UQQ50" s="173"/>
      <c r="UQR50" s="173"/>
      <c r="UQS50" s="173"/>
      <c r="UQT50" s="173"/>
      <c r="UQU50" s="173"/>
      <c r="UQV50" s="173"/>
      <c r="UQW50" s="173"/>
      <c r="UQX50" s="173"/>
      <c r="UQY50" s="173"/>
      <c r="UQZ50" s="173"/>
      <c r="URA50" s="173"/>
      <c r="URB50" s="173"/>
      <c r="URC50" s="173"/>
      <c r="URD50" s="173"/>
      <c r="URE50" s="173"/>
      <c r="URF50" s="173"/>
      <c r="URG50" s="173"/>
      <c r="URH50" s="173"/>
      <c r="URI50" s="173"/>
      <c r="URJ50" s="173"/>
      <c r="URK50" s="173"/>
      <c r="URL50" s="173"/>
      <c r="URM50" s="173"/>
      <c r="URN50" s="173"/>
      <c r="URO50" s="173"/>
      <c r="URP50" s="173"/>
      <c r="URQ50" s="173"/>
      <c r="URR50" s="173"/>
      <c r="URS50" s="173"/>
      <c r="URT50" s="173"/>
      <c r="URU50" s="173"/>
      <c r="URV50" s="173"/>
      <c r="URW50" s="173"/>
      <c r="URX50" s="173"/>
      <c r="URY50" s="173"/>
      <c r="URZ50" s="173"/>
      <c r="USA50" s="173"/>
      <c r="USB50" s="173"/>
      <c r="USC50" s="173"/>
      <c r="USD50" s="173"/>
      <c r="USE50" s="173"/>
      <c r="USF50" s="173"/>
      <c r="USG50" s="173"/>
      <c r="USH50" s="173"/>
      <c r="USI50" s="173"/>
      <c r="USJ50" s="173"/>
      <c r="USK50" s="173"/>
      <c r="USL50" s="173"/>
      <c r="USM50" s="173"/>
      <c r="USN50" s="173"/>
      <c r="USO50" s="173"/>
      <c r="USP50" s="173"/>
      <c r="USQ50" s="173"/>
      <c r="USR50" s="173"/>
      <c r="USS50" s="173"/>
      <c r="UST50" s="173"/>
      <c r="USU50" s="173"/>
      <c r="USV50" s="173"/>
      <c r="USW50" s="173"/>
      <c r="USX50" s="173"/>
      <c r="USY50" s="173"/>
      <c r="USZ50" s="173"/>
      <c r="UTA50" s="173"/>
      <c r="UTB50" s="173"/>
      <c r="UTC50" s="173"/>
      <c r="UTD50" s="173"/>
      <c r="UTE50" s="173"/>
      <c r="UTF50" s="173"/>
      <c r="UTG50" s="173"/>
      <c r="UTH50" s="173"/>
      <c r="UTI50" s="173"/>
      <c r="UTJ50" s="173"/>
      <c r="UTK50" s="173"/>
      <c r="UTL50" s="173"/>
      <c r="UTM50" s="173"/>
      <c r="UTN50" s="173"/>
      <c r="UTO50" s="173"/>
      <c r="UTP50" s="173"/>
      <c r="UTQ50" s="173"/>
      <c r="UTR50" s="173"/>
      <c r="UTS50" s="173"/>
      <c r="UTT50" s="173"/>
      <c r="UTU50" s="173"/>
      <c r="UTV50" s="173"/>
      <c r="UTW50" s="173"/>
      <c r="UTX50" s="173"/>
      <c r="UTY50" s="173"/>
      <c r="UTZ50" s="173"/>
      <c r="UUA50" s="173"/>
      <c r="UUB50" s="173"/>
      <c r="UUC50" s="173"/>
      <c r="UUD50" s="173"/>
      <c r="UUE50" s="173"/>
      <c r="UUF50" s="173"/>
      <c r="UUG50" s="173"/>
      <c r="UUH50" s="173"/>
      <c r="UUI50" s="173"/>
      <c r="UUJ50" s="173"/>
      <c r="UUK50" s="173"/>
      <c r="UUL50" s="173"/>
      <c r="UUM50" s="173"/>
      <c r="UUN50" s="173"/>
      <c r="UUO50" s="173"/>
      <c r="UUP50" s="173"/>
      <c r="UUQ50" s="173"/>
      <c r="UUR50" s="173"/>
      <c r="UUS50" s="173"/>
      <c r="UUT50" s="173"/>
      <c r="UUU50" s="173"/>
      <c r="UUV50" s="173"/>
      <c r="UUW50" s="173"/>
      <c r="UUX50" s="173"/>
      <c r="UUY50" s="173"/>
      <c r="UUZ50" s="173"/>
      <c r="UVA50" s="173"/>
      <c r="UVB50" s="173"/>
      <c r="UVC50" s="173"/>
      <c r="UVD50" s="173"/>
      <c r="UVE50" s="173"/>
      <c r="UVF50" s="173"/>
      <c r="UVG50" s="173"/>
      <c r="UVH50" s="173"/>
      <c r="UVI50" s="173"/>
      <c r="UVJ50" s="173"/>
      <c r="UVK50" s="173"/>
      <c r="UVL50" s="173"/>
      <c r="UVM50" s="173"/>
      <c r="UVN50" s="173"/>
      <c r="UVO50" s="173"/>
      <c r="UVP50" s="173"/>
      <c r="UVQ50" s="173"/>
      <c r="UVR50" s="173"/>
      <c r="UVS50" s="173"/>
      <c r="UVT50" s="173"/>
      <c r="UVU50" s="173"/>
      <c r="UVV50" s="173"/>
      <c r="UVW50" s="173"/>
      <c r="UVX50" s="173"/>
      <c r="UVY50" s="173"/>
      <c r="UVZ50" s="173"/>
      <c r="UWA50" s="173"/>
      <c r="UWB50" s="173"/>
      <c r="UWC50" s="173"/>
      <c r="UWD50" s="173"/>
      <c r="UWE50" s="173"/>
      <c r="UWF50" s="173"/>
      <c r="UWG50" s="173"/>
      <c r="UWH50" s="173"/>
      <c r="UWI50" s="173"/>
      <c r="UWJ50" s="173"/>
      <c r="UWK50" s="173"/>
      <c r="UWL50" s="173"/>
      <c r="UWM50" s="173"/>
      <c r="UWN50" s="173"/>
      <c r="UWO50" s="173"/>
      <c r="UWP50" s="173"/>
      <c r="UWQ50" s="173"/>
      <c r="UWR50" s="173"/>
      <c r="UWS50" s="173"/>
      <c r="UWT50" s="173"/>
      <c r="UWU50" s="173"/>
      <c r="UWV50" s="173"/>
      <c r="UWW50" s="173"/>
      <c r="UWX50" s="173"/>
      <c r="UWY50" s="173"/>
      <c r="UWZ50" s="173"/>
      <c r="UXA50" s="173"/>
      <c r="UXB50" s="173"/>
      <c r="UXC50" s="173"/>
      <c r="UXD50" s="173"/>
      <c r="UXE50" s="173"/>
      <c r="UXF50" s="173"/>
      <c r="UXG50" s="173"/>
      <c r="UXH50" s="173"/>
      <c r="UXI50" s="173"/>
      <c r="UXJ50" s="173"/>
      <c r="UXK50" s="173"/>
      <c r="UXL50" s="173"/>
      <c r="UXM50" s="173"/>
      <c r="UXN50" s="173"/>
      <c r="UXO50" s="173"/>
      <c r="UXP50" s="173"/>
      <c r="UXQ50" s="173"/>
      <c r="UXR50" s="173"/>
      <c r="UXS50" s="173"/>
      <c r="UXT50" s="173"/>
      <c r="UXU50" s="173"/>
      <c r="UXV50" s="173"/>
      <c r="UXW50" s="173"/>
      <c r="UXX50" s="173"/>
      <c r="UXY50" s="173"/>
      <c r="UXZ50" s="173"/>
      <c r="UYA50" s="173"/>
      <c r="UYB50" s="173"/>
      <c r="UYC50" s="173"/>
      <c r="UYD50" s="173"/>
      <c r="UYE50" s="173"/>
      <c r="UYF50" s="173"/>
      <c r="UYG50" s="173"/>
      <c r="UYH50" s="173"/>
      <c r="UYI50" s="173"/>
      <c r="UYJ50" s="173"/>
      <c r="UYK50" s="173"/>
      <c r="UYL50" s="173"/>
      <c r="UYM50" s="173"/>
      <c r="UYN50" s="173"/>
      <c r="UYO50" s="173"/>
      <c r="UYP50" s="173"/>
      <c r="UYQ50" s="173"/>
      <c r="UYR50" s="173"/>
      <c r="UYS50" s="173"/>
      <c r="UYT50" s="173"/>
      <c r="UYU50" s="173"/>
      <c r="UYV50" s="173"/>
      <c r="UYW50" s="173"/>
      <c r="UYX50" s="173"/>
      <c r="UYY50" s="173"/>
      <c r="UYZ50" s="173"/>
      <c r="UZA50" s="173"/>
      <c r="UZB50" s="173"/>
      <c r="UZC50" s="173"/>
      <c r="UZD50" s="173"/>
      <c r="UZE50" s="173"/>
      <c r="UZF50" s="173"/>
      <c r="UZG50" s="173"/>
      <c r="UZH50" s="173"/>
      <c r="UZI50" s="173"/>
      <c r="UZJ50" s="173"/>
      <c r="UZK50" s="173"/>
      <c r="UZL50" s="173"/>
      <c r="UZM50" s="173"/>
      <c r="UZN50" s="173"/>
      <c r="UZO50" s="173"/>
      <c r="UZP50" s="173"/>
      <c r="UZQ50" s="173"/>
      <c r="UZR50" s="173"/>
      <c r="UZS50" s="173"/>
      <c r="UZT50" s="173"/>
      <c r="UZU50" s="173"/>
      <c r="UZV50" s="173"/>
      <c r="UZW50" s="173"/>
      <c r="UZX50" s="173"/>
      <c r="UZY50" s="173"/>
      <c r="UZZ50" s="173"/>
      <c r="VAA50" s="173"/>
      <c r="VAB50" s="173"/>
      <c r="VAC50" s="173"/>
      <c r="VAD50" s="173"/>
      <c r="VAE50" s="173"/>
      <c r="VAF50" s="173"/>
      <c r="VAG50" s="173"/>
      <c r="VAH50" s="173"/>
      <c r="VAI50" s="173"/>
      <c r="VAJ50" s="173"/>
      <c r="VAK50" s="173"/>
      <c r="VAL50" s="173"/>
      <c r="VAM50" s="173"/>
      <c r="VAN50" s="173"/>
      <c r="VAO50" s="173"/>
      <c r="VAP50" s="173"/>
      <c r="VAQ50" s="173"/>
      <c r="VAR50" s="173"/>
      <c r="VAS50" s="173"/>
      <c r="VAT50" s="173"/>
      <c r="VAU50" s="173"/>
      <c r="VAV50" s="173"/>
      <c r="VAW50" s="173"/>
      <c r="VAX50" s="173"/>
      <c r="VAY50" s="173"/>
      <c r="VAZ50" s="173"/>
      <c r="VBA50" s="173"/>
      <c r="VBB50" s="173"/>
      <c r="VBC50" s="173"/>
      <c r="VBD50" s="173"/>
      <c r="VBE50" s="173"/>
      <c r="VBF50" s="173"/>
      <c r="VBG50" s="173"/>
      <c r="VBH50" s="173"/>
      <c r="VBI50" s="173"/>
      <c r="VBJ50" s="173"/>
      <c r="VBK50" s="173"/>
      <c r="VBL50" s="173"/>
      <c r="VBM50" s="173"/>
      <c r="VBN50" s="173"/>
      <c r="VBO50" s="173"/>
      <c r="VBP50" s="173"/>
      <c r="VBQ50" s="173"/>
      <c r="VBR50" s="173"/>
      <c r="VBS50" s="173"/>
      <c r="VBT50" s="173"/>
      <c r="VBU50" s="173"/>
      <c r="VBV50" s="173"/>
      <c r="VBW50" s="173"/>
      <c r="VBX50" s="173"/>
      <c r="VBY50" s="173"/>
      <c r="VBZ50" s="173"/>
      <c r="VCA50" s="173"/>
      <c r="VCB50" s="173"/>
      <c r="VCC50" s="173"/>
      <c r="VCD50" s="173"/>
      <c r="VCE50" s="173"/>
      <c r="VCF50" s="173"/>
      <c r="VCG50" s="173"/>
      <c r="VCH50" s="173"/>
      <c r="VCI50" s="173"/>
      <c r="VCJ50" s="173"/>
      <c r="VCK50" s="173"/>
      <c r="VCL50" s="173"/>
      <c r="VCM50" s="173"/>
      <c r="VCN50" s="173"/>
      <c r="VCO50" s="173"/>
      <c r="VCP50" s="173"/>
      <c r="VCQ50" s="173"/>
      <c r="VCR50" s="173"/>
      <c r="VCS50" s="173"/>
      <c r="VCT50" s="173"/>
      <c r="VCU50" s="173"/>
      <c r="VCV50" s="173"/>
      <c r="VCW50" s="173"/>
      <c r="VCX50" s="173"/>
      <c r="VCY50" s="173"/>
      <c r="VCZ50" s="173"/>
      <c r="VDA50" s="173"/>
      <c r="VDB50" s="173"/>
      <c r="VDC50" s="173"/>
      <c r="VDD50" s="173"/>
      <c r="VDE50" s="173"/>
      <c r="VDF50" s="173"/>
      <c r="VDG50" s="173"/>
      <c r="VDH50" s="173"/>
      <c r="VDI50" s="173"/>
      <c r="VDJ50" s="173"/>
      <c r="VDK50" s="173"/>
      <c r="VDL50" s="173"/>
      <c r="VDM50" s="173"/>
      <c r="VDN50" s="173"/>
      <c r="VDO50" s="173"/>
      <c r="VDP50" s="173"/>
      <c r="VDQ50" s="173"/>
      <c r="VDR50" s="173"/>
      <c r="VDS50" s="173"/>
      <c r="VDT50" s="173"/>
      <c r="VDU50" s="173"/>
      <c r="VDV50" s="173"/>
      <c r="VDW50" s="173"/>
      <c r="VDX50" s="173"/>
      <c r="VDY50" s="173"/>
      <c r="VDZ50" s="173"/>
      <c r="VEA50" s="173"/>
      <c r="VEB50" s="173"/>
      <c r="VEC50" s="173"/>
      <c r="VED50" s="173"/>
      <c r="VEE50" s="173"/>
      <c r="VEF50" s="173"/>
      <c r="VEG50" s="173"/>
      <c r="VEH50" s="173"/>
      <c r="VEI50" s="173"/>
      <c r="VEJ50" s="173"/>
      <c r="VEK50" s="173"/>
      <c r="VEL50" s="173"/>
      <c r="VEM50" s="173"/>
      <c r="VEN50" s="173"/>
      <c r="VEO50" s="173"/>
      <c r="VEP50" s="173"/>
      <c r="VEQ50" s="173"/>
      <c r="VER50" s="173"/>
      <c r="VES50" s="173"/>
      <c r="VET50" s="173"/>
      <c r="VEU50" s="173"/>
      <c r="VEV50" s="173"/>
      <c r="VEW50" s="173"/>
      <c r="VEX50" s="173"/>
      <c r="VEY50" s="173"/>
      <c r="VEZ50" s="173"/>
      <c r="VFA50" s="173"/>
      <c r="VFB50" s="173"/>
      <c r="VFC50" s="173"/>
      <c r="VFD50" s="173"/>
      <c r="VFE50" s="173"/>
      <c r="VFF50" s="173"/>
      <c r="VFG50" s="173"/>
      <c r="VFH50" s="173"/>
      <c r="VFI50" s="173"/>
      <c r="VFJ50" s="173"/>
      <c r="VFK50" s="173"/>
      <c r="VFL50" s="173"/>
      <c r="VFM50" s="173"/>
      <c r="VFN50" s="173"/>
      <c r="VFO50" s="173"/>
      <c r="VFP50" s="173"/>
      <c r="VFQ50" s="173"/>
      <c r="VFR50" s="173"/>
      <c r="VFS50" s="173"/>
      <c r="VFT50" s="173"/>
      <c r="VFU50" s="173"/>
      <c r="VFV50" s="173"/>
      <c r="VFW50" s="173"/>
      <c r="VFX50" s="173"/>
      <c r="VFY50" s="173"/>
      <c r="VFZ50" s="173"/>
      <c r="VGA50" s="173"/>
      <c r="VGB50" s="173"/>
      <c r="VGC50" s="173"/>
      <c r="VGD50" s="173"/>
      <c r="VGE50" s="173"/>
      <c r="VGF50" s="173"/>
      <c r="VGG50" s="173"/>
      <c r="VGH50" s="173"/>
      <c r="VGI50" s="173"/>
      <c r="VGJ50" s="173"/>
      <c r="VGK50" s="173"/>
      <c r="VGL50" s="173"/>
      <c r="VGM50" s="173"/>
      <c r="VGN50" s="173"/>
      <c r="VGO50" s="173"/>
      <c r="VGP50" s="173"/>
      <c r="VGQ50" s="173"/>
      <c r="VGR50" s="173"/>
      <c r="VGS50" s="173"/>
      <c r="VGT50" s="173"/>
      <c r="VGU50" s="173"/>
      <c r="VGV50" s="173"/>
      <c r="VGW50" s="173"/>
      <c r="VGX50" s="173"/>
      <c r="VGY50" s="173"/>
      <c r="VGZ50" s="173"/>
      <c r="VHA50" s="173"/>
      <c r="VHB50" s="173"/>
      <c r="VHC50" s="173"/>
      <c r="VHD50" s="173"/>
      <c r="VHE50" s="173"/>
      <c r="VHF50" s="173"/>
      <c r="VHG50" s="173"/>
      <c r="VHH50" s="173"/>
      <c r="VHI50" s="173"/>
      <c r="VHJ50" s="173"/>
      <c r="VHK50" s="173"/>
      <c r="VHL50" s="173"/>
      <c r="VHM50" s="173"/>
      <c r="VHN50" s="173"/>
      <c r="VHO50" s="173"/>
      <c r="VHP50" s="173"/>
      <c r="VHQ50" s="173"/>
      <c r="VHR50" s="173"/>
      <c r="VHS50" s="173"/>
      <c r="VHT50" s="173"/>
      <c r="VHU50" s="173"/>
      <c r="VHV50" s="173"/>
      <c r="VHW50" s="173"/>
      <c r="VHX50" s="173"/>
      <c r="VHY50" s="173"/>
      <c r="VHZ50" s="173"/>
      <c r="VIA50" s="173"/>
      <c r="VIB50" s="173"/>
      <c r="VIC50" s="173"/>
      <c r="VID50" s="173"/>
      <c r="VIE50" s="173"/>
      <c r="VIF50" s="173"/>
      <c r="VIG50" s="173"/>
      <c r="VIH50" s="173"/>
      <c r="VII50" s="173"/>
      <c r="VIJ50" s="173"/>
      <c r="VIK50" s="173"/>
      <c r="VIL50" s="173"/>
      <c r="VIM50" s="173"/>
      <c r="VIN50" s="173"/>
      <c r="VIO50" s="173"/>
      <c r="VIP50" s="173"/>
      <c r="VIQ50" s="173"/>
      <c r="VIR50" s="173"/>
      <c r="VIS50" s="173"/>
      <c r="VIT50" s="173"/>
      <c r="VIU50" s="173"/>
      <c r="VIV50" s="173"/>
      <c r="VIW50" s="173"/>
      <c r="VIX50" s="173"/>
      <c r="VIY50" s="173"/>
      <c r="VIZ50" s="173"/>
      <c r="VJA50" s="173"/>
      <c r="VJB50" s="173"/>
      <c r="VJC50" s="173"/>
      <c r="VJD50" s="173"/>
      <c r="VJE50" s="173"/>
      <c r="VJF50" s="173"/>
      <c r="VJG50" s="173"/>
      <c r="VJH50" s="173"/>
      <c r="VJI50" s="173"/>
      <c r="VJJ50" s="173"/>
      <c r="VJK50" s="173"/>
      <c r="VJL50" s="173"/>
      <c r="VJM50" s="173"/>
      <c r="VJN50" s="173"/>
      <c r="VJO50" s="173"/>
      <c r="VJP50" s="173"/>
      <c r="VJQ50" s="173"/>
      <c r="VJR50" s="173"/>
      <c r="VJS50" s="173"/>
      <c r="VJT50" s="173"/>
      <c r="VJU50" s="173"/>
      <c r="VJV50" s="173"/>
      <c r="VJW50" s="173"/>
      <c r="VJX50" s="173"/>
      <c r="VJY50" s="173"/>
      <c r="VJZ50" s="173"/>
      <c r="VKA50" s="173"/>
      <c r="VKB50" s="173"/>
      <c r="VKC50" s="173"/>
      <c r="VKD50" s="173"/>
      <c r="VKE50" s="173"/>
      <c r="VKF50" s="173"/>
      <c r="VKG50" s="173"/>
      <c r="VKH50" s="173"/>
      <c r="VKI50" s="173"/>
      <c r="VKJ50" s="173"/>
      <c r="VKK50" s="173"/>
      <c r="VKL50" s="173"/>
      <c r="VKM50" s="173"/>
      <c r="VKN50" s="173"/>
      <c r="VKO50" s="173"/>
      <c r="VKP50" s="173"/>
      <c r="VKQ50" s="173"/>
      <c r="VKR50" s="173"/>
      <c r="VKS50" s="173"/>
      <c r="VKT50" s="173"/>
      <c r="VKU50" s="173"/>
      <c r="VKV50" s="173"/>
      <c r="VKW50" s="173"/>
      <c r="VKX50" s="173"/>
      <c r="VKY50" s="173"/>
      <c r="VKZ50" s="173"/>
      <c r="VLA50" s="173"/>
      <c r="VLB50" s="173"/>
      <c r="VLC50" s="173"/>
      <c r="VLD50" s="173"/>
      <c r="VLE50" s="173"/>
      <c r="VLF50" s="173"/>
      <c r="VLG50" s="173"/>
      <c r="VLH50" s="173"/>
      <c r="VLI50" s="173"/>
      <c r="VLJ50" s="173"/>
      <c r="VLK50" s="173"/>
      <c r="VLL50" s="173"/>
      <c r="VLM50" s="173"/>
      <c r="VLN50" s="173"/>
      <c r="VLO50" s="173"/>
      <c r="VLP50" s="173"/>
      <c r="VLQ50" s="173"/>
      <c r="VLR50" s="173"/>
      <c r="VLS50" s="173"/>
      <c r="VLT50" s="173"/>
      <c r="VLU50" s="173"/>
      <c r="VLV50" s="173"/>
      <c r="VLW50" s="173"/>
      <c r="VLX50" s="173"/>
      <c r="VLY50" s="173"/>
      <c r="VLZ50" s="173"/>
      <c r="VMA50" s="173"/>
      <c r="VMB50" s="173"/>
      <c r="VMC50" s="173"/>
      <c r="VMD50" s="173"/>
      <c r="VME50" s="173"/>
      <c r="VMF50" s="173"/>
      <c r="VMG50" s="173"/>
      <c r="VMH50" s="173"/>
      <c r="VMI50" s="173"/>
      <c r="VMJ50" s="173"/>
      <c r="VMK50" s="173"/>
      <c r="VML50" s="173"/>
      <c r="VMM50" s="173"/>
      <c r="VMN50" s="173"/>
      <c r="VMO50" s="173"/>
      <c r="VMP50" s="173"/>
      <c r="VMQ50" s="173"/>
      <c r="VMR50" s="173"/>
      <c r="VMS50" s="173"/>
      <c r="VMT50" s="173"/>
      <c r="VMU50" s="173"/>
      <c r="VMV50" s="173"/>
      <c r="VMW50" s="173"/>
      <c r="VMX50" s="173"/>
      <c r="VMY50" s="173"/>
      <c r="VMZ50" s="173"/>
      <c r="VNA50" s="173"/>
      <c r="VNB50" s="173"/>
      <c r="VNC50" s="173"/>
      <c r="VND50" s="173"/>
      <c r="VNE50" s="173"/>
      <c r="VNF50" s="173"/>
      <c r="VNG50" s="173"/>
      <c r="VNH50" s="173"/>
      <c r="VNI50" s="173"/>
      <c r="VNJ50" s="173"/>
      <c r="VNK50" s="173"/>
      <c r="VNL50" s="173"/>
      <c r="VNM50" s="173"/>
      <c r="VNN50" s="173"/>
      <c r="VNO50" s="173"/>
      <c r="VNP50" s="173"/>
      <c r="VNQ50" s="173"/>
      <c r="VNR50" s="173"/>
      <c r="VNS50" s="173"/>
      <c r="VNT50" s="173"/>
      <c r="VNU50" s="173"/>
      <c r="VNV50" s="173"/>
      <c r="VNW50" s="173"/>
      <c r="VNX50" s="173"/>
      <c r="VNY50" s="173"/>
      <c r="VNZ50" s="173"/>
      <c r="VOA50" s="173"/>
      <c r="VOB50" s="173"/>
      <c r="VOC50" s="173"/>
      <c r="VOD50" s="173"/>
      <c r="VOE50" s="173"/>
      <c r="VOF50" s="173"/>
      <c r="VOG50" s="173"/>
      <c r="VOH50" s="173"/>
      <c r="VOI50" s="173"/>
      <c r="VOJ50" s="173"/>
      <c r="VOK50" s="173"/>
      <c r="VOL50" s="173"/>
      <c r="VOM50" s="173"/>
      <c r="VON50" s="173"/>
      <c r="VOO50" s="173"/>
      <c r="VOP50" s="173"/>
      <c r="VOQ50" s="173"/>
      <c r="VOR50" s="173"/>
      <c r="VOS50" s="173"/>
      <c r="VOT50" s="173"/>
      <c r="VOU50" s="173"/>
      <c r="VOV50" s="173"/>
      <c r="VOW50" s="173"/>
      <c r="VOX50" s="173"/>
      <c r="VOY50" s="173"/>
      <c r="VOZ50" s="173"/>
      <c r="VPA50" s="173"/>
      <c r="VPB50" s="173"/>
      <c r="VPC50" s="173"/>
      <c r="VPD50" s="173"/>
      <c r="VPE50" s="173"/>
      <c r="VPF50" s="173"/>
      <c r="VPG50" s="173"/>
      <c r="VPH50" s="173"/>
      <c r="VPI50" s="173"/>
      <c r="VPJ50" s="173"/>
      <c r="VPK50" s="173"/>
      <c r="VPL50" s="173"/>
      <c r="VPM50" s="173"/>
      <c r="VPN50" s="173"/>
      <c r="VPO50" s="173"/>
      <c r="VPP50" s="173"/>
      <c r="VPQ50" s="173"/>
      <c r="VPR50" s="173"/>
      <c r="VPS50" s="173"/>
      <c r="VPT50" s="173"/>
      <c r="VPU50" s="173"/>
      <c r="VPV50" s="173"/>
      <c r="VPW50" s="173"/>
      <c r="VPX50" s="173"/>
      <c r="VPY50" s="173"/>
      <c r="VPZ50" s="173"/>
      <c r="VQA50" s="173"/>
      <c r="VQB50" s="173"/>
      <c r="VQC50" s="173"/>
      <c r="VQD50" s="173"/>
      <c r="VQE50" s="173"/>
      <c r="VQF50" s="173"/>
      <c r="VQG50" s="173"/>
      <c r="VQH50" s="173"/>
      <c r="VQI50" s="173"/>
      <c r="VQJ50" s="173"/>
      <c r="VQK50" s="173"/>
      <c r="VQL50" s="173"/>
      <c r="VQM50" s="173"/>
      <c r="VQN50" s="173"/>
      <c r="VQO50" s="173"/>
      <c r="VQP50" s="173"/>
      <c r="VQQ50" s="173"/>
      <c r="VQR50" s="173"/>
      <c r="VQS50" s="173"/>
      <c r="VQT50" s="173"/>
      <c r="VQU50" s="173"/>
      <c r="VQV50" s="173"/>
      <c r="VQW50" s="173"/>
      <c r="VQX50" s="173"/>
      <c r="VQY50" s="173"/>
      <c r="VQZ50" s="173"/>
      <c r="VRA50" s="173"/>
      <c r="VRB50" s="173"/>
      <c r="VRC50" s="173"/>
      <c r="VRD50" s="173"/>
      <c r="VRE50" s="173"/>
      <c r="VRF50" s="173"/>
      <c r="VRG50" s="173"/>
      <c r="VRH50" s="173"/>
      <c r="VRI50" s="173"/>
      <c r="VRJ50" s="173"/>
      <c r="VRK50" s="173"/>
      <c r="VRL50" s="173"/>
      <c r="VRM50" s="173"/>
      <c r="VRN50" s="173"/>
      <c r="VRO50" s="173"/>
      <c r="VRP50" s="173"/>
      <c r="VRQ50" s="173"/>
      <c r="VRR50" s="173"/>
      <c r="VRS50" s="173"/>
      <c r="VRT50" s="173"/>
      <c r="VRU50" s="173"/>
      <c r="VRV50" s="173"/>
      <c r="VRW50" s="173"/>
      <c r="VRX50" s="173"/>
      <c r="VRY50" s="173"/>
      <c r="VRZ50" s="173"/>
      <c r="VSA50" s="173"/>
      <c r="VSB50" s="173"/>
      <c r="VSC50" s="173"/>
      <c r="VSD50" s="173"/>
      <c r="VSE50" s="173"/>
      <c r="VSF50" s="173"/>
      <c r="VSG50" s="173"/>
      <c r="VSH50" s="173"/>
      <c r="VSI50" s="173"/>
      <c r="VSJ50" s="173"/>
      <c r="VSK50" s="173"/>
      <c r="VSL50" s="173"/>
      <c r="VSM50" s="173"/>
      <c r="VSN50" s="173"/>
      <c r="VSO50" s="173"/>
      <c r="VSP50" s="173"/>
      <c r="VSQ50" s="173"/>
      <c r="VSR50" s="173"/>
      <c r="VSS50" s="173"/>
      <c r="VST50" s="173"/>
      <c r="VSU50" s="173"/>
      <c r="VSV50" s="173"/>
      <c r="VSW50" s="173"/>
      <c r="VSX50" s="173"/>
      <c r="VSY50" s="173"/>
      <c r="VSZ50" s="173"/>
      <c r="VTA50" s="173"/>
      <c r="VTB50" s="173"/>
      <c r="VTC50" s="173"/>
      <c r="VTD50" s="173"/>
      <c r="VTE50" s="173"/>
      <c r="VTF50" s="173"/>
      <c r="VTG50" s="173"/>
      <c r="VTH50" s="173"/>
      <c r="VTI50" s="173"/>
      <c r="VTJ50" s="173"/>
      <c r="VTK50" s="173"/>
      <c r="VTL50" s="173"/>
      <c r="VTM50" s="173"/>
      <c r="VTN50" s="173"/>
      <c r="VTO50" s="173"/>
      <c r="VTP50" s="173"/>
      <c r="VTQ50" s="173"/>
      <c r="VTR50" s="173"/>
      <c r="VTS50" s="173"/>
      <c r="VTT50" s="173"/>
      <c r="VTU50" s="173"/>
      <c r="VTV50" s="173"/>
      <c r="VTW50" s="173"/>
      <c r="VTX50" s="173"/>
      <c r="VTY50" s="173"/>
      <c r="VTZ50" s="173"/>
      <c r="VUA50" s="173"/>
      <c r="VUB50" s="173"/>
      <c r="VUC50" s="173"/>
      <c r="VUD50" s="173"/>
      <c r="VUE50" s="173"/>
      <c r="VUF50" s="173"/>
      <c r="VUG50" s="173"/>
      <c r="VUH50" s="173"/>
      <c r="VUI50" s="173"/>
      <c r="VUJ50" s="173"/>
      <c r="VUK50" s="173"/>
      <c r="VUL50" s="173"/>
      <c r="VUM50" s="173"/>
      <c r="VUN50" s="173"/>
      <c r="VUO50" s="173"/>
      <c r="VUP50" s="173"/>
      <c r="VUQ50" s="173"/>
      <c r="VUR50" s="173"/>
      <c r="VUS50" s="173"/>
      <c r="VUT50" s="173"/>
      <c r="VUU50" s="173"/>
      <c r="VUV50" s="173"/>
      <c r="VUW50" s="173"/>
      <c r="VUX50" s="173"/>
      <c r="VUY50" s="173"/>
      <c r="VUZ50" s="173"/>
      <c r="VVA50" s="173"/>
      <c r="VVB50" s="173"/>
      <c r="VVC50" s="173"/>
      <c r="VVD50" s="173"/>
      <c r="VVE50" s="173"/>
      <c r="VVF50" s="173"/>
      <c r="VVG50" s="173"/>
      <c r="VVH50" s="173"/>
      <c r="VVI50" s="173"/>
      <c r="VVJ50" s="173"/>
      <c r="VVK50" s="173"/>
      <c r="VVL50" s="173"/>
      <c r="VVM50" s="173"/>
      <c r="VVN50" s="173"/>
      <c r="VVO50" s="173"/>
      <c r="VVP50" s="173"/>
      <c r="VVQ50" s="173"/>
      <c r="VVR50" s="173"/>
      <c r="VVS50" s="173"/>
      <c r="VVT50" s="173"/>
      <c r="VVU50" s="173"/>
      <c r="VVV50" s="173"/>
      <c r="VVW50" s="173"/>
      <c r="VVX50" s="173"/>
      <c r="VVY50" s="173"/>
      <c r="VVZ50" s="173"/>
      <c r="VWA50" s="173"/>
      <c r="VWB50" s="173"/>
      <c r="VWC50" s="173"/>
      <c r="VWD50" s="173"/>
      <c r="VWE50" s="173"/>
      <c r="VWF50" s="173"/>
      <c r="VWG50" s="173"/>
      <c r="VWH50" s="173"/>
      <c r="VWI50" s="173"/>
      <c r="VWJ50" s="173"/>
      <c r="VWK50" s="173"/>
      <c r="VWL50" s="173"/>
      <c r="VWM50" s="173"/>
      <c r="VWN50" s="173"/>
      <c r="VWO50" s="173"/>
      <c r="VWP50" s="173"/>
      <c r="VWQ50" s="173"/>
      <c r="VWR50" s="173"/>
      <c r="VWS50" s="173"/>
      <c r="VWT50" s="173"/>
      <c r="VWU50" s="173"/>
      <c r="VWV50" s="173"/>
      <c r="VWW50" s="173"/>
      <c r="VWX50" s="173"/>
      <c r="VWY50" s="173"/>
      <c r="VWZ50" s="173"/>
      <c r="VXA50" s="173"/>
      <c r="VXB50" s="173"/>
      <c r="VXC50" s="173"/>
      <c r="VXD50" s="173"/>
      <c r="VXE50" s="173"/>
      <c r="VXF50" s="173"/>
      <c r="VXG50" s="173"/>
      <c r="VXH50" s="173"/>
      <c r="VXI50" s="173"/>
      <c r="VXJ50" s="173"/>
      <c r="VXK50" s="173"/>
      <c r="VXL50" s="173"/>
      <c r="VXM50" s="173"/>
      <c r="VXN50" s="173"/>
      <c r="VXO50" s="173"/>
      <c r="VXP50" s="173"/>
      <c r="VXQ50" s="173"/>
      <c r="VXR50" s="173"/>
      <c r="VXS50" s="173"/>
      <c r="VXT50" s="173"/>
      <c r="VXU50" s="173"/>
      <c r="VXV50" s="173"/>
      <c r="VXW50" s="173"/>
      <c r="VXX50" s="173"/>
      <c r="VXY50" s="173"/>
      <c r="VXZ50" s="173"/>
      <c r="VYA50" s="173"/>
      <c r="VYB50" s="173"/>
      <c r="VYC50" s="173"/>
      <c r="VYD50" s="173"/>
      <c r="VYE50" s="173"/>
      <c r="VYF50" s="173"/>
      <c r="VYG50" s="173"/>
      <c r="VYH50" s="173"/>
      <c r="VYI50" s="173"/>
      <c r="VYJ50" s="173"/>
      <c r="VYK50" s="173"/>
      <c r="VYL50" s="173"/>
      <c r="VYM50" s="173"/>
      <c r="VYN50" s="173"/>
      <c r="VYO50" s="173"/>
      <c r="VYP50" s="173"/>
      <c r="VYQ50" s="173"/>
      <c r="VYR50" s="173"/>
      <c r="VYS50" s="173"/>
      <c r="VYT50" s="173"/>
      <c r="VYU50" s="173"/>
      <c r="VYV50" s="173"/>
      <c r="VYW50" s="173"/>
      <c r="VYX50" s="173"/>
      <c r="VYY50" s="173"/>
      <c r="VYZ50" s="173"/>
      <c r="VZA50" s="173"/>
      <c r="VZB50" s="173"/>
      <c r="VZC50" s="173"/>
      <c r="VZD50" s="173"/>
      <c r="VZE50" s="173"/>
      <c r="VZF50" s="173"/>
      <c r="VZG50" s="173"/>
      <c r="VZH50" s="173"/>
      <c r="VZI50" s="173"/>
      <c r="VZJ50" s="173"/>
      <c r="VZK50" s="173"/>
      <c r="VZL50" s="173"/>
      <c r="VZM50" s="173"/>
      <c r="VZN50" s="173"/>
      <c r="VZO50" s="173"/>
      <c r="VZP50" s="173"/>
      <c r="VZQ50" s="173"/>
      <c r="VZR50" s="173"/>
      <c r="VZS50" s="173"/>
      <c r="VZT50" s="173"/>
      <c r="VZU50" s="173"/>
      <c r="VZV50" s="173"/>
      <c r="VZW50" s="173"/>
      <c r="VZX50" s="173"/>
      <c r="VZY50" s="173"/>
      <c r="VZZ50" s="173"/>
      <c r="WAA50" s="173"/>
      <c r="WAB50" s="173"/>
      <c r="WAC50" s="173"/>
      <c r="WAD50" s="173"/>
      <c r="WAE50" s="173"/>
      <c r="WAF50" s="173"/>
      <c r="WAG50" s="173"/>
      <c r="WAH50" s="173"/>
      <c r="WAI50" s="173"/>
      <c r="WAJ50" s="173"/>
      <c r="WAK50" s="173"/>
      <c r="WAL50" s="173"/>
      <c r="WAM50" s="173"/>
      <c r="WAN50" s="173"/>
      <c r="WAO50" s="173"/>
      <c r="WAP50" s="173"/>
      <c r="WAQ50" s="173"/>
      <c r="WAR50" s="173"/>
      <c r="WAS50" s="173"/>
      <c r="WAT50" s="173"/>
      <c r="WAU50" s="173"/>
      <c r="WAV50" s="173"/>
      <c r="WAW50" s="173"/>
      <c r="WAX50" s="173"/>
      <c r="WAY50" s="173"/>
      <c r="WAZ50" s="173"/>
      <c r="WBA50" s="173"/>
      <c r="WBB50" s="173"/>
      <c r="WBC50" s="173"/>
      <c r="WBD50" s="173"/>
      <c r="WBE50" s="173"/>
      <c r="WBF50" s="173"/>
      <c r="WBG50" s="173"/>
      <c r="WBH50" s="173"/>
      <c r="WBI50" s="173"/>
      <c r="WBJ50" s="173"/>
      <c r="WBK50" s="173"/>
      <c r="WBL50" s="173"/>
      <c r="WBM50" s="173"/>
      <c r="WBN50" s="173"/>
      <c r="WBO50" s="173"/>
      <c r="WBP50" s="173"/>
      <c r="WBQ50" s="173"/>
      <c r="WBR50" s="173"/>
      <c r="WBS50" s="173"/>
      <c r="WBT50" s="173"/>
      <c r="WBU50" s="173"/>
      <c r="WBV50" s="173"/>
      <c r="WBW50" s="173"/>
      <c r="WBX50" s="173"/>
      <c r="WBY50" s="173"/>
      <c r="WBZ50" s="173"/>
      <c r="WCA50" s="173"/>
      <c r="WCB50" s="173"/>
      <c r="WCC50" s="173"/>
      <c r="WCD50" s="173"/>
      <c r="WCE50" s="173"/>
      <c r="WCF50" s="173"/>
      <c r="WCG50" s="173"/>
      <c r="WCH50" s="173"/>
      <c r="WCI50" s="173"/>
      <c r="WCJ50" s="173"/>
      <c r="WCK50" s="173"/>
      <c r="WCL50" s="173"/>
      <c r="WCM50" s="173"/>
      <c r="WCN50" s="173"/>
      <c r="WCO50" s="173"/>
      <c r="WCP50" s="173"/>
      <c r="WCQ50" s="173"/>
      <c r="WCR50" s="173"/>
      <c r="WCS50" s="173"/>
      <c r="WCT50" s="173"/>
      <c r="WCU50" s="173"/>
      <c r="WCV50" s="173"/>
      <c r="WCW50" s="173"/>
      <c r="WCX50" s="173"/>
      <c r="WCY50" s="173"/>
      <c r="WCZ50" s="173"/>
      <c r="WDA50" s="173"/>
      <c r="WDB50" s="173"/>
      <c r="WDC50" s="173"/>
      <c r="WDD50" s="173"/>
      <c r="WDE50" s="173"/>
      <c r="WDF50" s="173"/>
      <c r="WDG50" s="173"/>
      <c r="WDH50" s="173"/>
      <c r="WDI50" s="173"/>
      <c r="WDJ50" s="173"/>
      <c r="WDK50" s="173"/>
      <c r="WDL50" s="173"/>
      <c r="WDM50" s="173"/>
      <c r="WDN50" s="173"/>
      <c r="WDO50" s="173"/>
      <c r="WDP50" s="173"/>
      <c r="WDQ50" s="173"/>
      <c r="WDR50" s="173"/>
      <c r="WDS50" s="173"/>
      <c r="WDT50" s="173"/>
      <c r="WDU50" s="173"/>
      <c r="WDV50" s="173"/>
      <c r="WDW50" s="173"/>
      <c r="WDX50" s="173"/>
      <c r="WDY50" s="173"/>
      <c r="WDZ50" s="173"/>
      <c r="WEA50" s="173"/>
      <c r="WEB50" s="173"/>
      <c r="WEC50" s="173"/>
      <c r="WED50" s="173"/>
      <c r="WEE50" s="173"/>
      <c r="WEF50" s="173"/>
      <c r="WEG50" s="173"/>
      <c r="WEH50" s="173"/>
      <c r="WEI50" s="173"/>
      <c r="WEJ50" s="173"/>
      <c r="WEK50" s="173"/>
      <c r="WEL50" s="173"/>
      <c r="WEM50" s="173"/>
      <c r="WEN50" s="173"/>
      <c r="WEO50" s="173"/>
      <c r="WEP50" s="173"/>
      <c r="WEQ50" s="173"/>
      <c r="WER50" s="173"/>
      <c r="WES50" s="173"/>
      <c r="WET50" s="173"/>
      <c r="WEU50" s="173"/>
      <c r="WEV50" s="173"/>
      <c r="WEW50" s="173"/>
      <c r="WEX50" s="173"/>
      <c r="WEY50" s="173"/>
      <c r="WEZ50" s="173"/>
      <c r="WFA50" s="173"/>
      <c r="WFB50" s="173"/>
      <c r="WFC50" s="173"/>
      <c r="WFD50" s="173"/>
      <c r="WFE50" s="173"/>
      <c r="WFF50" s="173"/>
      <c r="WFG50" s="173"/>
      <c r="WFH50" s="173"/>
      <c r="WFI50" s="173"/>
      <c r="WFJ50" s="173"/>
      <c r="WFK50" s="173"/>
      <c r="WFL50" s="173"/>
      <c r="WFM50" s="173"/>
      <c r="WFN50" s="173"/>
      <c r="WFO50" s="173"/>
      <c r="WFP50" s="173"/>
      <c r="WFQ50" s="173"/>
      <c r="WFR50" s="173"/>
      <c r="WFS50" s="173"/>
      <c r="WFT50" s="173"/>
      <c r="WFU50" s="173"/>
      <c r="WFV50" s="173"/>
      <c r="WFW50" s="173"/>
      <c r="WFX50" s="173"/>
      <c r="WFY50" s="173"/>
      <c r="WFZ50" s="173"/>
      <c r="WGA50" s="173"/>
      <c r="WGB50" s="173"/>
      <c r="WGC50" s="173"/>
      <c r="WGD50" s="173"/>
      <c r="WGE50" s="173"/>
      <c r="WGF50" s="173"/>
      <c r="WGG50" s="173"/>
      <c r="WGH50" s="173"/>
      <c r="WGI50" s="173"/>
      <c r="WGJ50" s="173"/>
      <c r="WGK50" s="173"/>
      <c r="WGL50" s="173"/>
      <c r="WGM50" s="173"/>
      <c r="WGN50" s="173"/>
      <c r="WGO50" s="173"/>
      <c r="WGP50" s="173"/>
      <c r="WGQ50" s="173"/>
      <c r="WGR50" s="173"/>
      <c r="WGS50" s="173"/>
      <c r="WGT50" s="173"/>
      <c r="WGU50" s="173"/>
      <c r="WGV50" s="173"/>
      <c r="WGW50" s="173"/>
      <c r="WGX50" s="173"/>
      <c r="WGY50" s="173"/>
      <c r="WGZ50" s="173"/>
      <c r="WHA50" s="173"/>
      <c r="WHB50" s="173"/>
      <c r="WHC50" s="173"/>
      <c r="WHD50" s="173"/>
      <c r="WHE50" s="173"/>
      <c r="WHF50" s="173"/>
      <c r="WHG50" s="173"/>
      <c r="WHH50" s="173"/>
      <c r="WHI50" s="173"/>
      <c r="WHJ50" s="173"/>
      <c r="WHK50" s="173"/>
      <c r="WHL50" s="173"/>
      <c r="WHM50" s="173"/>
      <c r="WHN50" s="173"/>
      <c r="WHO50" s="173"/>
      <c r="WHP50" s="173"/>
      <c r="WHQ50" s="173"/>
      <c r="WHR50" s="173"/>
      <c r="WHS50" s="173"/>
      <c r="WHT50" s="173"/>
      <c r="WHU50" s="173"/>
      <c r="WHV50" s="173"/>
      <c r="WHW50" s="173"/>
      <c r="WHX50" s="173"/>
      <c r="WHY50" s="173"/>
      <c r="WHZ50" s="173"/>
      <c r="WIA50" s="173"/>
      <c r="WIB50" s="173"/>
      <c r="WIC50" s="173"/>
      <c r="WID50" s="173"/>
      <c r="WIE50" s="173"/>
      <c r="WIF50" s="173"/>
      <c r="WIG50" s="173"/>
      <c r="WIH50" s="173"/>
      <c r="WII50" s="173"/>
      <c r="WIJ50" s="173"/>
      <c r="WIK50" s="173"/>
      <c r="WIL50" s="173"/>
      <c r="WIM50" s="173"/>
      <c r="WIN50" s="173"/>
      <c r="WIO50" s="173"/>
      <c r="WIP50" s="173"/>
      <c r="WIQ50" s="173"/>
      <c r="WIR50" s="173"/>
      <c r="WIS50" s="173"/>
      <c r="WIT50" s="173"/>
      <c r="WIU50" s="173"/>
      <c r="WIV50" s="173"/>
      <c r="WIW50" s="173"/>
      <c r="WIX50" s="173"/>
      <c r="WIY50" s="173"/>
      <c r="WIZ50" s="173"/>
      <c r="WJA50" s="173"/>
      <c r="WJB50" s="173"/>
      <c r="WJC50" s="173"/>
      <c r="WJD50" s="173"/>
      <c r="WJE50" s="173"/>
      <c r="WJF50" s="173"/>
      <c r="WJG50" s="173"/>
      <c r="WJH50" s="173"/>
      <c r="WJI50" s="173"/>
      <c r="WJJ50" s="173"/>
      <c r="WJK50" s="173"/>
      <c r="WJL50" s="173"/>
      <c r="WJM50" s="173"/>
      <c r="WJN50" s="173"/>
      <c r="WJO50" s="173"/>
      <c r="WJP50" s="173"/>
      <c r="WJQ50" s="173"/>
      <c r="WJR50" s="173"/>
      <c r="WJS50" s="173"/>
      <c r="WJT50" s="173"/>
      <c r="WJU50" s="173"/>
      <c r="WJV50" s="173"/>
      <c r="WJW50" s="173"/>
      <c r="WJX50" s="173"/>
      <c r="WJY50" s="173"/>
      <c r="WJZ50" s="173"/>
      <c r="WKA50" s="173"/>
      <c r="WKB50" s="173"/>
      <c r="WKC50" s="173"/>
      <c r="WKD50" s="173"/>
      <c r="WKE50" s="173"/>
      <c r="WKF50" s="173"/>
      <c r="WKG50" s="173"/>
      <c r="WKH50" s="173"/>
      <c r="WKI50" s="173"/>
      <c r="WKJ50" s="173"/>
      <c r="WKK50" s="173"/>
      <c r="WKL50" s="173"/>
      <c r="WKM50" s="173"/>
      <c r="WKN50" s="173"/>
      <c r="WKO50" s="173"/>
      <c r="WKP50" s="173"/>
      <c r="WKQ50" s="173"/>
      <c r="WKR50" s="173"/>
      <c r="WKS50" s="173"/>
      <c r="WKT50" s="173"/>
      <c r="WKU50" s="173"/>
      <c r="WKV50" s="173"/>
      <c r="WKW50" s="173"/>
      <c r="WKX50" s="173"/>
      <c r="WKY50" s="173"/>
      <c r="WKZ50" s="173"/>
      <c r="WLA50" s="173"/>
      <c r="WLB50" s="173"/>
      <c r="WLC50" s="173"/>
      <c r="WLD50" s="173"/>
      <c r="WLE50" s="173"/>
      <c r="WLF50" s="173"/>
      <c r="WLG50" s="173"/>
      <c r="WLH50" s="173"/>
      <c r="WLI50" s="173"/>
      <c r="WLJ50" s="173"/>
      <c r="WLK50" s="173"/>
      <c r="WLL50" s="173"/>
      <c r="WLM50" s="173"/>
      <c r="WLN50" s="173"/>
      <c r="WLO50" s="173"/>
      <c r="WLP50" s="173"/>
      <c r="WLQ50" s="173"/>
      <c r="WLR50" s="173"/>
      <c r="WLS50" s="173"/>
      <c r="WLT50" s="173"/>
      <c r="WLU50" s="173"/>
      <c r="WLV50" s="173"/>
      <c r="WLW50" s="173"/>
      <c r="WLX50" s="173"/>
      <c r="WLY50" s="173"/>
      <c r="WLZ50" s="173"/>
      <c r="WMA50" s="173"/>
      <c r="WMB50" s="173"/>
      <c r="WMC50" s="173"/>
      <c r="WMD50" s="173"/>
      <c r="WME50" s="173"/>
      <c r="WMF50" s="173"/>
      <c r="WMG50" s="173"/>
      <c r="WMH50" s="173"/>
      <c r="WMI50" s="173"/>
      <c r="WMJ50" s="173"/>
      <c r="WMK50" s="173"/>
      <c r="WML50" s="173"/>
      <c r="WMM50" s="173"/>
      <c r="WMN50" s="173"/>
      <c r="WMO50" s="173"/>
      <c r="WMP50" s="173"/>
      <c r="WMQ50" s="173"/>
      <c r="WMR50" s="173"/>
      <c r="WMS50" s="173"/>
      <c r="WMT50" s="173"/>
      <c r="WMU50" s="173"/>
      <c r="WMV50" s="173"/>
      <c r="WMW50" s="173"/>
      <c r="WMX50" s="173"/>
      <c r="WMY50" s="173"/>
      <c r="WMZ50" s="173"/>
      <c r="WNA50" s="173"/>
      <c r="WNB50" s="173"/>
      <c r="WNC50" s="173"/>
      <c r="WND50" s="173"/>
      <c r="WNE50" s="173"/>
      <c r="WNF50" s="173"/>
      <c r="WNG50" s="173"/>
      <c r="WNH50" s="173"/>
      <c r="WNI50" s="173"/>
      <c r="WNJ50" s="173"/>
      <c r="WNK50" s="173"/>
      <c r="WNL50" s="173"/>
      <c r="WNM50" s="173"/>
      <c r="WNN50" s="173"/>
      <c r="WNO50" s="173"/>
      <c r="WNP50" s="173"/>
      <c r="WNQ50" s="173"/>
      <c r="WNR50" s="173"/>
      <c r="WNS50" s="173"/>
      <c r="WNT50" s="173"/>
      <c r="WNU50" s="173"/>
      <c r="WNV50" s="173"/>
      <c r="WNW50" s="173"/>
      <c r="WNX50" s="173"/>
      <c r="WNY50" s="173"/>
      <c r="WNZ50" s="173"/>
      <c r="WOA50" s="173"/>
      <c r="WOB50" s="173"/>
      <c r="WOC50" s="173"/>
      <c r="WOD50" s="173"/>
      <c r="WOE50" s="173"/>
      <c r="WOF50" s="173"/>
      <c r="WOG50" s="173"/>
      <c r="WOH50" s="173"/>
      <c r="WOI50" s="173"/>
      <c r="WOJ50" s="173"/>
      <c r="WOK50" s="173"/>
      <c r="WOL50" s="173"/>
      <c r="WOM50" s="173"/>
      <c r="WON50" s="173"/>
      <c r="WOO50" s="173"/>
      <c r="WOP50" s="173"/>
      <c r="WOQ50" s="173"/>
      <c r="WOR50" s="173"/>
      <c r="WOS50" s="173"/>
      <c r="WOT50" s="173"/>
      <c r="WOU50" s="173"/>
      <c r="WOV50" s="173"/>
      <c r="WOW50" s="173"/>
      <c r="WOX50" s="173"/>
      <c r="WOY50" s="173"/>
      <c r="WOZ50" s="173"/>
      <c r="WPA50" s="173"/>
      <c r="WPB50" s="173"/>
      <c r="WPC50" s="173"/>
      <c r="WPD50" s="173"/>
      <c r="WPE50" s="173"/>
      <c r="WPF50" s="173"/>
      <c r="WPG50" s="173"/>
      <c r="WPH50" s="173"/>
      <c r="WPI50" s="173"/>
      <c r="WPJ50" s="173"/>
      <c r="WPK50" s="173"/>
      <c r="WPL50" s="173"/>
      <c r="WPM50" s="173"/>
      <c r="WPN50" s="173"/>
      <c r="WPO50" s="173"/>
      <c r="WPP50" s="173"/>
      <c r="WPQ50" s="173"/>
      <c r="WPR50" s="173"/>
      <c r="WPS50" s="173"/>
      <c r="WPT50" s="173"/>
      <c r="WPU50" s="173"/>
      <c r="WPV50" s="173"/>
      <c r="WPW50" s="173"/>
      <c r="WPX50" s="173"/>
      <c r="WPY50" s="173"/>
      <c r="WPZ50" s="173"/>
      <c r="WQA50" s="173"/>
      <c r="WQB50" s="173"/>
      <c r="WQC50" s="173"/>
      <c r="WQD50" s="173"/>
      <c r="WQE50" s="173"/>
      <c r="WQF50" s="173"/>
      <c r="WQG50" s="173"/>
      <c r="WQH50" s="173"/>
      <c r="WQI50" s="173"/>
      <c r="WQJ50" s="173"/>
      <c r="WQK50" s="173"/>
      <c r="WQL50" s="173"/>
      <c r="WQM50" s="173"/>
      <c r="WQN50" s="173"/>
      <c r="WQO50" s="173"/>
      <c r="WQP50" s="173"/>
      <c r="WQQ50" s="173"/>
      <c r="WQR50" s="173"/>
      <c r="WQS50" s="173"/>
      <c r="WQT50" s="173"/>
      <c r="WQU50" s="173"/>
      <c r="WQV50" s="173"/>
      <c r="WQW50" s="173"/>
      <c r="WQX50" s="173"/>
      <c r="WQY50" s="173"/>
      <c r="WQZ50" s="173"/>
      <c r="WRA50" s="173"/>
      <c r="WRB50" s="173"/>
      <c r="WRC50" s="173"/>
      <c r="WRD50" s="173"/>
      <c r="WRE50" s="173"/>
      <c r="WRF50" s="173"/>
      <c r="WRG50" s="173"/>
      <c r="WRH50" s="173"/>
      <c r="WRI50" s="173"/>
      <c r="WRJ50" s="173"/>
      <c r="WRK50" s="173"/>
      <c r="WRL50" s="173"/>
      <c r="WRM50" s="173"/>
      <c r="WRN50" s="173"/>
      <c r="WRO50" s="173"/>
      <c r="WRP50" s="173"/>
      <c r="WRQ50" s="173"/>
      <c r="WRR50" s="173"/>
      <c r="WRS50" s="173"/>
      <c r="WRT50" s="173"/>
      <c r="WRU50" s="173"/>
      <c r="WRV50" s="173"/>
      <c r="WRW50" s="173"/>
      <c r="WRX50" s="173"/>
      <c r="WRY50" s="173"/>
      <c r="WRZ50" s="173"/>
      <c r="WSA50" s="173"/>
      <c r="WSB50" s="173"/>
      <c r="WSC50" s="173"/>
      <c r="WSD50" s="173"/>
      <c r="WSE50" s="173"/>
      <c r="WSF50" s="173"/>
      <c r="WSG50" s="173"/>
      <c r="WSH50" s="173"/>
      <c r="WSI50" s="173"/>
      <c r="WSJ50" s="173"/>
      <c r="WSK50" s="173"/>
      <c r="WSL50" s="173"/>
      <c r="WSM50" s="173"/>
      <c r="WSN50" s="173"/>
      <c r="WSO50" s="173"/>
      <c r="WSP50" s="173"/>
      <c r="WSQ50" s="173"/>
      <c r="WSR50" s="173"/>
      <c r="WSS50" s="173"/>
      <c r="WST50" s="173"/>
      <c r="WSU50" s="173"/>
      <c r="WSV50" s="173"/>
      <c r="WSW50" s="173"/>
      <c r="WSX50" s="173"/>
      <c r="WSY50" s="173"/>
      <c r="WSZ50" s="173"/>
      <c r="WTA50" s="173"/>
      <c r="WTB50" s="173"/>
      <c r="WTC50" s="173"/>
      <c r="WTD50" s="173"/>
      <c r="WTE50" s="173"/>
      <c r="WTF50" s="173"/>
      <c r="WTG50" s="173"/>
      <c r="WTH50" s="173"/>
      <c r="WTI50" s="173"/>
      <c r="WTJ50" s="173"/>
      <c r="WTK50" s="173"/>
      <c r="WTL50" s="173"/>
      <c r="WTM50" s="173"/>
      <c r="WTN50" s="173"/>
      <c r="WTO50" s="173"/>
      <c r="WTP50" s="173"/>
      <c r="WTQ50" s="173"/>
      <c r="WTR50" s="173"/>
      <c r="WTS50" s="173"/>
      <c r="WTT50" s="173"/>
      <c r="WTU50" s="173"/>
      <c r="WTV50" s="173"/>
      <c r="WTW50" s="173"/>
      <c r="WTX50" s="173"/>
      <c r="WTY50" s="173"/>
      <c r="WTZ50" s="173"/>
      <c r="WUA50" s="173"/>
      <c r="WUB50" s="173"/>
      <c r="WUC50" s="173"/>
      <c r="WUD50" s="173"/>
      <c r="WUE50" s="173"/>
      <c r="WUF50" s="173"/>
      <c r="WUG50" s="173"/>
      <c r="WUH50" s="173"/>
      <c r="WUI50" s="173"/>
      <c r="WUJ50" s="173"/>
      <c r="WUK50" s="173"/>
      <c r="WUL50" s="173"/>
      <c r="WUM50" s="173"/>
      <c r="WUN50" s="173"/>
      <c r="WUO50" s="173"/>
      <c r="WUP50" s="173"/>
      <c r="WUQ50" s="173"/>
      <c r="WUR50" s="173"/>
      <c r="WUS50" s="173"/>
      <c r="WUT50" s="173"/>
      <c r="WUU50" s="173"/>
      <c r="WUV50" s="173"/>
      <c r="WUW50" s="173"/>
      <c r="WUX50" s="173"/>
      <c r="WUY50" s="173"/>
      <c r="WUZ50" s="173"/>
      <c r="WVA50" s="173"/>
      <c r="WVB50" s="173"/>
      <c r="WVC50" s="173"/>
      <c r="WVD50" s="173"/>
      <c r="WVE50" s="173"/>
      <c r="WVF50" s="173"/>
      <c r="WVG50" s="173"/>
      <c r="WVH50" s="173"/>
      <c r="WVI50" s="173"/>
      <c r="WVJ50" s="173"/>
      <c r="WVK50" s="173"/>
      <c r="WVL50" s="173"/>
      <c r="WVM50" s="173"/>
      <c r="WVN50" s="173"/>
      <c r="WVO50" s="173"/>
      <c r="WVP50" s="173"/>
      <c r="WVQ50" s="173"/>
      <c r="WVR50" s="173"/>
      <c r="WVS50" s="173"/>
      <c r="WVT50" s="173"/>
      <c r="WVU50" s="173"/>
      <c r="WVV50" s="173"/>
      <c r="WVW50" s="173"/>
      <c r="WVX50" s="173"/>
      <c r="WVY50" s="173"/>
      <c r="WVZ50" s="173"/>
      <c r="WWA50" s="173"/>
      <c r="WWB50" s="173"/>
      <c r="WWC50" s="173"/>
      <c r="WWD50" s="173"/>
      <c r="WWE50" s="173"/>
      <c r="WWF50" s="173"/>
      <c r="WWG50" s="173"/>
      <c r="WWH50" s="173"/>
      <c r="WWI50" s="173"/>
      <c r="WWJ50" s="173"/>
      <c r="WWK50" s="173"/>
      <c r="WWL50" s="173"/>
      <c r="WWM50" s="173"/>
      <c r="WWN50" s="173"/>
      <c r="WWO50" s="173"/>
      <c r="WWP50" s="173"/>
      <c r="WWQ50" s="173"/>
      <c r="WWR50" s="173"/>
      <c r="WWS50" s="173"/>
      <c r="WWT50" s="173"/>
      <c r="WWU50" s="173"/>
      <c r="WWV50" s="173"/>
      <c r="WWW50" s="173"/>
      <c r="WWX50" s="173"/>
      <c r="WWY50" s="173"/>
      <c r="WWZ50" s="173"/>
      <c r="WXA50" s="173"/>
      <c r="WXB50" s="173"/>
      <c r="WXC50" s="173"/>
      <c r="WXD50" s="173"/>
      <c r="WXE50" s="173"/>
      <c r="WXF50" s="173"/>
      <c r="WXG50" s="173"/>
      <c r="WXH50" s="173"/>
      <c r="WXI50" s="173"/>
      <c r="WXJ50" s="173"/>
      <c r="WXK50" s="173"/>
      <c r="WXL50" s="173"/>
      <c r="WXM50" s="173"/>
      <c r="WXN50" s="173"/>
      <c r="WXO50" s="173"/>
      <c r="WXP50" s="173"/>
      <c r="WXQ50" s="173"/>
      <c r="WXR50" s="173"/>
      <c r="WXS50" s="173"/>
      <c r="WXT50" s="173"/>
      <c r="WXU50" s="173"/>
      <c r="WXV50" s="173"/>
      <c r="WXW50" s="173"/>
      <c r="WXX50" s="173"/>
      <c r="WXY50" s="173"/>
      <c r="WXZ50" s="173"/>
      <c r="WYA50" s="173"/>
      <c r="WYB50" s="173"/>
      <c r="WYC50" s="173"/>
      <c r="WYD50" s="173"/>
      <c r="WYE50" s="173"/>
      <c r="WYF50" s="173"/>
      <c r="WYG50" s="173"/>
      <c r="WYH50" s="173"/>
      <c r="WYI50" s="173"/>
      <c r="WYJ50" s="173"/>
      <c r="WYK50" s="173"/>
      <c r="WYL50" s="173"/>
      <c r="WYM50" s="173"/>
      <c r="WYN50" s="173"/>
      <c r="WYO50" s="173"/>
      <c r="WYP50" s="173"/>
      <c r="WYQ50" s="173"/>
      <c r="WYR50" s="173"/>
      <c r="WYS50" s="173"/>
      <c r="WYT50" s="173"/>
      <c r="WYU50" s="173"/>
      <c r="WYV50" s="173"/>
      <c r="WYW50" s="173"/>
      <c r="WYX50" s="173"/>
      <c r="WYY50" s="173"/>
      <c r="WYZ50" s="173"/>
      <c r="WZA50" s="173"/>
      <c r="WZB50" s="173"/>
      <c r="WZC50" s="173"/>
      <c r="WZD50" s="173"/>
      <c r="WZE50" s="173"/>
      <c r="WZF50" s="173"/>
      <c r="WZG50" s="173"/>
      <c r="WZH50" s="173"/>
      <c r="WZI50" s="173"/>
      <c r="WZJ50" s="173"/>
      <c r="WZK50" s="173"/>
      <c r="WZL50" s="173"/>
      <c r="WZM50" s="173"/>
      <c r="WZN50" s="173"/>
      <c r="WZO50" s="173"/>
      <c r="WZP50" s="173"/>
      <c r="WZQ50" s="173"/>
      <c r="WZR50" s="173"/>
      <c r="WZS50" s="173"/>
      <c r="WZT50" s="173"/>
      <c r="WZU50" s="173"/>
      <c r="WZV50" s="173"/>
      <c r="WZW50" s="173"/>
      <c r="WZX50" s="173"/>
      <c r="WZY50" s="173"/>
      <c r="WZZ50" s="173"/>
      <c r="XAA50" s="173"/>
      <c r="XAB50" s="173"/>
      <c r="XAC50" s="173"/>
      <c r="XAD50" s="173"/>
      <c r="XAE50" s="173"/>
      <c r="XAF50" s="173"/>
      <c r="XAG50" s="173"/>
      <c r="XAH50" s="173"/>
      <c r="XAI50" s="173"/>
      <c r="XAJ50" s="173"/>
      <c r="XAK50" s="173"/>
      <c r="XAL50" s="173"/>
      <c r="XAM50" s="173"/>
      <c r="XAN50" s="173"/>
      <c r="XAO50" s="173"/>
      <c r="XAP50" s="173"/>
      <c r="XAQ50" s="173"/>
      <c r="XAR50" s="173"/>
      <c r="XAS50" s="173"/>
      <c r="XAT50" s="173"/>
      <c r="XAU50" s="173"/>
      <c r="XAV50" s="173"/>
      <c r="XAW50" s="173"/>
      <c r="XAX50" s="173"/>
      <c r="XAY50" s="173"/>
      <c r="XAZ50" s="173"/>
      <c r="XBA50" s="173"/>
      <c r="XBB50" s="173"/>
      <c r="XBC50" s="173"/>
      <c r="XBD50" s="173"/>
      <c r="XBE50" s="173"/>
      <c r="XBF50" s="173"/>
      <c r="XBG50" s="173"/>
      <c r="XBH50" s="173"/>
      <c r="XBI50" s="173"/>
      <c r="XBJ50" s="173"/>
      <c r="XBK50" s="173"/>
      <c r="XBL50" s="173"/>
      <c r="XBM50" s="173"/>
      <c r="XBN50" s="173"/>
      <c r="XBO50" s="173"/>
      <c r="XBP50" s="173"/>
      <c r="XBQ50" s="173"/>
      <c r="XBR50" s="173"/>
      <c r="XBS50" s="173"/>
      <c r="XBT50" s="173"/>
      <c r="XBU50" s="173"/>
      <c r="XBV50" s="173"/>
      <c r="XBW50" s="173"/>
      <c r="XBX50" s="173"/>
      <c r="XBY50" s="173"/>
      <c r="XBZ50" s="173"/>
      <c r="XCA50" s="173"/>
      <c r="XCB50" s="173"/>
      <c r="XCC50" s="173"/>
      <c r="XCD50" s="173"/>
      <c r="XCE50" s="173"/>
      <c r="XCF50" s="173"/>
      <c r="XCG50" s="173"/>
      <c r="XCH50" s="173"/>
      <c r="XCI50" s="173"/>
      <c r="XCJ50" s="173"/>
      <c r="XCK50" s="173"/>
      <c r="XCL50" s="173"/>
      <c r="XCM50" s="173"/>
      <c r="XCN50" s="173"/>
      <c r="XCO50" s="173"/>
      <c r="XCP50" s="173"/>
      <c r="XCQ50" s="173"/>
      <c r="XCR50" s="173"/>
      <c r="XCS50" s="173"/>
      <c r="XCT50" s="173"/>
      <c r="XCU50" s="173"/>
      <c r="XCV50" s="173"/>
      <c r="XCW50" s="173"/>
      <c r="XCX50" s="173"/>
      <c r="XCY50" s="173"/>
      <c r="XCZ50" s="173"/>
      <c r="XDA50" s="173"/>
      <c r="XDB50" s="173"/>
      <c r="XDC50" s="173"/>
      <c r="XDD50" s="173"/>
      <c r="XDE50" s="173"/>
      <c r="XDF50" s="173"/>
      <c r="XDG50" s="173"/>
      <c r="XDH50" s="173"/>
      <c r="XDI50" s="173"/>
      <c r="XDJ50" s="173"/>
      <c r="XDK50" s="173"/>
      <c r="XDL50" s="173"/>
      <c r="XDM50" s="173"/>
      <c r="XDN50" s="173"/>
      <c r="XDO50" s="173"/>
      <c r="XDP50" s="173"/>
      <c r="XDQ50" s="173"/>
      <c r="XDR50" s="173"/>
      <c r="XDS50" s="173"/>
      <c r="XDT50" s="173"/>
      <c r="XDU50" s="173"/>
      <c r="XDV50" s="173"/>
      <c r="XDW50" s="173"/>
      <c r="XDX50" s="173"/>
      <c r="XDY50" s="173"/>
      <c r="XDZ50" s="173"/>
      <c r="XEA50" s="173"/>
      <c r="XEB50" s="173"/>
      <c r="XEC50" s="173"/>
      <c r="XED50" s="173"/>
      <c r="XEE50" s="173"/>
      <c r="XEF50" s="173"/>
      <c r="XEG50" s="173"/>
      <c r="XEH50" s="173"/>
      <c r="XEI50" s="173"/>
      <c r="XEJ50" s="173"/>
      <c r="XEK50" s="173"/>
      <c r="XEL50" s="173"/>
      <c r="XEM50" s="173"/>
      <c r="XEN50" s="173"/>
      <c r="XEO50" s="173"/>
      <c r="XEP50" s="173"/>
      <c r="XEQ50" s="173"/>
      <c r="XER50" s="173"/>
      <c r="XES50" s="173"/>
      <c r="XET50" s="173"/>
      <c r="XEU50" s="173"/>
      <c r="XEV50" s="173"/>
      <c r="XEW50" s="173"/>
      <c r="XEX50" s="173"/>
      <c r="XEY50" s="173"/>
      <c r="XEZ50" s="173"/>
      <c r="XFA50" s="173"/>
      <c r="XFB50" s="173"/>
      <c r="XFC50" s="173"/>
      <c r="XFD50" s="173"/>
    </row>
    <row r="51" spans="9984:16384">
      <c r="NSZ51" s="173"/>
      <c r="NTA51" s="173"/>
      <c r="NTB51" s="173"/>
      <c r="NTC51" s="173"/>
      <c r="NTD51" s="173"/>
      <c r="NTE51" s="173"/>
      <c r="NTF51" s="173"/>
      <c r="NTG51" s="173"/>
      <c r="NTH51" s="173"/>
      <c r="NTI51" s="173"/>
      <c r="NTJ51" s="173"/>
      <c r="NTK51" s="173"/>
      <c r="NTL51" s="173"/>
      <c r="NTM51" s="173"/>
      <c r="NTN51" s="173"/>
      <c r="NTO51" s="173"/>
      <c r="NTP51" s="173"/>
      <c r="NTQ51" s="173"/>
      <c r="NTR51" s="173"/>
      <c r="NTS51" s="173"/>
      <c r="NTT51" s="173"/>
      <c r="NTU51" s="173"/>
      <c r="NTV51" s="173"/>
      <c r="NTW51" s="173"/>
      <c r="NTX51" s="173"/>
      <c r="NTY51" s="173"/>
      <c r="NTZ51" s="173"/>
      <c r="NUA51" s="173"/>
      <c r="NUB51" s="173"/>
      <c r="NUC51" s="173"/>
      <c r="NUD51" s="173"/>
      <c r="NUE51" s="173"/>
      <c r="NUF51" s="173"/>
      <c r="NUG51" s="173"/>
      <c r="NUH51" s="173"/>
      <c r="NUI51" s="173"/>
      <c r="NUJ51" s="173"/>
      <c r="NUK51" s="173"/>
      <c r="NUL51" s="173"/>
      <c r="NUM51" s="173"/>
      <c r="NUN51" s="173"/>
      <c r="NUO51" s="173"/>
      <c r="NUP51" s="173"/>
      <c r="NUQ51" s="173"/>
      <c r="NUR51" s="173"/>
      <c r="NUS51" s="173"/>
      <c r="NUT51" s="173"/>
      <c r="NUU51" s="173"/>
      <c r="NUV51" s="173"/>
      <c r="NUW51" s="173"/>
      <c r="NUX51" s="173"/>
      <c r="NUY51" s="173"/>
      <c r="NUZ51" s="173"/>
      <c r="NVA51" s="173"/>
      <c r="NVB51" s="173"/>
      <c r="NVC51" s="173"/>
      <c r="NVD51" s="173"/>
      <c r="NVE51" s="173"/>
      <c r="NVF51" s="173"/>
      <c r="NVG51" s="173"/>
      <c r="NVH51" s="173"/>
      <c r="NVI51" s="173"/>
      <c r="NVJ51" s="173"/>
      <c r="NVK51" s="173"/>
      <c r="NVL51" s="173"/>
      <c r="NVM51" s="173"/>
      <c r="NVN51" s="173"/>
      <c r="NVO51" s="173"/>
      <c r="NVP51" s="173"/>
      <c r="NVQ51" s="173"/>
      <c r="NVR51" s="173"/>
      <c r="NVS51" s="173"/>
      <c r="NVT51" s="173"/>
      <c r="NVU51" s="173"/>
      <c r="NVV51" s="173"/>
      <c r="NVW51" s="173"/>
      <c r="NVX51" s="173"/>
      <c r="NVY51" s="173"/>
      <c r="NVZ51" s="173"/>
      <c r="NWA51" s="173"/>
      <c r="NWB51" s="173"/>
      <c r="NWC51" s="173"/>
      <c r="NWD51" s="173"/>
      <c r="NWE51" s="173"/>
      <c r="NWF51" s="173"/>
      <c r="NWG51" s="173"/>
      <c r="NWH51" s="173"/>
      <c r="NWI51" s="173"/>
      <c r="NWJ51" s="173"/>
      <c r="NWK51" s="173"/>
      <c r="NWL51" s="173"/>
      <c r="NWM51" s="173"/>
      <c r="NWN51" s="173"/>
      <c r="NWO51" s="173"/>
      <c r="NWP51" s="173"/>
      <c r="NWQ51" s="173"/>
      <c r="NWR51" s="173"/>
      <c r="NWS51" s="173"/>
      <c r="NWT51" s="173"/>
      <c r="NWU51" s="173"/>
      <c r="NWV51" s="173"/>
      <c r="NWW51" s="173"/>
      <c r="NWX51" s="173"/>
      <c r="NWY51" s="173"/>
      <c r="NWZ51" s="173"/>
      <c r="NXA51" s="173"/>
      <c r="NXB51" s="173"/>
      <c r="NXC51" s="173"/>
      <c r="NXD51" s="173"/>
      <c r="NXE51" s="173"/>
      <c r="NXF51" s="173"/>
      <c r="NXG51" s="173"/>
      <c r="NXH51" s="173"/>
      <c r="NXI51" s="173"/>
      <c r="NXJ51" s="173"/>
      <c r="NXK51" s="173"/>
      <c r="NXL51" s="173"/>
      <c r="NXM51" s="173"/>
      <c r="NXN51" s="173"/>
      <c r="NXO51" s="173"/>
      <c r="NXP51" s="173"/>
      <c r="NXQ51" s="173"/>
      <c r="NXR51" s="173"/>
      <c r="NXS51" s="173"/>
      <c r="NXT51" s="173"/>
      <c r="NXU51" s="173"/>
      <c r="NXV51" s="173"/>
      <c r="NXW51" s="173"/>
      <c r="NXX51" s="173"/>
      <c r="NXY51" s="173"/>
      <c r="NXZ51" s="173"/>
      <c r="NYA51" s="173"/>
      <c r="NYB51" s="173"/>
      <c r="NYC51" s="173"/>
      <c r="NYD51" s="173"/>
      <c r="NYE51" s="173"/>
      <c r="NYF51" s="173"/>
      <c r="NYG51" s="173"/>
      <c r="NYH51" s="173"/>
      <c r="NYI51" s="173"/>
      <c r="NYJ51" s="173"/>
      <c r="NYK51" s="173"/>
      <c r="NYL51" s="173"/>
      <c r="NYM51" s="173"/>
      <c r="NYN51" s="173"/>
      <c r="NYO51" s="173"/>
      <c r="NYP51" s="173"/>
      <c r="NYQ51" s="173"/>
      <c r="NYR51" s="173"/>
      <c r="NYS51" s="173"/>
      <c r="NYT51" s="173"/>
      <c r="NYU51" s="173"/>
      <c r="NYV51" s="173"/>
      <c r="NYW51" s="173"/>
      <c r="NYX51" s="173"/>
      <c r="NYY51" s="173"/>
      <c r="NYZ51" s="173"/>
      <c r="NZA51" s="173"/>
      <c r="NZB51" s="173"/>
      <c r="NZC51" s="173"/>
      <c r="NZD51" s="173"/>
      <c r="NZE51" s="173"/>
      <c r="NZF51" s="173"/>
      <c r="NZG51" s="173"/>
      <c r="NZH51" s="173"/>
      <c r="NZI51" s="173"/>
      <c r="NZJ51" s="173"/>
      <c r="NZK51" s="173"/>
      <c r="NZL51" s="173"/>
      <c r="NZM51" s="173"/>
      <c r="NZN51" s="173"/>
      <c r="NZO51" s="173"/>
      <c r="NZP51" s="173"/>
      <c r="NZQ51" s="173"/>
      <c r="NZR51" s="173"/>
      <c r="NZS51" s="173"/>
      <c r="NZT51" s="173"/>
      <c r="NZU51" s="173"/>
      <c r="NZV51" s="173"/>
      <c r="NZW51" s="173"/>
      <c r="NZX51" s="173"/>
      <c r="NZY51" s="173"/>
      <c r="NZZ51" s="173"/>
      <c r="OAA51" s="173"/>
      <c r="OAB51" s="173"/>
      <c r="OAC51" s="173"/>
      <c r="OAD51" s="173"/>
      <c r="OAE51" s="173"/>
      <c r="OAF51" s="173"/>
      <c r="OAG51" s="173"/>
      <c r="OAH51" s="173"/>
      <c r="OAI51" s="173"/>
      <c r="OAJ51" s="173"/>
      <c r="OAK51" s="173"/>
      <c r="OAL51" s="173"/>
      <c r="OAM51" s="173"/>
      <c r="OAN51" s="173"/>
      <c r="OAO51" s="173"/>
      <c r="OAP51" s="173"/>
      <c r="OAQ51" s="173"/>
      <c r="OAR51" s="173"/>
      <c r="OAS51" s="173"/>
      <c r="OAT51" s="173"/>
      <c r="OAU51" s="173"/>
      <c r="OAV51" s="173"/>
      <c r="OAW51" s="173"/>
      <c r="OAX51" s="173"/>
      <c r="OAY51" s="173"/>
      <c r="OAZ51" s="173"/>
      <c r="OBA51" s="173"/>
      <c r="OBB51" s="173"/>
      <c r="OBC51" s="173"/>
      <c r="OBD51" s="173"/>
      <c r="OBE51" s="173"/>
      <c r="OBF51" s="173"/>
      <c r="OBG51" s="173"/>
      <c r="OBH51" s="173"/>
      <c r="OBI51" s="173"/>
      <c r="OBJ51" s="173"/>
      <c r="OBK51" s="173"/>
      <c r="OBL51" s="173"/>
      <c r="OBM51" s="173"/>
      <c r="OBN51" s="173"/>
      <c r="OBO51" s="173"/>
      <c r="OBP51" s="173"/>
      <c r="OBQ51" s="173"/>
      <c r="OBR51" s="173"/>
      <c r="OBS51" s="173"/>
      <c r="OBT51" s="173"/>
      <c r="OBU51" s="173"/>
      <c r="OBV51" s="173"/>
      <c r="OBW51" s="173"/>
      <c r="OBX51" s="173"/>
      <c r="OBY51" s="173"/>
      <c r="OBZ51" s="173"/>
      <c r="OCA51" s="173"/>
      <c r="OCB51" s="173"/>
      <c r="OCC51" s="173"/>
      <c r="OCD51" s="173"/>
      <c r="OCE51" s="173"/>
      <c r="OCF51" s="173"/>
      <c r="OCG51" s="173"/>
      <c r="OCH51" s="173"/>
      <c r="OCI51" s="173"/>
      <c r="OCJ51" s="173"/>
      <c r="OCK51" s="173"/>
      <c r="OCL51" s="173"/>
      <c r="OCM51" s="173"/>
      <c r="OCN51" s="173"/>
      <c r="OCO51" s="173"/>
      <c r="OCP51" s="173"/>
      <c r="OCQ51" s="173"/>
      <c r="OCR51" s="173"/>
      <c r="OCS51" s="173"/>
      <c r="OCT51" s="173"/>
      <c r="OCU51" s="173"/>
      <c r="OCV51" s="173"/>
      <c r="OCW51" s="173"/>
      <c r="OCX51" s="173"/>
      <c r="OCY51" s="173"/>
      <c r="OCZ51" s="173"/>
      <c r="ODA51" s="173"/>
      <c r="ODB51" s="173"/>
      <c r="ODC51" s="173"/>
      <c r="ODD51" s="173"/>
      <c r="ODE51" s="173"/>
      <c r="ODF51" s="173"/>
      <c r="ODG51" s="173"/>
      <c r="ODH51" s="173"/>
      <c r="ODI51" s="173"/>
      <c r="ODJ51" s="173"/>
      <c r="ODK51" s="173"/>
      <c r="ODL51" s="173"/>
      <c r="ODM51" s="173"/>
      <c r="ODN51" s="173"/>
      <c r="ODO51" s="173"/>
      <c r="ODP51" s="173"/>
      <c r="ODQ51" s="173"/>
      <c r="ODR51" s="173"/>
      <c r="ODS51" s="173"/>
      <c r="ODT51" s="173"/>
      <c r="ODU51" s="173"/>
      <c r="ODV51" s="173"/>
      <c r="ODW51" s="173"/>
      <c r="ODX51" s="173"/>
      <c r="ODY51" s="173"/>
      <c r="ODZ51" s="173"/>
      <c r="OEA51" s="173"/>
      <c r="OEB51" s="173"/>
      <c r="OEC51" s="173"/>
      <c r="OED51" s="173"/>
      <c r="OEE51" s="173"/>
      <c r="OEF51" s="173"/>
      <c r="OEG51" s="173"/>
      <c r="OEH51" s="173"/>
      <c r="OEI51" s="173"/>
      <c r="OEJ51" s="173"/>
      <c r="OEK51" s="173"/>
      <c r="OEL51" s="173"/>
      <c r="OEM51" s="173"/>
      <c r="OEN51" s="173"/>
      <c r="OEO51" s="173"/>
      <c r="OEP51" s="173"/>
      <c r="OEQ51" s="173"/>
      <c r="OER51" s="173"/>
      <c r="OES51" s="173"/>
      <c r="OET51" s="173"/>
      <c r="OEU51" s="173"/>
      <c r="OEV51" s="173"/>
      <c r="OEW51" s="173"/>
      <c r="OEX51" s="173"/>
      <c r="OEY51" s="173"/>
      <c r="OEZ51" s="173"/>
      <c r="OFA51" s="173"/>
      <c r="OFB51" s="173"/>
      <c r="OFC51" s="173"/>
      <c r="OFD51" s="173"/>
      <c r="OFE51" s="173"/>
      <c r="OFF51" s="173"/>
      <c r="OFG51" s="173"/>
      <c r="OFH51" s="173"/>
      <c r="OFI51" s="173"/>
      <c r="OFJ51" s="173"/>
      <c r="OFK51" s="173"/>
      <c r="OFL51" s="173"/>
      <c r="OFM51" s="173"/>
      <c r="OFN51" s="173"/>
      <c r="OFO51" s="173"/>
      <c r="OFP51" s="173"/>
      <c r="OFQ51" s="173"/>
      <c r="OFR51" s="173"/>
      <c r="OFS51" s="173"/>
      <c r="OFT51" s="173"/>
      <c r="OFU51" s="173"/>
      <c r="OFV51" s="173"/>
      <c r="OFW51" s="173"/>
      <c r="OFX51" s="173"/>
      <c r="OFY51" s="173"/>
      <c r="OFZ51" s="173"/>
      <c r="OGA51" s="173"/>
      <c r="OGB51" s="173"/>
      <c r="OGC51" s="173"/>
      <c r="OGD51" s="173"/>
      <c r="OGE51" s="173"/>
      <c r="OGF51" s="173"/>
      <c r="OGG51" s="173"/>
      <c r="OGH51" s="173"/>
      <c r="OGI51" s="173"/>
      <c r="OGJ51" s="173"/>
      <c r="OGK51" s="173"/>
      <c r="OGL51" s="173"/>
      <c r="OGM51" s="173"/>
      <c r="OGN51" s="173"/>
      <c r="OGO51" s="173"/>
      <c r="OGP51" s="173"/>
      <c r="OGQ51" s="173"/>
      <c r="OGR51" s="173"/>
      <c r="OGS51" s="173"/>
      <c r="OGT51" s="173"/>
      <c r="OGU51" s="173"/>
      <c r="OGV51" s="173"/>
      <c r="OGW51" s="173"/>
      <c r="OGX51" s="173"/>
      <c r="OGY51" s="173"/>
      <c r="OGZ51" s="173"/>
      <c r="OHA51" s="173"/>
      <c r="OHB51" s="173"/>
      <c r="OHC51" s="173"/>
      <c r="OHD51" s="173"/>
      <c r="OHE51" s="173"/>
      <c r="OHF51" s="173"/>
      <c r="OHG51" s="173"/>
      <c r="OHH51" s="173"/>
      <c r="OHI51" s="173"/>
      <c r="OHJ51" s="173"/>
      <c r="OHK51" s="173"/>
      <c r="OHL51" s="173"/>
      <c r="OHM51" s="173"/>
      <c r="OHN51" s="173"/>
      <c r="OHO51" s="173"/>
      <c r="OHP51" s="173"/>
      <c r="OHQ51" s="173"/>
      <c r="OHR51" s="173"/>
      <c r="OHS51" s="173"/>
      <c r="OHT51" s="173"/>
      <c r="OHU51" s="173"/>
      <c r="OHV51" s="173"/>
      <c r="OHW51" s="173"/>
      <c r="OHX51" s="173"/>
      <c r="OHY51" s="173"/>
      <c r="OHZ51" s="173"/>
      <c r="OIA51" s="173"/>
      <c r="OIB51" s="173"/>
      <c r="OIC51" s="173"/>
      <c r="OID51" s="173"/>
      <c r="OIE51" s="173"/>
      <c r="OIF51" s="173"/>
      <c r="OIG51" s="173"/>
      <c r="OIH51" s="173"/>
      <c r="OII51" s="173"/>
      <c r="OIJ51" s="173"/>
      <c r="OIK51" s="173"/>
      <c r="OIL51" s="173"/>
      <c r="OIM51" s="173"/>
      <c r="OIN51" s="173"/>
      <c r="OIO51" s="173"/>
      <c r="OIP51" s="173"/>
      <c r="OIQ51" s="173"/>
      <c r="OIR51" s="173"/>
      <c r="OIS51" s="173"/>
      <c r="OIT51" s="173"/>
      <c r="OIU51" s="173"/>
      <c r="OIV51" s="173"/>
      <c r="OIW51" s="173"/>
      <c r="OIX51" s="173"/>
      <c r="OIY51" s="173"/>
      <c r="OIZ51" s="173"/>
      <c r="OJA51" s="173"/>
      <c r="OJB51" s="173"/>
      <c r="OJC51" s="173"/>
      <c r="OJD51" s="173"/>
      <c r="OJE51" s="173"/>
      <c r="OJF51" s="173"/>
      <c r="OJG51" s="173"/>
      <c r="OJH51" s="173"/>
      <c r="OJI51" s="173"/>
      <c r="OJJ51" s="173"/>
      <c r="OJK51" s="173"/>
      <c r="OJL51" s="173"/>
      <c r="OJM51" s="173"/>
      <c r="OJN51" s="173"/>
      <c r="OJO51" s="173"/>
      <c r="OJP51" s="173"/>
      <c r="OJQ51" s="173"/>
      <c r="OJR51" s="173"/>
      <c r="OJS51" s="173"/>
      <c r="OJT51" s="173"/>
      <c r="OJU51" s="173"/>
      <c r="OJV51" s="173"/>
      <c r="OJW51" s="173"/>
      <c r="OJX51" s="173"/>
      <c r="OJY51" s="173"/>
      <c r="OJZ51" s="173"/>
      <c r="OKA51" s="173"/>
      <c r="OKB51" s="173"/>
      <c r="OKC51" s="173"/>
      <c r="OKD51" s="173"/>
      <c r="OKE51" s="173"/>
      <c r="OKF51" s="173"/>
      <c r="OKG51" s="173"/>
      <c r="OKH51" s="173"/>
      <c r="OKI51" s="173"/>
      <c r="OKJ51" s="173"/>
      <c r="OKK51" s="173"/>
      <c r="OKL51" s="173"/>
      <c r="OKM51" s="173"/>
      <c r="OKN51" s="173"/>
      <c r="OKO51" s="173"/>
      <c r="OKP51" s="173"/>
      <c r="OKQ51" s="173"/>
      <c r="OKR51" s="173"/>
      <c r="OKS51" s="173"/>
      <c r="OKT51" s="173"/>
      <c r="OKU51" s="173"/>
      <c r="OKV51" s="173"/>
      <c r="OKW51" s="173"/>
      <c r="OKX51" s="173"/>
      <c r="OKY51" s="173"/>
      <c r="OKZ51" s="173"/>
      <c r="OLA51" s="173"/>
      <c r="OLB51" s="173"/>
      <c r="OLC51" s="173"/>
      <c r="OLD51" s="173"/>
      <c r="OLE51" s="173"/>
      <c r="OLF51" s="173"/>
      <c r="OLG51" s="173"/>
      <c r="OLH51" s="173"/>
      <c r="OLI51" s="173"/>
      <c r="OLJ51" s="173"/>
      <c r="OLK51" s="173"/>
      <c r="OLL51" s="173"/>
      <c r="OLM51" s="173"/>
      <c r="OLN51" s="173"/>
      <c r="OLO51" s="173"/>
      <c r="OLP51" s="173"/>
      <c r="OLQ51" s="173"/>
      <c r="OLR51" s="173"/>
      <c r="OLS51" s="173"/>
      <c r="OLT51" s="173"/>
      <c r="OLU51" s="173"/>
      <c r="OLV51" s="173"/>
      <c r="OLW51" s="173"/>
      <c r="OLX51" s="173"/>
      <c r="OLY51" s="173"/>
      <c r="OLZ51" s="173"/>
      <c r="OMA51" s="173"/>
      <c r="OMB51" s="173"/>
      <c r="OMC51" s="173"/>
      <c r="OMD51" s="173"/>
      <c r="OME51" s="173"/>
      <c r="OMF51" s="173"/>
      <c r="OMG51" s="173"/>
      <c r="OMH51" s="173"/>
      <c r="OMI51" s="173"/>
      <c r="OMJ51" s="173"/>
      <c r="OMK51" s="173"/>
      <c r="OML51" s="173"/>
      <c r="OMM51" s="173"/>
      <c r="OMN51" s="173"/>
      <c r="OMO51" s="173"/>
      <c r="OMP51" s="173"/>
      <c r="OMQ51" s="173"/>
      <c r="OMR51" s="173"/>
      <c r="OMS51" s="173"/>
      <c r="OMT51" s="173"/>
      <c r="OMU51" s="173"/>
      <c r="OMV51" s="173"/>
      <c r="OMW51" s="173"/>
      <c r="OMX51" s="173"/>
      <c r="OMY51" s="173"/>
      <c r="OMZ51" s="173"/>
      <c r="ONA51" s="173"/>
      <c r="ONB51" s="173"/>
      <c r="ONC51" s="173"/>
      <c r="OND51" s="173"/>
      <c r="ONE51" s="173"/>
      <c r="ONF51" s="173"/>
      <c r="ONG51" s="173"/>
      <c r="ONH51" s="173"/>
      <c r="ONI51" s="173"/>
      <c r="ONJ51" s="173"/>
      <c r="ONK51" s="173"/>
      <c r="ONL51" s="173"/>
      <c r="ONM51" s="173"/>
      <c r="ONN51" s="173"/>
      <c r="ONO51" s="173"/>
      <c r="ONP51" s="173"/>
      <c r="ONQ51" s="173"/>
      <c r="ONR51" s="173"/>
      <c r="ONS51" s="173"/>
      <c r="ONT51" s="173"/>
      <c r="ONU51" s="173"/>
      <c r="ONV51" s="173"/>
      <c r="ONW51" s="173"/>
      <c r="ONX51" s="173"/>
      <c r="ONY51" s="173"/>
      <c r="ONZ51" s="173"/>
      <c r="OOA51" s="173"/>
      <c r="OOB51" s="173"/>
      <c r="OOC51" s="173"/>
      <c r="OOD51" s="173"/>
      <c r="OOE51" s="173"/>
      <c r="OOF51" s="173"/>
      <c r="OOG51" s="173"/>
      <c r="OOH51" s="173"/>
      <c r="OOI51" s="173"/>
      <c r="OOJ51" s="173"/>
      <c r="OOK51" s="173"/>
      <c r="OOL51" s="173"/>
      <c r="OOM51" s="173"/>
      <c r="OON51" s="173"/>
      <c r="OOO51" s="173"/>
      <c r="OOP51" s="173"/>
      <c r="OOQ51" s="173"/>
      <c r="OOR51" s="173"/>
      <c r="OOS51" s="173"/>
      <c r="OOT51" s="173"/>
      <c r="OOU51" s="173"/>
      <c r="OOV51" s="173"/>
      <c r="OOW51" s="173"/>
      <c r="OOX51" s="173"/>
      <c r="OOY51" s="173"/>
      <c r="OOZ51" s="173"/>
      <c r="OPA51" s="173"/>
      <c r="OPB51" s="173"/>
      <c r="OPC51" s="173"/>
      <c r="OPD51" s="173"/>
      <c r="OPE51" s="173"/>
      <c r="OPF51" s="173"/>
      <c r="OPG51" s="173"/>
      <c r="OPH51" s="173"/>
      <c r="OPI51" s="173"/>
      <c r="OPJ51" s="173"/>
      <c r="OPK51" s="173"/>
      <c r="OPL51" s="173"/>
      <c r="OPM51" s="173"/>
      <c r="OPN51" s="173"/>
      <c r="OPO51" s="173"/>
      <c r="OPP51" s="173"/>
      <c r="OPQ51" s="173"/>
      <c r="OPR51" s="173"/>
      <c r="OPS51" s="173"/>
      <c r="OPT51" s="173"/>
      <c r="OPU51" s="173"/>
      <c r="OPV51" s="173"/>
      <c r="OPW51" s="173"/>
      <c r="OPX51" s="173"/>
      <c r="OPY51" s="173"/>
      <c r="OPZ51" s="173"/>
      <c r="OQA51" s="173"/>
      <c r="OQB51" s="173"/>
      <c r="OQC51" s="173"/>
      <c r="OQD51" s="173"/>
      <c r="OQE51" s="173"/>
      <c r="OQF51" s="173"/>
      <c r="OQG51" s="173"/>
      <c r="OQH51" s="173"/>
      <c r="OQI51" s="173"/>
      <c r="OQJ51" s="173"/>
      <c r="OQK51" s="173"/>
      <c r="OQL51" s="173"/>
      <c r="OQM51" s="173"/>
      <c r="OQN51" s="173"/>
      <c r="OQO51" s="173"/>
      <c r="OQP51" s="173"/>
      <c r="OQQ51" s="173"/>
      <c r="OQR51" s="173"/>
      <c r="OQS51" s="173"/>
      <c r="OQT51" s="173"/>
      <c r="OQU51" s="173"/>
      <c r="OQV51" s="173"/>
      <c r="OQW51" s="173"/>
      <c r="OQX51" s="173"/>
      <c r="OQY51" s="173"/>
      <c r="OQZ51" s="173"/>
      <c r="ORA51" s="173"/>
      <c r="ORB51" s="173"/>
      <c r="ORC51" s="173"/>
      <c r="ORD51" s="173"/>
      <c r="ORE51" s="173"/>
      <c r="ORF51" s="173"/>
      <c r="ORG51" s="173"/>
      <c r="ORH51" s="173"/>
      <c r="ORI51" s="173"/>
      <c r="ORJ51" s="173"/>
      <c r="ORK51" s="173"/>
      <c r="ORL51" s="173"/>
      <c r="ORM51" s="173"/>
      <c r="ORN51" s="173"/>
      <c r="ORO51" s="173"/>
      <c r="ORP51" s="173"/>
      <c r="ORQ51" s="173"/>
      <c r="ORR51" s="173"/>
      <c r="ORS51" s="173"/>
      <c r="ORT51" s="173"/>
      <c r="ORU51" s="173"/>
      <c r="ORV51" s="173"/>
      <c r="ORW51" s="173"/>
      <c r="ORX51" s="173"/>
      <c r="ORY51" s="173"/>
      <c r="ORZ51" s="173"/>
      <c r="OSA51" s="173"/>
      <c r="OSB51" s="173"/>
      <c r="OSC51" s="173"/>
      <c r="OSD51" s="173"/>
      <c r="OSE51" s="173"/>
      <c r="OSF51" s="173"/>
      <c r="OSG51" s="173"/>
      <c r="OSH51" s="173"/>
      <c r="OSI51" s="173"/>
      <c r="OSJ51" s="173"/>
      <c r="OSK51" s="173"/>
      <c r="OSL51" s="173"/>
      <c r="OSM51" s="173"/>
      <c r="OSN51" s="173"/>
      <c r="OSO51" s="173"/>
      <c r="OSP51" s="173"/>
      <c r="OSQ51" s="173"/>
      <c r="OSR51" s="173"/>
      <c r="OSS51" s="173"/>
      <c r="OST51" s="173"/>
      <c r="OSU51" s="173"/>
      <c r="OSV51" s="173"/>
      <c r="OSW51" s="173"/>
      <c r="OSX51" s="173"/>
      <c r="OSY51" s="173"/>
      <c r="OSZ51" s="173"/>
      <c r="OTA51" s="173"/>
      <c r="OTB51" s="173"/>
      <c r="OTC51" s="173"/>
      <c r="OTD51" s="173"/>
      <c r="OTE51" s="173"/>
      <c r="OTF51" s="173"/>
      <c r="OTG51" s="173"/>
      <c r="OTH51" s="173"/>
      <c r="OTI51" s="173"/>
      <c r="OTJ51" s="173"/>
      <c r="OTK51" s="173"/>
      <c r="OTL51" s="173"/>
      <c r="OTM51" s="173"/>
      <c r="OTN51" s="173"/>
      <c r="OTO51" s="173"/>
      <c r="OTP51" s="173"/>
      <c r="OTQ51" s="173"/>
      <c r="OTR51" s="173"/>
      <c r="OTS51" s="173"/>
      <c r="OTT51" s="173"/>
      <c r="OTU51" s="173"/>
      <c r="OTV51" s="173"/>
      <c r="OTW51" s="173"/>
      <c r="OTX51" s="173"/>
      <c r="OTY51" s="173"/>
      <c r="OTZ51" s="173"/>
      <c r="OUA51" s="173"/>
      <c r="OUB51" s="173"/>
      <c r="OUC51" s="173"/>
      <c r="OUD51" s="173"/>
      <c r="OUE51" s="173"/>
      <c r="OUF51" s="173"/>
      <c r="OUG51" s="173"/>
      <c r="OUH51" s="173"/>
      <c r="OUI51" s="173"/>
      <c r="OUJ51" s="173"/>
      <c r="OUK51" s="173"/>
      <c r="OUL51" s="173"/>
      <c r="OUM51" s="173"/>
      <c r="OUN51" s="173"/>
      <c r="OUO51" s="173"/>
      <c r="OUP51" s="173"/>
      <c r="OUQ51" s="173"/>
      <c r="OUR51" s="173"/>
      <c r="OUS51" s="173"/>
      <c r="OUT51" s="173"/>
      <c r="OUU51" s="173"/>
      <c r="OUV51" s="173"/>
      <c r="OUW51" s="173"/>
      <c r="OUX51" s="173"/>
      <c r="OUY51" s="173"/>
      <c r="OUZ51" s="173"/>
      <c r="OVA51" s="173"/>
      <c r="OVB51" s="173"/>
      <c r="OVC51" s="173"/>
      <c r="OVD51" s="173"/>
      <c r="OVE51" s="173"/>
      <c r="OVF51" s="173"/>
      <c r="OVG51" s="173"/>
      <c r="OVH51" s="173"/>
      <c r="OVI51" s="173"/>
      <c r="OVJ51" s="173"/>
      <c r="OVK51" s="173"/>
      <c r="OVL51" s="173"/>
      <c r="OVM51" s="173"/>
      <c r="OVN51" s="173"/>
      <c r="OVO51" s="173"/>
      <c r="OVP51" s="173"/>
      <c r="OVQ51" s="173"/>
      <c r="OVR51" s="173"/>
      <c r="OVS51" s="173"/>
      <c r="OVT51" s="173"/>
      <c r="OVU51" s="173"/>
      <c r="OVV51" s="173"/>
      <c r="OVW51" s="173"/>
      <c r="OVX51" s="173"/>
      <c r="OVY51" s="173"/>
      <c r="OVZ51" s="173"/>
      <c r="OWA51" s="173"/>
      <c r="OWB51" s="173"/>
      <c r="OWC51" s="173"/>
      <c r="OWD51" s="173"/>
      <c r="OWE51" s="173"/>
      <c r="OWF51" s="173"/>
      <c r="OWG51" s="173"/>
      <c r="OWH51" s="173"/>
      <c r="OWI51" s="173"/>
      <c r="OWJ51" s="173"/>
      <c r="OWK51" s="173"/>
      <c r="OWL51" s="173"/>
      <c r="OWM51" s="173"/>
      <c r="OWN51" s="173"/>
      <c r="OWO51" s="173"/>
      <c r="OWP51" s="173"/>
      <c r="OWQ51" s="173"/>
      <c r="OWR51" s="173"/>
      <c r="OWS51" s="173"/>
      <c r="OWT51" s="173"/>
      <c r="OWU51" s="173"/>
      <c r="OWV51" s="173"/>
      <c r="OWW51" s="173"/>
      <c r="OWX51" s="173"/>
      <c r="OWY51" s="173"/>
      <c r="OWZ51" s="173"/>
      <c r="OXA51" s="173"/>
      <c r="OXB51" s="173"/>
      <c r="OXC51" s="173"/>
      <c r="OXD51" s="173"/>
      <c r="OXE51" s="173"/>
      <c r="OXF51" s="173"/>
      <c r="OXG51" s="173"/>
      <c r="OXH51" s="173"/>
      <c r="OXI51" s="173"/>
      <c r="OXJ51" s="173"/>
      <c r="OXK51" s="173"/>
      <c r="OXL51" s="173"/>
      <c r="OXM51" s="173"/>
      <c r="OXN51" s="173"/>
      <c r="OXO51" s="173"/>
      <c r="OXP51" s="173"/>
      <c r="OXQ51" s="173"/>
      <c r="OXR51" s="173"/>
      <c r="OXS51" s="173"/>
      <c r="OXT51" s="173"/>
      <c r="OXU51" s="173"/>
      <c r="OXV51" s="173"/>
      <c r="OXW51" s="173"/>
      <c r="OXX51" s="173"/>
      <c r="OXY51" s="173"/>
      <c r="OXZ51" s="173"/>
      <c r="OYA51" s="173"/>
      <c r="OYB51" s="173"/>
      <c r="OYC51" s="173"/>
      <c r="OYD51" s="173"/>
      <c r="OYE51" s="173"/>
      <c r="OYF51" s="173"/>
      <c r="OYG51" s="173"/>
      <c r="OYH51" s="173"/>
      <c r="OYI51" s="173"/>
      <c r="OYJ51" s="173"/>
      <c r="OYK51" s="173"/>
      <c r="OYL51" s="173"/>
      <c r="OYM51" s="173"/>
      <c r="OYN51" s="173"/>
      <c r="OYO51" s="173"/>
      <c r="OYP51" s="173"/>
      <c r="OYQ51" s="173"/>
      <c r="OYR51" s="173"/>
      <c r="OYS51" s="173"/>
      <c r="OYT51" s="173"/>
      <c r="OYU51" s="173"/>
      <c r="OYV51" s="173"/>
      <c r="OYW51" s="173"/>
      <c r="OYX51" s="173"/>
      <c r="OYY51" s="173"/>
      <c r="OYZ51" s="173"/>
      <c r="OZA51" s="173"/>
      <c r="OZB51" s="173"/>
      <c r="OZC51" s="173"/>
      <c r="OZD51" s="173"/>
      <c r="OZE51" s="173"/>
      <c r="OZF51" s="173"/>
      <c r="OZG51" s="173"/>
      <c r="OZH51" s="173"/>
      <c r="OZI51" s="173"/>
      <c r="OZJ51" s="173"/>
      <c r="OZK51" s="173"/>
      <c r="OZL51" s="173"/>
      <c r="OZM51" s="173"/>
      <c r="OZN51" s="173"/>
      <c r="OZO51" s="173"/>
      <c r="OZP51" s="173"/>
      <c r="OZQ51" s="173"/>
      <c r="OZR51" s="173"/>
      <c r="OZS51" s="173"/>
      <c r="OZT51" s="173"/>
      <c r="OZU51" s="173"/>
      <c r="OZV51" s="173"/>
      <c r="OZW51" s="173"/>
      <c r="OZX51" s="173"/>
      <c r="OZY51" s="173"/>
      <c r="OZZ51" s="173"/>
      <c r="PAA51" s="173"/>
      <c r="PAB51" s="173"/>
      <c r="PAC51" s="173"/>
      <c r="PAD51" s="173"/>
      <c r="PAE51" s="173"/>
      <c r="PAF51" s="173"/>
      <c r="PAG51" s="173"/>
      <c r="PAH51" s="173"/>
      <c r="PAI51" s="173"/>
      <c r="PAJ51" s="173"/>
      <c r="PAK51" s="173"/>
      <c r="PAL51" s="173"/>
      <c r="PAM51" s="173"/>
      <c r="PAN51" s="173"/>
      <c r="PAO51" s="173"/>
      <c r="PAP51" s="173"/>
      <c r="PAQ51" s="173"/>
      <c r="PAR51" s="173"/>
      <c r="PAS51" s="173"/>
      <c r="PAT51" s="173"/>
      <c r="PAU51" s="173"/>
      <c r="PAV51" s="173"/>
      <c r="PAW51" s="173"/>
      <c r="PAX51" s="173"/>
      <c r="PAY51" s="173"/>
      <c r="PAZ51" s="173"/>
      <c r="PBA51" s="173"/>
      <c r="PBB51" s="173"/>
      <c r="PBC51" s="173"/>
      <c r="PBD51" s="173"/>
      <c r="PBE51" s="173"/>
      <c r="PBF51" s="173"/>
      <c r="PBG51" s="173"/>
      <c r="PBH51" s="173"/>
      <c r="PBI51" s="173"/>
      <c r="PBJ51" s="173"/>
      <c r="PBK51" s="173"/>
      <c r="PBL51" s="173"/>
      <c r="PBM51" s="173"/>
      <c r="PBN51" s="173"/>
      <c r="PBO51" s="173"/>
      <c r="PBP51" s="173"/>
      <c r="PBQ51" s="173"/>
      <c r="PBR51" s="173"/>
      <c r="PBS51" s="173"/>
      <c r="PBT51" s="173"/>
      <c r="PBU51" s="173"/>
      <c r="PBV51" s="173"/>
      <c r="PBW51" s="173"/>
      <c r="PBX51" s="173"/>
      <c r="PBY51" s="173"/>
      <c r="PBZ51" s="173"/>
      <c r="PCA51" s="173"/>
      <c r="PCB51" s="173"/>
      <c r="PCC51" s="173"/>
      <c r="PCD51" s="173"/>
      <c r="PCE51" s="173"/>
      <c r="PCF51" s="173"/>
      <c r="PCG51" s="173"/>
      <c r="PCH51" s="173"/>
      <c r="PCI51" s="173"/>
      <c r="PCJ51" s="173"/>
      <c r="PCK51" s="173"/>
      <c r="PCL51" s="173"/>
      <c r="PCM51" s="173"/>
      <c r="PCN51" s="173"/>
      <c r="PCO51" s="173"/>
      <c r="PCP51" s="173"/>
      <c r="PCQ51" s="173"/>
      <c r="PCR51" s="173"/>
      <c r="PCS51" s="173"/>
      <c r="PCT51" s="173"/>
      <c r="PCU51" s="173"/>
      <c r="PCV51" s="173"/>
      <c r="PCW51" s="173"/>
      <c r="PCX51" s="173"/>
      <c r="PCY51" s="173"/>
      <c r="PCZ51" s="173"/>
      <c r="PDA51" s="173"/>
      <c r="PDB51" s="173"/>
      <c r="PDC51" s="173"/>
      <c r="PDD51" s="173"/>
      <c r="PDE51" s="173"/>
      <c r="PDF51" s="173"/>
      <c r="PDG51" s="173"/>
      <c r="PDH51" s="173"/>
      <c r="PDI51" s="173"/>
      <c r="PDJ51" s="173"/>
      <c r="PDK51" s="173"/>
      <c r="PDL51" s="173"/>
      <c r="PDM51" s="173"/>
      <c r="PDN51" s="173"/>
      <c r="PDO51" s="173"/>
      <c r="PDP51" s="173"/>
      <c r="PDQ51" s="173"/>
      <c r="PDR51" s="173"/>
      <c r="PDS51" s="173"/>
      <c r="PDT51" s="173"/>
      <c r="PDU51" s="173"/>
      <c r="PDV51" s="173"/>
      <c r="PDW51" s="173"/>
      <c r="PDX51" s="173"/>
      <c r="PDY51" s="173"/>
      <c r="PDZ51" s="173"/>
      <c r="PEA51" s="173"/>
      <c r="PEB51" s="173"/>
      <c r="PEC51" s="173"/>
      <c r="PED51" s="173"/>
      <c r="PEE51" s="173"/>
      <c r="PEF51" s="173"/>
      <c r="PEG51" s="173"/>
      <c r="PEH51" s="173"/>
      <c r="PEI51" s="173"/>
      <c r="PEJ51" s="173"/>
      <c r="PEK51" s="173"/>
      <c r="PEL51" s="173"/>
      <c r="PEM51" s="173"/>
      <c r="PEN51" s="173"/>
      <c r="PEO51" s="173"/>
      <c r="PEP51" s="173"/>
      <c r="PEQ51" s="173"/>
      <c r="PER51" s="173"/>
      <c r="PES51" s="173"/>
      <c r="PET51" s="173"/>
      <c r="PEU51" s="173"/>
      <c r="PEV51" s="173"/>
      <c r="PEW51" s="173"/>
      <c r="PEX51" s="173"/>
      <c r="PEY51" s="173"/>
      <c r="PEZ51" s="173"/>
      <c r="PFA51" s="173"/>
      <c r="PFB51" s="173"/>
      <c r="PFC51" s="173"/>
      <c r="PFD51" s="173"/>
      <c r="PFE51" s="173"/>
      <c r="PFF51" s="173"/>
      <c r="PFG51" s="173"/>
      <c r="PFH51" s="173"/>
      <c r="PFI51" s="173"/>
      <c r="PFJ51" s="173"/>
      <c r="PFK51" s="173"/>
      <c r="PFL51" s="173"/>
      <c r="PFM51" s="173"/>
      <c r="PFN51" s="173"/>
      <c r="PFO51" s="173"/>
      <c r="PFP51" s="173"/>
      <c r="PFQ51" s="173"/>
      <c r="PFR51" s="173"/>
      <c r="PFS51" s="173"/>
      <c r="PFT51" s="173"/>
      <c r="PFU51" s="173"/>
      <c r="PFV51" s="173"/>
      <c r="PFW51" s="173"/>
      <c r="PFX51" s="173"/>
      <c r="PFY51" s="173"/>
      <c r="PFZ51" s="173"/>
      <c r="PGA51" s="173"/>
      <c r="PGB51" s="173"/>
      <c r="PGC51" s="173"/>
      <c r="PGD51" s="173"/>
      <c r="PGE51" s="173"/>
      <c r="PGF51" s="173"/>
      <c r="PGG51" s="173"/>
      <c r="PGH51" s="173"/>
      <c r="PGI51" s="173"/>
      <c r="PGJ51" s="173"/>
      <c r="PGK51" s="173"/>
      <c r="PGL51" s="173"/>
      <c r="PGM51" s="173"/>
      <c r="PGN51" s="173"/>
      <c r="PGO51" s="173"/>
      <c r="PGP51" s="173"/>
      <c r="PGQ51" s="173"/>
      <c r="PGR51" s="173"/>
      <c r="PGS51" s="173"/>
      <c r="PGT51" s="173"/>
      <c r="PGU51" s="173"/>
      <c r="PGV51" s="173"/>
      <c r="PGW51" s="173"/>
      <c r="PGX51" s="173"/>
      <c r="PGY51" s="173"/>
      <c r="PGZ51" s="173"/>
      <c r="PHA51" s="173"/>
      <c r="PHB51" s="173"/>
      <c r="PHC51" s="173"/>
      <c r="PHD51" s="173"/>
      <c r="PHE51" s="173"/>
      <c r="PHF51" s="173"/>
      <c r="PHG51" s="173"/>
      <c r="PHH51" s="173"/>
      <c r="PHI51" s="173"/>
      <c r="PHJ51" s="173"/>
      <c r="PHK51" s="173"/>
      <c r="PHL51" s="173"/>
      <c r="PHM51" s="173"/>
      <c r="PHN51" s="173"/>
      <c r="PHO51" s="173"/>
      <c r="PHP51" s="173"/>
      <c r="PHQ51" s="173"/>
      <c r="PHR51" s="173"/>
      <c r="PHS51" s="173"/>
      <c r="PHT51" s="173"/>
      <c r="PHU51" s="173"/>
      <c r="PHV51" s="173"/>
      <c r="PHW51" s="173"/>
      <c r="PHX51" s="173"/>
      <c r="PHY51" s="173"/>
      <c r="PHZ51" s="173"/>
      <c r="PIA51" s="173"/>
      <c r="PIB51" s="173"/>
      <c r="PIC51" s="173"/>
      <c r="PID51" s="173"/>
      <c r="PIE51" s="173"/>
      <c r="PIF51" s="173"/>
      <c r="PIG51" s="173"/>
      <c r="PIH51" s="173"/>
      <c r="PII51" s="173"/>
      <c r="PIJ51" s="173"/>
      <c r="PIK51" s="173"/>
      <c r="PIL51" s="173"/>
      <c r="PIM51" s="173"/>
      <c r="PIN51" s="173"/>
      <c r="PIO51" s="173"/>
      <c r="PIP51" s="173"/>
      <c r="PIQ51" s="173"/>
      <c r="PIR51" s="173"/>
      <c r="PIS51" s="173"/>
      <c r="PIT51" s="173"/>
      <c r="PIU51" s="173"/>
      <c r="PIV51" s="173"/>
      <c r="PIW51" s="173"/>
      <c r="PIX51" s="173"/>
      <c r="PIY51" s="173"/>
      <c r="PIZ51" s="173"/>
      <c r="PJA51" s="173"/>
      <c r="PJB51" s="173"/>
      <c r="PJC51" s="173"/>
      <c r="PJD51" s="173"/>
      <c r="PJE51" s="173"/>
      <c r="PJF51" s="173"/>
      <c r="PJG51" s="173"/>
      <c r="PJH51" s="173"/>
      <c r="PJI51" s="173"/>
      <c r="PJJ51" s="173"/>
      <c r="PJK51" s="173"/>
      <c r="PJL51" s="173"/>
      <c r="PJM51" s="173"/>
      <c r="PJN51" s="173"/>
      <c r="PJO51" s="173"/>
      <c r="PJP51" s="173"/>
      <c r="PJQ51" s="173"/>
      <c r="PJR51" s="173"/>
      <c r="PJS51" s="173"/>
      <c r="PJT51" s="173"/>
      <c r="PJU51" s="173"/>
      <c r="PJV51" s="173"/>
      <c r="PJW51" s="173"/>
      <c r="PJX51" s="173"/>
      <c r="PJY51" s="173"/>
      <c r="PJZ51" s="173"/>
      <c r="PKA51" s="173"/>
      <c r="PKB51" s="173"/>
      <c r="PKC51" s="173"/>
      <c r="PKD51" s="173"/>
      <c r="PKE51" s="173"/>
      <c r="PKF51" s="173"/>
      <c r="PKG51" s="173"/>
      <c r="PKH51" s="173"/>
      <c r="PKI51" s="173"/>
      <c r="PKJ51" s="173"/>
      <c r="PKK51" s="173"/>
      <c r="PKL51" s="173"/>
      <c r="PKM51" s="173"/>
      <c r="PKN51" s="173"/>
      <c r="PKO51" s="173"/>
      <c r="PKP51" s="173"/>
      <c r="PKQ51" s="173"/>
      <c r="PKR51" s="173"/>
      <c r="PKS51" s="173"/>
      <c r="PKT51" s="173"/>
      <c r="PKU51" s="173"/>
      <c r="PKV51" s="173"/>
      <c r="PKW51" s="173"/>
      <c r="PKX51" s="173"/>
      <c r="PKY51" s="173"/>
      <c r="PKZ51" s="173"/>
      <c r="PLA51" s="173"/>
      <c r="PLB51" s="173"/>
      <c r="PLC51" s="173"/>
      <c r="PLD51" s="173"/>
      <c r="PLE51" s="173"/>
      <c r="PLF51" s="173"/>
      <c r="PLG51" s="173"/>
      <c r="PLH51" s="173"/>
      <c r="PLI51" s="173"/>
      <c r="PLJ51" s="173"/>
      <c r="PLK51" s="173"/>
      <c r="PLL51" s="173"/>
      <c r="PLM51" s="173"/>
      <c r="PLN51" s="173"/>
      <c r="PLO51" s="173"/>
      <c r="PLP51" s="173"/>
      <c r="PLQ51" s="173"/>
      <c r="PLR51" s="173"/>
      <c r="PLS51" s="173"/>
      <c r="PLT51" s="173"/>
      <c r="PLU51" s="173"/>
      <c r="PLV51" s="173"/>
      <c r="PLW51" s="173"/>
      <c r="PLX51" s="173"/>
      <c r="PLY51" s="173"/>
      <c r="PLZ51" s="173"/>
      <c r="PMA51" s="173"/>
      <c r="PMB51" s="173"/>
      <c r="PMC51" s="173"/>
      <c r="PMD51" s="173"/>
      <c r="PME51" s="173"/>
      <c r="PMF51" s="173"/>
      <c r="PMG51" s="173"/>
      <c r="PMH51" s="173"/>
      <c r="PMI51" s="173"/>
      <c r="PMJ51" s="173"/>
      <c r="PMK51" s="173"/>
      <c r="PML51" s="173"/>
      <c r="PMM51" s="173"/>
      <c r="PMN51" s="173"/>
      <c r="PMO51" s="173"/>
      <c r="PMP51" s="173"/>
      <c r="PMQ51" s="173"/>
      <c r="PMR51" s="173"/>
      <c r="PMS51" s="173"/>
      <c r="PMT51" s="173"/>
      <c r="PMU51" s="173"/>
      <c r="PMV51" s="173"/>
      <c r="PMW51" s="173"/>
      <c r="PMX51" s="173"/>
      <c r="PMY51" s="173"/>
      <c r="PMZ51" s="173"/>
      <c r="PNA51" s="173"/>
      <c r="PNB51" s="173"/>
      <c r="PNC51" s="173"/>
      <c r="PND51" s="173"/>
      <c r="PNE51" s="173"/>
      <c r="PNF51" s="173"/>
      <c r="PNG51" s="173"/>
      <c r="PNH51" s="173"/>
      <c r="PNI51" s="173"/>
      <c r="PNJ51" s="173"/>
      <c r="PNK51" s="173"/>
      <c r="PNL51" s="173"/>
      <c r="PNM51" s="173"/>
      <c r="PNN51" s="173"/>
      <c r="PNO51" s="173"/>
      <c r="PNP51" s="173"/>
      <c r="PNQ51" s="173"/>
      <c r="PNR51" s="173"/>
      <c r="PNS51" s="173"/>
      <c r="PNT51" s="173"/>
      <c r="PNU51" s="173"/>
      <c r="PNV51" s="173"/>
      <c r="PNW51" s="173"/>
      <c r="PNX51" s="173"/>
      <c r="PNY51" s="173"/>
      <c r="PNZ51" s="173"/>
      <c r="POA51" s="173"/>
      <c r="POB51" s="173"/>
      <c r="POC51" s="173"/>
      <c r="POD51" s="173"/>
      <c r="POE51" s="173"/>
      <c r="POF51" s="173"/>
      <c r="POG51" s="173"/>
      <c r="POH51" s="173"/>
      <c r="POI51" s="173"/>
      <c r="POJ51" s="173"/>
      <c r="POK51" s="173"/>
      <c r="POL51" s="173"/>
      <c r="POM51" s="173"/>
      <c r="PON51" s="173"/>
      <c r="POO51" s="173"/>
      <c r="POP51" s="173"/>
      <c r="POQ51" s="173"/>
      <c r="POR51" s="173"/>
      <c r="POS51" s="173"/>
      <c r="POT51" s="173"/>
      <c r="POU51" s="173"/>
      <c r="POV51" s="173"/>
      <c r="POW51" s="173"/>
      <c r="POX51" s="173"/>
      <c r="POY51" s="173"/>
      <c r="POZ51" s="173"/>
      <c r="PPA51" s="173"/>
      <c r="PPB51" s="173"/>
      <c r="PPC51" s="173"/>
      <c r="PPD51" s="173"/>
      <c r="PPE51" s="173"/>
      <c r="PPF51" s="173"/>
      <c r="PPG51" s="173"/>
      <c r="PPH51" s="173"/>
      <c r="PPI51" s="173"/>
      <c r="PPJ51" s="173"/>
      <c r="PPK51" s="173"/>
      <c r="PPL51" s="173"/>
      <c r="PPM51" s="173"/>
      <c r="PPN51" s="173"/>
      <c r="PPO51" s="173"/>
      <c r="PPP51" s="173"/>
      <c r="PPQ51" s="173"/>
      <c r="PPR51" s="173"/>
      <c r="PPS51" s="173"/>
      <c r="PPT51" s="173"/>
      <c r="PPU51" s="173"/>
      <c r="PPV51" s="173"/>
      <c r="PPW51" s="173"/>
      <c r="PPX51" s="173"/>
      <c r="PPY51" s="173"/>
      <c r="PPZ51" s="173"/>
      <c r="PQA51" s="173"/>
      <c r="PQB51" s="173"/>
      <c r="PQC51" s="173"/>
      <c r="PQD51" s="173"/>
      <c r="PQE51" s="173"/>
      <c r="PQF51" s="173"/>
      <c r="PQG51" s="173"/>
      <c r="PQH51" s="173"/>
      <c r="PQI51" s="173"/>
      <c r="PQJ51" s="173"/>
      <c r="PQK51" s="173"/>
      <c r="PQL51" s="173"/>
      <c r="PQM51" s="173"/>
      <c r="PQN51" s="173"/>
      <c r="PQO51" s="173"/>
      <c r="PQP51" s="173"/>
      <c r="PQQ51" s="173"/>
      <c r="PQR51" s="173"/>
      <c r="PQS51" s="173"/>
      <c r="PQT51" s="173"/>
      <c r="PQU51" s="173"/>
      <c r="PQV51" s="173"/>
      <c r="PQW51" s="173"/>
      <c r="PQX51" s="173"/>
      <c r="PQY51" s="173"/>
      <c r="PQZ51" s="173"/>
      <c r="PRA51" s="173"/>
      <c r="PRB51" s="173"/>
      <c r="PRC51" s="173"/>
      <c r="PRD51" s="173"/>
      <c r="PRE51" s="173"/>
      <c r="PRF51" s="173"/>
      <c r="PRG51" s="173"/>
      <c r="PRH51" s="173"/>
      <c r="PRI51" s="173"/>
      <c r="PRJ51" s="173"/>
      <c r="PRK51" s="173"/>
      <c r="PRL51" s="173"/>
      <c r="PRM51" s="173"/>
      <c r="PRN51" s="173"/>
      <c r="PRO51" s="173"/>
      <c r="PRP51" s="173"/>
      <c r="PRQ51" s="173"/>
      <c r="PRR51" s="173"/>
      <c r="PRS51" s="173"/>
      <c r="PRT51" s="173"/>
      <c r="PRU51" s="173"/>
      <c r="PRV51" s="173"/>
      <c r="PRW51" s="173"/>
      <c r="PRX51" s="173"/>
      <c r="PRY51" s="173"/>
      <c r="PRZ51" s="173"/>
      <c r="PSA51" s="173"/>
      <c r="PSB51" s="173"/>
      <c r="PSC51" s="173"/>
      <c r="PSD51" s="173"/>
      <c r="PSE51" s="173"/>
      <c r="PSF51" s="173"/>
      <c r="PSG51" s="173"/>
      <c r="PSH51" s="173"/>
      <c r="PSI51" s="173"/>
      <c r="PSJ51" s="173"/>
      <c r="PSK51" s="173"/>
      <c r="PSL51" s="173"/>
      <c r="PSM51" s="173"/>
      <c r="PSN51" s="173"/>
      <c r="PSO51" s="173"/>
      <c r="PSP51" s="173"/>
      <c r="PSQ51" s="173"/>
      <c r="PSR51" s="173"/>
      <c r="PSS51" s="173"/>
      <c r="PST51" s="173"/>
      <c r="PSU51" s="173"/>
      <c r="PSV51" s="173"/>
      <c r="PSW51" s="173"/>
      <c r="PSX51" s="173"/>
      <c r="PSY51" s="173"/>
      <c r="PSZ51" s="173"/>
      <c r="PTA51" s="173"/>
      <c r="PTB51" s="173"/>
      <c r="PTC51" s="173"/>
      <c r="PTD51" s="173"/>
      <c r="PTE51" s="173"/>
      <c r="PTF51" s="173"/>
      <c r="PTG51" s="173"/>
      <c r="PTH51" s="173"/>
      <c r="PTI51" s="173"/>
      <c r="PTJ51" s="173"/>
      <c r="PTK51" s="173"/>
      <c r="PTL51" s="173"/>
      <c r="PTM51" s="173"/>
      <c r="PTN51" s="173"/>
      <c r="PTO51" s="173"/>
      <c r="PTP51" s="173"/>
      <c r="PTQ51" s="173"/>
      <c r="PTR51" s="173"/>
      <c r="PTS51" s="173"/>
      <c r="PTT51" s="173"/>
      <c r="PTU51" s="173"/>
      <c r="PTV51" s="173"/>
      <c r="PTW51" s="173"/>
      <c r="PTX51" s="173"/>
      <c r="PTY51" s="173"/>
      <c r="PTZ51" s="173"/>
      <c r="PUA51" s="173"/>
      <c r="PUB51" s="173"/>
      <c r="PUC51" s="173"/>
      <c r="PUD51" s="173"/>
      <c r="PUE51" s="173"/>
      <c r="PUF51" s="173"/>
      <c r="PUG51" s="173"/>
      <c r="PUH51" s="173"/>
      <c r="PUI51" s="173"/>
      <c r="PUJ51" s="173"/>
      <c r="PUK51" s="173"/>
      <c r="PUL51" s="173"/>
      <c r="PUM51" s="173"/>
      <c r="PUN51" s="173"/>
      <c r="PUO51" s="173"/>
      <c r="PUP51" s="173"/>
      <c r="PUQ51" s="173"/>
      <c r="PUR51" s="173"/>
      <c r="PUS51" s="173"/>
      <c r="PUT51" s="173"/>
      <c r="PUU51" s="173"/>
      <c r="PUV51" s="173"/>
      <c r="PUW51" s="173"/>
      <c r="PUX51" s="173"/>
      <c r="PUY51" s="173"/>
      <c r="PUZ51" s="173"/>
      <c r="PVA51" s="173"/>
      <c r="PVB51" s="173"/>
      <c r="PVC51" s="173"/>
      <c r="PVD51" s="173"/>
      <c r="PVE51" s="173"/>
      <c r="PVF51" s="173"/>
      <c r="PVG51" s="173"/>
      <c r="PVH51" s="173"/>
      <c r="PVI51" s="173"/>
      <c r="PVJ51" s="173"/>
      <c r="PVK51" s="173"/>
      <c r="PVL51" s="173"/>
      <c r="PVM51" s="173"/>
      <c r="PVN51" s="173"/>
      <c r="PVO51" s="173"/>
      <c r="PVP51" s="173"/>
      <c r="PVQ51" s="173"/>
      <c r="PVR51" s="173"/>
      <c r="PVS51" s="173"/>
      <c r="PVT51" s="173"/>
      <c r="PVU51" s="173"/>
      <c r="PVV51" s="173"/>
      <c r="PVW51" s="173"/>
      <c r="PVX51" s="173"/>
      <c r="PVY51" s="173"/>
      <c r="PVZ51" s="173"/>
      <c r="PWA51" s="173"/>
      <c r="PWB51" s="173"/>
      <c r="PWC51" s="173"/>
      <c r="PWD51" s="173"/>
      <c r="PWE51" s="173"/>
      <c r="PWF51" s="173"/>
      <c r="PWG51" s="173"/>
      <c r="PWH51" s="173"/>
      <c r="PWI51" s="173"/>
      <c r="PWJ51" s="173"/>
      <c r="PWK51" s="173"/>
      <c r="PWL51" s="173"/>
      <c r="PWM51" s="173"/>
      <c r="PWN51" s="173"/>
      <c r="PWO51" s="173"/>
      <c r="PWP51" s="173"/>
      <c r="PWQ51" s="173"/>
      <c r="PWR51" s="173"/>
      <c r="PWS51" s="173"/>
      <c r="PWT51" s="173"/>
      <c r="PWU51" s="173"/>
      <c r="PWV51" s="173"/>
      <c r="PWW51" s="173"/>
      <c r="PWX51" s="173"/>
      <c r="PWY51" s="173"/>
      <c r="PWZ51" s="173"/>
      <c r="PXA51" s="173"/>
      <c r="PXB51" s="173"/>
      <c r="PXC51" s="173"/>
      <c r="PXD51" s="173"/>
      <c r="PXE51" s="173"/>
      <c r="PXF51" s="173"/>
      <c r="PXG51" s="173"/>
      <c r="PXH51" s="173"/>
      <c r="PXI51" s="173"/>
      <c r="PXJ51" s="173"/>
      <c r="PXK51" s="173"/>
      <c r="PXL51" s="173"/>
      <c r="PXM51" s="173"/>
      <c r="PXN51" s="173"/>
      <c r="PXO51" s="173"/>
      <c r="PXP51" s="173"/>
      <c r="PXQ51" s="173"/>
      <c r="PXR51" s="173"/>
      <c r="PXS51" s="173"/>
      <c r="PXT51" s="173"/>
      <c r="PXU51" s="173"/>
      <c r="PXV51" s="173"/>
      <c r="PXW51" s="173"/>
      <c r="PXX51" s="173"/>
      <c r="PXY51" s="173"/>
      <c r="PXZ51" s="173"/>
      <c r="PYA51" s="173"/>
      <c r="PYB51" s="173"/>
      <c r="PYC51" s="173"/>
      <c r="PYD51" s="173"/>
      <c r="PYE51" s="173"/>
      <c r="PYF51" s="173"/>
      <c r="PYG51" s="173"/>
      <c r="PYH51" s="173"/>
      <c r="PYI51" s="173"/>
      <c r="PYJ51" s="173"/>
      <c r="PYK51" s="173"/>
      <c r="PYL51" s="173"/>
      <c r="PYM51" s="173"/>
      <c r="PYN51" s="173"/>
      <c r="PYO51" s="173"/>
      <c r="PYP51" s="173"/>
      <c r="PYQ51" s="173"/>
      <c r="PYR51" s="173"/>
      <c r="PYS51" s="173"/>
      <c r="PYT51" s="173"/>
      <c r="PYU51" s="173"/>
      <c r="PYV51" s="173"/>
      <c r="PYW51" s="173"/>
      <c r="PYX51" s="173"/>
      <c r="PYY51" s="173"/>
      <c r="PYZ51" s="173"/>
      <c r="PZA51" s="173"/>
      <c r="PZB51" s="173"/>
      <c r="PZC51" s="173"/>
      <c r="PZD51" s="173"/>
      <c r="PZE51" s="173"/>
      <c r="PZF51" s="173"/>
      <c r="PZG51" s="173"/>
      <c r="PZH51" s="173"/>
      <c r="PZI51" s="173"/>
      <c r="PZJ51" s="173"/>
      <c r="PZK51" s="173"/>
      <c r="PZL51" s="173"/>
      <c r="PZM51" s="173"/>
      <c r="PZN51" s="173"/>
      <c r="PZO51" s="173"/>
      <c r="PZP51" s="173"/>
      <c r="PZQ51" s="173"/>
      <c r="PZR51" s="173"/>
      <c r="PZS51" s="173"/>
      <c r="PZT51" s="173"/>
      <c r="PZU51" s="173"/>
      <c r="PZV51" s="173"/>
      <c r="PZW51" s="173"/>
      <c r="PZX51" s="173"/>
      <c r="PZY51" s="173"/>
      <c r="PZZ51" s="173"/>
      <c r="QAA51" s="173"/>
      <c r="QAB51" s="173"/>
      <c r="QAC51" s="173"/>
      <c r="QAD51" s="173"/>
      <c r="QAE51" s="173"/>
      <c r="QAF51" s="173"/>
      <c r="QAG51" s="173"/>
      <c r="QAH51" s="173"/>
      <c r="QAI51" s="173"/>
      <c r="QAJ51" s="173"/>
      <c r="QAK51" s="173"/>
      <c r="QAL51" s="173"/>
      <c r="QAM51" s="173"/>
      <c r="QAN51" s="173"/>
      <c r="QAO51" s="173"/>
      <c r="QAP51" s="173"/>
      <c r="QAQ51" s="173"/>
      <c r="QAR51" s="173"/>
      <c r="QAS51" s="173"/>
      <c r="QAT51" s="173"/>
      <c r="QAU51" s="173"/>
      <c r="QAV51" s="173"/>
      <c r="QAW51" s="173"/>
      <c r="QAX51" s="173"/>
      <c r="QAY51" s="173"/>
      <c r="QAZ51" s="173"/>
      <c r="QBA51" s="173"/>
      <c r="QBB51" s="173"/>
      <c r="QBC51" s="173"/>
      <c r="QBD51" s="173"/>
      <c r="QBE51" s="173"/>
      <c r="QBF51" s="173"/>
      <c r="QBG51" s="173"/>
      <c r="QBH51" s="173"/>
      <c r="QBI51" s="173"/>
      <c r="QBJ51" s="173"/>
      <c r="QBK51" s="173"/>
      <c r="QBL51" s="173"/>
      <c r="QBM51" s="173"/>
      <c r="QBN51" s="173"/>
      <c r="QBO51" s="173"/>
      <c r="QBP51" s="173"/>
      <c r="QBQ51" s="173"/>
      <c r="QBR51" s="173"/>
      <c r="QBS51" s="173"/>
      <c r="QBT51" s="173"/>
      <c r="QBU51" s="173"/>
      <c r="QBV51" s="173"/>
      <c r="QBW51" s="173"/>
      <c r="QBX51" s="173"/>
      <c r="QBY51" s="173"/>
      <c r="QBZ51" s="173"/>
      <c r="QCA51" s="173"/>
      <c r="QCB51" s="173"/>
      <c r="QCC51" s="173"/>
      <c r="QCD51" s="173"/>
      <c r="QCE51" s="173"/>
      <c r="QCF51" s="173"/>
      <c r="QCG51" s="173"/>
      <c r="QCH51" s="173"/>
      <c r="QCI51" s="173"/>
      <c r="QCJ51" s="173"/>
      <c r="QCK51" s="173"/>
      <c r="QCL51" s="173"/>
      <c r="QCM51" s="173"/>
      <c r="QCN51" s="173"/>
      <c r="QCO51" s="173"/>
      <c r="QCP51" s="173"/>
      <c r="QCQ51" s="173"/>
      <c r="QCR51" s="173"/>
      <c r="QCS51" s="173"/>
      <c r="QCT51" s="173"/>
      <c r="QCU51" s="173"/>
      <c r="QCV51" s="173"/>
      <c r="QCW51" s="173"/>
      <c r="QCX51" s="173"/>
      <c r="QCY51" s="173"/>
      <c r="QCZ51" s="173"/>
      <c r="QDA51" s="173"/>
      <c r="QDB51" s="173"/>
      <c r="QDC51" s="173"/>
      <c r="QDD51" s="173"/>
      <c r="QDE51" s="173"/>
      <c r="QDF51" s="173"/>
      <c r="QDG51" s="173"/>
      <c r="QDH51" s="173"/>
      <c r="QDI51" s="173"/>
      <c r="QDJ51" s="173"/>
      <c r="QDK51" s="173"/>
      <c r="QDL51" s="173"/>
      <c r="QDM51" s="173"/>
      <c r="QDN51" s="173"/>
      <c r="QDO51" s="173"/>
      <c r="QDP51" s="173"/>
      <c r="QDQ51" s="173"/>
      <c r="QDR51" s="173"/>
      <c r="QDS51" s="173"/>
      <c r="QDT51" s="173"/>
      <c r="QDU51" s="173"/>
      <c r="QDV51" s="173"/>
      <c r="QDW51" s="173"/>
      <c r="QDX51" s="173"/>
      <c r="QDY51" s="173"/>
      <c r="QDZ51" s="173"/>
      <c r="QEA51" s="173"/>
      <c r="QEB51" s="173"/>
      <c r="QEC51" s="173"/>
      <c r="QED51" s="173"/>
      <c r="QEE51" s="173"/>
      <c r="QEF51" s="173"/>
      <c r="QEG51" s="173"/>
      <c r="QEH51" s="173"/>
      <c r="QEI51" s="173"/>
      <c r="QEJ51" s="173"/>
      <c r="QEK51" s="173"/>
      <c r="QEL51" s="173"/>
      <c r="QEM51" s="173"/>
      <c r="QEN51" s="173"/>
      <c r="QEO51" s="173"/>
      <c r="QEP51" s="173"/>
      <c r="QEQ51" s="173"/>
      <c r="QER51" s="173"/>
      <c r="QES51" s="173"/>
      <c r="QET51" s="173"/>
      <c r="QEU51" s="173"/>
      <c r="QEV51" s="173"/>
      <c r="QEW51" s="173"/>
      <c r="QEX51" s="173"/>
      <c r="QEY51" s="173"/>
      <c r="QEZ51" s="173"/>
      <c r="QFA51" s="173"/>
      <c r="QFB51" s="173"/>
      <c r="QFC51" s="173"/>
      <c r="QFD51" s="173"/>
      <c r="QFE51" s="173"/>
      <c r="QFF51" s="173"/>
      <c r="QFG51" s="173"/>
      <c r="QFH51" s="173"/>
      <c r="QFI51" s="173"/>
      <c r="QFJ51" s="173"/>
      <c r="QFK51" s="173"/>
      <c r="QFL51" s="173"/>
      <c r="QFM51" s="173"/>
      <c r="QFN51" s="173"/>
      <c r="QFO51" s="173"/>
      <c r="QFP51" s="173"/>
      <c r="QFQ51" s="173"/>
      <c r="QFR51" s="173"/>
      <c r="QFS51" s="173"/>
      <c r="QFT51" s="173"/>
      <c r="QFU51" s="173"/>
      <c r="QFV51" s="173"/>
      <c r="QFW51" s="173"/>
      <c r="QFX51" s="173"/>
      <c r="QFY51" s="173"/>
      <c r="QFZ51" s="173"/>
      <c r="QGA51" s="173"/>
      <c r="QGB51" s="173"/>
      <c r="QGC51" s="173"/>
      <c r="QGD51" s="173"/>
      <c r="QGE51" s="173"/>
      <c r="QGF51" s="173"/>
      <c r="QGG51" s="173"/>
      <c r="QGH51" s="173"/>
      <c r="QGI51" s="173"/>
      <c r="QGJ51" s="173"/>
      <c r="QGK51" s="173"/>
      <c r="QGL51" s="173"/>
      <c r="QGM51" s="173"/>
      <c r="QGN51" s="173"/>
      <c r="QGO51" s="173"/>
      <c r="QGP51" s="173"/>
      <c r="QGQ51" s="173"/>
      <c r="QGR51" s="173"/>
      <c r="QGS51" s="173"/>
      <c r="QGT51" s="173"/>
      <c r="QGU51" s="173"/>
      <c r="QGV51" s="173"/>
      <c r="QGW51" s="173"/>
      <c r="QGX51" s="173"/>
      <c r="QGY51" s="173"/>
      <c r="QGZ51" s="173"/>
      <c r="QHA51" s="173"/>
      <c r="QHB51" s="173"/>
      <c r="QHC51" s="173"/>
      <c r="QHD51" s="173"/>
      <c r="QHE51" s="173"/>
      <c r="QHF51" s="173"/>
      <c r="QHG51" s="173"/>
      <c r="QHH51" s="173"/>
      <c r="QHI51" s="173"/>
      <c r="QHJ51" s="173"/>
      <c r="QHK51" s="173"/>
      <c r="QHL51" s="173"/>
      <c r="QHM51" s="173"/>
      <c r="QHN51" s="173"/>
      <c r="QHO51" s="173"/>
      <c r="QHP51" s="173"/>
      <c r="QHQ51" s="173"/>
      <c r="QHR51" s="173"/>
      <c r="QHS51" s="173"/>
      <c r="QHT51" s="173"/>
      <c r="QHU51" s="173"/>
      <c r="QHV51" s="173"/>
      <c r="QHW51" s="173"/>
      <c r="QHX51" s="173"/>
      <c r="QHY51" s="173"/>
      <c r="QHZ51" s="173"/>
      <c r="QIA51" s="173"/>
      <c r="QIB51" s="173"/>
      <c r="QIC51" s="173"/>
      <c r="QID51" s="173"/>
      <c r="QIE51" s="173"/>
      <c r="QIF51" s="173"/>
      <c r="QIG51" s="173"/>
      <c r="QIH51" s="173"/>
      <c r="QII51" s="173"/>
      <c r="QIJ51" s="173"/>
      <c r="QIK51" s="173"/>
      <c r="QIL51" s="173"/>
      <c r="QIM51" s="173"/>
      <c r="QIN51" s="173"/>
      <c r="QIO51" s="173"/>
      <c r="QIP51" s="173"/>
      <c r="QIQ51" s="173"/>
      <c r="QIR51" s="173"/>
      <c r="QIS51" s="173"/>
      <c r="QIT51" s="173"/>
      <c r="QIU51" s="173"/>
      <c r="QIV51" s="173"/>
      <c r="QIW51" s="173"/>
      <c r="QIX51" s="173"/>
      <c r="QIY51" s="173"/>
      <c r="QIZ51" s="173"/>
      <c r="QJA51" s="173"/>
      <c r="QJB51" s="173"/>
      <c r="QJC51" s="173"/>
      <c r="QJD51" s="173"/>
      <c r="QJE51" s="173"/>
      <c r="QJF51" s="173"/>
      <c r="QJG51" s="173"/>
      <c r="QJH51" s="173"/>
      <c r="QJI51" s="173"/>
      <c r="QJJ51" s="173"/>
      <c r="QJK51" s="173"/>
      <c r="QJL51" s="173"/>
      <c r="QJM51" s="173"/>
      <c r="QJN51" s="173"/>
      <c r="QJO51" s="173"/>
      <c r="QJP51" s="173"/>
      <c r="QJQ51" s="173"/>
      <c r="QJR51" s="173"/>
      <c r="QJS51" s="173"/>
      <c r="QJT51" s="173"/>
      <c r="QJU51" s="173"/>
      <c r="QJV51" s="173"/>
      <c r="QJW51" s="173"/>
      <c r="QJX51" s="173"/>
      <c r="QJY51" s="173"/>
      <c r="QJZ51" s="173"/>
      <c r="QKA51" s="173"/>
      <c r="QKB51" s="173"/>
      <c r="QKC51" s="173"/>
      <c r="QKD51" s="173"/>
      <c r="QKE51" s="173"/>
      <c r="QKF51" s="173"/>
      <c r="QKG51" s="173"/>
      <c r="QKH51" s="173"/>
      <c r="QKI51" s="173"/>
      <c r="QKJ51" s="173"/>
      <c r="QKK51" s="173"/>
      <c r="QKL51" s="173"/>
      <c r="QKM51" s="173"/>
      <c r="QKN51" s="173"/>
      <c r="QKO51" s="173"/>
      <c r="QKP51" s="173"/>
      <c r="QKQ51" s="173"/>
      <c r="QKR51" s="173"/>
      <c r="QKS51" s="173"/>
      <c r="QKT51" s="173"/>
      <c r="QKU51" s="173"/>
      <c r="QKV51" s="173"/>
      <c r="QKW51" s="173"/>
      <c r="QKX51" s="173"/>
      <c r="QKY51" s="173"/>
      <c r="QKZ51" s="173"/>
      <c r="QLA51" s="173"/>
      <c r="QLB51" s="173"/>
      <c r="QLC51" s="173"/>
      <c r="QLD51" s="173"/>
      <c r="QLE51" s="173"/>
      <c r="QLF51" s="173"/>
      <c r="QLG51" s="173"/>
      <c r="QLH51" s="173"/>
      <c r="QLI51" s="173"/>
      <c r="QLJ51" s="173"/>
      <c r="QLK51" s="173"/>
      <c r="QLL51" s="173"/>
      <c r="QLM51" s="173"/>
      <c r="QLN51" s="173"/>
      <c r="QLO51" s="173"/>
      <c r="QLP51" s="173"/>
      <c r="QLQ51" s="173"/>
      <c r="QLR51" s="173"/>
      <c r="QLS51" s="173"/>
      <c r="QLT51" s="173"/>
      <c r="QLU51" s="173"/>
      <c r="QLV51" s="173"/>
      <c r="QLW51" s="173"/>
      <c r="QLX51" s="173"/>
      <c r="QLY51" s="173"/>
      <c r="QLZ51" s="173"/>
      <c r="QMA51" s="173"/>
      <c r="QMB51" s="173"/>
      <c r="QMC51" s="173"/>
      <c r="QMD51" s="173"/>
      <c r="QME51" s="173"/>
      <c r="QMF51" s="173"/>
      <c r="QMG51" s="173"/>
      <c r="QMH51" s="173"/>
      <c r="QMI51" s="173"/>
      <c r="QMJ51" s="173"/>
      <c r="QMK51" s="173"/>
      <c r="QML51" s="173"/>
      <c r="QMM51" s="173"/>
      <c r="QMN51" s="173"/>
      <c r="QMO51" s="173"/>
      <c r="QMP51" s="173"/>
      <c r="QMQ51" s="173"/>
      <c r="QMR51" s="173"/>
      <c r="QMS51" s="173"/>
      <c r="QMT51" s="173"/>
      <c r="QMU51" s="173"/>
      <c r="QMV51" s="173"/>
      <c r="QMW51" s="173"/>
      <c r="QMX51" s="173"/>
      <c r="QMY51" s="173"/>
      <c r="QMZ51" s="173"/>
      <c r="QNA51" s="173"/>
      <c r="QNB51" s="173"/>
      <c r="QNC51" s="173"/>
      <c r="QND51" s="173"/>
      <c r="QNE51" s="173"/>
      <c r="QNF51" s="173"/>
      <c r="QNG51" s="173"/>
      <c r="QNH51" s="173"/>
      <c r="QNI51" s="173"/>
      <c r="QNJ51" s="173"/>
      <c r="QNK51" s="173"/>
      <c r="QNL51" s="173"/>
      <c r="QNM51" s="173"/>
      <c r="QNN51" s="173"/>
      <c r="QNO51" s="173"/>
      <c r="QNP51" s="173"/>
      <c r="QNQ51" s="173"/>
      <c r="QNR51" s="173"/>
      <c r="QNS51" s="173"/>
      <c r="QNT51" s="173"/>
      <c r="QNU51" s="173"/>
      <c r="QNV51" s="173"/>
      <c r="QNW51" s="173"/>
      <c r="QNX51" s="173"/>
      <c r="QNY51" s="173"/>
      <c r="QNZ51" s="173"/>
      <c r="QOA51" s="173"/>
      <c r="QOB51" s="173"/>
      <c r="QOC51" s="173"/>
      <c r="QOD51" s="173"/>
      <c r="QOE51" s="173"/>
      <c r="QOF51" s="173"/>
      <c r="QOG51" s="173"/>
      <c r="QOH51" s="173"/>
      <c r="QOI51" s="173"/>
      <c r="QOJ51" s="173"/>
      <c r="QOK51" s="173"/>
      <c r="QOL51" s="173"/>
      <c r="QOM51" s="173"/>
      <c r="QON51" s="173"/>
      <c r="QOO51" s="173"/>
      <c r="QOP51" s="173"/>
      <c r="QOQ51" s="173"/>
      <c r="QOR51" s="173"/>
      <c r="QOS51" s="173"/>
      <c r="QOT51" s="173"/>
      <c r="QOU51" s="173"/>
      <c r="QOV51" s="173"/>
      <c r="QOW51" s="173"/>
      <c r="QOX51" s="173"/>
      <c r="QOY51" s="173"/>
      <c r="QOZ51" s="173"/>
      <c r="QPA51" s="173"/>
      <c r="QPB51" s="173"/>
      <c r="QPC51" s="173"/>
      <c r="QPD51" s="173"/>
      <c r="QPE51" s="173"/>
      <c r="QPF51" s="173"/>
      <c r="QPG51" s="173"/>
      <c r="QPH51" s="173"/>
      <c r="QPI51" s="173"/>
      <c r="QPJ51" s="173"/>
      <c r="QPK51" s="173"/>
      <c r="QPL51" s="173"/>
      <c r="QPM51" s="173"/>
      <c r="QPN51" s="173"/>
      <c r="QPO51" s="173"/>
      <c r="QPP51" s="173"/>
      <c r="QPQ51" s="173"/>
      <c r="QPR51" s="173"/>
      <c r="QPS51" s="173"/>
      <c r="QPT51" s="173"/>
      <c r="QPU51" s="173"/>
      <c r="QPV51" s="173"/>
      <c r="QPW51" s="173"/>
      <c r="QPX51" s="173"/>
      <c r="QPY51" s="173"/>
      <c r="QPZ51" s="173"/>
      <c r="QQA51" s="173"/>
      <c r="QQB51" s="173"/>
      <c r="QQC51" s="173"/>
      <c r="QQD51" s="173"/>
      <c r="QQE51" s="173"/>
      <c r="QQF51" s="173"/>
      <c r="QQG51" s="173"/>
      <c r="QQH51" s="173"/>
      <c r="QQI51" s="173"/>
      <c r="QQJ51" s="173"/>
      <c r="QQK51" s="173"/>
      <c r="QQL51" s="173"/>
      <c r="QQM51" s="173"/>
      <c r="QQN51" s="173"/>
      <c r="QQO51" s="173"/>
      <c r="QQP51" s="173"/>
      <c r="QQQ51" s="173"/>
      <c r="QQR51" s="173"/>
      <c r="QQS51" s="173"/>
      <c r="QQT51" s="173"/>
      <c r="QQU51" s="173"/>
      <c r="QQV51" s="173"/>
      <c r="QQW51" s="173"/>
      <c r="QQX51" s="173"/>
      <c r="QQY51" s="173"/>
      <c r="QQZ51" s="173"/>
      <c r="QRA51" s="173"/>
      <c r="QRB51" s="173"/>
      <c r="QRC51" s="173"/>
      <c r="QRD51" s="173"/>
      <c r="QRE51" s="173"/>
      <c r="QRF51" s="173"/>
      <c r="QRG51" s="173"/>
      <c r="QRH51" s="173"/>
      <c r="QRI51" s="173"/>
      <c r="QRJ51" s="173"/>
      <c r="QRK51" s="173"/>
      <c r="QRL51" s="173"/>
      <c r="QRM51" s="173"/>
      <c r="QRN51" s="173"/>
      <c r="QRO51" s="173"/>
      <c r="QRP51" s="173"/>
      <c r="QRQ51" s="173"/>
      <c r="QRR51" s="173"/>
      <c r="QRS51" s="173"/>
      <c r="QRT51" s="173"/>
      <c r="QRU51" s="173"/>
      <c r="QRV51" s="173"/>
      <c r="QRW51" s="173"/>
      <c r="QRX51" s="173"/>
      <c r="QRY51" s="173"/>
      <c r="QRZ51" s="173"/>
      <c r="QSA51" s="173"/>
      <c r="QSB51" s="173"/>
      <c r="QSC51" s="173"/>
      <c r="QSD51" s="173"/>
      <c r="QSE51" s="173"/>
      <c r="QSF51" s="173"/>
      <c r="QSG51" s="173"/>
      <c r="QSH51" s="173"/>
      <c r="QSI51" s="173"/>
      <c r="QSJ51" s="173"/>
      <c r="QSK51" s="173"/>
      <c r="QSL51" s="173"/>
      <c r="QSM51" s="173"/>
      <c r="QSN51" s="173"/>
      <c r="QSO51" s="173"/>
      <c r="QSP51" s="173"/>
      <c r="QSQ51" s="173"/>
      <c r="QSR51" s="173"/>
      <c r="QSS51" s="173"/>
      <c r="QST51" s="173"/>
      <c r="QSU51" s="173"/>
      <c r="QSV51" s="173"/>
      <c r="QSW51" s="173"/>
      <c r="QSX51" s="173"/>
      <c r="QSY51" s="173"/>
      <c r="QSZ51" s="173"/>
      <c r="QTA51" s="173"/>
      <c r="QTB51" s="173"/>
      <c r="QTC51" s="173"/>
      <c r="QTD51" s="173"/>
      <c r="QTE51" s="173"/>
      <c r="QTF51" s="173"/>
      <c r="QTG51" s="173"/>
      <c r="QTH51" s="173"/>
      <c r="QTI51" s="173"/>
      <c r="QTJ51" s="173"/>
      <c r="QTK51" s="173"/>
      <c r="QTL51" s="173"/>
      <c r="QTM51" s="173"/>
      <c r="QTN51" s="173"/>
      <c r="QTO51" s="173"/>
      <c r="QTP51" s="173"/>
      <c r="QTQ51" s="173"/>
      <c r="QTR51" s="173"/>
      <c r="QTS51" s="173"/>
      <c r="QTT51" s="173"/>
      <c r="QTU51" s="173"/>
      <c r="QTV51" s="173"/>
      <c r="QTW51" s="173"/>
      <c r="QTX51" s="173"/>
      <c r="QTY51" s="173"/>
      <c r="QTZ51" s="173"/>
      <c r="QUA51" s="173"/>
      <c r="QUB51" s="173"/>
      <c r="QUC51" s="173"/>
      <c r="QUD51" s="173"/>
      <c r="QUE51" s="173"/>
      <c r="QUF51" s="173"/>
      <c r="QUG51" s="173"/>
      <c r="QUH51" s="173"/>
      <c r="QUI51" s="173"/>
      <c r="QUJ51" s="173"/>
      <c r="QUK51" s="173"/>
      <c r="QUL51" s="173"/>
      <c r="QUM51" s="173"/>
      <c r="QUN51" s="173"/>
      <c r="QUO51" s="173"/>
      <c r="QUP51" s="173"/>
      <c r="QUQ51" s="173"/>
      <c r="QUR51" s="173"/>
      <c r="QUS51" s="173"/>
      <c r="QUT51" s="173"/>
      <c r="QUU51" s="173"/>
      <c r="QUV51" s="173"/>
      <c r="QUW51" s="173"/>
      <c r="QUX51" s="173"/>
      <c r="QUY51" s="173"/>
      <c r="QUZ51" s="173"/>
      <c r="QVA51" s="173"/>
      <c r="QVB51" s="173"/>
      <c r="QVC51" s="173"/>
      <c r="QVD51" s="173"/>
      <c r="QVE51" s="173"/>
      <c r="QVF51" s="173"/>
      <c r="QVG51" s="173"/>
      <c r="QVH51" s="173"/>
      <c r="QVI51" s="173"/>
      <c r="QVJ51" s="173"/>
      <c r="QVK51" s="173"/>
      <c r="QVL51" s="173"/>
      <c r="QVM51" s="173"/>
      <c r="QVN51" s="173"/>
      <c r="QVO51" s="173"/>
      <c r="QVP51" s="173"/>
      <c r="QVQ51" s="173"/>
      <c r="QVR51" s="173"/>
      <c r="QVS51" s="173"/>
      <c r="QVT51" s="173"/>
      <c r="QVU51" s="173"/>
      <c r="QVV51" s="173"/>
      <c r="QVW51" s="173"/>
      <c r="QVX51" s="173"/>
      <c r="QVY51" s="173"/>
      <c r="QVZ51" s="173"/>
      <c r="QWA51" s="173"/>
      <c r="QWB51" s="173"/>
      <c r="QWC51" s="173"/>
      <c r="QWD51" s="173"/>
      <c r="QWE51" s="173"/>
      <c r="QWF51" s="173"/>
      <c r="QWG51" s="173"/>
      <c r="QWH51" s="173"/>
      <c r="QWI51" s="173"/>
      <c r="QWJ51" s="173"/>
      <c r="QWK51" s="173"/>
      <c r="QWL51" s="173"/>
      <c r="QWM51" s="173"/>
      <c r="QWN51" s="173"/>
      <c r="QWO51" s="173"/>
      <c r="QWP51" s="173"/>
      <c r="QWQ51" s="173"/>
      <c r="QWR51" s="173"/>
      <c r="QWS51" s="173"/>
      <c r="QWT51" s="173"/>
      <c r="QWU51" s="173"/>
      <c r="QWV51" s="173"/>
      <c r="QWW51" s="173"/>
      <c r="QWX51" s="173"/>
      <c r="QWY51" s="173"/>
      <c r="QWZ51" s="173"/>
      <c r="QXA51" s="173"/>
      <c r="QXB51" s="173"/>
      <c r="QXC51" s="173"/>
      <c r="QXD51" s="173"/>
      <c r="QXE51" s="173"/>
      <c r="QXF51" s="173"/>
      <c r="QXG51" s="173"/>
      <c r="QXH51" s="173"/>
      <c r="QXI51" s="173"/>
      <c r="QXJ51" s="173"/>
      <c r="QXK51" s="173"/>
      <c r="QXL51" s="173"/>
      <c r="QXM51" s="173"/>
      <c r="QXN51" s="173"/>
      <c r="QXO51" s="173"/>
      <c r="QXP51" s="173"/>
      <c r="QXQ51" s="173"/>
      <c r="QXR51" s="173"/>
      <c r="QXS51" s="173"/>
      <c r="QXT51" s="173"/>
      <c r="QXU51" s="173"/>
      <c r="QXV51" s="173"/>
      <c r="QXW51" s="173"/>
      <c r="QXX51" s="173"/>
      <c r="QXY51" s="173"/>
      <c r="QXZ51" s="173"/>
      <c r="QYA51" s="173"/>
      <c r="QYB51" s="173"/>
      <c r="QYC51" s="173"/>
      <c r="QYD51" s="173"/>
      <c r="QYE51" s="173"/>
      <c r="QYF51" s="173"/>
      <c r="QYG51" s="173"/>
      <c r="QYH51" s="173"/>
      <c r="QYI51" s="173"/>
      <c r="QYJ51" s="173"/>
      <c r="QYK51" s="173"/>
      <c r="QYL51" s="173"/>
      <c r="QYM51" s="173"/>
      <c r="QYN51" s="173"/>
      <c r="QYO51" s="173"/>
      <c r="QYP51" s="173"/>
      <c r="QYQ51" s="173"/>
      <c r="QYR51" s="173"/>
      <c r="QYS51" s="173"/>
      <c r="QYT51" s="173"/>
      <c r="QYU51" s="173"/>
      <c r="QYV51" s="173"/>
      <c r="QYW51" s="173"/>
      <c r="QYX51" s="173"/>
      <c r="QYY51" s="173"/>
      <c r="QYZ51" s="173"/>
      <c r="QZA51" s="173"/>
      <c r="QZB51" s="173"/>
      <c r="QZC51" s="173"/>
      <c r="QZD51" s="173"/>
      <c r="QZE51" s="173"/>
      <c r="QZF51" s="173"/>
      <c r="QZG51" s="173"/>
      <c r="QZH51" s="173"/>
      <c r="QZI51" s="173"/>
      <c r="QZJ51" s="173"/>
      <c r="QZK51" s="173"/>
      <c r="QZL51" s="173"/>
      <c r="QZM51" s="173"/>
      <c r="QZN51" s="173"/>
      <c r="QZO51" s="173"/>
      <c r="QZP51" s="173"/>
      <c r="QZQ51" s="173"/>
      <c r="QZR51" s="173"/>
      <c r="QZS51" s="173"/>
      <c r="QZT51" s="173"/>
      <c r="QZU51" s="173"/>
      <c r="QZV51" s="173"/>
      <c r="QZW51" s="173"/>
      <c r="QZX51" s="173"/>
      <c r="QZY51" s="173"/>
      <c r="QZZ51" s="173"/>
      <c r="RAA51" s="173"/>
      <c r="RAB51" s="173"/>
      <c r="RAC51" s="173"/>
      <c r="RAD51" s="173"/>
      <c r="RAE51" s="173"/>
      <c r="RAF51" s="173"/>
      <c r="RAG51" s="173"/>
      <c r="RAH51" s="173"/>
      <c r="RAI51" s="173"/>
      <c r="RAJ51" s="173"/>
      <c r="RAK51" s="173"/>
      <c r="RAL51" s="173"/>
      <c r="RAM51" s="173"/>
      <c r="RAN51" s="173"/>
      <c r="RAO51" s="173"/>
      <c r="RAP51" s="173"/>
      <c r="RAQ51" s="173"/>
      <c r="RAR51" s="173"/>
      <c r="RAS51" s="173"/>
      <c r="RAT51" s="173"/>
      <c r="RAU51" s="173"/>
      <c r="RAV51" s="173"/>
      <c r="RAW51" s="173"/>
      <c r="RAX51" s="173"/>
      <c r="RAY51" s="173"/>
      <c r="RAZ51" s="173"/>
      <c r="RBA51" s="173"/>
      <c r="RBB51" s="173"/>
      <c r="RBC51" s="173"/>
      <c r="RBD51" s="173"/>
      <c r="RBE51" s="173"/>
      <c r="RBF51" s="173"/>
      <c r="RBG51" s="173"/>
      <c r="RBH51" s="173"/>
      <c r="RBI51" s="173"/>
      <c r="RBJ51" s="173"/>
      <c r="RBK51" s="173"/>
      <c r="RBL51" s="173"/>
      <c r="RBM51" s="173"/>
      <c r="RBN51" s="173"/>
      <c r="RBO51" s="173"/>
      <c r="RBP51" s="173"/>
      <c r="RBQ51" s="173"/>
      <c r="RBR51" s="173"/>
      <c r="RBS51" s="173"/>
      <c r="RBT51" s="173"/>
      <c r="RBU51" s="173"/>
      <c r="RBV51" s="173"/>
      <c r="RBW51" s="173"/>
      <c r="RBX51" s="173"/>
      <c r="RBY51" s="173"/>
      <c r="RBZ51" s="173"/>
      <c r="RCA51" s="173"/>
      <c r="RCB51" s="173"/>
      <c r="RCC51" s="173"/>
      <c r="RCD51" s="173"/>
      <c r="RCE51" s="173"/>
      <c r="RCF51" s="173"/>
      <c r="RCG51" s="173"/>
      <c r="RCH51" s="173"/>
      <c r="RCI51" s="173"/>
      <c r="RCJ51" s="173"/>
      <c r="RCK51" s="173"/>
      <c r="RCL51" s="173"/>
      <c r="RCM51" s="173"/>
      <c r="RCN51" s="173"/>
      <c r="RCO51" s="173"/>
      <c r="RCP51" s="173"/>
      <c r="RCQ51" s="173"/>
      <c r="RCR51" s="173"/>
      <c r="RCS51" s="173"/>
      <c r="RCT51" s="173"/>
      <c r="RCU51" s="173"/>
      <c r="RCV51" s="173"/>
      <c r="RCW51" s="173"/>
      <c r="RCX51" s="173"/>
      <c r="RCY51" s="173"/>
      <c r="RCZ51" s="173"/>
      <c r="RDA51" s="173"/>
      <c r="RDB51" s="173"/>
      <c r="RDC51" s="173"/>
      <c r="RDD51" s="173"/>
      <c r="RDE51" s="173"/>
      <c r="RDF51" s="173"/>
      <c r="RDG51" s="173"/>
      <c r="RDH51" s="173"/>
      <c r="RDI51" s="173"/>
      <c r="RDJ51" s="173"/>
      <c r="RDK51" s="173"/>
      <c r="RDL51" s="173"/>
      <c r="RDM51" s="173"/>
      <c r="RDN51" s="173"/>
      <c r="RDO51" s="173"/>
      <c r="RDP51" s="173"/>
      <c r="RDQ51" s="173"/>
      <c r="RDR51" s="173"/>
      <c r="RDS51" s="173"/>
      <c r="RDT51" s="173"/>
      <c r="RDU51" s="173"/>
      <c r="RDV51" s="173"/>
      <c r="RDW51" s="173"/>
      <c r="RDX51" s="173"/>
      <c r="RDY51" s="173"/>
      <c r="RDZ51" s="173"/>
      <c r="REA51" s="173"/>
      <c r="REB51" s="173"/>
      <c r="REC51" s="173"/>
      <c r="RED51" s="173"/>
      <c r="REE51" s="173"/>
      <c r="REF51" s="173"/>
      <c r="REG51" s="173"/>
      <c r="REH51" s="173"/>
      <c r="REI51" s="173"/>
      <c r="REJ51" s="173"/>
      <c r="REK51" s="173"/>
      <c r="REL51" s="173"/>
      <c r="REM51" s="173"/>
      <c r="REN51" s="173"/>
      <c r="REO51" s="173"/>
      <c r="REP51" s="173"/>
      <c r="REQ51" s="173"/>
      <c r="RER51" s="173"/>
      <c r="RES51" s="173"/>
      <c r="RET51" s="173"/>
      <c r="REU51" s="173"/>
      <c r="REV51" s="173"/>
      <c r="REW51" s="173"/>
      <c r="REX51" s="173"/>
      <c r="REY51" s="173"/>
      <c r="REZ51" s="173"/>
      <c r="RFA51" s="173"/>
      <c r="RFB51" s="173"/>
      <c r="RFC51" s="173"/>
      <c r="RFD51" s="173"/>
      <c r="RFE51" s="173"/>
      <c r="RFF51" s="173"/>
      <c r="RFG51" s="173"/>
      <c r="RFH51" s="173"/>
      <c r="RFI51" s="173"/>
      <c r="RFJ51" s="173"/>
      <c r="RFK51" s="173"/>
      <c r="RFL51" s="173"/>
      <c r="RFM51" s="173"/>
      <c r="RFN51" s="173"/>
      <c r="RFO51" s="173"/>
      <c r="RFP51" s="173"/>
      <c r="RFQ51" s="173"/>
      <c r="RFR51" s="173"/>
      <c r="RFS51" s="173"/>
      <c r="RFT51" s="173"/>
      <c r="RFU51" s="173"/>
      <c r="RFV51" s="173"/>
      <c r="RFW51" s="173"/>
      <c r="RFX51" s="173"/>
      <c r="RFY51" s="173"/>
      <c r="RFZ51" s="173"/>
      <c r="RGA51" s="173"/>
      <c r="RGB51" s="173"/>
      <c r="RGC51" s="173"/>
      <c r="RGD51" s="173"/>
      <c r="RGE51" s="173"/>
      <c r="RGF51" s="173"/>
      <c r="RGG51" s="173"/>
      <c r="RGH51" s="173"/>
      <c r="RGI51" s="173"/>
      <c r="RGJ51" s="173"/>
      <c r="RGK51" s="173"/>
      <c r="RGL51" s="173"/>
      <c r="RGM51" s="173"/>
      <c r="RGN51" s="173"/>
      <c r="RGO51" s="173"/>
      <c r="RGP51" s="173"/>
      <c r="RGQ51" s="173"/>
      <c r="RGR51" s="173"/>
      <c r="RGS51" s="173"/>
      <c r="RGT51" s="173"/>
      <c r="RGU51" s="173"/>
      <c r="RGV51" s="173"/>
      <c r="RGW51" s="173"/>
      <c r="RGX51" s="173"/>
      <c r="RGY51" s="173"/>
      <c r="RGZ51" s="173"/>
      <c r="RHA51" s="173"/>
      <c r="RHB51" s="173"/>
      <c r="RHC51" s="173"/>
      <c r="RHD51" s="173"/>
      <c r="RHE51" s="173"/>
      <c r="RHF51" s="173"/>
      <c r="RHG51" s="173"/>
      <c r="RHH51" s="173"/>
      <c r="RHI51" s="173"/>
      <c r="RHJ51" s="173"/>
      <c r="RHK51" s="173"/>
      <c r="RHL51" s="173"/>
      <c r="RHM51" s="173"/>
      <c r="RHN51" s="173"/>
      <c r="RHO51" s="173"/>
      <c r="RHP51" s="173"/>
      <c r="RHQ51" s="173"/>
      <c r="RHR51" s="173"/>
      <c r="RHS51" s="173"/>
      <c r="RHT51" s="173"/>
      <c r="RHU51" s="173"/>
      <c r="RHV51" s="173"/>
      <c r="RHW51" s="173"/>
      <c r="RHX51" s="173"/>
      <c r="RHY51" s="173"/>
      <c r="RHZ51" s="173"/>
      <c r="RIA51" s="173"/>
      <c r="RIB51" s="173"/>
      <c r="RIC51" s="173"/>
      <c r="RID51" s="173"/>
      <c r="RIE51" s="173"/>
      <c r="RIF51" s="173"/>
      <c r="RIG51" s="173"/>
      <c r="RIH51" s="173"/>
      <c r="RII51" s="173"/>
      <c r="RIJ51" s="173"/>
      <c r="RIK51" s="173"/>
      <c r="RIL51" s="173"/>
      <c r="RIM51" s="173"/>
      <c r="RIN51" s="173"/>
      <c r="RIO51" s="173"/>
      <c r="RIP51" s="173"/>
      <c r="RIQ51" s="173"/>
      <c r="RIR51" s="173"/>
      <c r="RIS51" s="173"/>
      <c r="RIT51" s="173"/>
      <c r="RIU51" s="173"/>
      <c r="RIV51" s="173"/>
      <c r="RIW51" s="173"/>
      <c r="RIX51" s="173"/>
      <c r="RIY51" s="173"/>
      <c r="RIZ51" s="173"/>
      <c r="RJA51" s="173"/>
      <c r="RJB51" s="173"/>
      <c r="RJC51" s="173"/>
      <c r="RJD51" s="173"/>
      <c r="RJE51" s="173"/>
      <c r="RJF51" s="173"/>
      <c r="RJG51" s="173"/>
      <c r="RJH51" s="173"/>
      <c r="RJI51" s="173"/>
      <c r="RJJ51" s="173"/>
      <c r="RJK51" s="173"/>
      <c r="RJL51" s="173"/>
      <c r="RJM51" s="173"/>
      <c r="RJN51" s="173"/>
      <c r="RJO51" s="173"/>
      <c r="RJP51" s="173"/>
      <c r="RJQ51" s="173"/>
      <c r="RJR51" s="173"/>
      <c r="RJS51" s="173"/>
      <c r="RJT51" s="173"/>
      <c r="RJU51" s="173"/>
      <c r="RJV51" s="173"/>
      <c r="RJW51" s="173"/>
      <c r="RJX51" s="173"/>
      <c r="RJY51" s="173"/>
      <c r="RJZ51" s="173"/>
      <c r="RKA51" s="173"/>
      <c r="RKB51" s="173"/>
      <c r="RKC51" s="173"/>
      <c r="RKD51" s="173"/>
      <c r="RKE51" s="173"/>
      <c r="RKF51" s="173"/>
      <c r="RKG51" s="173"/>
      <c r="RKH51" s="173"/>
      <c r="RKI51" s="173"/>
      <c r="RKJ51" s="173"/>
      <c r="RKK51" s="173"/>
      <c r="RKL51" s="173"/>
      <c r="RKM51" s="173"/>
      <c r="RKN51" s="173"/>
      <c r="RKO51" s="173"/>
      <c r="RKP51" s="173"/>
      <c r="RKQ51" s="173"/>
      <c r="RKR51" s="173"/>
      <c r="RKS51" s="173"/>
      <c r="RKT51" s="173"/>
      <c r="RKU51" s="173"/>
      <c r="RKV51" s="173"/>
      <c r="RKW51" s="173"/>
      <c r="RKX51" s="173"/>
      <c r="RKY51" s="173"/>
      <c r="RKZ51" s="173"/>
      <c r="RLA51" s="173"/>
      <c r="RLB51" s="173"/>
      <c r="RLC51" s="173"/>
      <c r="RLD51" s="173"/>
      <c r="RLE51" s="173"/>
      <c r="RLF51" s="173"/>
      <c r="RLG51" s="173"/>
      <c r="RLH51" s="173"/>
      <c r="RLI51" s="173"/>
      <c r="RLJ51" s="173"/>
      <c r="RLK51" s="173"/>
      <c r="RLL51" s="173"/>
      <c r="RLM51" s="173"/>
      <c r="RLN51" s="173"/>
      <c r="RLO51" s="173"/>
      <c r="RLP51" s="173"/>
      <c r="RLQ51" s="173"/>
      <c r="RLR51" s="173"/>
      <c r="RLS51" s="173"/>
      <c r="RLT51" s="173"/>
      <c r="RLU51" s="173"/>
      <c r="RLV51" s="173"/>
      <c r="RLW51" s="173"/>
      <c r="RLX51" s="173"/>
      <c r="RLY51" s="173"/>
      <c r="RLZ51" s="173"/>
      <c r="RMA51" s="173"/>
      <c r="RMB51" s="173"/>
      <c r="RMC51" s="173"/>
      <c r="RMD51" s="173"/>
      <c r="RME51" s="173"/>
      <c r="RMF51" s="173"/>
      <c r="RMG51" s="173"/>
      <c r="RMH51" s="173"/>
      <c r="RMI51" s="173"/>
      <c r="RMJ51" s="173"/>
      <c r="RMK51" s="173"/>
      <c r="RML51" s="173"/>
      <c r="RMM51" s="173"/>
      <c r="RMN51" s="173"/>
      <c r="RMO51" s="173"/>
      <c r="RMP51" s="173"/>
      <c r="RMQ51" s="173"/>
      <c r="RMR51" s="173"/>
      <c r="RMS51" s="173"/>
      <c r="RMT51" s="173"/>
      <c r="RMU51" s="173"/>
      <c r="RMV51" s="173"/>
      <c r="RMW51" s="173"/>
      <c r="RMX51" s="173"/>
      <c r="RMY51" s="173"/>
      <c r="RMZ51" s="173"/>
      <c r="RNA51" s="173"/>
      <c r="RNB51" s="173"/>
      <c r="RNC51" s="173"/>
      <c r="RND51" s="173"/>
      <c r="RNE51" s="173"/>
      <c r="RNF51" s="173"/>
      <c r="RNG51" s="173"/>
      <c r="RNH51" s="173"/>
      <c r="RNI51" s="173"/>
      <c r="RNJ51" s="173"/>
      <c r="RNK51" s="173"/>
      <c r="RNL51" s="173"/>
      <c r="RNM51" s="173"/>
      <c r="RNN51" s="173"/>
      <c r="RNO51" s="173"/>
      <c r="RNP51" s="173"/>
      <c r="RNQ51" s="173"/>
      <c r="RNR51" s="173"/>
      <c r="RNS51" s="173"/>
      <c r="RNT51" s="173"/>
      <c r="RNU51" s="173"/>
      <c r="RNV51" s="173"/>
      <c r="RNW51" s="173"/>
      <c r="RNX51" s="173"/>
      <c r="RNY51" s="173"/>
      <c r="RNZ51" s="173"/>
      <c r="ROA51" s="173"/>
      <c r="ROB51" s="173"/>
      <c r="ROC51" s="173"/>
      <c r="ROD51" s="173"/>
      <c r="ROE51" s="173"/>
      <c r="ROF51" s="173"/>
      <c r="ROG51" s="173"/>
      <c r="ROH51" s="173"/>
      <c r="ROI51" s="173"/>
      <c r="ROJ51" s="173"/>
      <c r="ROK51" s="173"/>
      <c r="ROL51" s="173"/>
      <c r="ROM51" s="173"/>
      <c r="RON51" s="173"/>
      <c r="ROO51" s="173"/>
      <c r="ROP51" s="173"/>
      <c r="ROQ51" s="173"/>
      <c r="ROR51" s="173"/>
      <c r="ROS51" s="173"/>
      <c r="ROT51" s="173"/>
      <c r="ROU51" s="173"/>
      <c r="ROV51" s="173"/>
      <c r="ROW51" s="173"/>
      <c r="ROX51" s="173"/>
      <c r="ROY51" s="173"/>
      <c r="ROZ51" s="173"/>
      <c r="RPA51" s="173"/>
      <c r="RPB51" s="173"/>
      <c r="RPC51" s="173"/>
      <c r="RPD51" s="173"/>
      <c r="RPE51" s="173"/>
      <c r="RPF51" s="173"/>
      <c r="RPG51" s="173"/>
      <c r="RPH51" s="173"/>
      <c r="RPI51" s="173"/>
      <c r="RPJ51" s="173"/>
      <c r="RPK51" s="173"/>
      <c r="RPL51" s="173"/>
      <c r="RPM51" s="173"/>
      <c r="RPN51" s="173"/>
      <c r="RPO51" s="173"/>
      <c r="RPP51" s="173"/>
      <c r="RPQ51" s="173"/>
      <c r="RPR51" s="173"/>
      <c r="RPS51" s="173"/>
      <c r="RPT51" s="173"/>
      <c r="RPU51" s="173"/>
      <c r="RPV51" s="173"/>
      <c r="RPW51" s="173"/>
      <c r="RPX51" s="173"/>
      <c r="RPY51" s="173"/>
      <c r="RPZ51" s="173"/>
      <c r="RQA51" s="173"/>
      <c r="RQB51" s="173"/>
      <c r="RQC51" s="173"/>
      <c r="RQD51" s="173"/>
      <c r="RQE51" s="173"/>
      <c r="RQF51" s="173"/>
      <c r="RQG51" s="173"/>
      <c r="RQH51" s="173"/>
      <c r="RQI51" s="173"/>
      <c r="RQJ51" s="173"/>
      <c r="RQK51" s="173"/>
      <c r="RQL51" s="173"/>
      <c r="RQM51" s="173"/>
      <c r="RQN51" s="173"/>
      <c r="RQO51" s="173"/>
      <c r="RQP51" s="173"/>
      <c r="RQQ51" s="173"/>
      <c r="RQR51" s="173"/>
      <c r="RQS51" s="173"/>
      <c r="RQT51" s="173"/>
      <c r="RQU51" s="173"/>
      <c r="RQV51" s="173"/>
      <c r="RQW51" s="173"/>
      <c r="RQX51" s="173"/>
      <c r="RQY51" s="173"/>
      <c r="RQZ51" s="173"/>
      <c r="RRA51" s="173"/>
      <c r="RRB51" s="173"/>
      <c r="RRC51" s="173"/>
      <c r="RRD51" s="173"/>
      <c r="RRE51" s="173"/>
      <c r="RRF51" s="173"/>
      <c r="RRG51" s="173"/>
      <c r="RRH51" s="173"/>
      <c r="RRI51" s="173"/>
      <c r="RRJ51" s="173"/>
      <c r="RRK51" s="173"/>
      <c r="RRL51" s="173"/>
      <c r="RRM51" s="173"/>
      <c r="RRN51" s="173"/>
      <c r="RRO51" s="173"/>
      <c r="RRP51" s="173"/>
      <c r="RRQ51" s="173"/>
      <c r="RRR51" s="173"/>
      <c r="RRS51" s="173"/>
      <c r="RRT51" s="173"/>
      <c r="RRU51" s="173"/>
      <c r="RRV51" s="173"/>
      <c r="RRW51" s="173"/>
      <c r="RRX51" s="173"/>
      <c r="RRY51" s="173"/>
      <c r="RRZ51" s="173"/>
      <c r="RSA51" s="173"/>
      <c r="RSB51" s="173"/>
      <c r="RSC51" s="173"/>
      <c r="RSD51" s="173"/>
      <c r="RSE51" s="173"/>
      <c r="RSF51" s="173"/>
      <c r="RSG51" s="173"/>
      <c r="RSH51" s="173"/>
      <c r="RSI51" s="173"/>
      <c r="RSJ51" s="173"/>
      <c r="RSK51" s="173"/>
      <c r="RSL51" s="173"/>
      <c r="RSM51" s="173"/>
      <c r="RSN51" s="173"/>
      <c r="RSO51" s="173"/>
      <c r="RSP51" s="173"/>
      <c r="RSQ51" s="173"/>
      <c r="RSR51" s="173"/>
      <c r="RSS51" s="173"/>
      <c r="RST51" s="173"/>
      <c r="RSU51" s="173"/>
      <c r="RSV51" s="173"/>
      <c r="RSW51" s="173"/>
      <c r="RSX51" s="173"/>
      <c r="RSY51" s="173"/>
      <c r="RSZ51" s="173"/>
      <c r="RTA51" s="173"/>
      <c r="RTB51" s="173"/>
      <c r="RTC51" s="173"/>
      <c r="RTD51" s="173"/>
      <c r="RTE51" s="173"/>
      <c r="RTF51" s="173"/>
      <c r="RTG51" s="173"/>
      <c r="RTH51" s="173"/>
      <c r="RTI51" s="173"/>
      <c r="RTJ51" s="173"/>
      <c r="RTK51" s="173"/>
      <c r="RTL51" s="173"/>
      <c r="RTM51" s="173"/>
      <c r="RTN51" s="173"/>
      <c r="RTO51" s="173"/>
      <c r="RTP51" s="173"/>
      <c r="RTQ51" s="173"/>
      <c r="RTR51" s="173"/>
      <c r="RTS51" s="173"/>
      <c r="RTT51" s="173"/>
      <c r="RTU51" s="173"/>
      <c r="RTV51" s="173"/>
      <c r="RTW51" s="173"/>
      <c r="RTX51" s="173"/>
      <c r="RTY51" s="173"/>
      <c r="RTZ51" s="173"/>
      <c r="RUA51" s="173"/>
      <c r="RUB51" s="173"/>
      <c r="RUC51" s="173"/>
      <c r="RUD51" s="173"/>
      <c r="RUE51" s="173"/>
      <c r="RUF51" s="173"/>
      <c r="RUG51" s="173"/>
      <c r="RUH51" s="173"/>
      <c r="RUI51" s="173"/>
      <c r="RUJ51" s="173"/>
      <c r="RUK51" s="173"/>
      <c r="RUL51" s="173"/>
      <c r="RUM51" s="173"/>
      <c r="RUN51" s="173"/>
      <c r="RUO51" s="173"/>
      <c r="RUP51" s="173"/>
      <c r="RUQ51" s="173"/>
      <c r="RUR51" s="173"/>
      <c r="RUS51" s="173"/>
      <c r="RUT51" s="173"/>
      <c r="RUU51" s="173"/>
      <c r="RUV51" s="173"/>
      <c r="RUW51" s="173"/>
      <c r="RUX51" s="173"/>
      <c r="RUY51" s="173"/>
      <c r="RUZ51" s="173"/>
      <c r="RVA51" s="173"/>
      <c r="RVB51" s="173"/>
      <c r="RVC51" s="173"/>
      <c r="RVD51" s="173"/>
      <c r="RVE51" s="173"/>
      <c r="RVF51" s="173"/>
      <c r="RVG51" s="173"/>
      <c r="RVH51" s="173"/>
      <c r="RVI51" s="173"/>
      <c r="RVJ51" s="173"/>
      <c r="RVK51" s="173"/>
      <c r="RVL51" s="173"/>
      <c r="RVM51" s="173"/>
      <c r="RVN51" s="173"/>
      <c r="RVO51" s="173"/>
      <c r="RVP51" s="173"/>
      <c r="RVQ51" s="173"/>
      <c r="RVR51" s="173"/>
      <c r="RVS51" s="173"/>
      <c r="RVT51" s="173"/>
      <c r="RVU51" s="173"/>
      <c r="RVV51" s="173"/>
      <c r="RVW51" s="173"/>
      <c r="RVX51" s="173"/>
      <c r="RVY51" s="173"/>
      <c r="RVZ51" s="173"/>
      <c r="RWA51" s="173"/>
      <c r="RWB51" s="173"/>
      <c r="RWC51" s="173"/>
      <c r="RWD51" s="173"/>
      <c r="RWE51" s="173"/>
      <c r="RWF51" s="173"/>
      <c r="RWG51" s="173"/>
      <c r="RWH51" s="173"/>
      <c r="RWI51" s="173"/>
      <c r="RWJ51" s="173"/>
      <c r="RWK51" s="173"/>
      <c r="RWL51" s="173"/>
      <c r="RWM51" s="173"/>
      <c r="RWN51" s="173"/>
      <c r="RWO51" s="173"/>
      <c r="RWP51" s="173"/>
      <c r="RWQ51" s="173"/>
      <c r="RWR51" s="173"/>
      <c r="RWS51" s="173"/>
      <c r="RWT51" s="173"/>
      <c r="RWU51" s="173"/>
      <c r="RWV51" s="173"/>
      <c r="RWW51" s="173"/>
      <c r="RWX51" s="173"/>
      <c r="RWY51" s="173"/>
      <c r="RWZ51" s="173"/>
      <c r="RXA51" s="173"/>
      <c r="RXB51" s="173"/>
      <c r="RXC51" s="173"/>
      <c r="RXD51" s="173"/>
      <c r="RXE51" s="173"/>
      <c r="RXF51" s="173"/>
      <c r="RXG51" s="173"/>
      <c r="RXH51" s="173"/>
      <c r="RXI51" s="173"/>
      <c r="RXJ51" s="173"/>
      <c r="RXK51" s="173"/>
      <c r="RXL51" s="173"/>
      <c r="RXM51" s="173"/>
      <c r="RXN51" s="173"/>
      <c r="RXO51" s="173"/>
      <c r="RXP51" s="173"/>
      <c r="RXQ51" s="173"/>
      <c r="RXR51" s="173"/>
      <c r="RXS51" s="173"/>
      <c r="RXT51" s="173"/>
      <c r="RXU51" s="173"/>
      <c r="RXV51" s="173"/>
      <c r="RXW51" s="173"/>
      <c r="RXX51" s="173"/>
      <c r="RXY51" s="173"/>
      <c r="RXZ51" s="173"/>
      <c r="RYA51" s="173"/>
      <c r="RYB51" s="173"/>
      <c r="RYC51" s="173"/>
      <c r="RYD51" s="173"/>
      <c r="RYE51" s="173"/>
      <c r="RYF51" s="173"/>
      <c r="RYG51" s="173"/>
      <c r="RYH51" s="173"/>
      <c r="RYI51" s="173"/>
      <c r="RYJ51" s="173"/>
      <c r="RYK51" s="173"/>
      <c r="RYL51" s="173"/>
      <c r="RYM51" s="173"/>
      <c r="RYN51" s="173"/>
      <c r="RYO51" s="173"/>
      <c r="RYP51" s="173"/>
      <c r="RYQ51" s="173"/>
      <c r="RYR51" s="173"/>
      <c r="RYS51" s="173"/>
      <c r="RYT51" s="173"/>
      <c r="RYU51" s="173"/>
      <c r="RYV51" s="173"/>
      <c r="RYW51" s="173"/>
      <c r="RYX51" s="173"/>
      <c r="RYY51" s="173"/>
      <c r="RYZ51" s="173"/>
      <c r="RZA51" s="173"/>
      <c r="RZB51" s="173"/>
      <c r="RZC51" s="173"/>
      <c r="RZD51" s="173"/>
      <c r="RZE51" s="173"/>
      <c r="RZF51" s="173"/>
      <c r="RZG51" s="173"/>
      <c r="RZH51" s="173"/>
      <c r="RZI51" s="173"/>
      <c r="RZJ51" s="173"/>
      <c r="RZK51" s="173"/>
      <c r="RZL51" s="173"/>
      <c r="RZM51" s="173"/>
      <c r="RZN51" s="173"/>
      <c r="RZO51" s="173"/>
      <c r="RZP51" s="173"/>
      <c r="RZQ51" s="173"/>
      <c r="RZR51" s="173"/>
      <c r="RZS51" s="173"/>
      <c r="RZT51" s="173"/>
      <c r="RZU51" s="173"/>
      <c r="RZV51" s="173"/>
      <c r="RZW51" s="173"/>
      <c r="RZX51" s="173"/>
      <c r="RZY51" s="173"/>
      <c r="RZZ51" s="173"/>
      <c r="SAA51" s="173"/>
      <c r="SAB51" s="173"/>
      <c r="SAC51" s="173"/>
      <c r="SAD51" s="173"/>
      <c r="SAE51" s="173"/>
      <c r="SAF51" s="173"/>
      <c r="SAG51" s="173"/>
      <c r="SAH51" s="173"/>
      <c r="SAI51" s="173"/>
      <c r="SAJ51" s="173"/>
      <c r="SAK51" s="173"/>
      <c r="SAL51" s="173"/>
      <c r="SAM51" s="173"/>
      <c r="SAN51" s="173"/>
      <c r="SAO51" s="173"/>
      <c r="SAP51" s="173"/>
      <c r="SAQ51" s="173"/>
      <c r="SAR51" s="173"/>
      <c r="SAS51" s="173"/>
      <c r="SAT51" s="173"/>
      <c r="SAU51" s="173"/>
      <c r="SAV51" s="173"/>
      <c r="SAW51" s="173"/>
      <c r="SAX51" s="173"/>
      <c r="SAY51" s="173"/>
      <c r="SAZ51" s="173"/>
      <c r="SBA51" s="173"/>
      <c r="SBB51" s="173"/>
      <c r="SBC51" s="173"/>
      <c r="SBD51" s="173"/>
      <c r="SBE51" s="173"/>
      <c r="SBF51" s="173"/>
      <c r="SBG51" s="173"/>
      <c r="SBH51" s="173"/>
      <c r="SBI51" s="173"/>
      <c r="SBJ51" s="173"/>
      <c r="SBK51" s="173"/>
      <c r="SBL51" s="173"/>
      <c r="SBM51" s="173"/>
      <c r="SBN51" s="173"/>
      <c r="SBO51" s="173"/>
      <c r="SBP51" s="173"/>
      <c r="SBQ51" s="173"/>
      <c r="SBR51" s="173"/>
      <c r="SBS51" s="173"/>
      <c r="SBT51" s="173"/>
      <c r="SBU51" s="173"/>
      <c r="SBV51" s="173"/>
      <c r="SBW51" s="173"/>
      <c r="SBX51" s="173"/>
      <c r="SBY51" s="173"/>
      <c r="SBZ51" s="173"/>
      <c r="SCA51" s="173"/>
      <c r="SCB51" s="173"/>
      <c r="SCC51" s="173"/>
      <c r="SCD51" s="173"/>
      <c r="SCE51" s="173"/>
      <c r="SCF51" s="173"/>
      <c r="SCG51" s="173"/>
      <c r="SCH51" s="173"/>
      <c r="SCI51" s="173"/>
      <c r="SCJ51" s="173"/>
      <c r="SCK51" s="173"/>
      <c r="SCL51" s="173"/>
      <c r="SCM51" s="173"/>
      <c r="SCN51" s="173"/>
      <c r="SCO51" s="173"/>
      <c r="SCP51" s="173"/>
      <c r="SCQ51" s="173"/>
      <c r="SCR51" s="173"/>
      <c r="SCS51" s="173"/>
      <c r="SCT51" s="173"/>
      <c r="SCU51" s="173"/>
      <c r="SCV51" s="173"/>
      <c r="SCW51" s="173"/>
      <c r="SCX51" s="173"/>
      <c r="SCY51" s="173"/>
      <c r="SCZ51" s="173"/>
      <c r="SDA51" s="173"/>
      <c r="SDB51" s="173"/>
      <c r="SDC51" s="173"/>
      <c r="SDD51" s="173"/>
      <c r="SDE51" s="173"/>
      <c r="SDF51" s="173"/>
      <c r="SDG51" s="173"/>
      <c r="SDH51" s="173"/>
      <c r="SDI51" s="173"/>
      <c r="SDJ51" s="173"/>
      <c r="SDK51" s="173"/>
      <c r="SDL51" s="173"/>
      <c r="SDM51" s="173"/>
      <c r="SDN51" s="173"/>
      <c r="SDO51" s="173"/>
      <c r="SDP51" s="173"/>
      <c r="SDQ51" s="173"/>
      <c r="SDR51" s="173"/>
      <c r="SDS51" s="173"/>
      <c r="SDT51" s="173"/>
      <c r="SDU51" s="173"/>
      <c r="SDV51" s="173"/>
      <c r="SDW51" s="173"/>
      <c r="SDX51" s="173"/>
      <c r="SDY51" s="173"/>
      <c r="SDZ51" s="173"/>
      <c r="SEA51" s="173"/>
      <c r="SEB51" s="173"/>
      <c r="SEC51" s="173"/>
      <c r="SED51" s="173"/>
      <c r="SEE51" s="173"/>
      <c r="SEF51" s="173"/>
      <c r="SEG51" s="173"/>
      <c r="SEH51" s="173"/>
      <c r="SEI51" s="173"/>
      <c r="SEJ51" s="173"/>
      <c r="SEK51" s="173"/>
      <c r="SEL51" s="173"/>
      <c r="SEM51" s="173"/>
      <c r="SEN51" s="173"/>
      <c r="SEO51" s="173"/>
      <c r="SEP51" s="173"/>
      <c r="SEQ51" s="173"/>
      <c r="SER51" s="173"/>
      <c r="SES51" s="173"/>
      <c r="SET51" s="173"/>
      <c r="SEU51" s="173"/>
      <c r="SEV51" s="173"/>
      <c r="SEW51" s="173"/>
      <c r="SEX51" s="173"/>
      <c r="SEY51" s="173"/>
      <c r="SEZ51" s="173"/>
      <c r="SFA51" s="173"/>
      <c r="SFB51" s="173"/>
      <c r="SFC51" s="173"/>
      <c r="SFD51" s="173"/>
      <c r="SFE51" s="173"/>
      <c r="SFF51" s="173"/>
      <c r="SFG51" s="173"/>
      <c r="SFH51" s="173"/>
      <c r="SFI51" s="173"/>
      <c r="SFJ51" s="173"/>
      <c r="SFK51" s="173"/>
      <c r="SFL51" s="173"/>
      <c r="SFM51" s="173"/>
      <c r="SFN51" s="173"/>
      <c r="SFO51" s="173"/>
      <c r="SFP51" s="173"/>
      <c r="SFQ51" s="173"/>
      <c r="SFR51" s="173"/>
      <c r="SFS51" s="173"/>
      <c r="SFT51" s="173"/>
      <c r="SFU51" s="173"/>
      <c r="SFV51" s="173"/>
      <c r="SFW51" s="173"/>
      <c r="SFX51" s="173"/>
      <c r="SFY51" s="173"/>
      <c r="SFZ51" s="173"/>
      <c r="SGA51" s="173"/>
      <c r="SGB51" s="173"/>
      <c r="SGC51" s="173"/>
      <c r="SGD51" s="173"/>
      <c r="SGE51" s="173"/>
      <c r="SGF51" s="173"/>
      <c r="SGG51" s="173"/>
      <c r="SGH51" s="173"/>
      <c r="SGI51" s="173"/>
      <c r="SGJ51" s="173"/>
      <c r="SGK51" s="173"/>
      <c r="SGL51" s="173"/>
      <c r="SGM51" s="173"/>
      <c r="SGN51" s="173"/>
      <c r="SGO51" s="173"/>
      <c r="SGP51" s="173"/>
      <c r="SGQ51" s="173"/>
      <c r="SGR51" s="173"/>
      <c r="SGS51" s="173"/>
      <c r="SGT51" s="173"/>
      <c r="SGU51" s="173"/>
      <c r="SGV51" s="173"/>
      <c r="SGW51" s="173"/>
      <c r="SGX51" s="173"/>
      <c r="SGY51" s="173"/>
      <c r="SGZ51" s="173"/>
      <c r="SHA51" s="173"/>
      <c r="SHB51" s="173"/>
      <c r="SHC51" s="173"/>
      <c r="SHD51" s="173"/>
      <c r="SHE51" s="173"/>
      <c r="SHF51" s="173"/>
      <c r="SHG51" s="173"/>
      <c r="SHH51" s="173"/>
      <c r="SHI51" s="173"/>
      <c r="SHJ51" s="173"/>
      <c r="SHK51" s="173"/>
      <c r="SHL51" s="173"/>
      <c r="SHM51" s="173"/>
      <c r="SHN51" s="173"/>
      <c r="SHO51" s="173"/>
      <c r="SHP51" s="173"/>
      <c r="SHQ51" s="173"/>
      <c r="SHR51" s="173"/>
      <c r="SHS51" s="173"/>
      <c r="SHT51" s="173"/>
      <c r="SHU51" s="173"/>
      <c r="SHV51" s="173"/>
      <c r="SHW51" s="173"/>
      <c r="SHX51" s="173"/>
      <c r="SHY51" s="173"/>
      <c r="SHZ51" s="173"/>
      <c r="SIA51" s="173"/>
      <c r="SIB51" s="173"/>
      <c r="SIC51" s="173"/>
      <c r="SID51" s="173"/>
      <c r="SIE51" s="173"/>
      <c r="SIF51" s="173"/>
      <c r="SIG51" s="173"/>
      <c r="SIH51" s="173"/>
      <c r="SII51" s="173"/>
      <c r="SIJ51" s="173"/>
      <c r="SIK51" s="173"/>
      <c r="SIL51" s="173"/>
      <c r="SIM51" s="173"/>
      <c r="SIN51" s="173"/>
      <c r="SIO51" s="173"/>
      <c r="SIP51" s="173"/>
      <c r="SIQ51" s="173"/>
      <c r="SIR51" s="173"/>
      <c r="SIS51" s="173"/>
      <c r="SIT51" s="173"/>
      <c r="SIU51" s="173"/>
      <c r="SIV51" s="173"/>
      <c r="SIW51" s="173"/>
      <c r="SIX51" s="173"/>
      <c r="SIY51" s="173"/>
      <c r="SIZ51" s="173"/>
      <c r="SJA51" s="173"/>
      <c r="SJB51" s="173"/>
      <c r="SJC51" s="173"/>
      <c r="SJD51" s="173"/>
      <c r="SJE51" s="173"/>
      <c r="SJF51" s="173"/>
      <c r="SJG51" s="173"/>
      <c r="SJH51" s="173"/>
      <c r="SJI51" s="173"/>
      <c r="SJJ51" s="173"/>
      <c r="SJK51" s="173"/>
      <c r="SJL51" s="173"/>
      <c r="SJM51" s="173"/>
      <c r="SJN51" s="173"/>
      <c r="SJO51" s="173"/>
      <c r="SJP51" s="173"/>
      <c r="SJQ51" s="173"/>
      <c r="SJR51" s="173"/>
      <c r="SJS51" s="173"/>
      <c r="SJT51" s="173"/>
      <c r="SJU51" s="173"/>
      <c r="SJV51" s="173"/>
      <c r="SJW51" s="173"/>
      <c r="SJX51" s="173"/>
      <c r="SJY51" s="173"/>
      <c r="SJZ51" s="173"/>
      <c r="SKA51" s="173"/>
      <c r="SKB51" s="173"/>
      <c r="SKC51" s="173"/>
      <c r="SKD51" s="173"/>
      <c r="SKE51" s="173"/>
      <c r="SKF51" s="173"/>
      <c r="SKG51" s="173"/>
      <c r="SKH51" s="173"/>
      <c r="SKI51" s="173"/>
      <c r="SKJ51" s="173"/>
      <c r="SKK51" s="173"/>
      <c r="SKL51" s="173"/>
      <c r="SKM51" s="173"/>
      <c r="SKN51" s="173"/>
      <c r="SKO51" s="173"/>
      <c r="SKP51" s="173"/>
      <c r="SKQ51" s="173"/>
      <c r="SKR51" s="173"/>
      <c r="SKS51" s="173"/>
      <c r="SKT51" s="173"/>
      <c r="SKU51" s="173"/>
      <c r="SKV51" s="173"/>
      <c r="SKW51" s="173"/>
      <c r="SKX51" s="173"/>
      <c r="SKY51" s="173"/>
      <c r="SKZ51" s="173"/>
      <c r="SLA51" s="173"/>
      <c r="SLB51" s="173"/>
      <c r="SLC51" s="173"/>
      <c r="SLD51" s="173"/>
      <c r="SLE51" s="173"/>
      <c r="SLF51" s="173"/>
      <c r="SLG51" s="173"/>
      <c r="SLH51" s="173"/>
      <c r="SLI51" s="173"/>
      <c r="SLJ51" s="173"/>
      <c r="SLK51" s="173"/>
      <c r="SLL51" s="173"/>
      <c r="SLM51" s="173"/>
      <c r="SLN51" s="173"/>
      <c r="SLO51" s="173"/>
      <c r="SLP51" s="173"/>
      <c r="SLQ51" s="173"/>
      <c r="SLR51" s="173"/>
      <c r="SLS51" s="173"/>
      <c r="SLT51" s="173"/>
      <c r="SLU51" s="173"/>
      <c r="SLV51" s="173"/>
      <c r="SLW51" s="173"/>
      <c r="SLX51" s="173"/>
      <c r="SLY51" s="173"/>
      <c r="SLZ51" s="173"/>
      <c r="SMA51" s="173"/>
      <c r="SMB51" s="173"/>
      <c r="SMC51" s="173"/>
      <c r="SMD51" s="173"/>
      <c r="SME51" s="173"/>
      <c r="SMF51" s="173"/>
      <c r="SMG51" s="173"/>
      <c r="SMH51" s="173"/>
      <c r="SMI51" s="173"/>
      <c r="SMJ51" s="173"/>
      <c r="SMK51" s="173"/>
      <c r="SML51" s="173"/>
      <c r="SMM51" s="173"/>
      <c r="SMN51" s="173"/>
      <c r="SMO51" s="173"/>
      <c r="SMP51" s="173"/>
      <c r="SMQ51" s="173"/>
      <c r="SMR51" s="173"/>
      <c r="SMS51" s="173"/>
      <c r="SMT51" s="173"/>
      <c r="SMU51" s="173"/>
      <c r="SMV51" s="173"/>
      <c r="SMW51" s="173"/>
      <c r="SMX51" s="173"/>
      <c r="SMY51" s="173"/>
      <c r="SMZ51" s="173"/>
      <c r="SNA51" s="173"/>
      <c r="SNB51" s="173"/>
      <c r="SNC51" s="173"/>
      <c r="SND51" s="173"/>
      <c r="SNE51" s="173"/>
      <c r="SNF51" s="173"/>
      <c r="SNG51" s="173"/>
      <c r="SNH51" s="173"/>
      <c r="SNI51" s="173"/>
      <c r="SNJ51" s="173"/>
      <c r="SNK51" s="173"/>
      <c r="SNL51" s="173"/>
      <c r="SNM51" s="173"/>
      <c r="SNN51" s="173"/>
      <c r="SNO51" s="173"/>
      <c r="SNP51" s="173"/>
      <c r="SNQ51" s="173"/>
      <c r="SNR51" s="173"/>
      <c r="SNS51" s="173"/>
      <c r="SNT51" s="173"/>
      <c r="SNU51" s="173"/>
      <c r="SNV51" s="173"/>
      <c r="SNW51" s="173"/>
      <c r="SNX51" s="173"/>
      <c r="SNY51" s="173"/>
      <c r="SNZ51" s="173"/>
      <c r="SOA51" s="173"/>
      <c r="SOB51" s="173"/>
      <c r="SOC51" s="173"/>
      <c r="SOD51" s="173"/>
      <c r="SOE51" s="173"/>
      <c r="SOF51" s="173"/>
      <c r="SOG51" s="173"/>
      <c r="SOH51" s="173"/>
      <c r="SOI51" s="173"/>
      <c r="SOJ51" s="173"/>
      <c r="SOK51" s="173"/>
      <c r="SOL51" s="173"/>
      <c r="SOM51" s="173"/>
      <c r="SON51" s="173"/>
      <c r="SOO51" s="173"/>
      <c r="SOP51" s="173"/>
      <c r="SOQ51" s="173"/>
      <c r="SOR51" s="173"/>
      <c r="SOS51" s="173"/>
      <c r="SOT51" s="173"/>
      <c r="SOU51" s="173"/>
      <c r="SOV51" s="173"/>
      <c r="SOW51" s="173"/>
      <c r="SOX51" s="173"/>
      <c r="SOY51" s="173"/>
      <c r="SOZ51" s="173"/>
      <c r="SPA51" s="173"/>
      <c r="SPB51" s="173"/>
      <c r="SPC51" s="173"/>
      <c r="SPD51" s="173"/>
      <c r="SPE51" s="173"/>
      <c r="SPF51" s="173"/>
      <c r="SPG51" s="173"/>
      <c r="SPH51" s="173"/>
      <c r="SPI51" s="173"/>
      <c r="SPJ51" s="173"/>
      <c r="SPK51" s="173"/>
      <c r="SPL51" s="173"/>
      <c r="SPM51" s="173"/>
      <c r="SPN51" s="173"/>
      <c r="SPO51" s="173"/>
      <c r="SPP51" s="173"/>
      <c r="SPQ51" s="173"/>
      <c r="SPR51" s="173"/>
      <c r="SPS51" s="173"/>
      <c r="SPT51" s="173"/>
      <c r="SPU51" s="173"/>
      <c r="SPV51" s="173"/>
      <c r="SPW51" s="173"/>
      <c r="SPX51" s="173"/>
      <c r="SPY51" s="173"/>
      <c r="SPZ51" s="173"/>
      <c r="SQA51" s="173"/>
      <c r="SQB51" s="173"/>
      <c r="SQC51" s="173"/>
      <c r="SQD51" s="173"/>
      <c r="SQE51" s="173"/>
      <c r="SQF51" s="173"/>
      <c r="SQG51" s="173"/>
      <c r="SQH51" s="173"/>
      <c r="SQI51" s="173"/>
      <c r="SQJ51" s="173"/>
      <c r="SQK51" s="173"/>
      <c r="SQL51" s="173"/>
      <c r="SQM51" s="173"/>
      <c r="SQN51" s="173"/>
      <c r="SQO51" s="173"/>
      <c r="SQP51" s="173"/>
      <c r="SQQ51" s="173"/>
      <c r="SQR51" s="173"/>
      <c r="SQS51" s="173"/>
      <c r="SQT51" s="173"/>
      <c r="SQU51" s="173"/>
      <c r="SQV51" s="173"/>
      <c r="SQW51" s="173"/>
      <c r="SQX51" s="173"/>
      <c r="SQY51" s="173"/>
      <c r="SQZ51" s="173"/>
      <c r="SRA51" s="173"/>
      <c r="SRB51" s="173"/>
      <c r="SRC51" s="173"/>
      <c r="SRD51" s="173"/>
      <c r="SRE51" s="173"/>
      <c r="SRF51" s="173"/>
      <c r="SRG51" s="173"/>
      <c r="SRH51" s="173"/>
      <c r="SRI51" s="173"/>
      <c r="SRJ51" s="173"/>
      <c r="SRK51" s="173"/>
      <c r="SRL51" s="173"/>
      <c r="SRM51" s="173"/>
      <c r="SRN51" s="173"/>
      <c r="SRO51" s="173"/>
      <c r="SRP51" s="173"/>
      <c r="SRQ51" s="173"/>
      <c r="SRR51" s="173"/>
      <c r="SRS51" s="173"/>
      <c r="SRT51" s="173"/>
      <c r="SRU51" s="173"/>
      <c r="SRV51" s="173"/>
      <c r="SRW51" s="173"/>
      <c r="SRX51" s="173"/>
      <c r="SRY51" s="173"/>
      <c r="SRZ51" s="173"/>
      <c r="SSA51" s="173"/>
      <c r="SSB51" s="173"/>
      <c r="SSC51" s="173"/>
      <c r="SSD51" s="173"/>
      <c r="SSE51" s="173"/>
      <c r="SSF51" s="173"/>
      <c r="SSG51" s="173"/>
      <c r="SSH51" s="173"/>
      <c r="SSI51" s="173"/>
      <c r="SSJ51" s="173"/>
      <c r="SSK51" s="173"/>
      <c r="SSL51" s="173"/>
      <c r="SSM51" s="173"/>
      <c r="SSN51" s="173"/>
      <c r="SSO51" s="173"/>
      <c r="SSP51" s="173"/>
      <c r="SSQ51" s="173"/>
      <c r="SSR51" s="173"/>
      <c r="SSS51" s="173"/>
      <c r="SST51" s="173"/>
      <c r="SSU51" s="173"/>
      <c r="SSV51" s="173"/>
      <c r="SSW51" s="173"/>
      <c r="SSX51" s="173"/>
      <c r="SSY51" s="173"/>
      <c r="SSZ51" s="173"/>
      <c r="STA51" s="173"/>
      <c r="STB51" s="173"/>
      <c r="STC51" s="173"/>
      <c r="STD51" s="173"/>
      <c r="STE51" s="173"/>
      <c r="STF51" s="173"/>
      <c r="STG51" s="173"/>
      <c r="STH51" s="173"/>
      <c r="STI51" s="173"/>
      <c r="STJ51" s="173"/>
      <c r="STK51" s="173"/>
      <c r="STL51" s="173"/>
      <c r="STM51" s="173"/>
      <c r="STN51" s="173"/>
      <c r="STO51" s="173"/>
      <c r="STP51" s="173"/>
      <c r="STQ51" s="173"/>
      <c r="STR51" s="173"/>
      <c r="STS51" s="173"/>
      <c r="STT51" s="173"/>
      <c r="STU51" s="173"/>
      <c r="STV51" s="173"/>
      <c r="STW51" s="173"/>
      <c r="STX51" s="173"/>
      <c r="STY51" s="173"/>
      <c r="STZ51" s="173"/>
      <c r="SUA51" s="173"/>
      <c r="SUB51" s="173"/>
      <c r="SUC51" s="173"/>
      <c r="SUD51" s="173"/>
      <c r="SUE51" s="173"/>
      <c r="SUF51" s="173"/>
      <c r="SUG51" s="173"/>
      <c r="SUH51" s="173"/>
      <c r="SUI51" s="173"/>
      <c r="SUJ51" s="173"/>
      <c r="SUK51" s="173"/>
      <c r="SUL51" s="173"/>
      <c r="SUM51" s="173"/>
      <c r="SUN51" s="173"/>
      <c r="SUO51" s="173"/>
      <c r="SUP51" s="173"/>
      <c r="SUQ51" s="173"/>
      <c r="SUR51" s="173"/>
      <c r="SUS51" s="173"/>
      <c r="SUT51" s="173"/>
      <c r="SUU51" s="173"/>
      <c r="SUV51" s="173"/>
      <c r="SUW51" s="173"/>
      <c r="SUX51" s="173"/>
      <c r="SUY51" s="173"/>
      <c r="SUZ51" s="173"/>
      <c r="SVA51" s="173"/>
      <c r="SVB51" s="173"/>
      <c r="SVC51" s="173"/>
      <c r="SVD51" s="173"/>
      <c r="SVE51" s="173"/>
      <c r="SVF51" s="173"/>
      <c r="SVG51" s="173"/>
      <c r="SVH51" s="173"/>
      <c r="SVI51" s="173"/>
      <c r="SVJ51" s="173"/>
      <c r="SVK51" s="173"/>
      <c r="SVL51" s="173"/>
      <c r="SVM51" s="173"/>
      <c r="SVN51" s="173"/>
      <c r="SVO51" s="173"/>
      <c r="SVP51" s="173"/>
      <c r="SVQ51" s="173"/>
      <c r="SVR51" s="173"/>
      <c r="SVS51" s="173"/>
      <c r="SVT51" s="173"/>
      <c r="SVU51" s="173"/>
      <c r="SVV51" s="173"/>
      <c r="SVW51" s="173"/>
      <c r="SVX51" s="173"/>
      <c r="SVY51" s="173"/>
      <c r="SVZ51" s="173"/>
      <c r="SWA51" s="173"/>
      <c r="SWB51" s="173"/>
      <c r="SWC51" s="173"/>
      <c r="SWD51" s="173"/>
      <c r="SWE51" s="173"/>
      <c r="SWF51" s="173"/>
      <c r="SWG51" s="173"/>
      <c r="SWH51" s="173"/>
      <c r="SWI51" s="173"/>
      <c r="SWJ51" s="173"/>
      <c r="SWK51" s="173"/>
      <c r="SWL51" s="173"/>
      <c r="SWM51" s="173"/>
      <c r="SWN51" s="173"/>
      <c r="SWO51" s="173"/>
      <c r="SWP51" s="173"/>
      <c r="SWQ51" s="173"/>
      <c r="SWR51" s="173"/>
      <c r="SWS51" s="173"/>
      <c r="SWT51" s="173"/>
      <c r="SWU51" s="173"/>
      <c r="SWV51" s="173"/>
      <c r="SWW51" s="173"/>
      <c r="SWX51" s="173"/>
      <c r="SWY51" s="173"/>
      <c r="SWZ51" s="173"/>
      <c r="SXA51" s="173"/>
      <c r="SXB51" s="173"/>
      <c r="SXC51" s="173"/>
      <c r="SXD51" s="173"/>
      <c r="SXE51" s="173"/>
      <c r="SXF51" s="173"/>
      <c r="SXG51" s="173"/>
      <c r="SXH51" s="173"/>
      <c r="SXI51" s="173"/>
      <c r="SXJ51" s="173"/>
      <c r="SXK51" s="173"/>
      <c r="SXL51" s="173"/>
      <c r="SXM51" s="173"/>
      <c r="SXN51" s="173"/>
      <c r="SXO51" s="173"/>
      <c r="SXP51" s="173"/>
      <c r="SXQ51" s="173"/>
      <c r="SXR51" s="173"/>
      <c r="SXS51" s="173"/>
      <c r="SXT51" s="173"/>
      <c r="SXU51" s="173"/>
      <c r="SXV51" s="173"/>
      <c r="SXW51" s="173"/>
      <c r="SXX51" s="173"/>
      <c r="SXY51" s="173"/>
      <c r="SXZ51" s="173"/>
      <c r="SYA51" s="173"/>
      <c r="SYB51" s="173"/>
      <c r="SYC51" s="173"/>
      <c r="SYD51" s="173"/>
      <c r="SYE51" s="173"/>
      <c r="SYF51" s="173"/>
      <c r="SYG51" s="173"/>
      <c r="SYH51" s="173"/>
      <c r="SYI51" s="173"/>
      <c r="SYJ51" s="173"/>
      <c r="SYK51" s="173"/>
      <c r="SYL51" s="173"/>
      <c r="SYM51" s="173"/>
      <c r="SYN51" s="173"/>
      <c r="SYO51" s="173"/>
      <c r="SYP51" s="173"/>
      <c r="SYQ51" s="173"/>
      <c r="SYR51" s="173"/>
      <c r="SYS51" s="173"/>
      <c r="SYT51" s="173"/>
      <c r="SYU51" s="173"/>
      <c r="SYV51" s="173"/>
      <c r="SYW51" s="173"/>
      <c r="SYX51" s="173"/>
      <c r="SYY51" s="173"/>
      <c r="SYZ51" s="173"/>
      <c r="SZA51" s="173"/>
      <c r="SZB51" s="173"/>
      <c r="SZC51" s="173"/>
      <c r="SZD51" s="173"/>
      <c r="SZE51" s="173"/>
      <c r="SZF51" s="173"/>
      <c r="SZG51" s="173"/>
      <c r="SZH51" s="173"/>
      <c r="SZI51" s="173"/>
      <c r="SZJ51" s="173"/>
      <c r="SZK51" s="173"/>
      <c r="SZL51" s="173"/>
      <c r="SZM51" s="173"/>
      <c r="SZN51" s="173"/>
      <c r="SZO51" s="173"/>
      <c r="SZP51" s="173"/>
      <c r="SZQ51" s="173"/>
      <c r="SZR51" s="173"/>
      <c r="SZS51" s="173"/>
      <c r="SZT51" s="173"/>
      <c r="SZU51" s="173"/>
      <c r="SZV51" s="173"/>
      <c r="SZW51" s="173"/>
      <c r="SZX51" s="173"/>
      <c r="SZY51" s="173"/>
      <c r="SZZ51" s="173"/>
      <c r="TAA51" s="173"/>
      <c r="TAB51" s="173"/>
      <c r="TAC51" s="173"/>
      <c r="TAD51" s="173"/>
      <c r="TAE51" s="173"/>
      <c r="TAF51" s="173"/>
      <c r="TAG51" s="173"/>
      <c r="TAH51" s="173"/>
      <c r="TAI51" s="173"/>
      <c r="TAJ51" s="173"/>
      <c r="TAK51" s="173"/>
      <c r="TAL51" s="173"/>
      <c r="TAM51" s="173"/>
      <c r="TAN51" s="173"/>
      <c r="TAO51" s="173"/>
      <c r="TAP51" s="173"/>
      <c r="TAQ51" s="173"/>
      <c r="TAR51" s="173"/>
      <c r="TAS51" s="173"/>
      <c r="TAT51" s="173"/>
      <c r="TAU51" s="173"/>
      <c r="TAV51" s="173"/>
      <c r="TAW51" s="173"/>
      <c r="TAX51" s="173"/>
      <c r="TAY51" s="173"/>
      <c r="TAZ51" s="173"/>
      <c r="TBA51" s="173"/>
      <c r="TBB51" s="173"/>
      <c r="TBC51" s="173"/>
      <c r="TBD51" s="173"/>
      <c r="TBE51" s="173"/>
      <c r="TBF51" s="173"/>
      <c r="TBG51" s="173"/>
      <c r="TBH51" s="173"/>
      <c r="TBI51" s="173"/>
      <c r="TBJ51" s="173"/>
      <c r="TBK51" s="173"/>
      <c r="TBL51" s="173"/>
      <c r="TBM51" s="173"/>
      <c r="TBN51" s="173"/>
      <c r="TBO51" s="173"/>
      <c r="TBP51" s="173"/>
      <c r="TBQ51" s="173"/>
      <c r="TBR51" s="173"/>
      <c r="TBS51" s="173"/>
      <c r="TBT51" s="173"/>
      <c r="TBU51" s="173"/>
      <c r="TBV51" s="173"/>
      <c r="TBW51" s="173"/>
      <c r="TBX51" s="173"/>
      <c r="TBY51" s="173"/>
      <c r="TBZ51" s="173"/>
      <c r="TCA51" s="173"/>
      <c r="TCB51" s="173"/>
      <c r="TCC51" s="173"/>
      <c r="TCD51" s="173"/>
      <c r="TCE51" s="173"/>
      <c r="TCF51" s="173"/>
      <c r="TCG51" s="173"/>
      <c r="TCH51" s="173"/>
      <c r="TCI51" s="173"/>
      <c r="TCJ51" s="173"/>
      <c r="TCK51" s="173"/>
      <c r="TCL51" s="173"/>
      <c r="TCM51" s="173"/>
      <c r="TCN51" s="173"/>
      <c r="TCO51" s="173"/>
      <c r="TCP51" s="173"/>
      <c r="TCQ51" s="173"/>
      <c r="TCR51" s="173"/>
      <c r="TCS51" s="173"/>
      <c r="TCT51" s="173"/>
      <c r="TCU51" s="173"/>
      <c r="TCV51" s="173"/>
      <c r="TCW51" s="173"/>
      <c r="TCX51" s="173"/>
      <c r="TCY51" s="173"/>
      <c r="TCZ51" s="173"/>
      <c r="TDA51" s="173"/>
      <c r="TDB51" s="173"/>
      <c r="TDC51" s="173"/>
      <c r="TDD51" s="173"/>
      <c r="TDE51" s="173"/>
      <c r="TDF51" s="173"/>
      <c r="TDG51" s="173"/>
      <c r="TDH51" s="173"/>
      <c r="TDI51" s="173"/>
      <c r="TDJ51" s="173"/>
      <c r="TDK51" s="173"/>
      <c r="TDL51" s="173"/>
      <c r="TDM51" s="173"/>
      <c r="TDN51" s="173"/>
      <c r="TDO51" s="173"/>
      <c r="TDP51" s="173"/>
      <c r="TDQ51" s="173"/>
      <c r="TDR51" s="173"/>
      <c r="TDS51" s="173"/>
      <c r="TDT51" s="173"/>
      <c r="TDU51" s="173"/>
      <c r="TDV51" s="173"/>
      <c r="TDW51" s="173"/>
      <c r="TDX51" s="173"/>
      <c r="TDY51" s="173"/>
      <c r="TDZ51" s="173"/>
      <c r="TEA51" s="173"/>
      <c r="TEB51" s="173"/>
      <c r="TEC51" s="173"/>
      <c r="TED51" s="173"/>
      <c r="TEE51" s="173"/>
      <c r="TEF51" s="173"/>
      <c r="TEG51" s="173"/>
      <c r="TEH51" s="173"/>
      <c r="TEI51" s="173"/>
      <c r="TEJ51" s="173"/>
      <c r="TEK51" s="173"/>
      <c r="TEL51" s="173"/>
      <c r="TEM51" s="173"/>
      <c r="TEN51" s="173"/>
      <c r="TEO51" s="173"/>
      <c r="TEP51" s="173"/>
      <c r="TEQ51" s="173"/>
      <c r="TER51" s="173"/>
      <c r="TES51" s="173"/>
      <c r="TET51" s="173"/>
      <c r="TEU51" s="173"/>
      <c r="TEV51" s="173"/>
      <c r="TEW51" s="173"/>
      <c r="TEX51" s="173"/>
      <c r="TEY51" s="173"/>
      <c r="TEZ51" s="173"/>
      <c r="TFA51" s="173"/>
      <c r="TFB51" s="173"/>
      <c r="TFC51" s="173"/>
      <c r="TFD51" s="173"/>
      <c r="TFE51" s="173"/>
      <c r="TFF51" s="173"/>
      <c r="TFG51" s="173"/>
      <c r="TFH51" s="173"/>
      <c r="TFI51" s="173"/>
      <c r="TFJ51" s="173"/>
      <c r="TFK51" s="173"/>
      <c r="TFL51" s="173"/>
      <c r="TFM51" s="173"/>
      <c r="TFN51" s="173"/>
      <c r="TFO51" s="173"/>
      <c r="TFP51" s="173"/>
      <c r="TFQ51" s="173"/>
      <c r="TFR51" s="173"/>
      <c r="TFS51" s="173"/>
      <c r="TFT51" s="173"/>
      <c r="TFU51" s="173"/>
      <c r="TFV51" s="173"/>
      <c r="TFW51" s="173"/>
      <c r="TFX51" s="173"/>
      <c r="TFY51" s="173"/>
      <c r="TFZ51" s="173"/>
      <c r="TGA51" s="173"/>
      <c r="TGB51" s="173"/>
      <c r="TGC51" s="173"/>
      <c r="TGD51" s="173"/>
      <c r="TGE51" s="173"/>
      <c r="TGF51" s="173"/>
      <c r="TGG51" s="173"/>
      <c r="TGH51" s="173"/>
      <c r="TGI51" s="173"/>
      <c r="TGJ51" s="173"/>
      <c r="TGK51" s="173"/>
      <c r="TGL51" s="173"/>
      <c r="TGM51" s="173"/>
      <c r="TGN51" s="173"/>
      <c r="TGO51" s="173"/>
      <c r="TGP51" s="173"/>
      <c r="TGQ51" s="173"/>
      <c r="TGR51" s="173"/>
      <c r="TGS51" s="173"/>
      <c r="TGT51" s="173"/>
      <c r="TGU51" s="173"/>
      <c r="TGV51" s="173"/>
      <c r="TGW51" s="173"/>
      <c r="TGX51" s="173"/>
      <c r="TGY51" s="173"/>
      <c r="TGZ51" s="173"/>
      <c r="THA51" s="173"/>
      <c r="THB51" s="173"/>
      <c r="THC51" s="173"/>
      <c r="THD51" s="173"/>
      <c r="THE51" s="173"/>
      <c r="THF51" s="173"/>
      <c r="THG51" s="173"/>
      <c r="THH51" s="173"/>
      <c r="THI51" s="173"/>
      <c r="THJ51" s="173"/>
      <c r="THK51" s="173"/>
      <c r="THL51" s="173"/>
      <c r="THM51" s="173"/>
      <c r="THN51" s="173"/>
      <c r="THO51" s="173"/>
      <c r="THP51" s="173"/>
      <c r="THQ51" s="173"/>
      <c r="THR51" s="173"/>
      <c r="THS51" s="173"/>
      <c r="THT51" s="173"/>
      <c r="THU51" s="173"/>
      <c r="THV51" s="173"/>
      <c r="THW51" s="173"/>
      <c r="THX51" s="173"/>
      <c r="THY51" s="173"/>
      <c r="THZ51" s="173"/>
      <c r="TIA51" s="173"/>
      <c r="TIB51" s="173"/>
      <c r="TIC51" s="173"/>
      <c r="TID51" s="173"/>
      <c r="TIE51" s="173"/>
      <c r="TIF51" s="173"/>
      <c r="TIG51" s="173"/>
      <c r="TIH51" s="173"/>
      <c r="TII51" s="173"/>
      <c r="TIJ51" s="173"/>
      <c r="TIK51" s="173"/>
      <c r="TIL51" s="173"/>
      <c r="TIM51" s="173"/>
      <c r="TIN51" s="173"/>
      <c r="TIO51" s="173"/>
      <c r="TIP51" s="173"/>
      <c r="TIQ51" s="173"/>
      <c r="TIR51" s="173"/>
      <c r="TIS51" s="173"/>
      <c r="TIT51" s="173"/>
      <c r="TIU51" s="173"/>
      <c r="TIV51" s="173"/>
      <c r="TIW51" s="173"/>
      <c r="TIX51" s="173"/>
      <c r="TIY51" s="173"/>
      <c r="TIZ51" s="173"/>
      <c r="TJA51" s="173"/>
      <c r="TJB51" s="173"/>
      <c r="TJC51" s="173"/>
      <c r="TJD51" s="173"/>
      <c r="TJE51" s="173"/>
      <c r="TJF51" s="173"/>
      <c r="TJG51" s="173"/>
      <c r="TJH51" s="173"/>
      <c r="TJI51" s="173"/>
      <c r="TJJ51" s="173"/>
      <c r="TJK51" s="173"/>
      <c r="TJL51" s="173"/>
      <c r="TJM51" s="173"/>
      <c r="TJN51" s="173"/>
      <c r="TJO51" s="173"/>
      <c r="TJP51" s="173"/>
      <c r="TJQ51" s="173"/>
      <c r="TJR51" s="173"/>
      <c r="TJS51" s="173"/>
      <c r="TJT51" s="173"/>
      <c r="TJU51" s="173"/>
      <c r="TJV51" s="173"/>
      <c r="TJW51" s="173"/>
      <c r="TJX51" s="173"/>
      <c r="TJY51" s="173"/>
      <c r="TJZ51" s="173"/>
      <c r="TKA51" s="173"/>
      <c r="TKB51" s="173"/>
      <c r="TKC51" s="173"/>
      <c r="TKD51" s="173"/>
      <c r="TKE51" s="173"/>
      <c r="TKF51" s="173"/>
      <c r="TKG51" s="173"/>
      <c r="TKH51" s="173"/>
      <c r="TKI51" s="173"/>
      <c r="TKJ51" s="173"/>
      <c r="TKK51" s="173"/>
      <c r="TKL51" s="173"/>
      <c r="TKM51" s="173"/>
      <c r="TKN51" s="173"/>
      <c r="TKO51" s="173"/>
      <c r="TKP51" s="173"/>
      <c r="TKQ51" s="173"/>
      <c r="TKR51" s="173"/>
      <c r="TKS51" s="173"/>
      <c r="TKT51" s="173"/>
      <c r="TKU51" s="173"/>
      <c r="TKV51" s="173"/>
      <c r="TKW51" s="173"/>
      <c r="TKX51" s="173"/>
      <c r="TKY51" s="173"/>
      <c r="TKZ51" s="173"/>
      <c r="TLA51" s="173"/>
      <c r="TLB51" s="173"/>
      <c r="TLC51" s="173"/>
      <c r="TLD51" s="173"/>
      <c r="TLE51" s="173"/>
      <c r="TLF51" s="173"/>
      <c r="TLG51" s="173"/>
      <c r="TLH51" s="173"/>
      <c r="TLI51" s="173"/>
      <c r="TLJ51" s="173"/>
      <c r="TLK51" s="173"/>
      <c r="TLL51" s="173"/>
      <c r="TLM51" s="173"/>
      <c r="TLN51" s="173"/>
      <c r="TLO51" s="173"/>
      <c r="TLP51" s="173"/>
      <c r="TLQ51" s="173"/>
      <c r="TLR51" s="173"/>
      <c r="TLS51" s="173"/>
      <c r="TLT51" s="173"/>
      <c r="TLU51" s="173"/>
      <c r="TLV51" s="173"/>
      <c r="TLW51" s="173"/>
      <c r="TLX51" s="173"/>
      <c r="TLY51" s="173"/>
      <c r="TLZ51" s="173"/>
      <c r="TMA51" s="173"/>
      <c r="TMB51" s="173"/>
      <c r="TMC51" s="173"/>
      <c r="TMD51" s="173"/>
      <c r="TME51" s="173"/>
      <c r="TMF51" s="173"/>
      <c r="TMG51" s="173"/>
      <c r="TMH51" s="173"/>
      <c r="TMI51" s="173"/>
      <c r="TMJ51" s="173"/>
      <c r="TMK51" s="173"/>
      <c r="TML51" s="173"/>
      <c r="TMM51" s="173"/>
      <c r="TMN51" s="173"/>
      <c r="TMO51" s="173"/>
      <c r="TMP51" s="173"/>
      <c r="TMQ51" s="173"/>
      <c r="TMR51" s="173"/>
      <c r="TMS51" s="173"/>
      <c r="TMT51" s="173"/>
      <c r="TMU51" s="173"/>
      <c r="TMV51" s="173"/>
      <c r="TMW51" s="173"/>
      <c r="TMX51" s="173"/>
      <c r="TMY51" s="173"/>
      <c r="TMZ51" s="173"/>
      <c r="TNA51" s="173"/>
      <c r="TNB51" s="173"/>
      <c r="TNC51" s="173"/>
      <c r="TND51" s="173"/>
      <c r="TNE51" s="173"/>
      <c r="TNF51" s="173"/>
      <c r="TNG51" s="173"/>
      <c r="TNH51" s="173"/>
      <c r="TNI51" s="173"/>
      <c r="TNJ51" s="173"/>
      <c r="TNK51" s="173"/>
      <c r="TNL51" s="173"/>
      <c r="TNM51" s="173"/>
      <c r="TNN51" s="173"/>
      <c r="TNO51" s="173"/>
      <c r="TNP51" s="173"/>
      <c r="TNQ51" s="173"/>
      <c r="TNR51" s="173"/>
      <c r="TNS51" s="173"/>
      <c r="TNT51" s="173"/>
      <c r="TNU51" s="173"/>
      <c r="TNV51" s="173"/>
      <c r="TNW51" s="173"/>
      <c r="TNX51" s="173"/>
      <c r="TNY51" s="173"/>
      <c r="TNZ51" s="173"/>
      <c r="TOA51" s="173"/>
      <c r="TOB51" s="173"/>
      <c r="TOC51" s="173"/>
      <c r="TOD51" s="173"/>
      <c r="TOE51" s="173"/>
      <c r="TOF51" s="173"/>
      <c r="TOG51" s="173"/>
      <c r="TOH51" s="173"/>
      <c r="TOI51" s="173"/>
      <c r="TOJ51" s="173"/>
      <c r="TOK51" s="173"/>
      <c r="TOL51" s="173"/>
      <c r="TOM51" s="173"/>
      <c r="TON51" s="173"/>
      <c r="TOO51" s="173"/>
      <c r="TOP51" s="173"/>
      <c r="TOQ51" s="173"/>
      <c r="TOR51" s="173"/>
      <c r="TOS51" s="173"/>
      <c r="TOT51" s="173"/>
      <c r="TOU51" s="173"/>
      <c r="TOV51" s="173"/>
      <c r="TOW51" s="173"/>
      <c r="TOX51" s="173"/>
      <c r="TOY51" s="173"/>
      <c r="TOZ51" s="173"/>
      <c r="TPA51" s="173"/>
      <c r="TPB51" s="173"/>
      <c r="TPC51" s="173"/>
      <c r="TPD51" s="173"/>
      <c r="TPE51" s="173"/>
      <c r="TPF51" s="173"/>
      <c r="TPG51" s="173"/>
      <c r="TPH51" s="173"/>
      <c r="TPI51" s="173"/>
      <c r="TPJ51" s="173"/>
      <c r="TPK51" s="173"/>
      <c r="TPL51" s="173"/>
      <c r="TPM51" s="173"/>
      <c r="TPN51" s="173"/>
      <c r="TPO51" s="173"/>
      <c r="TPP51" s="173"/>
      <c r="TPQ51" s="173"/>
      <c r="TPR51" s="173"/>
      <c r="TPS51" s="173"/>
      <c r="TPT51" s="173"/>
      <c r="TPU51" s="173"/>
      <c r="TPV51" s="173"/>
      <c r="TPW51" s="173"/>
      <c r="TPX51" s="173"/>
      <c r="TPY51" s="173"/>
      <c r="TPZ51" s="173"/>
      <c r="TQA51" s="173"/>
      <c r="TQB51" s="173"/>
      <c r="TQC51" s="173"/>
      <c r="TQD51" s="173"/>
      <c r="TQE51" s="173"/>
      <c r="TQF51" s="173"/>
      <c r="TQG51" s="173"/>
      <c r="TQH51" s="173"/>
      <c r="TQI51" s="173"/>
      <c r="TQJ51" s="173"/>
      <c r="TQK51" s="173"/>
      <c r="TQL51" s="173"/>
      <c r="TQM51" s="173"/>
      <c r="TQN51" s="173"/>
      <c r="TQO51" s="173"/>
      <c r="TQP51" s="173"/>
      <c r="TQQ51" s="173"/>
      <c r="TQR51" s="173"/>
      <c r="TQS51" s="173"/>
      <c r="TQT51" s="173"/>
      <c r="TQU51" s="173"/>
      <c r="TQV51" s="173"/>
      <c r="TQW51" s="173"/>
      <c r="TQX51" s="173"/>
      <c r="TQY51" s="173"/>
      <c r="TQZ51" s="173"/>
      <c r="TRA51" s="173"/>
      <c r="TRB51" s="173"/>
      <c r="TRC51" s="173"/>
      <c r="TRD51" s="173"/>
      <c r="TRE51" s="173"/>
      <c r="TRF51" s="173"/>
      <c r="TRG51" s="173"/>
      <c r="TRH51" s="173"/>
      <c r="TRI51" s="173"/>
      <c r="TRJ51" s="173"/>
      <c r="TRK51" s="173"/>
      <c r="TRL51" s="173"/>
      <c r="TRM51" s="173"/>
      <c r="TRN51" s="173"/>
      <c r="TRO51" s="173"/>
      <c r="TRP51" s="173"/>
      <c r="TRQ51" s="173"/>
      <c r="TRR51" s="173"/>
      <c r="TRS51" s="173"/>
      <c r="TRT51" s="173"/>
      <c r="TRU51" s="173"/>
      <c r="TRV51" s="173"/>
      <c r="TRW51" s="173"/>
      <c r="TRX51" s="173"/>
      <c r="TRY51" s="173"/>
      <c r="TRZ51" s="173"/>
      <c r="TSA51" s="173"/>
      <c r="TSB51" s="173"/>
      <c r="TSC51" s="173"/>
      <c r="TSD51" s="173"/>
      <c r="TSE51" s="173"/>
      <c r="TSF51" s="173"/>
      <c r="TSG51" s="173"/>
      <c r="TSH51" s="173"/>
      <c r="TSI51" s="173"/>
      <c r="TSJ51" s="173"/>
      <c r="TSK51" s="173"/>
      <c r="TSL51" s="173"/>
      <c r="TSM51" s="173"/>
      <c r="TSN51" s="173"/>
      <c r="TSO51" s="173"/>
      <c r="TSP51" s="173"/>
      <c r="TSQ51" s="173"/>
      <c r="TSR51" s="173"/>
      <c r="TSS51" s="173"/>
      <c r="TST51" s="173"/>
      <c r="TSU51" s="173"/>
      <c r="TSV51" s="173"/>
      <c r="TSW51" s="173"/>
      <c r="TSX51" s="173"/>
      <c r="TSY51" s="173"/>
      <c r="TSZ51" s="173"/>
      <c r="TTA51" s="173"/>
      <c r="TTB51" s="173"/>
      <c r="TTC51" s="173"/>
      <c r="TTD51" s="173"/>
      <c r="TTE51" s="173"/>
      <c r="TTF51" s="173"/>
      <c r="TTG51" s="173"/>
      <c r="TTH51" s="173"/>
      <c r="TTI51" s="173"/>
      <c r="TTJ51" s="173"/>
      <c r="TTK51" s="173"/>
      <c r="TTL51" s="173"/>
      <c r="TTM51" s="173"/>
      <c r="TTN51" s="173"/>
      <c r="TTO51" s="173"/>
      <c r="TTP51" s="173"/>
      <c r="TTQ51" s="173"/>
      <c r="TTR51" s="173"/>
      <c r="TTS51" s="173"/>
      <c r="TTT51" s="173"/>
      <c r="TTU51" s="173"/>
      <c r="TTV51" s="173"/>
      <c r="TTW51" s="173"/>
      <c r="TTX51" s="173"/>
      <c r="TTY51" s="173"/>
      <c r="TTZ51" s="173"/>
      <c r="TUA51" s="173"/>
      <c r="TUB51" s="173"/>
      <c r="TUC51" s="173"/>
      <c r="TUD51" s="173"/>
      <c r="TUE51" s="173"/>
      <c r="TUF51" s="173"/>
      <c r="TUG51" s="173"/>
      <c r="TUH51" s="173"/>
      <c r="TUI51" s="173"/>
      <c r="TUJ51" s="173"/>
      <c r="TUK51" s="173"/>
      <c r="TUL51" s="173"/>
      <c r="TUM51" s="173"/>
      <c r="TUN51" s="173"/>
      <c r="TUO51" s="173"/>
      <c r="TUP51" s="173"/>
      <c r="TUQ51" s="173"/>
      <c r="TUR51" s="173"/>
      <c r="TUS51" s="173"/>
      <c r="TUT51" s="173"/>
      <c r="TUU51" s="173"/>
      <c r="TUV51" s="173"/>
      <c r="TUW51" s="173"/>
      <c r="TUX51" s="173"/>
      <c r="TUY51" s="173"/>
      <c r="TUZ51" s="173"/>
      <c r="TVA51" s="173"/>
      <c r="TVB51" s="173"/>
      <c r="TVC51" s="173"/>
      <c r="TVD51" s="173"/>
      <c r="TVE51" s="173"/>
      <c r="TVF51" s="173"/>
      <c r="TVG51" s="173"/>
      <c r="TVH51" s="173"/>
      <c r="TVI51" s="173"/>
      <c r="TVJ51" s="173"/>
      <c r="TVK51" s="173"/>
      <c r="TVL51" s="173"/>
      <c r="TVM51" s="173"/>
      <c r="TVN51" s="173"/>
      <c r="TVO51" s="173"/>
      <c r="TVP51" s="173"/>
      <c r="TVQ51" s="173"/>
      <c r="TVR51" s="173"/>
      <c r="TVS51" s="173"/>
      <c r="TVT51" s="173"/>
      <c r="TVU51" s="173"/>
      <c r="TVV51" s="173"/>
      <c r="TVW51" s="173"/>
      <c r="TVX51" s="173"/>
      <c r="TVY51" s="173"/>
      <c r="TVZ51" s="173"/>
      <c r="TWA51" s="173"/>
      <c r="TWB51" s="173"/>
      <c r="TWC51" s="173"/>
      <c r="TWD51" s="173"/>
      <c r="TWE51" s="173"/>
      <c r="TWF51" s="173"/>
      <c r="TWG51" s="173"/>
      <c r="TWH51" s="173"/>
      <c r="TWI51" s="173"/>
      <c r="TWJ51" s="173"/>
      <c r="TWK51" s="173"/>
      <c r="TWL51" s="173"/>
      <c r="TWM51" s="173"/>
      <c r="TWN51" s="173"/>
      <c r="TWO51" s="173"/>
      <c r="TWP51" s="173"/>
      <c r="TWQ51" s="173"/>
      <c r="TWR51" s="173"/>
      <c r="TWS51" s="173"/>
      <c r="TWT51" s="173"/>
      <c r="TWU51" s="173"/>
      <c r="TWV51" s="173"/>
      <c r="TWW51" s="173"/>
      <c r="TWX51" s="173"/>
      <c r="TWY51" s="173"/>
      <c r="TWZ51" s="173"/>
      <c r="TXA51" s="173"/>
      <c r="TXB51" s="173"/>
      <c r="TXC51" s="173"/>
      <c r="TXD51" s="173"/>
      <c r="TXE51" s="173"/>
      <c r="TXF51" s="173"/>
      <c r="TXG51" s="173"/>
      <c r="TXH51" s="173"/>
      <c r="TXI51" s="173"/>
      <c r="TXJ51" s="173"/>
      <c r="TXK51" s="173"/>
      <c r="TXL51" s="173"/>
      <c r="TXM51" s="173"/>
      <c r="TXN51" s="173"/>
      <c r="TXO51" s="173"/>
      <c r="TXP51" s="173"/>
      <c r="TXQ51" s="173"/>
      <c r="TXR51" s="173"/>
      <c r="TXS51" s="173"/>
      <c r="TXT51" s="173"/>
      <c r="TXU51" s="173"/>
      <c r="TXV51" s="173"/>
      <c r="TXW51" s="173"/>
      <c r="TXX51" s="173"/>
      <c r="TXY51" s="173"/>
      <c r="TXZ51" s="173"/>
      <c r="TYA51" s="173"/>
      <c r="TYB51" s="173"/>
      <c r="TYC51" s="173"/>
      <c r="TYD51" s="173"/>
      <c r="TYE51" s="173"/>
      <c r="TYF51" s="173"/>
      <c r="TYG51" s="173"/>
      <c r="TYH51" s="173"/>
      <c r="TYI51" s="173"/>
      <c r="TYJ51" s="173"/>
      <c r="TYK51" s="173"/>
      <c r="TYL51" s="173"/>
      <c r="TYM51" s="173"/>
      <c r="TYN51" s="173"/>
      <c r="TYO51" s="173"/>
      <c r="TYP51" s="173"/>
      <c r="TYQ51" s="173"/>
      <c r="TYR51" s="173"/>
      <c r="TYS51" s="173"/>
      <c r="TYT51" s="173"/>
      <c r="TYU51" s="173"/>
      <c r="TYV51" s="173"/>
      <c r="TYW51" s="173"/>
      <c r="TYX51" s="173"/>
      <c r="TYY51" s="173"/>
      <c r="TYZ51" s="173"/>
      <c r="TZA51" s="173"/>
      <c r="TZB51" s="173"/>
      <c r="TZC51" s="173"/>
      <c r="TZD51" s="173"/>
      <c r="TZE51" s="173"/>
      <c r="TZF51" s="173"/>
      <c r="TZG51" s="173"/>
      <c r="TZH51" s="173"/>
      <c r="TZI51" s="173"/>
      <c r="TZJ51" s="173"/>
      <c r="TZK51" s="173"/>
      <c r="TZL51" s="173"/>
      <c r="TZM51" s="173"/>
      <c r="TZN51" s="173"/>
      <c r="TZO51" s="173"/>
      <c r="TZP51" s="173"/>
      <c r="TZQ51" s="173"/>
      <c r="TZR51" s="173"/>
      <c r="TZS51" s="173"/>
      <c r="TZT51" s="173"/>
      <c r="TZU51" s="173"/>
      <c r="TZV51" s="173"/>
      <c r="TZW51" s="173"/>
      <c r="TZX51" s="173"/>
      <c r="TZY51" s="173"/>
      <c r="TZZ51" s="173"/>
      <c r="UAA51" s="173"/>
      <c r="UAB51" s="173"/>
      <c r="UAC51" s="173"/>
      <c r="UAD51" s="173"/>
      <c r="UAE51" s="173"/>
      <c r="UAF51" s="173"/>
      <c r="UAG51" s="173"/>
      <c r="UAH51" s="173"/>
      <c r="UAI51" s="173"/>
      <c r="UAJ51" s="173"/>
      <c r="UAK51" s="173"/>
      <c r="UAL51" s="173"/>
      <c r="UAM51" s="173"/>
      <c r="UAN51" s="173"/>
      <c r="UAO51" s="173"/>
      <c r="UAP51" s="173"/>
      <c r="UAQ51" s="173"/>
      <c r="UAR51" s="173"/>
      <c r="UAS51" s="173"/>
      <c r="UAT51" s="173"/>
      <c r="UAU51" s="173"/>
      <c r="UAV51" s="173"/>
      <c r="UAW51" s="173"/>
      <c r="UAX51" s="173"/>
      <c r="UAY51" s="173"/>
      <c r="UAZ51" s="173"/>
      <c r="UBA51" s="173"/>
      <c r="UBB51" s="173"/>
      <c r="UBC51" s="173"/>
      <c r="UBD51" s="173"/>
      <c r="UBE51" s="173"/>
      <c r="UBF51" s="173"/>
      <c r="UBG51" s="173"/>
      <c r="UBH51" s="173"/>
      <c r="UBI51" s="173"/>
      <c r="UBJ51" s="173"/>
      <c r="UBK51" s="173"/>
      <c r="UBL51" s="173"/>
      <c r="UBM51" s="173"/>
      <c r="UBN51" s="173"/>
      <c r="UBO51" s="173"/>
      <c r="UBP51" s="173"/>
      <c r="UBQ51" s="173"/>
      <c r="UBR51" s="173"/>
      <c r="UBS51" s="173"/>
      <c r="UBT51" s="173"/>
      <c r="UBU51" s="173"/>
      <c r="UBV51" s="173"/>
      <c r="UBW51" s="173"/>
      <c r="UBX51" s="173"/>
      <c r="UBY51" s="173"/>
      <c r="UBZ51" s="173"/>
      <c r="UCA51" s="173"/>
      <c r="UCB51" s="173"/>
      <c r="UCC51" s="173"/>
      <c r="UCD51" s="173"/>
      <c r="UCE51" s="173"/>
      <c r="UCF51" s="173"/>
      <c r="UCG51" s="173"/>
      <c r="UCH51" s="173"/>
      <c r="UCI51" s="173"/>
      <c r="UCJ51" s="173"/>
      <c r="UCK51" s="173"/>
      <c r="UCL51" s="173"/>
      <c r="UCM51" s="173"/>
      <c r="UCN51" s="173"/>
      <c r="UCO51" s="173"/>
      <c r="UCP51" s="173"/>
      <c r="UCQ51" s="173"/>
      <c r="UCR51" s="173"/>
      <c r="UCS51" s="173"/>
      <c r="UCT51" s="173"/>
      <c r="UCU51" s="173"/>
      <c r="UCV51" s="173"/>
      <c r="UCW51" s="173"/>
      <c r="UCX51" s="173"/>
      <c r="UCY51" s="173"/>
      <c r="UCZ51" s="173"/>
      <c r="UDA51" s="173"/>
      <c r="UDB51" s="173"/>
      <c r="UDC51" s="173"/>
      <c r="UDD51" s="173"/>
      <c r="UDE51" s="173"/>
      <c r="UDF51" s="173"/>
      <c r="UDG51" s="173"/>
      <c r="UDH51" s="173"/>
      <c r="UDI51" s="173"/>
      <c r="UDJ51" s="173"/>
      <c r="UDK51" s="173"/>
      <c r="UDL51" s="173"/>
      <c r="UDM51" s="173"/>
      <c r="UDN51" s="173"/>
      <c r="UDO51" s="173"/>
      <c r="UDP51" s="173"/>
      <c r="UDQ51" s="173"/>
      <c r="UDR51" s="173"/>
      <c r="UDS51" s="173"/>
      <c r="UDT51" s="173"/>
      <c r="UDU51" s="173"/>
      <c r="UDV51" s="173"/>
      <c r="UDW51" s="173"/>
      <c r="UDX51" s="173"/>
      <c r="UDY51" s="173"/>
      <c r="UDZ51" s="173"/>
      <c r="UEA51" s="173"/>
      <c r="UEB51" s="173"/>
      <c r="UEC51" s="173"/>
      <c r="UED51" s="173"/>
      <c r="UEE51" s="173"/>
      <c r="UEF51" s="173"/>
      <c r="UEG51" s="173"/>
      <c r="UEH51" s="173"/>
      <c r="UEI51" s="173"/>
      <c r="UEJ51" s="173"/>
      <c r="UEK51" s="173"/>
      <c r="UEL51" s="173"/>
      <c r="UEM51" s="173"/>
      <c r="UEN51" s="173"/>
      <c r="UEO51" s="173"/>
      <c r="UEP51" s="173"/>
      <c r="UEQ51" s="173"/>
      <c r="UER51" s="173"/>
      <c r="UES51" s="173"/>
      <c r="UET51" s="173"/>
      <c r="UEU51" s="173"/>
      <c r="UEV51" s="173"/>
      <c r="UEW51" s="173"/>
      <c r="UEX51" s="173"/>
      <c r="UEY51" s="173"/>
      <c r="UEZ51" s="173"/>
      <c r="UFA51" s="173"/>
      <c r="UFB51" s="173"/>
      <c r="UFC51" s="173"/>
      <c r="UFD51" s="173"/>
      <c r="UFE51" s="173"/>
      <c r="UFF51" s="173"/>
      <c r="UFG51" s="173"/>
      <c r="UFH51" s="173"/>
      <c r="UFI51" s="173"/>
      <c r="UFJ51" s="173"/>
      <c r="UFK51" s="173"/>
      <c r="UFL51" s="173"/>
      <c r="UFM51" s="173"/>
      <c r="UFN51" s="173"/>
      <c r="UFO51" s="173"/>
      <c r="UFP51" s="173"/>
      <c r="UFQ51" s="173"/>
      <c r="UFR51" s="173"/>
      <c r="UFS51" s="173"/>
      <c r="UFT51" s="173"/>
      <c r="UFU51" s="173"/>
      <c r="UFV51" s="173"/>
      <c r="UFW51" s="173"/>
      <c r="UFX51" s="173"/>
      <c r="UFY51" s="173"/>
      <c r="UFZ51" s="173"/>
      <c r="UGA51" s="173"/>
      <c r="UGB51" s="173"/>
      <c r="UGC51" s="173"/>
      <c r="UGD51" s="173"/>
      <c r="UGE51" s="173"/>
      <c r="UGF51" s="173"/>
      <c r="UGG51" s="173"/>
      <c r="UGH51" s="173"/>
      <c r="UGI51" s="173"/>
      <c r="UGJ51" s="173"/>
      <c r="UGK51" s="173"/>
      <c r="UGL51" s="173"/>
      <c r="UGM51" s="173"/>
      <c r="UGN51" s="173"/>
      <c r="UGO51" s="173"/>
      <c r="UGP51" s="173"/>
      <c r="UGQ51" s="173"/>
      <c r="UGR51" s="173"/>
      <c r="UGS51" s="173"/>
      <c r="UGT51" s="173"/>
      <c r="UGU51" s="173"/>
      <c r="UGV51" s="173"/>
      <c r="UGW51" s="173"/>
      <c r="UGX51" s="173"/>
      <c r="UGY51" s="173"/>
      <c r="UGZ51" s="173"/>
      <c r="UHA51" s="173"/>
      <c r="UHB51" s="173"/>
      <c r="UHC51" s="173"/>
      <c r="UHD51" s="173"/>
      <c r="UHE51" s="173"/>
      <c r="UHF51" s="173"/>
      <c r="UHG51" s="173"/>
      <c r="UHH51" s="173"/>
      <c r="UHI51" s="173"/>
      <c r="UHJ51" s="173"/>
      <c r="UHK51" s="173"/>
      <c r="UHL51" s="173"/>
      <c r="UHM51" s="173"/>
      <c r="UHN51" s="173"/>
      <c r="UHO51" s="173"/>
      <c r="UHP51" s="173"/>
      <c r="UHQ51" s="173"/>
      <c r="UHR51" s="173"/>
      <c r="UHS51" s="173"/>
      <c r="UHT51" s="173"/>
      <c r="UHU51" s="173"/>
      <c r="UHV51" s="173"/>
      <c r="UHW51" s="173"/>
      <c r="UHX51" s="173"/>
      <c r="UHY51" s="173"/>
      <c r="UHZ51" s="173"/>
      <c r="UIA51" s="173"/>
      <c r="UIB51" s="173"/>
      <c r="UIC51" s="173"/>
      <c r="UID51" s="173"/>
      <c r="UIE51" s="173"/>
      <c r="UIF51" s="173"/>
      <c r="UIG51" s="173"/>
      <c r="UIH51" s="173"/>
      <c r="UII51" s="173"/>
      <c r="UIJ51" s="173"/>
      <c r="UIK51" s="173"/>
      <c r="UIL51" s="173"/>
      <c r="UIM51" s="173"/>
      <c r="UIN51" s="173"/>
      <c r="UIO51" s="173"/>
      <c r="UIP51" s="173"/>
      <c r="UIQ51" s="173"/>
      <c r="UIR51" s="173"/>
      <c r="UIS51" s="173"/>
      <c r="UIT51" s="173"/>
      <c r="UIU51" s="173"/>
      <c r="UIV51" s="173"/>
      <c r="UIW51" s="173"/>
      <c r="UIX51" s="173"/>
      <c r="UIY51" s="173"/>
      <c r="UIZ51" s="173"/>
      <c r="UJA51" s="173"/>
      <c r="UJB51" s="173"/>
      <c r="UJC51" s="173"/>
      <c r="UJD51" s="173"/>
      <c r="UJE51" s="173"/>
      <c r="UJF51" s="173"/>
      <c r="UJG51" s="173"/>
      <c r="UJH51" s="173"/>
      <c r="UJI51" s="173"/>
      <c r="UJJ51" s="173"/>
      <c r="UJK51" s="173"/>
      <c r="UJL51" s="173"/>
      <c r="UJM51" s="173"/>
      <c r="UJN51" s="173"/>
      <c r="UJO51" s="173"/>
      <c r="UJP51" s="173"/>
      <c r="UJQ51" s="173"/>
      <c r="UJR51" s="173"/>
      <c r="UJS51" s="173"/>
      <c r="UJT51" s="173"/>
      <c r="UJU51" s="173"/>
      <c r="UJV51" s="173"/>
      <c r="UJW51" s="173"/>
      <c r="UJX51" s="173"/>
      <c r="UJY51" s="173"/>
      <c r="UJZ51" s="173"/>
      <c r="UKA51" s="173"/>
      <c r="UKB51" s="173"/>
      <c r="UKC51" s="173"/>
      <c r="UKD51" s="173"/>
      <c r="UKE51" s="173"/>
      <c r="UKF51" s="173"/>
      <c r="UKG51" s="173"/>
      <c r="UKH51" s="173"/>
      <c r="UKI51" s="173"/>
      <c r="UKJ51" s="173"/>
      <c r="UKK51" s="173"/>
      <c r="UKL51" s="173"/>
      <c r="UKM51" s="173"/>
      <c r="UKN51" s="173"/>
      <c r="UKO51" s="173"/>
      <c r="UKP51" s="173"/>
      <c r="UKQ51" s="173"/>
      <c r="UKR51" s="173"/>
      <c r="UKS51" s="173"/>
      <c r="UKT51" s="173"/>
      <c r="UKU51" s="173"/>
      <c r="UKV51" s="173"/>
      <c r="UKW51" s="173"/>
      <c r="UKX51" s="173"/>
      <c r="UKY51" s="173"/>
      <c r="UKZ51" s="173"/>
      <c r="ULA51" s="173"/>
      <c r="ULB51" s="173"/>
      <c r="ULC51" s="173"/>
      <c r="ULD51" s="173"/>
      <c r="ULE51" s="173"/>
      <c r="ULF51" s="173"/>
      <c r="ULG51" s="173"/>
      <c r="ULH51" s="173"/>
      <c r="ULI51" s="173"/>
      <c r="ULJ51" s="173"/>
      <c r="ULK51" s="173"/>
      <c r="ULL51" s="173"/>
      <c r="ULM51" s="173"/>
      <c r="ULN51" s="173"/>
      <c r="ULO51" s="173"/>
      <c r="ULP51" s="173"/>
      <c r="ULQ51" s="173"/>
      <c r="ULR51" s="173"/>
      <c r="ULS51" s="173"/>
      <c r="ULT51" s="173"/>
      <c r="ULU51" s="173"/>
      <c r="ULV51" s="173"/>
      <c r="ULW51" s="173"/>
      <c r="ULX51" s="173"/>
      <c r="ULY51" s="173"/>
      <c r="ULZ51" s="173"/>
      <c r="UMA51" s="173"/>
      <c r="UMB51" s="173"/>
      <c r="UMC51" s="173"/>
      <c r="UMD51" s="173"/>
      <c r="UME51" s="173"/>
      <c r="UMF51" s="173"/>
      <c r="UMG51" s="173"/>
      <c r="UMH51" s="173"/>
      <c r="UMI51" s="173"/>
      <c r="UMJ51" s="173"/>
      <c r="UMK51" s="173"/>
      <c r="UML51" s="173"/>
      <c r="UMM51" s="173"/>
      <c r="UMN51" s="173"/>
      <c r="UMO51" s="173"/>
      <c r="UMP51" s="173"/>
      <c r="UMQ51" s="173"/>
      <c r="UMR51" s="173"/>
      <c r="UMS51" s="173"/>
      <c r="UMT51" s="173"/>
      <c r="UMU51" s="173"/>
      <c r="UMV51" s="173"/>
      <c r="UMW51" s="173"/>
      <c r="UMX51" s="173"/>
      <c r="UMY51" s="173"/>
      <c r="UMZ51" s="173"/>
      <c r="UNA51" s="173"/>
      <c r="UNB51" s="173"/>
      <c r="UNC51" s="173"/>
      <c r="UND51" s="173"/>
      <c r="UNE51" s="173"/>
      <c r="UNF51" s="173"/>
      <c r="UNG51" s="173"/>
      <c r="UNH51" s="173"/>
      <c r="UNI51" s="173"/>
      <c r="UNJ51" s="173"/>
      <c r="UNK51" s="173"/>
      <c r="UNL51" s="173"/>
      <c r="UNM51" s="173"/>
      <c r="UNN51" s="173"/>
      <c r="UNO51" s="173"/>
      <c r="UNP51" s="173"/>
      <c r="UNQ51" s="173"/>
      <c r="UNR51" s="173"/>
      <c r="UNS51" s="173"/>
      <c r="UNT51" s="173"/>
      <c r="UNU51" s="173"/>
      <c r="UNV51" s="173"/>
      <c r="UNW51" s="173"/>
      <c r="UNX51" s="173"/>
      <c r="UNY51" s="173"/>
      <c r="UNZ51" s="173"/>
      <c r="UOA51" s="173"/>
      <c r="UOB51" s="173"/>
      <c r="UOC51" s="173"/>
      <c r="UOD51" s="173"/>
      <c r="UOE51" s="173"/>
      <c r="UOF51" s="173"/>
      <c r="UOG51" s="173"/>
      <c r="UOH51" s="173"/>
      <c r="UOI51" s="173"/>
      <c r="UOJ51" s="173"/>
      <c r="UOK51" s="173"/>
      <c r="UOL51" s="173"/>
      <c r="UOM51" s="173"/>
      <c r="UON51" s="173"/>
      <c r="UOO51" s="173"/>
      <c r="UOP51" s="173"/>
      <c r="UOQ51" s="173"/>
      <c r="UOR51" s="173"/>
      <c r="UOS51" s="173"/>
      <c r="UOT51" s="173"/>
      <c r="UOU51" s="173"/>
      <c r="UOV51" s="173"/>
      <c r="UOW51" s="173"/>
      <c r="UOX51" s="173"/>
      <c r="UOY51" s="173"/>
      <c r="UOZ51" s="173"/>
      <c r="UPA51" s="173"/>
      <c r="UPB51" s="173"/>
      <c r="UPC51" s="173"/>
      <c r="UPD51" s="173"/>
      <c r="UPE51" s="173"/>
      <c r="UPF51" s="173"/>
      <c r="UPG51" s="173"/>
      <c r="UPH51" s="173"/>
      <c r="UPI51" s="173"/>
      <c r="UPJ51" s="173"/>
      <c r="UPK51" s="173"/>
      <c r="UPL51" s="173"/>
      <c r="UPM51" s="173"/>
      <c r="UPN51" s="173"/>
      <c r="UPO51" s="173"/>
      <c r="UPP51" s="173"/>
      <c r="UPQ51" s="173"/>
      <c r="UPR51" s="173"/>
      <c r="UPS51" s="173"/>
      <c r="UPT51" s="173"/>
      <c r="UPU51" s="173"/>
      <c r="UPV51" s="173"/>
      <c r="UPW51" s="173"/>
      <c r="UPX51" s="173"/>
      <c r="UPY51" s="173"/>
      <c r="UPZ51" s="173"/>
      <c r="UQA51" s="173"/>
      <c r="UQB51" s="173"/>
      <c r="UQC51" s="173"/>
      <c r="UQD51" s="173"/>
      <c r="UQE51" s="173"/>
      <c r="UQF51" s="173"/>
      <c r="UQG51" s="173"/>
      <c r="UQH51" s="173"/>
      <c r="UQI51" s="173"/>
      <c r="UQJ51" s="173"/>
      <c r="UQK51" s="173"/>
      <c r="UQL51" s="173"/>
      <c r="UQM51" s="173"/>
      <c r="UQN51" s="173"/>
      <c r="UQO51" s="173"/>
      <c r="UQP51" s="173"/>
      <c r="UQQ51" s="173"/>
      <c r="UQR51" s="173"/>
      <c r="UQS51" s="173"/>
      <c r="UQT51" s="173"/>
      <c r="UQU51" s="173"/>
      <c r="UQV51" s="173"/>
      <c r="UQW51" s="173"/>
      <c r="UQX51" s="173"/>
      <c r="UQY51" s="173"/>
      <c r="UQZ51" s="173"/>
      <c r="URA51" s="173"/>
      <c r="URB51" s="173"/>
      <c r="URC51" s="173"/>
      <c r="URD51" s="173"/>
      <c r="URE51" s="173"/>
      <c r="URF51" s="173"/>
      <c r="URG51" s="173"/>
      <c r="URH51" s="173"/>
      <c r="URI51" s="173"/>
      <c r="URJ51" s="173"/>
      <c r="URK51" s="173"/>
      <c r="URL51" s="173"/>
      <c r="URM51" s="173"/>
      <c r="URN51" s="173"/>
      <c r="URO51" s="173"/>
      <c r="URP51" s="173"/>
      <c r="URQ51" s="173"/>
      <c r="URR51" s="173"/>
      <c r="URS51" s="173"/>
      <c r="URT51" s="173"/>
      <c r="URU51" s="173"/>
      <c r="URV51" s="173"/>
      <c r="URW51" s="173"/>
      <c r="URX51" s="173"/>
      <c r="URY51" s="173"/>
      <c r="URZ51" s="173"/>
      <c r="USA51" s="173"/>
      <c r="USB51" s="173"/>
      <c r="USC51" s="173"/>
      <c r="USD51" s="173"/>
      <c r="USE51" s="173"/>
      <c r="USF51" s="173"/>
      <c r="USG51" s="173"/>
      <c r="USH51" s="173"/>
      <c r="USI51" s="173"/>
      <c r="USJ51" s="173"/>
      <c r="USK51" s="173"/>
      <c r="USL51" s="173"/>
      <c r="USM51" s="173"/>
      <c r="USN51" s="173"/>
      <c r="USO51" s="173"/>
      <c r="USP51" s="173"/>
      <c r="USQ51" s="173"/>
      <c r="USR51" s="173"/>
      <c r="USS51" s="173"/>
      <c r="UST51" s="173"/>
      <c r="USU51" s="173"/>
      <c r="USV51" s="173"/>
      <c r="USW51" s="173"/>
      <c r="USX51" s="173"/>
      <c r="USY51" s="173"/>
      <c r="USZ51" s="173"/>
      <c r="UTA51" s="173"/>
      <c r="UTB51" s="173"/>
      <c r="UTC51" s="173"/>
      <c r="UTD51" s="173"/>
      <c r="UTE51" s="173"/>
      <c r="UTF51" s="173"/>
      <c r="UTG51" s="173"/>
      <c r="UTH51" s="173"/>
      <c r="UTI51" s="173"/>
      <c r="UTJ51" s="173"/>
      <c r="UTK51" s="173"/>
      <c r="UTL51" s="173"/>
      <c r="UTM51" s="173"/>
      <c r="UTN51" s="173"/>
      <c r="UTO51" s="173"/>
      <c r="UTP51" s="173"/>
      <c r="UTQ51" s="173"/>
      <c r="UTR51" s="173"/>
      <c r="UTS51" s="173"/>
      <c r="UTT51" s="173"/>
      <c r="UTU51" s="173"/>
      <c r="UTV51" s="173"/>
      <c r="UTW51" s="173"/>
      <c r="UTX51" s="173"/>
      <c r="UTY51" s="173"/>
      <c r="UTZ51" s="173"/>
      <c r="UUA51" s="173"/>
      <c r="UUB51" s="173"/>
      <c r="UUC51" s="173"/>
      <c r="UUD51" s="173"/>
      <c r="UUE51" s="173"/>
      <c r="UUF51" s="173"/>
      <c r="UUG51" s="173"/>
      <c r="UUH51" s="173"/>
      <c r="UUI51" s="173"/>
      <c r="UUJ51" s="173"/>
      <c r="UUK51" s="173"/>
      <c r="UUL51" s="173"/>
      <c r="UUM51" s="173"/>
      <c r="UUN51" s="173"/>
      <c r="UUO51" s="173"/>
      <c r="UUP51" s="173"/>
      <c r="UUQ51" s="173"/>
      <c r="UUR51" s="173"/>
      <c r="UUS51" s="173"/>
      <c r="UUT51" s="173"/>
      <c r="UUU51" s="173"/>
      <c r="UUV51" s="173"/>
      <c r="UUW51" s="173"/>
      <c r="UUX51" s="173"/>
      <c r="UUY51" s="173"/>
      <c r="UUZ51" s="173"/>
      <c r="UVA51" s="173"/>
      <c r="UVB51" s="173"/>
      <c r="UVC51" s="173"/>
      <c r="UVD51" s="173"/>
      <c r="UVE51" s="173"/>
      <c r="UVF51" s="173"/>
      <c r="UVG51" s="173"/>
      <c r="UVH51" s="173"/>
      <c r="UVI51" s="173"/>
      <c r="UVJ51" s="173"/>
      <c r="UVK51" s="173"/>
      <c r="UVL51" s="173"/>
      <c r="UVM51" s="173"/>
      <c r="UVN51" s="173"/>
      <c r="UVO51" s="173"/>
      <c r="UVP51" s="173"/>
      <c r="UVQ51" s="173"/>
      <c r="UVR51" s="173"/>
      <c r="UVS51" s="173"/>
      <c r="UVT51" s="173"/>
      <c r="UVU51" s="173"/>
      <c r="UVV51" s="173"/>
      <c r="UVW51" s="173"/>
      <c r="UVX51" s="173"/>
      <c r="UVY51" s="173"/>
      <c r="UVZ51" s="173"/>
      <c r="UWA51" s="173"/>
      <c r="UWB51" s="173"/>
      <c r="UWC51" s="173"/>
      <c r="UWD51" s="173"/>
      <c r="UWE51" s="173"/>
      <c r="UWF51" s="173"/>
      <c r="UWG51" s="173"/>
      <c r="UWH51" s="173"/>
      <c r="UWI51" s="173"/>
      <c r="UWJ51" s="173"/>
      <c r="UWK51" s="173"/>
      <c r="UWL51" s="173"/>
      <c r="UWM51" s="173"/>
      <c r="UWN51" s="173"/>
      <c r="UWO51" s="173"/>
      <c r="UWP51" s="173"/>
      <c r="UWQ51" s="173"/>
      <c r="UWR51" s="173"/>
      <c r="UWS51" s="173"/>
      <c r="UWT51" s="173"/>
      <c r="UWU51" s="173"/>
      <c r="UWV51" s="173"/>
      <c r="UWW51" s="173"/>
      <c r="UWX51" s="173"/>
      <c r="UWY51" s="173"/>
      <c r="UWZ51" s="173"/>
      <c r="UXA51" s="173"/>
      <c r="UXB51" s="173"/>
      <c r="UXC51" s="173"/>
      <c r="UXD51" s="173"/>
      <c r="UXE51" s="173"/>
      <c r="UXF51" s="173"/>
      <c r="UXG51" s="173"/>
      <c r="UXH51" s="173"/>
      <c r="UXI51" s="173"/>
      <c r="UXJ51" s="173"/>
      <c r="UXK51" s="173"/>
      <c r="UXL51" s="173"/>
      <c r="UXM51" s="173"/>
      <c r="UXN51" s="173"/>
      <c r="UXO51" s="173"/>
      <c r="UXP51" s="173"/>
      <c r="UXQ51" s="173"/>
      <c r="UXR51" s="173"/>
      <c r="UXS51" s="173"/>
      <c r="UXT51" s="173"/>
      <c r="UXU51" s="173"/>
      <c r="UXV51" s="173"/>
      <c r="UXW51" s="173"/>
      <c r="UXX51" s="173"/>
      <c r="UXY51" s="173"/>
      <c r="UXZ51" s="173"/>
      <c r="UYA51" s="173"/>
      <c r="UYB51" s="173"/>
      <c r="UYC51" s="173"/>
      <c r="UYD51" s="173"/>
      <c r="UYE51" s="173"/>
      <c r="UYF51" s="173"/>
      <c r="UYG51" s="173"/>
      <c r="UYH51" s="173"/>
      <c r="UYI51" s="173"/>
      <c r="UYJ51" s="173"/>
      <c r="UYK51" s="173"/>
      <c r="UYL51" s="173"/>
      <c r="UYM51" s="173"/>
      <c r="UYN51" s="173"/>
      <c r="UYO51" s="173"/>
      <c r="UYP51" s="173"/>
      <c r="UYQ51" s="173"/>
      <c r="UYR51" s="173"/>
      <c r="UYS51" s="173"/>
      <c r="UYT51" s="173"/>
      <c r="UYU51" s="173"/>
      <c r="UYV51" s="173"/>
      <c r="UYW51" s="173"/>
      <c r="UYX51" s="173"/>
      <c r="UYY51" s="173"/>
      <c r="UYZ51" s="173"/>
      <c r="UZA51" s="173"/>
      <c r="UZB51" s="173"/>
      <c r="UZC51" s="173"/>
      <c r="UZD51" s="173"/>
      <c r="UZE51" s="173"/>
      <c r="UZF51" s="173"/>
      <c r="UZG51" s="173"/>
      <c r="UZH51" s="173"/>
      <c r="UZI51" s="173"/>
      <c r="UZJ51" s="173"/>
      <c r="UZK51" s="173"/>
      <c r="UZL51" s="173"/>
      <c r="UZM51" s="173"/>
      <c r="UZN51" s="173"/>
      <c r="UZO51" s="173"/>
      <c r="UZP51" s="173"/>
      <c r="UZQ51" s="173"/>
      <c r="UZR51" s="173"/>
      <c r="UZS51" s="173"/>
      <c r="UZT51" s="173"/>
      <c r="UZU51" s="173"/>
      <c r="UZV51" s="173"/>
      <c r="UZW51" s="173"/>
      <c r="UZX51" s="173"/>
      <c r="UZY51" s="173"/>
      <c r="UZZ51" s="173"/>
      <c r="VAA51" s="173"/>
      <c r="VAB51" s="173"/>
      <c r="VAC51" s="173"/>
      <c r="VAD51" s="173"/>
      <c r="VAE51" s="173"/>
      <c r="VAF51" s="173"/>
      <c r="VAG51" s="173"/>
      <c r="VAH51" s="173"/>
      <c r="VAI51" s="173"/>
      <c r="VAJ51" s="173"/>
      <c r="VAK51" s="173"/>
      <c r="VAL51" s="173"/>
      <c r="VAM51" s="173"/>
      <c r="VAN51" s="173"/>
      <c r="VAO51" s="173"/>
      <c r="VAP51" s="173"/>
      <c r="VAQ51" s="173"/>
      <c r="VAR51" s="173"/>
      <c r="VAS51" s="173"/>
      <c r="VAT51" s="173"/>
      <c r="VAU51" s="173"/>
      <c r="VAV51" s="173"/>
      <c r="VAW51" s="173"/>
      <c r="VAX51" s="173"/>
      <c r="VAY51" s="173"/>
      <c r="VAZ51" s="173"/>
      <c r="VBA51" s="173"/>
      <c r="VBB51" s="173"/>
      <c r="VBC51" s="173"/>
      <c r="VBD51" s="173"/>
      <c r="VBE51" s="173"/>
      <c r="VBF51" s="173"/>
      <c r="VBG51" s="173"/>
      <c r="VBH51" s="173"/>
      <c r="VBI51" s="173"/>
      <c r="VBJ51" s="173"/>
      <c r="VBK51" s="173"/>
      <c r="VBL51" s="173"/>
      <c r="VBM51" s="173"/>
      <c r="VBN51" s="173"/>
      <c r="VBO51" s="173"/>
      <c r="VBP51" s="173"/>
      <c r="VBQ51" s="173"/>
      <c r="VBR51" s="173"/>
      <c r="VBS51" s="173"/>
      <c r="VBT51" s="173"/>
      <c r="VBU51" s="173"/>
      <c r="VBV51" s="173"/>
      <c r="VBW51" s="173"/>
      <c r="VBX51" s="173"/>
      <c r="VBY51" s="173"/>
      <c r="VBZ51" s="173"/>
      <c r="VCA51" s="173"/>
      <c r="VCB51" s="173"/>
      <c r="VCC51" s="173"/>
      <c r="VCD51" s="173"/>
      <c r="VCE51" s="173"/>
      <c r="VCF51" s="173"/>
      <c r="VCG51" s="173"/>
      <c r="VCH51" s="173"/>
      <c r="VCI51" s="173"/>
      <c r="VCJ51" s="173"/>
      <c r="VCK51" s="173"/>
      <c r="VCL51" s="173"/>
      <c r="VCM51" s="173"/>
      <c r="VCN51" s="173"/>
      <c r="VCO51" s="173"/>
      <c r="VCP51" s="173"/>
      <c r="VCQ51" s="173"/>
      <c r="VCR51" s="173"/>
      <c r="VCS51" s="173"/>
      <c r="VCT51" s="173"/>
      <c r="VCU51" s="173"/>
      <c r="VCV51" s="173"/>
      <c r="VCW51" s="173"/>
      <c r="VCX51" s="173"/>
      <c r="VCY51" s="173"/>
      <c r="VCZ51" s="173"/>
      <c r="VDA51" s="173"/>
      <c r="VDB51" s="173"/>
      <c r="VDC51" s="173"/>
      <c r="VDD51" s="173"/>
      <c r="VDE51" s="173"/>
      <c r="VDF51" s="173"/>
      <c r="VDG51" s="173"/>
      <c r="VDH51" s="173"/>
      <c r="VDI51" s="173"/>
      <c r="VDJ51" s="173"/>
      <c r="VDK51" s="173"/>
      <c r="VDL51" s="173"/>
      <c r="VDM51" s="173"/>
      <c r="VDN51" s="173"/>
      <c r="VDO51" s="173"/>
      <c r="VDP51" s="173"/>
      <c r="VDQ51" s="173"/>
      <c r="VDR51" s="173"/>
      <c r="VDS51" s="173"/>
      <c r="VDT51" s="173"/>
      <c r="VDU51" s="173"/>
      <c r="VDV51" s="173"/>
      <c r="VDW51" s="173"/>
      <c r="VDX51" s="173"/>
      <c r="VDY51" s="173"/>
      <c r="VDZ51" s="173"/>
      <c r="VEA51" s="173"/>
      <c r="VEB51" s="173"/>
      <c r="VEC51" s="173"/>
      <c r="VED51" s="173"/>
      <c r="VEE51" s="173"/>
      <c r="VEF51" s="173"/>
      <c r="VEG51" s="173"/>
      <c r="VEH51" s="173"/>
      <c r="VEI51" s="173"/>
      <c r="VEJ51" s="173"/>
      <c r="VEK51" s="173"/>
      <c r="VEL51" s="173"/>
      <c r="VEM51" s="173"/>
      <c r="VEN51" s="173"/>
      <c r="VEO51" s="173"/>
      <c r="VEP51" s="173"/>
      <c r="VEQ51" s="173"/>
      <c r="VER51" s="173"/>
      <c r="VES51" s="173"/>
      <c r="VET51" s="173"/>
      <c r="VEU51" s="173"/>
      <c r="VEV51" s="173"/>
      <c r="VEW51" s="173"/>
      <c r="VEX51" s="173"/>
      <c r="VEY51" s="173"/>
      <c r="VEZ51" s="173"/>
      <c r="VFA51" s="173"/>
      <c r="VFB51" s="173"/>
      <c r="VFC51" s="173"/>
      <c r="VFD51" s="173"/>
      <c r="VFE51" s="173"/>
      <c r="VFF51" s="173"/>
      <c r="VFG51" s="173"/>
      <c r="VFH51" s="173"/>
      <c r="VFI51" s="173"/>
      <c r="VFJ51" s="173"/>
      <c r="VFK51" s="173"/>
      <c r="VFL51" s="173"/>
      <c r="VFM51" s="173"/>
      <c r="VFN51" s="173"/>
      <c r="VFO51" s="173"/>
      <c r="VFP51" s="173"/>
      <c r="VFQ51" s="173"/>
      <c r="VFR51" s="173"/>
      <c r="VFS51" s="173"/>
      <c r="VFT51" s="173"/>
      <c r="VFU51" s="173"/>
      <c r="VFV51" s="173"/>
      <c r="VFW51" s="173"/>
      <c r="VFX51" s="173"/>
      <c r="VFY51" s="173"/>
      <c r="VFZ51" s="173"/>
      <c r="VGA51" s="173"/>
      <c r="VGB51" s="173"/>
      <c r="VGC51" s="173"/>
      <c r="VGD51" s="173"/>
      <c r="VGE51" s="173"/>
      <c r="VGF51" s="173"/>
      <c r="VGG51" s="173"/>
      <c r="VGH51" s="173"/>
      <c r="VGI51" s="173"/>
      <c r="VGJ51" s="173"/>
      <c r="VGK51" s="173"/>
      <c r="VGL51" s="173"/>
      <c r="VGM51" s="173"/>
      <c r="VGN51" s="173"/>
      <c r="VGO51" s="173"/>
      <c r="VGP51" s="173"/>
      <c r="VGQ51" s="173"/>
      <c r="VGR51" s="173"/>
      <c r="VGS51" s="173"/>
      <c r="VGT51" s="173"/>
      <c r="VGU51" s="173"/>
      <c r="VGV51" s="173"/>
      <c r="VGW51" s="173"/>
      <c r="VGX51" s="173"/>
      <c r="VGY51" s="173"/>
      <c r="VGZ51" s="173"/>
      <c r="VHA51" s="173"/>
      <c r="VHB51" s="173"/>
      <c r="VHC51" s="173"/>
      <c r="VHD51" s="173"/>
      <c r="VHE51" s="173"/>
      <c r="VHF51" s="173"/>
      <c r="VHG51" s="173"/>
      <c r="VHH51" s="173"/>
      <c r="VHI51" s="173"/>
      <c r="VHJ51" s="173"/>
      <c r="VHK51" s="173"/>
      <c r="VHL51" s="173"/>
      <c r="VHM51" s="173"/>
      <c r="VHN51" s="173"/>
      <c r="VHO51" s="173"/>
      <c r="VHP51" s="173"/>
      <c r="VHQ51" s="173"/>
      <c r="VHR51" s="173"/>
      <c r="VHS51" s="173"/>
      <c r="VHT51" s="173"/>
      <c r="VHU51" s="173"/>
      <c r="VHV51" s="173"/>
      <c r="VHW51" s="173"/>
      <c r="VHX51" s="173"/>
      <c r="VHY51" s="173"/>
      <c r="VHZ51" s="173"/>
      <c r="VIA51" s="173"/>
      <c r="VIB51" s="173"/>
      <c r="VIC51" s="173"/>
      <c r="VID51" s="173"/>
      <c r="VIE51" s="173"/>
      <c r="VIF51" s="173"/>
      <c r="VIG51" s="173"/>
      <c r="VIH51" s="173"/>
      <c r="VII51" s="173"/>
      <c r="VIJ51" s="173"/>
      <c r="VIK51" s="173"/>
      <c r="VIL51" s="173"/>
      <c r="VIM51" s="173"/>
      <c r="VIN51" s="173"/>
      <c r="VIO51" s="173"/>
      <c r="VIP51" s="173"/>
      <c r="VIQ51" s="173"/>
      <c r="VIR51" s="173"/>
      <c r="VIS51" s="173"/>
      <c r="VIT51" s="173"/>
      <c r="VIU51" s="173"/>
      <c r="VIV51" s="173"/>
      <c r="VIW51" s="173"/>
      <c r="VIX51" s="173"/>
      <c r="VIY51" s="173"/>
      <c r="VIZ51" s="173"/>
      <c r="VJA51" s="173"/>
      <c r="VJB51" s="173"/>
      <c r="VJC51" s="173"/>
      <c r="VJD51" s="173"/>
      <c r="VJE51" s="173"/>
      <c r="VJF51" s="173"/>
      <c r="VJG51" s="173"/>
      <c r="VJH51" s="173"/>
      <c r="VJI51" s="173"/>
      <c r="VJJ51" s="173"/>
      <c r="VJK51" s="173"/>
      <c r="VJL51" s="173"/>
      <c r="VJM51" s="173"/>
      <c r="VJN51" s="173"/>
      <c r="VJO51" s="173"/>
      <c r="VJP51" s="173"/>
      <c r="VJQ51" s="173"/>
      <c r="VJR51" s="173"/>
      <c r="VJS51" s="173"/>
      <c r="VJT51" s="173"/>
      <c r="VJU51" s="173"/>
      <c r="VJV51" s="173"/>
      <c r="VJW51" s="173"/>
      <c r="VJX51" s="173"/>
      <c r="VJY51" s="173"/>
      <c r="VJZ51" s="173"/>
      <c r="VKA51" s="173"/>
      <c r="VKB51" s="173"/>
      <c r="VKC51" s="173"/>
      <c r="VKD51" s="173"/>
      <c r="VKE51" s="173"/>
      <c r="VKF51" s="173"/>
      <c r="VKG51" s="173"/>
      <c r="VKH51" s="173"/>
      <c r="VKI51" s="173"/>
      <c r="VKJ51" s="173"/>
      <c r="VKK51" s="173"/>
      <c r="VKL51" s="173"/>
      <c r="VKM51" s="173"/>
      <c r="VKN51" s="173"/>
      <c r="VKO51" s="173"/>
      <c r="VKP51" s="173"/>
      <c r="VKQ51" s="173"/>
      <c r="VKR51" s="173"/>
      <c r="VKS51" s="173"/>
      <c r="VKT51" s="173"/>
      <c r="VKU51" s="173"/>
      <c r="VKV51" s="173"/>
      <c r="VKW51" s="173"/>
      <c r="VKX51" s="173"/>
      <c r="VKY51" s="173"/>
      <c r="VKZ51" s="173"/>
      <c r="VLA51" s="173"/>
      <c r="VLB51" s="173"/>
      <c r="VLC51" s="173"/>
      <c r="VLD51" s="173"/>
      <c r="VLE51" s="173"/>
      <c r="VLF51" s="173"/>
      <c r="VLG51" s="173"/>
      <c r="VLH51" s="173"/>
      <c r="VLI51" s="173"/>
      <c r="VLJ51" s="173"/>
      <c r="VLK51" s="173"/>
      <c r="VLL51" s="173"/>
      <c r="VLM51" s="173"/>
      <c r="VLN51" s="173"/>
      <c r="VLO51" s="173"/>
      <c r="VLP51" s="173"/>
      <c r="VLQ51" s="173"/>
      <c r="VLR51" s="173"/>
      <c r="VLS51" s="173"/>
      <c r="VLT51" s="173"/>
      <c r="VLU51" s="173"/>
      <c r="VLV51" s="173"/>
      <c r="VLW51" s="173"/>
      <c r="VLX51" s="173"/>
      <c r="VLY51" s="173"/>
      <c r="VLZ51" s="173"/>
      <c r="VMA51" s="173"/>
      <c r="VMB51" s="173"/>
      <c r="VMC51" s="173"/>
      <c r="VMD51" s="173"/>
      <c r="VME51" s="173"/>
      <c r="VMF51" s="173"/>
      <c r="VMG51" s="173"/>
      <c r="VMH51" s="173"/>
      <c r="VMI51" s="173"/>
      <c r="VMJ51" s="173"/>
      <c r="VMK51" s="173"/>
      <c r="VML51" s="173"/>
      <c r="VMM51" s="173"/>
      <c r="VMN51" s="173"/>
      <c r="VMO51" s="173"/>
      <c r="VMP51" s="173"/>
      <c r="VMQ51" s="173"/>
      <c r="VMR51" s="173"/>
      <c r="VMS51" s="173"/>
      <c r="VMT51" s="173"/>
      <c r="VMU51" s="173"/>
      <c r="VMV51" s="173"/>
      <c r="VMW51" s="173"/>
      <c r="VMX51" s="173"/>
      <c r="VMY51" s="173"/>
      <c r="VMZ51" s="173"/>
      <c r="VNA51" s="173"/>
      <c r="VNB51" s="173"/>
      <c r="VNC51" s="173"/>
      <c r="VND51" s="173"/>
      <c r="VNE51" s="173"/>
      <c r="VNF51" s="173"/>
      <c r="VNG51" s="173"/>
      <c r="VNH51" s="173"/>
      <c r="VNI51" s="173"/>
      <c r="VNJ51" s="173"/>
      <c r="VNK51" s="173"/>
      <c r="VNL51" s="173"/>
      <c r="VNM51" s="173"/>
      <c r="VNN51" s="173"/>
      <c r="VNO51" s="173"/>
      <c r="VNP51" s="173"/>
      <c r="VNQ51" s="173"/>
      <c r="VNR51" s="173"/>
      <c r="VNS51" s="173"/>
      <c r="VNT51" s="173"/>
      <c r="VNU51" s="173"/>
      <c r="VNV51" s="173"/>
      <c r="VNW51" s="173"/>
      <c r="VNX51" s="173"/>
      <c r="VNY51" s="173"/>
      <c r="VNZ51" s="173"/>
      <c r="VOA51" s="173"/>
      <c r="VOB51" s="173"/>
      <c r="VOC51" s="173"/>
      <c r="VOD51" s="173"/>
      <c r="VOE51" s="173"/>
      <c r="VOF51" s="173"/>
      <c r="VOG51" s="173"/>
      <c r="VOH51" s="173"/>
      <c r="VOI51" s="173"/>
      <c r="VOJ51" s="173"/>
      <c r="VOK51" s="173"/>
      <c r="VOL51" s="173"/>
      <c r="VOM51" s="173"/>
      <c r="VON51" s="173"/>
      <c r="VOO51" s="173"/>
      <c r="VOP51" s="173"/>
      <c r="VOQ51" s="173"/>
      <c r="VOR51" s="173"/>
      <c r="VOS51" s="173"/>
      <c r="VOT51" s="173"/>
      <c r="VOU51" s="173"/>
      <c r="VOV51" s="173"/>
      <c r="VOW51" s="173"/>
      <c r="VOX51" s="173"/>
      <c r="VOY51" s="173"/>
      <c r="VOZ51" s="173"/>
      <c r="VPA51" s="173"/>
      <c r="VPB51" s="173"/>
      <c r="VPC51" s="173"/>
      <c r="VPD51" s="173"/>
      <c r="VPE51" s="173"/>
      <c r="VPF51" s="173"/>
      <c r="VPG51" s="173"/>
      <c r="VPH51" s="173"/>
      <c r="VPI51" s="173"/>
      <c r="VPJ51" s="173"/>
      <c r="VPK51" s="173"/>
      <c r="VPL51" s="173"/>
      <c r="VPM51" s="173"/>
      <c r="VPN51" s="173"/>
      <c r="VPO51" s="173"/>
      <c r="VPP51" s="173"/>
      <c r="VPQ51" s="173"/>
      <c r="VPR51" s="173"/>
      <c r="VPS51" s="173"/>
      <c r="VPT51" s="173"/>
      <c r="VPU51" s="173"/>
      <c r="VPV51" s="173"/>
      <c r="VPW51" s="173"/>
      <c r="VPX51" s="173"/>
      <c r="VPY51" s="173"/>
      <c r="VPZ51" s="173"/>
      <c r="VQA51" s="173"/>
      <c r="VQB51" s="173"/>
      <c r="VQC51" s="173"/>
      <c r="VQD51" s="173"/>
      <c r="VQE51" s="173"/>
      <c r="VQF51" s="173"/>
      <c r="VQG51" s="173"/>
      <c r="VQH51" s="173"/>
      <c r="VQI51" s="173"/>
      <c r="VQJ51" s="173"/>
      <c r="VQK51" s="173"/>
      <c r="VQL51" s="173"/>
      <c r="VQM51" s="173"/>
      <c r="VQN51" s="173"/>
      <c r="VQO51" s="173"/>
      <c r="VQP51" s="173"/>
      <c r="VQQ51" s="173"/>
      <c r="VQR51" s="173"/>
      <c r="VQS51" s="173"/>
      <c r="VQT51" s="173"/>
      <c r="VQU51" s="173"/>
      <c r="VQV51" s="173"/>
      <c r="VQW51" s="173"/>
      <c r="VQX51" s="173"/>
      <c r="VQY51" s="173"/>
      <c r="VQZ51" s="173"/>
      <c r="VRA51" s="173"/>
      <c r="VRB51" s="173"/>
      <c r="VRC51" s="173"/>
      <c r="VRD51" s="173"/>
      <c r="VRE51" s="173"/>
      <c r="VRF51" s="173"/>
      <c r="VRG51" s="173"/>
      <c r="VRH51" s="173"/>
      <c r="VRI51" s="173"/>
      <c r="VRJ51" s="173"/>
      <c r="VRK51" s="173"/>
      <c r="VRL51" s="173"/>
      <c r="VRM51" s="173"/>
      <c r="VRN51" s="173"/>
      <c r="VRO51" s="173"/>
      <c r="VRP51" s="173"/>
      <c r="VRQ51" s="173"/>
      <c r="VRR51" s="173"/>
      <c r="VRS51" s="173"/>
      <c r="VRT51" s="173"/>
      <c r="VRU51" s="173"/>
      <c r="VRV51" s="173"/>
      <c r="VRW51" s="173"/>
      <c r="VRX51" s="173"/>
      <c r="VRY51" s="173"/>
      <c r="VRZ51" s="173"/>
      <c r="VSA51" s="173"/>
      <c r="VSB51" s="173"/>
      <c r="VSC51" s="173"/>
      <c r="VSD51" s="173"/>
      <c r="VSE51" s="173"/>
      <c r="VSF51" s="173"/>
      <c r="VSG51" s="173"/>
      <c r="VSH51" s="173"/>
      <c r="VSI51" s="173"/>
      <c r="VSJ51" s="173"/>
      <c r="VSK51" s="173"/>
      <c r="VSL51" s="173"/>
      <c r="VSM51" s="173"/>
      <c r="VSN51" s="173"/>
      <c r="VSO51" s="173"/>
      <c r="VSP51" s="173"/>
      <c r="VSQ51" s="173"/>
      <c r="VSR51" s="173"/>
      <c r="VSS51" s="173"/>
      <c r="VST51" s="173"/>
      <c r="VSU51" s="173"/>
      <c r="VSV51" s="173"/>
      <c r="VSW51" s="173"/>
      <c r="VSX51" s="173"/>
      <c r="VSY51" s="173"/>
      <c r="VSZ51" s="173"/>
      <c r="VTA51" s="173"/>
      <c r="VTB51" s="173"/>
      <c r="VTC51" s="173"/>
      <c r="VTD51" s="173"/>
      <c r="VTE51" s="173"/>
      <c r="VTF51" s="173"/>
      <c r="VTG51" s="173"/>
      <c r="VTH51" s="173"/>
      <c r="VTI51" s="173"/>
      <c r="VTJ51" s="173"/>
      <c r="VTK51" s="173"/>
      <c r="VTL51" s="173"/>
      <c r="VTM51" s="173"/>
      <c r="VTN51" s="173"/>
      <c r="VTO51" s="173"/>
      <c r="VTP51" s="173"/>
      <c r="VTQ51" s="173"/>
      <c r="VTR51" s="173"/>
      <c r="VTS51" s="173"/>
      <c r="VTT51" s="173"/>
      <c r="VTU51" s="173"/>
      <c r="VTV51" s="173"/>
      <c r="VTW51" s="173"/>
      <c r="VTX51" s="173"/>
      <c r="VTY51" s="173"/>
      <c r="VTZ51" s="173"/>
      <c r="VUA51" s="173"/>
      <c r="VUB51" s="173"/>
      <c r="VUC51" s="173"/>
      <c r="VUD51" s="173"/>
      <c r="VUE51" s="173"/>
      <c r="VUF51" s="173"/>
      <c r="VUG51" s="173"/>
      <c r="VUH51" s="173"/>
      <c r="VUI51" s="173"/>
      <c r="VUJ51" s="173"/>
      <c r="VUK51" s="173"/>
      <c r="VUL51" s="173"/>
      <c r="VUM51" s="173"/>
      <c r="VUN51" s="173"/>
      <c r="VUO51" s="173"/>
      <c r="VUP51" s="173"/>
      <c r="VUQ51" s="173"/>
      <c r="VUR51" s="173"/>
      <c r="VUS51" s="173"/>
      <c r="VUT51" s="173"/>
      <c r="VUU51" s="173"/>
      <c r="VUV51" s="173"/>
      <c r="VUW51" s="173"/>
      <c r="VUX51" s="173"/>
      <c r="VUY51" s="173"/>
      <c r="VUZ51" s="173"/>
      <c r="VVA51" s="173"/>
      <c r="VVB51" s="173"/>
      <c r="VVC51" s="173"/>
      <c r="VVD51" s="173"/>
      <c r="VVE51" s="173"/>
      <c r="VVF51" s="173"/>
      <c r="VVG51" s="173"/>
      <c r="VVH51" s="173"/>
      <c r="VVI51" s="173"/>
      <c r="VVJ51" s="173"/>
      <c r="VVK51" s="173"/>
      <c r="VVL51" s="173"/>
      <c r="VVM51" s="173"/>
      <c r="VVN51" s="173"/>
      <c r="VVO51" s="173"/>
      <c r="VVP51" s="173"/>
      <c r="VVQ51" s="173"/>
      <c r="VVR51" s="173"/>
      <c r="VVS51" s="173"/>
      <c r="VVT51" s="173"/>
      <c r="VVU51" s="173"/>
      <c r="VVV51" s="173"/>
      <c r="VVW51" s="173"/>
      <c r="VVX51" s="173"/>
      <c r="VVY51" s="173"/>
      <c r="VVZ51" s="173"/>
      <c r="VWA51" s="173"/>
      <c r="VWB51" s="173"/>
      <c r="VWC51" s="173"/>
      <c r="VWD51" s="173"/>
      <c r="VWE51" s="173"/>
      <c r="VWF51" s="173"/>
      <c r="VWG51" s="173"/>
      <c r="VWH51" s="173"/>
      <c r="VWI51" s="173"/>
      <c r="VWJ51" s="173"/>
      <c r="VWK51" s="173"/>
      <c r="VWL51" s="173"/>
      <c r="VWM51" s="173"/>
      <c r="VWN51" s="173"/>
      <c r="VWO51" s="173"/>
      <c r="VWP51" s="173"/>
      <c r="VWQ51" s="173"/>
      <c r="VWR51" s="173"/>
      <c r="VWS51" s="173"/>
      <c r="VWT51" s="173"/>
      <c r="VWU51" s="173"/>
      <c r="VWV51" s="173"/>
      <c r="VWW51" s="173"/>
      <c r="VWX51" s="173"/>
      <c r="VWY51" s="173"/>
      <c r="VWZ51" s="173"/>
      <c r="VXA51" s="173"/>
      <c r="VXB51" s="173"/>
      <c r="VXC51" s="173"/>
      <c r="VXD51" s="173"/>
      <c r="VXE51" s="173"/>
      <c r="VXF51" s="173"/>
      <c r="VXG51" s="173"/>
      <c r="VXH51" s="173"/>
      <c r="VXI51" s="173"/>
      <c r="VXJ51" s="173"/>
      <c r="VXK51" s="173"/>
      <c r="VXL51" s="173"/>
      <c r="VXM51" s="173"/>
      <c r="VXN51" s="173"/>
      <c r="VXO51" s="173"/>
      <c r="VXP51" s="173"/>
      <c r="VXQ51" s="173"/>
      <c r="VXR51" s="173"/>
      <c r="VXS51" s="173"/>
      <c r="VXT51" s="173"/>
      <c r="VXU51" s="173"/>
      <c r="VXV51" s="173"/>
      <c r="VXW51" s="173"/>
      <c r="VXX51" s="173"/>
      <c r="VXY51" s="173"/>
      <c r="VXZ51" s="173"/>
      <c r="VYA51" s="173"/>
      <c r="VYB51" s="173"/>
      <c r="VYC51" s="173"/>
      <c r="VYD51" s="173"/>
      <c r="VYE51" s="173"/>
      <c r="VYF51" s="173"/>
      <c r="VYG51" s="173"/>
      <c r="VYH51" s="173"/>
      <c r="VYI51" s="173"/>
      <c r="VYJ51" s="173"/>
      <c r="VYK51" s="173"/>
      <c r="VYL51" s="173"/>
      <c r="VYM51" s="173"/>
      <c r="VYN51" s="173"/>
      <c r="VYO51" s="173"/>
      <c r="VYP51" s="173"/>
      <c r="VYQ51" s="173"/>
      <c r="VYR51" s="173"/>
      <c r="VYS51" s="173"/>
      <c r="VYT51" s="173"/>
      <c r="VYU51" s="173"/>
      <c r="VYV51" s="173"/>
      <c r="VYW51" s="173"/>
      <c r="VYX51" s="173"/>
      <c r="VYY51" s="173"/>
      <c r="VYZ51" s="173"/>
      <c r="VZA51" s="173"/>
      <c r="VZB51" s="173"/>
      <c r="VZC51" s="173"/>
      <c r="VZD51" s="173"/>
      <c r="VZE51" s="173"/>
      <c r="VZF51" s="173"/>
      <c r="VZG51" s="173"/>
      <c r="VZH51" s="173"/>
      <c r="VZI51" s="173"/>
      <c r="VZJ51" s="173"/>
      <c r="VZK51" s="173"/>
      <c r="VZL51" s="173"/>
      <c r="VZM51" s="173"/>
      <c r="VZN51" s="173"/>
      <c r="VZO51" s="173"/>
      <c r="VZP51" s="173"/>
      <c r="VZQ51" s="173"/>
      <c r="VZR51" s="173"/>
      <c r="VZS51" s="173"/>
      <c r="VZT51" s="173"/>
      <c r="VZU51" s="173"/>
      <c r="VZV51" s="173"/>
      <c r="VZW51" s="173"/>
      <c r="VZX51" s="173"/>
      <c r="VZY51" s="173"/>
      <c r="VZZ51" s="173"/>
      <c r="WAA51" s="173"/>
      <c r="WAB51" s="173"/>
      <c r="WAC51" s="173"/>
      <c r="WAD51" s="173"/>
      <c r="WAE51" s="173"/>
      <c r="WAF51" s="173"/>
      <c r="WAG51" s="173"/>
      <c r="WAH51" s="173"/>
      <c r="WAI51" s="173"/>
      <c r="WAJ51" s="173"/>
      <c r="WAK51" s="173"/>
      <c r="WAL51" s="173"/>
      <c r="WAM51" s="173"/>
      <c r="WAN51" s="173"/>
      <c r="WAO51" s="173"/>
      <c r="WAP51" s="173"/>
      <c r="WAQ51" s="173"/>
      <c r="WAR51" s="173"/>
      <c r="WAS51" s="173"/>
      <c r="WAT51" s="173"/>
      <c r="WAU51" s="173"/>
      <c r="WAV51" s="173"/>
      <c r="WAW51" s="173"/>
      <c r="WAX51" s="173"/>
      <c r="WAY51" s="173"/>
      <c r="WAZ51" s="173"/>
      <c r="WBA51" s="173"/>
      <c r="WBB51" s="173"/>
      <c r="WBC51" s="173"/>
      <c r="WBD51" s="173"/>
      <c r="WBE51" s="173"/>
      <c r="WBF51" s="173"/>
      <c r="WBG51" s="173"/>
      <c r="WBH51" s="173"/>
      <c r="WBI51" s="173"/>
      <c r="WBJ51" s="173"/>
      <c r="WBK51" s="173"/>
      <c r="WBL51" s="173"/>
      <c r="WBM51" s="173"/>
      <c r="WBN51" s="173"/>
      <c r="WBO51" s="173"/>
      <c r="WBP51" s="173"/>
      <c r="WBQ51" s="173"/>
      <c r="WBR51" s="173"/>
      <c r="WBS51" s="173"/>
      <c r="WBT51" s="173"/>
      <c r="WBU51" s="173"/>
      <c r="WBV51" s="173"/>
      <c r="WBW51" s="173"/>
      <c r="WBX51" s="173"/>
      <c r="WBY51" s="173"/>
      <c r="WBZ51" s="173"/>
      <c r="WCA51" s="173"/>
      <c r="WCB51" s="173"/>
      <c r="WCC51" s="173"/>
      <c r="WCD51" s="173"/>
      <c r="WCE51" s="173"/>
      <c r="WCF51" s="173"/>
      <c r="WCG51" s="173"/>
      <c r="WCH51" s="173"/>
      <c r="WCI51" s="173"/>
      <c r="WCJ51" s="173"/>
      <c r="WCK51" s="173"/>
      <c r="WCL51" s="173"/>
      <c r="WCM51" s="173"/>
      <c r="WCN51" s="173"/>
      <c r="WCO51" s="173"/>
      <c r="WCP51" s="173"/>
      <c r="WCQ51" s="173"/>
      <c r="WCR51" s="173"/>
      <c r="WCS51" s="173"/>
      <c r="WCT51" s="173"/>
      <c r="WCU51" s="173"/>
      <c r="WCV51" s="173"/>
      <c r="WCW51" s="173"/>
      <c r="WCX51" s="173"/>
      <c r="WCY51" s="173"/>
      <c r="WCZ51" s="173"/>
      <c r="WDA51" s="173"/>
      <c r="WDB51" s="173"/>
      <c r="WDC51" s="173"/>
      <c r="WDD51" s="173"/>
      <c r="WDE51" s="173"/>
      <c r="WDF51" s="173"/>
      <c r="WDG51" s="173"/>
      <c r="WDH51" s="173"/>
      <c r="WDI51" s="173"/>
      <c r="WDJ51" s="173"/>
      <c r="WDK51" s="173"/>
      <c r="WDL51" s="173"/>
      <c r="WDM51" s="173"/>
      <c r="WDN51" s="173"/>
      <c r="WDO51" s="173"/>
      <c r="WDP51" s="173"/>
      <c r="WDQ51" s="173"/>
      <c r="WDR51" s="173"/>
      <c r="WDS51" s="173"/>
      <c r="WDT51" s="173"/>
      <c r="WDU51" s="173"/>
      <c r="WDV51" s="173"/>
      <c r="WDW51" s="173"/>
      <c r="WDX51" s="173"/>
      <c r="WDY51" s="173"/>
      <c r="WDZ51" s="173"/>
      <c r="WEA51" s="173"/>
      <c r="WEB51" s="173"/>
      <c r="WEC51" s="173"/>
      <c r="WED51" s="173"/>
      <c r="WEE51" s="173"/>
      <c r="WEF51" s="173"/>
      <c r="WEG51" s="173"/>
      <c r="WEH51" s="173"/>
      <c r="WEI51" s="173"/>
      <c r="WEJ51" s="173"/>
      <c r="WEK51" s="173"/>
      <c r="WEL51" s="173"/>
      <c r="WEM51" s="173"/>
      <c r="WEN51" s="173"/>
      <c r="WEO51" s="173"/>
      <c r="WEP51" s="173"/>
      <c r="WEQ51" s="173"/>
      <c r="WER51" s="173"/>
      <c r="WES51" s="173"/>
      <c r="WET51" s="173"/>
      <c r="WEU51" s="173"/>
      <c r="WEV51" s="173"/>
      <c r="WEW51" s="173"/>
      <c r="WEX51" s="173"/>
      <c r="WEY51" s="173"/>
      <c r="WEZ51" s="173"/>
      <c r="WFA51" s="173"/>
      <c r="WFB51" s="173"/>
      <c r="WFC51" s="173"/>
      <c r="WFD51" s="173"/>
      <c r="WFE51" s="173"/>
      <c r="WFF51" s="173"/>
      <c r="WFG51" s="173"/>
      <c r="WFH51" s="173"/>
      <c r="WFI51" s="173"/>
      <c r="WFJ51" s="173"/>
      <c r="WFK51" s="173"/>
      <c r="WFL51" s="173"/>
      <c r="WFM51" s="173"/>
      <c r="WFN51" s="173"/>
      <c r="WFO51" s="173"/>
      <c r="WFP51" s="173"/>
      <c r="WFQ51" s="173"/>
      <c r="WFR51" s="173"/>
      <c r="WFS51" s="173"/>
      <c r="WFT51" s="173"/>
      <c r="WFU51" s="173"/>
      <c r="WFV51" s="173"/>
      <c r="WFW51" s="173"/>
      <c r="WFX51" s="173"/>
      <c r="WFY51" s="173"/>
      <c r="WFZ51" s="173"/>
      <c r="WGA51" s="173"/>
      <c r="WGB51" s="173"/>
      <c r="WGC51" s="173"/>
      <c r="WGD51" s="173"/>
      <c r="WGE51" s="173"/>
      <c r="WGF51" s="173"/>
      <c r="WGG51" s="173"/>
      <c r="WGH51" s="173"/>
      <c r="WGI51" s="173"/>
      <c r="WGJ51" s="173"/>
      <c r="WGK51" s="173"/>
      <c r="WGL51" s="173"/>
      <c r="WGM51" s="173"/>
      <c r="WGN51" s="173"/>
      <c r="WGO51" s="173"/>
      <c r="WGP51" s="173"/>
      <c r="WGQ51" s="173"/>
      <c r="WGR51" s="173"/>
      <c r="WGS51" s="173"/>
      <c r="WGT51" s="173"/>
      <c r="WGU51" s="173"/>
      <c r="WGV51" s="173"/>
      <c r="WGW51" s="173"/>
      <c r="WGX51" s="173"/>
      <c r="WGY51" s="173"/>
      <c r="WGZ51" s="173"/>
      <c r="WHA51" s="173"/>
      <c r="WHB51" s="173"/>
      <c r="WHC51" s="173"/>
      <c r="WHD51" s="173"/>
      <c r="WHE51" s="173"/>
      <c r="WHF51" s="173"/>
      <c r="WHG51" s="173"/>
      <c r="WHH51" s="173"/>
      <c r="WHI51" s="173"/>
      <c r="WHJ51" s="173"/>
      <c r="WHK51" s="173"/>
      <c r="WHL51" s="173"/>
      <c r="WHM51" s="173"/>
      <c r="WHN51" s="173"/>
      <c r="WHO51" s="173"/>
      <c r="WHP51" s="173"/>
      <c r="WHQ51" s="173"/>
      <c r="WHR51" s="173"/>
      <c r="WHS51" s="173"/>
      <c r="WHT51" s="173"/>
      <c r="WHU51" s="173"/>
      <c r="WHV51" s="173"/>
      <c r="WHW51" s="173"/>
      <c r="WHX51" s="173"/>
      <c r="WHY51" s="173"/>
      <c r="WHZ51" s="173"/>
      <c r="WIA51" s="173"/>
      <c r="WIB51" s="173"/>
      <c r="WIC51" s="173"/>
      <c r="WID51" s="173"/>
      <c r="WIE51" s="173"/>
      <c r="WIF51" s="173"/>
      <c r="WIG51" s="173"/>
      <c r="WIH51" s="173"/>
      <c r="WII51" s="173"/>
      <c r="WIJ51" s="173"/>
      <c r="WIK51" s="173"/>
      <c r="WIL51" s="173"/>
      <c r="WIM51" s="173"/>
      <c r="WIN51" s="173"/>
      <c r="WIO51" s="173"/>
      <c r="WIP51" s="173"/>
      <c r="WIQ51" s="173"/>
      <c r="WIR51" s="173"/>
      <c r="WIS51" s="173"/>
      <c r="WIT51" s="173"/>
      <c r="WIU51" s="173"/>
      <c r="WIV51" s="173"/>
      <c r="WIW51" s="173"/>
      <c r="WIX51" s="173"/>
      <c r="WIY51" s="173"/>
      <c r="WIZ51" s="173"/>
      <c r="WJA51" s="173"/>
      <c r="WJB51" s="173"/>
      <c r="WJC51" s="173"/>
      <c r="WJD51" s="173"/>
      <c r="WJE51" s="173"/>
      <c r="WJF51" s="173"/>
      <c r="WJG51" s="173"/>
      <c r="WJH51" s="173"/>
      <c r="WJI51" s="173"/>
      <c r="WJJ51" s="173"/>
      <c r="WJK51" s="173"/>
      <c r="WJL51" s="173"/>
      <c r="WJM51" s="173"/>
      <c r="WJN51" s="173"/>
      <c r="WJO51" s="173"/>
      <c r="WJP51" s="173"/>
      <c r="WJQ51" s="173"/>
      <c r="WJR51" s="173"/>
      <c r="WJS51" s="173"/>
      <c r="WJT51" s="173"/>
      <c r="WJU51" s="173"/>
      <c r="WJV51" s="173"/>
      <c r="WJW51" s="173"/>
      <c r="WJX51" s="173"/>
      <c r="WJY51" s="173"/>
      <c r="WJZ51" s="173"/>
      <c r="WKA51" s="173"/>
      <c r="WKB51" s="173"/>
      <c r="WKC51" s="173"/>
      <c r="WKD51" s="173"/>
      <c r="WKE51" s="173"/>
      <c r="WKF51" s="173"/>
      <c r="WKG51" s="173"/>
      <c r="WKH51" s="173"/>
      <c r="WKI51" s="173"/>
      <c r="WKJ51" s="173"/>
      <c r="WKK51" s="173"/>
      <c r="WKL51" s="173"/>
      <c r="WKM51" s="173"/>
      <c r="WKN51" s="173"/>
      <c r="WKO51" s="173"/>
      <c r="WKP51" s="173"/>
      <c r="WKQ51" s="173"/>
      <c r="WKR51" s="173"/>
      <c r="WKS51" s="173"/>
      <c r="WKT51" s="173"/>
      <c r="WKU51" s="173"/>
      <c r="WKV51" s="173"/>
      <c r="WKW51" s="173"/>
      <c r="WKX51" s="173"/>
      <c r="WKY51" s="173"/>
      <c r="WKZ51" s="173"/>
      <c r="WLA51" s="173"/>
      <c r="WLB51" s="173"/>
      <c r="WLC51" s="173"/>
      <c r="WLD51" s="173"/>
      <c r="WLE51" s="173"/>
      <c r="WLF51" s="173"/>
      <c r="WLG51" s="173"/>
      <c r="WLH51" s="173"/>
      <c r="WLI51" s="173"/>
      <c r="WLJ51" s="173"/>
      <c r="WLK51" s="173"/>
      <c r="WLL51" s="173"/>
      <c r="WLM51" s="173"/>
      <c r="WLN51" s="173"/>
      <c r="WLO51" s="173"/>
      <c r="WLP51" s="173"/>
      <c r="WLQ51" s="173"/>
      <c r="WLR51" s="173"/>
      <c r="WLS51" s="173"/>
      <c r="WLT51" s="173"/>
      <c r="WLU51" s="173"/>
      <c r="WLV51" s="173"/>
      <c r="WLW51" s="173"/>
      <c r="WLX51" s="173"/>
      <c r="WLY51" s="173"/>
      <c r="WLZ51" s="173"/>
      <c r="WMA51" s="173"/>
      <c r="WMB51" s="173"/>
      <c r="WMC51" s="173"/>
      <c r="WMD51" s="173"/>
      <c r="WME51" s="173"/>
      <c r="WMF51" s="173"/>
      <c r="WMG51" s="173"/>
      <c r="WMH51" s="173"/>
      <c r="WMI51" s="173"/>
      <c r="WMJ51" s="173"/>
      <c r="WMK51" s="173"/>
      <c r="WML51" s="173"/>
      <c r="WMM51" s="173"/>
      <c r="WMN51" s="173"/>
      <c r="WMO51" s="173"/>
      <c r="WMP51" s="173"/>
      <c r="WMQ51" s="173"/>
      <c r="WMR51" s="173"/>
      <c r="WMS51" s="173"/>
      <c r="WMT51" s="173"/>
      <c r="WMU51" s="173"/>
      <c r="WMV51" s="173"/>
      <c r="WMW51" s="173"/>
      <c r="WMX51" s="173"/>
      <c r="WMY51" s="173"/>
      <c r="WMZ51" s="173"/>
      <c r="WNA51" s="173"/>
      <c r="WNB51" s="173"/>
      <c r="WNC51" s="173"/>
      <c r="WND51" s="173"/>
      <c r="WNE51" s="173"/>
      <c r="WNF51" s="173"/>
      <c r="WNG51" s="173"/>
      <c r="WNH51" s="173"/>
      <c r="WNI51" s="173"/>
      <c r="WNJ51" s="173"/>
      <c r="WNK51" s="173"/>
      <c r="WNL51" s="173"/>
      <c r="WNM51" s="173"/>
      <c r="WNN51" s="173"/>
      <c r="WNO51" s="173"/>
      <c r="WNP51" s="173"/>
      <c r="WNQ51" s="173"/>
      <c r="WNR51" s="173"/>
      <c r="WNS51" s="173"/>
      <c r="WNT51" s="173"/>
      <c r="WNU51" s="173"/>
      <c r="WNV51" s="173"/>
      <c r="WNW51" s="173"/>
      <c r="WNX51" s="173"/>
      <c r="WNY51" s="173"/>
      <c r="WNZ51" s="173"/>
      <c r="WOA51" s="173"/>
      <c r="WOB51" s="173"/>
      <c r="WOC51" s="173"/>
      <c r="WOD51" s="173"/>
      <c r="WOE51" s="173"/>
      <c r="WOF51" s="173"/>
      <c r="WOG51" s="173"/>
      <c r="WOH51" s="173"/>
      <c r="WOI51" s="173"/>
      <c r="WOJ51" s="173"/>
      <c r="WOK51" s="173"/>
      <c r="WOL51" s="173"/>
      <c r="WOM51" s="173"/>
      <c r="WON51" s="173"/>
      <c r="WOO51" s="173"/>
      <c r="WOP51" s="173"/>
      <c r="WOQ51" s="173"/>
      <c r="WOR51" s="173"/>
      <c r="WOS51" s="173"/>
      <c r="WOT51" s="173"/>
      <c r="WOU51" s="173"/>
      <c r="WOV51" s="173"/>
      <c r="WOW51" s="173"/>
      <c r="WOX51" s="173"/>
      <c r="WOY51" s="173"/>
      <c r="WOZ51" s="173"/>
      <c r="WPA51" s="173"/>
      <c r="WPB51" s="173"/>
      <c r="WPC51" s="173"/>
      <c r="WPD51" s="173"/>
      <c r="WPE51" s="173"/>
      <c r="WPF51" s="173"/>
      <c r="WPG51" s="173"/>
      <c r="WPH51" s="173"/>
      <c r="WPI51" s="173"/>
      <c r="WPJ51" s="173"/>
      <c r="WPK51" s="173"/>
      <c r="WPL51" s="173"/>
      <c r="WPM51" s="173"/>
      <c r="WPN51" s="173"/>
      <c r="WPO51" s="173"/>
      <c r="WPP51" s="173"/>
      <c r="WPQ51" s="173"/>
      <c r="WPR51" s="173"/>
      <c r="WPS51" s="173"/>
      <c r="WPT51" s="173"/>
      <c r="WPU51" s="173"/>
      <c r="WPV51" s="173"/>
      <c r="WPW51" s="173"/>
      <c r="WPX51" s="173"/>
      <c r="WPY51" s="173"/>
      <c r="WPZ51" s="173"/>
      <c r="WQA51" s="173"/>
      <c r="WQB51" s="173"/>
      <c r="WQC51" s="173"/>
      <c r="WQD51" s="173"/>
      <c r="WQE51" s="173"/>
      <c r="WQF51" s="173"/>
      <c r="WQG51" s="173"/>
      <c r="WQH51" s="173"/>
      <c r="WQI51" s="173"/>
      <c r="WQJ51" s="173"/>
      <c r="WQK51" s="173"/>
      <c r="WQL51" s="173"/>
      <c r="WQM51" s="173"/>
      <c r="WQN51" s="173"/>
      <c r="WQO51" s="173"/>
      <c r="WQP51" s="173"/>
      <c r="WQQ51" s="173"/>
      <c r="WQR51" s="173"/>
      <c r="WQS51" s="173"/>
      <c r="WQT51" s="173"/>
      <c r="WQU51" s="173"/>
      <c r="WQV51" s="173"/>
      <c r="WQW51" s="173"/>
      <c r="WQX51" s="173"/>
      <c r="WQY51" s="173"/>
      <c r="WQZ51" s="173"/>
      <c r="WRA51" s="173"/>
      <c r="WRB51" s="173"/>
      <c r="WRC51" s="173"/>
      <c r="WRD51" s="173"/>
      <c r="WRE51" s="173"/>
      <c r="WRF51" s="173"/>
      <c r="WRG51" s="173"/>
      <c r="WRH51" s="173"/>
      <c r="WRI51" s="173"/>
      <c r="WRJ51" s="173"/>
      <c r="WRK51" s="173"/>
      <c r="WRL51" s="173"/>
      <c r="WRM51" s="173"/>
      <c r="WRN51" s="173"/>
      <c r="WRO51" s="173"/>
      <c r="WRP51" s="173"/>
      <c r="WRQ51" s="173"/>
      <c r="WRR51" s="173"/>
      <c r="WRS51" s="173"/>
      <c r="WRT51" s="173"/>
      <c r="WRU51" s="173"/>
      <c r="WRV51" s="173"/>
      <c r="WRW51" s="173"/>
      <c r="WRX51" s="173"/>
      <c r="WRY51" s="173"/>
      <c r="WRZ51" s="173"/>
      <c r="WSA51" s="173"/>
      <c r="WSB51" s="173"/>
      <c r="WSC51" s="173"/>
      <c r="WSD51" s="173"/>
      <c r="WSE51" s="173"/>
      <c r="WSF51" s="173"/>
      <c r="WSG51" s="173"/>
      <c r="WSH51" s="173"/>
      <c r="WSI51" s="173"/>
      <c r="WSJ51" s="173"/>
      <c r="WSK51" s="173"/>
      <c r="WSL51" s="173"/>
      <c r="WSM51" s="173"/>
      <c r="WSN51" s="173"/>
      <c r="WSO51" s="173"/>
      <c r="WSP51" s="173"/>
      <c r="WSQ51" s="173"/>
      <c r="WSR51" s="173"/>
      <c r="WSS51" s="173"/>
      <c r="WST51" s="173"/>
      <c r="WSU51" s="173"/>
      <c r="WSV51" s="173"/>
      <c r="WSW51" s="173"/>
      <c r="WSX51" s="173"/>
      <c r="WSY51" s="173"/>
      <c r="WSZ51" s="173"/>
      <c r="WTA51" s="173"/>
      <c r="WTB51" s="173"/>
      <c r="WTC51" s="173"/>
      <c r="WTD51" s="173"/>
      <c r="WTE51" s="173"/>
      <c r="WTF51" s="173"/>
      <c r="WTG51" s="173"/>
      <c r="WTH51" s="173"/>
      <c r="WTI51" s="173"/>
      <c r="WTJ51" s="173"/>
      <c r="WTK51" s="173"/>
      <c r="WTL51" s="173"/>
      <c r="WTM51" s="173"/>
      <c r="WTN51" s="173"/>
      <c r="WTO51" s="173"/>
      <c r="WTP51" s="173"/>
      <c r="WTQ51" s="173"/>
      <c r="WTR51" s="173"/>
      <c r="WTS51" s="173"/>
      <c r="WTT51" s="173"/>
      <c r="WTU51" s="173"/>
      <c r="WTV51" s="173"/>
      <c r="WTW51" s="173"/>
      <c r="WTX51" s="173"/>
      <c r="WTY51" s="173"/>
      <c r="WTZ51" s="173"/>
      <c r="WUA51" s="173"/>
      <c r="WUB51" s="173"/>
      <c r="WUC51" s="173"/>
      <c r="WUD51" s="173"/>
      <c r="WUE51" s="173"/>
      <c r="WUF51" s="173"/>
      <c r="WUG51" s="173"/>
      <c r="WUH51" s="173"/>
      <c r="WUI51" s="173"/>
      <c r="WUJ51" s="173"/>
      <c r="WUK51" s="173"/>
      <c r="WUL51" s="173"/>
      <c r="WUM51" s="173"/>
      <c r="WUN51" s="173"/>
      <c r="WUO51" s="173"/>
      <c r="WUP51" s="173"/>
      <c r="WUQ51" s="173"/>
      <c r="WUR51" s="173"/>
      <c r="WUS51" s="173"/>
      <c r="WUT51" s="173"/>
      <c r="WUU51" s="173"/>
      <c r="WUV51" s="173"/>
      <c r="WUW51" s="173"/>
      <c r="WUX51" s="173"/>
      <c r="WUY51" s="173"/>
      <c r="WUZ51" s="173"/>
      <c r="WVA51" s="173"/>
      <c r="WVB51" s="173"/>
      <c r="WVC51" s="173"/>
      <c r="WVD51" s="173"/>
      <c r="WVE51" s="173"/>
      <c r="WVF51" s="173"/>
      <c r="WVG51" s="173"/>
      <c r="WVH51" s="173"/>
      <c r="WVI51" s="173"/>
      <c r="WVJ51" s="173"/>
      <c r="WVK51" s="173"/>
      <c r="WVL51" s="173"/>
      <c r="WVM51" s="173"/>
      <c r="WVN51" s="173"/>
      <c r="WVO51" s="173"/>
      <c r="WVP51" s="173"/>
      <c r="WVQ51" s="173"/>
      <c r="WVR51" s="173"/>
      <c r="WVS51" s="173"/>
      <c r="WVT51" s="173"/>
      <c r="WVU51" s="173"/>
      <c r="WVV51" s="173"/>
      <c r="WVW51" s="173"/>
      <c r="WVX51" s="173"/>
      <c r="WVY51" s="173"/>
      <c r="WVZ51" s="173"/>
      <c r="WWA51" s="173"/>
      <c r="WWB51" s="173"/>
      <c r="WWC51" s="173"/>
      <c r="WWD51" s="173"/>
      <c r="WWE51" s="173"/>
      <c r="WWF51" s="173"/>
      <c r="WWG51" s="173"/>
      <c r="WWH51" s="173"/>
      <c r="WWI51" s="173"/>
      <c r="WWJ51" s="173"/>
      <c r="WWK51" s="173"/>
      <c r="WWL51" s="173"/>
      <c r="WWM51" s="173"/>
      <c r="WWN51" s="173"/>
      <c r="WWO51" s="173"/>
      <c r="WWP51" s="173"/>
      <c r="WWQ51" s="173"/>
      <c r="WWR51" s="173"/>
      <c r="WWS51" s="173"/>
      <c r="WWT51" s="173"/>
      <c r="WWU51" s="173"/>
      <c r="WWV51" s="173"/>
      <c r="WWW51" s="173"/>
      <c r="WWX51" s="173"/>
      <c r="WWY51" s="173"/>
      <c r="WWZ51" s="173"/>
      <c r="WXA51" s="173"/>
      <c r="WXB51" s="173"/>
      <c r="WXC51" s="173"/>
      <c r="WXD51" s="173"/>
      <c r="WXE51" s="173"/>
      <c r="WXF51" s="173"/>
      <c r="WXG51" s="173"/>
      <c r="WXH51" s="173"/>
      <c r="WXI51" s="173"/>
      <c r="WXJ51" s="173"/>
      <c r="WXK51" s="173"/>
      <c r="WXL51" s="173"/>
      <c r="WXM51" s="173"/>
      <c r="WXN51" s="173"/>
      <c r="WXO51" s="173"/>
      <c r="WXP51" s="173"/>
      <c r="WXQ51" s="173"/>
      <c r="WXR51" s="173"/>
      <c r="WXS51" s="173"/>
      <c r="WXT51" s="173"/>
      <c r="WXU51" s="173"/>
      <c r="WXV51" s="173"/>
      <c r="WXW51" s="173"/>
      <c r="WXX51" s="173"/>
      <c r="WXY51" s="173"/>
      <c r="WXZ51" s="173"/>
      <c r="WYA51" s="173"/>
      <c r="WYB51" s="173"/>
      <c r="WYC51" s="173"/>
      <c r="WYD51" s="173"/>
      <c r="WYE51" s="173"/>
      <c r="WYF51" s="173"/>
      <c r="WYG51" s="173"/>
      <c r="WYH51" s="173"/>
      <c r="WYI51" s="173"/>
      <c r="WYJ51" s="173"/>
      <c r="WYK51" s="173"/>
      <c r="WYL51" s="173"/>
      <c r="WYM51" s="173"/>
      <c r="WYN51" s="173"/>
      <c r="WYO51" s="173"/>
      <c r="WYP51" s="173"/>
      <c r="WYQ51" s="173"/>
      <c r="WYR51" s="173"/>
      <c r="WYS51" s="173"/>
      <c r="WYT51" s="173"/>
      <c r="WYU51" s="173"/>
      <c r="WYV51" s="173"/>
      <c r="WYW51" s="173"/>
      <c r="WYX51" s="173"/>
      <c r="WYY51" s="173"/>
      <c r="WYZ51" s="173"/>
      <c r="WZA51" s="173"/>
      <c r="WZB51" s="173"/>
      <c r="WZC51" s="173"/>
      <c r="WZD51" s="173"/>
      <c r="WZE51" s="173"/>
      <c r="WZF51" s="173"/>
      <c r="WZG51" s="173"/>
      <c r="WZH51" s="173"/>
      <c r="WZI51" s="173"/>
      <c r="WZJ51" s="173"/>
      <c r="WZK51" s="173"/>
      <c r="WZL51" s="173"/>
      <c r="WZM51" s="173"/>
      <c r="WZN51" s="173"/>
      <c r="WZO51" s="173"/>
      <c r="WZP51" s="173"/>
      <c r="WZQ51" s="173"/>
      <c r="WZR51" s="173"/>
      <c r="WZS51" s="173"/>
      <c r="WZT51" s="173"/>
      <c r="WZU51" s="173"/>
      <c r="WZV51" s="173"/>
      <c r="WZW51" s="173"/>
      <c r="WZX51" s="173"/>
      <c r="WZY51" s="173"/>
      <c r="WZZ51" s="173"/>
      <c r="XAA51" s="173"/>
      <c r="XAB51" s="173"/>
      <c r="XAC51" s="173"/>
      <c r="XAD51" s="173"/>
      <c r="XAE51" s="173"/>
      <c r="XAF51" s="173"/>
      <c r="XAG51" s="173"/>
      <c r="XAH51" s="173"/>
      <c r="XAI51" s="173"/>
      <c r="XAJ51" s="173"/>
      <c r="XAK51" s="173"/>
      <c r="XAL51" s="173"/>
      <c r="XAM51" s="173"/>
      <c r="XAN51" s="173"/>
      <c r="XAO51" s="173"/>
      <c r="XAP51" s="173"/>
      <c r="XAQ51" s="173"/>
      <c r="XAR51" s="173"/>
      <c r="XAS51" s="173"/>
      <c r="XAT51" s="173"/>
      <c r="XAU51" s="173"/>
      <c r="XAV51" s="173"/>
      <c r="XAW51" s="173"/>
      <c r="XAX51" s="173"/>
      <c r="XAY51" s="173"/>
      <c r="XAZ51" s="173"/>
      <c r="XBA51" s="173"/>
      <c r="XBB51" s="173"/>
      <c r="XBC51" s="173"/>
      <c r="XBD51" s="173"/>
      <c r="XBE51" s="173"/>
      <c r="XBF51" s="173"/>
      <c r="XBG51" s="173"/>
      <c r="XBH51" s="173"/>
      <c r="XBI51" s="173"/>
      <c r="XBJ51" s="173"/>
      <c r="XBK51" s="173"/>
      <c r="XBL51" s="173"/>
      <c r="XBM51" s="173"/>
      <c r="XBN51" s="173"/>
      <c r="XBO51" s="173"/>
      <c r="XBP51" s="173"/>
      <c r="XBQ51" s="173"/>
      <c r="XBR51" s="173"/>
      <c r="XBS51" s="173"/>
      <c r="XBT51" s="173"/>
      <c r="XBU51" s="173"/>
      <c r="XBV51" s="173"/>
      <c r="XBW51" s="173"/>
      <c r="XBX51" s="173"/>
      <c r="XBY51" s="173"/>
      <c r="XBZ51" s="173"/>
      <c r="XCA51" s="173"/>
      <c r="XCB51" s="173"/>
      <c r="XCC51" s="173"/>
      <c r="XCD51" s="173"/>
      <c r="XCE51" s="173"/>
      <c r="XCF51" s="173"/>
      <c r="XCG51" s="173"/>
      <c r="XCH51" s="173"/>
      <c r="XCI51" s="173"/>
      <c r="XCJ51" s="173"/>
      <c r="XCK51" s="173"/>
      <c r="XCL51" s="173"/>
      <c r="XCM51" s="173"/>
      <c r="XCN51" s="173"/>
      <c r="XCO51" s="173"/>
      <c r="XCP51" s="173"/>
      <c r="XCQ51" s="173"/>
      <c r="XCR51" s="173"/>
      <c r="XCS51" s="173"/>
      <c r="XCT51" s="173"/>
      <c r="XCU51" s="173"/>
      <c r="XCV51" s="173"/>
      <c r="XCW51" s="173"/>
      <c r="XCX51" s="173"/>
      <c r="XCY51" s="173"/>
      <c r="XCZ51" s="173"/>
      <c r="XDA51" s="173"/>
      <c r="XDB51" s="173"/>
      <c r="XDC51" s="173"/>
      <c r="XDD51" s="173"/>
      <c r="XDE51" s="173"/>
      <c r="XDF51" s="173"/>
      <c r="XDG51" s="173"/>
      <c r="XDH51" s="173"/>
      <c r="XDI51" s="173"/>
      <c r="XDJ51" s="173"/>
      <c r="XDK51" s="173"/>
      <c r="XDL51" s="173"/>
      <c r="XDM51" s="173"/>
      <c r="XDN51" s="173"/>
      <c r="XDO51" s="173"/>
      <c r="XDP51" s="173"/>
      <c r="XDQ51" s="173"/>
      <c r="XDR51" s="173"/>
      <c r="XDS51" s="173"/>
      <c r="XDT51" s="173"/>
      <c r="XDU51" s="173"/>
      <c r="XDV51" s="173"/>
      <c r="XDW51" s="173"/>
      <c r="XDX51" s="173"/>
      <c r="XDY51" s="173"/>
      <c r="XDZ51" s="173"/>
      <c r="XEA51" s="173"/>
      <c r="XEB51" s="173"/>
      <c r="XEC51" s="173"/>
      <c r="XED51" s="173"/>
      <c r="XEE51" s="173"/>
      <c r="XEF51" s="173"/>
      <c r="XEG51" s="173"/>
      <c r="XEH51" s="173"/>
      <c r="XEI51" s="173"/>
      <c r="XEJ51" s="173"/>
      <c r="XEK51" s="173"/>
      <c r="XEL51" s="173"/>
      <c r="XEM51" s="173"/>
      <c r="XEN51" s="173"/>
      <c r="XEO51" s="173"/>
      <c r="XEP51" s="173"/>
      <c r="XEQ51" s="173"/>
      <c r="XER51" s="173"/>
      <c r="XES51" s="173"/>
      <c r="XET51" s="173"/>
      <c r="XEU51" s="173"/>
      <c r="XEV51" s="173"/>
      <c r="XEW51" s="173"/>
      <c r="XEX51" s="173"/>
      <c r="XEY51" s="173"/>
      <c r="XEZ51" s="173"/>
      <c r="XFA51" s="173"/>
      <c r="XFB51" s="173"/>
      <c r="XFC51" s="173"/>
      <c r="XFD51" s="173"/>
    </row>
    <row r="52" spans="9984:16384">
      <c r="NSZ52" s="173"/>
      <c r="NTA52" s="173"/>
      <c r="NTB52" s="173"/>
      <c r="NTC52" s="173"/>
      <c r="NTD52" s="173"/>
      <c r="NTE52" s="173"/>
      <c r="NTF52" s="173"/>
      <c r="NTG52" s="173"/>
      <c r="NTH52" s="173"/>
      <c r="NTI52" s="173"/>
      <c r="NTJ52" s="173"/>
      <c r="NTK52" s="173"/>
      <c r="NTL52" s="173"/>
      <c r="NTM52" s="173"/>
      <c r="NTN52" s="173"/>
      <c r="NTO52" s="173"/>
      <c r="NTP52" s="173"/>
      <c r="NTQ52" s="173"/>
      <c r="NTR52" s="173"/>
      <c r="NTS52" s="173"/>
      <c r="NTT52" s="173"/>
      <c r="NTU52" s="173"/>
      <c r="NTV52" s="173"/>
      <c r="NTW52" s="173"/>
      <c r="NTX52" s="173"/>
      <c r="NTY52" s="173"/>
      <c r="NTZ52" s="173"/>
      <c r="NUA52" s="173"/>
      <c r="NUB52" s="173"/>
      <c r="NUC52" s="173"/>
      <c r="NUD52" s="173"/>
      <c r="NUE52" s="173"/>
      <c r="NUF52" s="173"/>
      <c r="NUG52" s="173"/>
      <c r="NUH52" s="173"/>
      <c r="NUI52" s="173"/>
      <c r="NUJ52" s="173"/>
      <c r="NUK52" s="173"/>
      <c r="NUL52" s="173"/>
      <c r="NUM52" s="173"/>
      <c r="NUN52" s="173"/>
      <c r="NUO52" s="173"/>
      <c r="NUP52" s="173"/>
      <c r="NUQ52" s="173"/>
      <c r="NUR52" s="173"/>
      <c r="NUS52" s="173"/>
      <c r="NUT52" s="173"/>
      <c r="NUU52" s="173"/>
      <c r="NUV52" s="173"/>
      <c r="NUW52" s="173"/>
      <c r="NUX52" s="173"/>
      <c r="NUY52" s="173"/>
      <c r="NUZ52" s="173"/>
      <c r="NVA52" s="173"/>
      <c r="NVB52" s="173"/>
      <c r="NVC52" s="173"/>
      <c r="NVD52" s="173"/>
      <c r="NVE52" s="173"/>
      <c r="NVF52" s="173"/>
      <c r="NVG52" s="173"/>
      <c r="NVH52" s="173"/>
      <c r="NVI52" s="173"/>
      <c r="NVJ52" s="173"/>
      <c r="NVK52" s="173"/>
      <c r="NVL52" s="173"/>
      <c r="NVM52" s="173"/>
      <c r="NVN52" s="173"/>
      <c r="NVO52" s="173"/>
      <c r="NVP52" s="173"/>
      <c r="NVQ52" s="173"/>
      <c r="NVR52" s="173"/>
      <c r="NVS52" s="173"/>
      <c r="NVT52" s="173"/>
      <c r="NVU52" s="173"/>
      <c r="NVV52" s="173"/>
      <c r="NVW52" s="173"/>
      <c r="NVX52" s="173"/>
      <c r="NVY52" s="173"/>
      <c r="NVZ52" s="173"/>
      <c r="NWA52" s="173"/>
      <c r="NWB52" s="173"/>
      <c r="NWC52" s="173"/>
      <c r="NWD52" s="173"/>
      <c r="NWE52" s="173"/>
      <c r="NWF52" s="173"/>
      <c r="NWG52" s="173"/>
      <c r="NWH52" s="173"/>
      <c r="NWI52" s="173"/>
      <c r="NWJ52" s="173"/>
      <c r="NWK52" s="173"/>
      <c r="NWL52" s="173"/>
      <c r="NWM52" s="173"/>
      <c r="NWN52" s="173"/>
      <c r="NWO52" s="173"/>
      <c r="NWP52" s="173"/>
      <c r="NWQ52" s="173"/>
      <c r="NWR52" s="173"/>
      <c r="NWS52" s="173"/>
      <c r="NWT52" s="173"/>
      <c r="NWU52" s="173"/>
      <c r="NWV52" s="173"/>
      <c r="NWW52" s="173"/>
      <c r="NWX52" s="173"/>
      <c r="NWY52" s="173"/>
      <c r="NWZ52" s="173"/>
      <c r="NXA52" s="173"/>
      <c r="NXB52" s="173"/>
      <c r="NXC52" s="173"/>
      <c r="NXD52" s="173"/>
      <c r="NXE52" s="173"/>
      <c r="NXF52" s="173"/>
      <c r="NXG52" s="173"/>
      <c r="NXH52" s="173"/>
      <c r="NXI52" s="173"/>
      <c r="NXJ52" s="173"/>
      <c r="NXK52" s="173"/>
      <c r="NXL52" s="173"/>
      <c r="NXM52" s="173"/>
      <c r="NXN52" s="173"/>
      <c r="NXO52" s="173"/>
      <c r="NXP52" s="173"/>
      <c r="NXQ52" s="173"/>
      <c r="NXR52" s="173"/>
      <c r="NXS52" s="173"/>
      <c r="NXT52" s="173"/>
      <c r="NXU52" s="173"/>
      <c r="NXV52" s="173"/>
      <c r="NXW52" s="173"/>
      <c r="NXX52" s="173"/>
      <c r="NXY52" s="173"/>
      <c r="NXZ52" s="173"/>
      <c r="NYA52" s="173"/>
      <c r="NYB52" s="173"/>
      <c r="NYC52" s="173"/>
      <c r="NYD52" s="173"/>
      <c r="NYE52" s="173"/>
      <c r="NYF52" s="173"/>
      <c r="NYG52" s="173"/>
      <c r="NYH52" s="173"/>
      <c r="NYI52" s="173"/>
      <c r="NYJ52" s="173"/>
      <c r="NYK52" s="173"/>
      <c r="NYL52" s="173"/>
      <c r="NYM52" s="173"/>
      <c r="NYN52" s="173"/>
      <c r="NYO52" s="173"/>
      <c r="NYP52" s="173"/>
      <c r="NYQ52" s="173"/>
      <c r="NYR52" s="173"/>
      <c r="NYS52" s="173"/>
      <c r="NYT52" s="173"/>
      <c r="NYU52" s="173"/>
      <c r="NYV52" s="173"/>
      <c r="NYW52" s="173"/>
      <c r="NYX52" s="173"/>
      <c r="NYY52" s="173"/>
      <c r="NYZ52" s="173"/>
      <c r="NZA52" s="173"/>
      <c r="NZB52" s="173"/>
      <c r="NZC52" s="173"/>
      <c r="NZD52" s="173"/>
      <c r="NZE52" s="173"/>
      <c r="NZF52" s="173"/>
      <c r="NZG52" s="173"/>
      <c r="NZH52" s="173"/>
      <c r="NZI52" s="173"/>
      <c r="NZJ52" s="173"/>
      <c r="NZK52" s="173"/>
      <c r="NZL52" s="173"/>
      <c r="NZM52" s="173"/>
      <c r="NZN52" s="173"/>
      <c r="NZO52" s="173"/>
      <c r="NZP52" s="173"/>
      <c r="NZQ52" s="173"/>
      <c r="NZR52" s="173"/>
      <c r="NZS52" s="173"/>
      <c r="NZT52" s="173"/>
      <c r="NZU52" s="173"/>
      <c r="NZV52" s="173"/>
      <c r="NZW52" s="173"/>
      <c r="NZX52" s="173"/>
      <c r="NZY52" s="173"/>
      <c r="NZZ52" s="173"/>
      <c r="OAA52" s="173"/>
      <c r="OAB52" s="173"/>
      <c r="OAC52" s="173"/>
      <c r="OAD52" s="173"/>
      <c r="OAE52" s="173"/>
      <c r="OAF52" s="173"/>
      <c r="OAG52" s="173"/>
      <c r="OAH52" s="173"/>
      <c r="OAI52" s="173"/>
      <c r="OAJ52" s="173"/>
      <c r="OAK52" s="173"/>
      <c r="OAL52" s="173"/>
      <c r="OAM52" s="173"/>
      <c r="OAN52" s="173"/>
      <c r="OAO52" s="173"/>
      <c r="OAP52" s="173"/>
      <c r="OAQ52" s="173"/>
      <c r="OAR52" s="173"/>
      <c r="OAS52" s="173"/>
      <c r="OAT52" s="173"/>
      <c r="OAU52" s="173"/>
      <c r="OAV52" s="173"/>
      <c r="OAW52" s="173"/>
      <c r="OAX52" s="173"/>
      <c r="OAY52" s="173"/>
      <c r="OAZ52" s="173"/>
      <c r="OBA52" s="173"/>
      <c r="OBB52" s="173"/>
      <c r="OBC52" s="173"/>
      <c r="OBD52" s="173"/>
      <c r="OBE52" s="173"/>
      <c r="OBF52" s="173"/>
      <c r="OBG52" s="173"/>
      <c r="OBH52" s="173"/>
      <c r="OBI52" s="173"/>
      <c r="OBJ52" s="173"/>
      <c r="OBK52" s="173"/>
      <c r="OBL52" s="173"/>
      <c r="OBM52" s="173"/>
      <c r="OBN52" s="173"/>
      <c r="OBO52" s="173"/>
      <c r="OBP52" s="173"/>
      <c r="OBQ52" s="173"/>
      <c r="OBR52" s="173"/>
      <c r="OBS52" s="173"/>
      <c r="OBT52" s="173"/>
      <c r="OBU52" s="173"/>
      <c r="OBV52" s="173"/>
      <c r="OBW52" s="173"/>
      <c r="OBX52" s="173"/>
      <c r="OBY52" s="173"/>
      <c r="OBZ52" s="173"/>
      <c r="OCA52" s="173"/>
      <c r="OCB52" s="173"/>
      <c r="OCC52" s="173"/>
      <c r="OCD52" s="173"/>
      <c r="OCE52" s="173"/>
      <c r="OCF52" s="173"/>
      <c r="OCG52" s="173"/>
      <c r="OCH52" s="173"/>
      <c r="OCI52" s="173"/>
      <c r="OCJ52" s="173"/>
      <c r="OCK52" s="173"/>
      <c r="OCL52" s="173"/>
      <c r="OCM52" s="173"/>
      <c r="OCN52" s="173"/>
      <c r="OCO52" s="173"/>
      <c r="OCP52" s="173"/>
      <c r="OCQ52" s="173"/>
      <c r="OCR52" s="173"/>
      <c r="OCS52" s="173"/>
      <c r="OCT52" s="173"/>
      <c r="OCU52" s="173"/>
      <c r="OCV52" s="173"/>
      <c r="OCW52" s="173"/>
      <c r="OCX52" s="173"/>
      <c r="OCY52" s="173"/>
      <c r="OCZ52" s="173"/>
      <c r="ODA52" s="173"/>
      <c r="ODB52" s="173"/>
      <c r="ODC52" s="173"/>
      <c r="ODD52" s="173"/>
      <c r="ODE52" s="173"/>
      <c r="ODF52" s="173"/>
      <c r="ODG52" s="173"/>
      <c r="ODH52" s="173"/>
      <c r="ODI52" s="173"/>
      <c r="ODJ52" s="173"/>
      <c r="ODK52" s="173"/>
      <c r="ODL52" s="173"/>
      <c r="ODM52" s="173"/>
      <c r="ODN52" s="173"/>
      <c r="ODO52" s="173"/>
      <c r="ODP52" s="173"/>
      <c r="ODQ52" s="173"/>
      <c r="ODR52" s="173"/>
      <c r="ODS52" s="173"/>
      <c r="ODT52" s="173"/>
      <c r="ODU52" s="173"/>
      <c r="ODV52" s="173"/>
      <c r="ODW52" s="173"/>
      <c r="ODX52" s="173"/>
      <c r="ODY52" s="173"/>
      <c r="ODZ52" s="173"/>
      <c r="OEA52" s="173"/>
      <c r="OEB52" s="173"/>
      <c r="OEC52" s="173"/>
      <c r="OED52" s="173"/>
      <c r="OEE52" s="173"/>
      <c r="OEF52" s="173"/>
      <c r="OEG52" s="173"/>
      <c r="OEH52" s="173"/>
      <c r="OEI52" s="173"/>
      <c r="OEJ52" s="173"/>
      <c r="OEK52" s="173"/>
      <c r="OEL52" s="173"/>
      <c r="OEM52" s="173"/>
      <c r="OEN52" s="173"/>
      <c r="OEO52" s="173"/>
      <c r="OEP52" s="173"/>
      <c r="OEQ52" s="173"/>
      <c r="OER52" s="173"/>
      <c r="OES52" s="173"/>
      <c r="OET52" s="173"/>
      <c r="OEU52" s="173"/>
      <c r="OEV52" s="173"/>
      <c r="OEW52" s="173"/>
      <c r="OEX52" s="173"/>
      <c r="OEY52" s="173"/>
      <c r="OEZ52" s="173"/>
      <c r="OFA52" s="173"/>
      <c r="OFB52" s="173"/>
      <c r="OFC52" s="173"/>
      <c r="OFD52" s="173"/>
      <c r="OFE52" s="173"/>
      <c r="OFF52" s="173"/>
      <c r="OFG52" s="173"/>
      <c r="OFH52" s="173"/>
      <c r="OFI52" s="173"/>
      <c r="OFJ52" s="173"/>
      <c r="OFK52" s="173"/>
      <c r="OFL52" s="173"/>
      <c r="OFM52" s="173"/>
      <c r="OFN52" s="173"/>
      <c r="OFO52" s="173"/>
      <c r="OFP52" s="173"/>
      <c r="OFQ52" s="173"/>
      <c r="OFR52" s="173"/>
      <c r="OFS52" s="173"/>
      <c r="OFT52" s="173"/>
      <c r="OFU52" s="173"/>
      <c r="OFV52" s="173"/>
      <c r="OFW52" s="173"/>
      <c r="OFX52" s="173"/>
      <c r="OFY52" s="173"/>
      <c r="OFZ52" s="173"/>
      <c r="OGA52" s="173"/>
      <c r="OGB52" s="173"/>
      <c r="OGC52" s="173"/>
      <c r="OGD52" s="173"/>
      <c r="OGE52" s="173"/>
      <c r="OGF52" s="173"/>
      <c r="OGG52" s="173"/>
      <c r="OGH52" s="173"/>
      <c r="OGI52" s="173"/>
      <c r="OGJ52" s="173"/>
      <c r="OGK52" s="173"/>
      <c r="OGL52" s="173"/>
      <c r="OGM52" s="173"/>
      <c r="OGN52" s="173"/>
      <c r="OGO52" s="173"/>
      <c r="OGP52" s="173"/>
      <c r="OGQ52" s="173"/>
      <c r="OGR52" s="173"/>
      <c r="OGS52" s="173"/>
      <c r="OGT52" s="173"/>
      <c r="OGU52" s="173"/>
      <c r="OGV52" s="173"/>
      <c r="OGW52" s="173"/>
      <c r="OGX52" s="173"/>
      <c r="OGY52" s="173"/>
      <c r="OGZ52" s="173"/>
      <c r="OHA52" s="173"/>
      <c r="OHB52" s="173"/>
      <c r="OHC52" s="173"/>
      <c r="OHD52" s="173"/>
      <c r="OHE52" s="173"/>
      <c r="OHF52" s="173"/>
      <c r="OHG52" s="173"/>
      <c r="OHH52" s="173"/>
      <c r="OHI52" s="173"/>
      <c r="OHJ52" s="173"/>
      <c r="OHK52" s="173"/>
      <c r="OHL52" s="173"/>
      <c r="OHM52" s="173"/>
      <c r="OHN52" s="173"/>
      <c r="OHO52" s="173"/>
      <c r="OHP52" s="173"/>
      <c r="OHQ52" s="173"/>
      <c r="OHR52" s="173"/>
      <c r="OHS52" s="173"/>
      <c r="OHT52" s="173"/>
      <c r="OHU52" s="173"/>
      <c r="OHV52" s="173"/>
      <c r="OHW52" s="173"/>
      <c r="OHX52" s="173"/>
      <c r="OHY52" s="173"/>
      <c r="OHZ52" s="173"/>
      <c r="OIA52" s="173"/>
      <c r="OIB52" s="173"/>
      <c r="OIC52" s="173"/>
      <c r="OID52" s="173"/>
      <c r="OIE52" s="173"/>
      <c r="OIF52" s="173"/>
      <c r="OIG52" s="173"/>
      <c r="OIH52" s="173"/>
      <c r="OII52" s="173"/>
      <c r="OIJ52" s="173"/>
      <c r="OIK52" s="173"/>
      <c r="OIL52" s="173"/>
      <c r="OIM52" s="173"/>
      <c r="OIN52" s="173"/>
      <c r="OIO52" s="173"/>
      <c r="OIP52" s="173"/>
      <c r="OIQ52" s="173"/>
      <c r="OIR52" s="173"/>
      <c r="OIS52" s="173"/>
      <c r="OIT52" s="173"/>
      <c r="OIU52" s="173"/>
      <c r="OIV52" s="173"/>
      <c r="OIW52" s="173"/>
      <c r="OIX52" s="173"/>
      <c r="OIY52" s="173"/>
      <c r="OIZ52" s="173"/>
      <c r="OJA52" s="173"/>
      <c r="OJB52" s="173"/>
      <c r="OJC52" s="173"/>
      <c r="OJD52" s="173"/>
      <c r="OJE52" s="173"/>
      <c r="OJF52" s="173"/>
      <c r="OJG52" s="173"/>
      <c r="OJH52" s="173"/>
      <c r="OJI52" s="173"/>
      <c r="OJJ52" s="173"/>
      <c r="OJK52" s="173"/>
      <c r="OJL52" s="173"/>
      <c r="OJM52" s="173"/>
      <c r="OJN52" s="173"/>
      <c r="OJO52" s="173"/>
      <c r="OJP52" s="173"/>
      <c r="OJQ52" s="173"/>
      <c r="OJR52" s="173"/>
      <c r="OJS52" s="173"/>
      <c r="OJT52" s="173"/>
      <c r="OJU52" s="173"/>
      <c r="OJV52" s="173"/>
      <c r="OJW52" s="173"/>
      <c r="OJX52" s="173"/>
      <c r="OJY52" s="173"/>
      <c r="OJZ52" s="173"/>
      <c r="OKA52" s="173"/>
      <c r="OKB52" s="173"/>
      <c r="OKC52" s="173"/>
      <c r="OKD52" s="173"/>
      <c r="OKE52" s="173"/>
      <c r="OKF52" s="173"/>
      <c r="OKG52" s="173"/>
      <c r="OKH52" s="173"/>
      <c r="OKI52" s="173"/>
      <c r="OKJ52" s="173"/>
      <c r="OKK52" s="173"/>
      <c r="OKL52" s="173"/>
      <c r="OKM52" s="173"/>
      <c r="OKN52" s="173"/>
      <c r="OKO52" s="173"/>
      <c r="OKP52" s="173"/>
      <c r="OKQ52" s="173"/>
      <c r="OKR52" s="173"/>
      <c r="OKS52" s="173"/>
      <c r="OKT52" s="173"/>
      <c r="OKU52" s="173"/>
      <c r="OKV52" s="173"/>
      <c r="OKW52" s="173"/>
      <c r="OKX52" s="173"/>
      <c r="OKY52" s="173"/>
      <c r="OKZ52" s="173"/>
      <c r="OLA52" s="173"/>
      <c r="OLB52" s="173"/>
      <c r="OLC52" s="173"/>
      <c r="OLD52" s="173"/>
      <c r="OLE52" s="173"/>
      <c r="OLF52" s="173"/>
      <c r="OLG52" s="173"/>
      <c r="OLH52" s="173"/>
      <c r="OLI52" s="173"/>
      <c r="OLJ52" s="173"/>
      <c r="OLK52" s="173"/>
      <c r="OLL52" s="173"/>
      <c r="OLM52" s="173"/>
      <c r="OLN52" s="173"/>
      <c r="OLO52" s="173"/>
      <c r="OLP52" s="173"/>
      <c r="OLQ52" s="173"/>
      <c r="OLR52" s="173"/>
      <c r="OLS52" s="173"/>
      <c r="OLT52" s="173"/>
      <c r="OLU52" s="173"/>
      <c r="OLV52" s="173"/>
      <c r="OLW52" s="173"/>
      <c r="OLX52" s="173"/>
      <c r="OLY52" s="173"/>
      <c r="OLZ52" s="173"/>
      <c r="OMA52" s="173"/>
      <c r="OMB52" s="173"/>
      <c r="OMC52" s="173"/>
      <c r="OMD52" s="173"/>
      <c r="OME52" s="173"/>
      <c r="OMF52" s="173"/>
      <c r="OMG52" s="173"/>
      <c r="OMH52" s="173"/>
      <c r="OMI52" s="173"/>
      <c r="OMJ52" s="173"/>
      <c r="OMK52" s="173"/>
      <c r="OML52" s="173"/>
      <c r="OMM52" s="173"/>
      <c r="OMN52" s="173"/>
      <c r="OMO52" s="173"/>
      <c r="OMP52" s="173"/>
      <c r="OMQ52" s="173"/>
      <c r="OMR52" s="173"/>
      <c r="OMS52" s="173"/>
      <c r="OMT52" s="173"/>
      <c r="OMU52" s="173"/>
      <c r="OMV52" s="173"/>
      <c r="OMW52" s="173"/>
      <c r="OMX52" s="173"/>
      <c r="OMY52" s="173"/>
      <c r="OMZ52" s="173"/>
      <c r="ONA52" s="173"/>
      <c r="ONB52" s="173"/>
      <c r="ONC52" s="173"/>
      <c r="OND52" s="173"/>
      <c r="ONE52" s="173"/>
      <c r="ONF52" s="173"/>
      <c r="ONG52" s="173"/>
      <c r="ONH52" s="173"/>
      <c r="ONI52" s="173"/>
      <c r="ONJ52" s="173"/>
      <c r="ONK52" s="173"/>
      <c r="ONL52" s="173"/>
      <c r="ONM52" s="173"/>
      <c r="ONN52" s="173"/>
      <c r="ONO52" s="173"/>
      <c r="ONP52" s="173"/>
      <c r="ONQ52" s="173"/>
      <c r="ONR52" s="173"/>
      <c r="ONS52" s="173"/>
      <c r="ONT52" s="173"/>
      <c r="ONU52" s="173"/>
      <c r="ONV52" s="173"/>
      <c r="ONW52" s="173"/>
      <c r="ONX52" s="173"/>
      <c r="ONY52" s="173"/>
      <c r="ONZ52" s="173"/>
      <c r="OOA52" s="173"/>
      <c r="OOB52" s="173"/>
      <c r="OOC52" s="173"/>
      <c r="OOD52" s="173"/>
      <c r="OOE52" s="173"/>
      <c r="OOF52" s="173"/>
      <c r="OOG52" s="173"/>
      <c r="OOH52" s="173"/>
      <c r="OOI52" s="173"/>
      <c r="OOJ52" s="173"/>
      <c r="OOK52" s="173"/>
      <c r="OOL52" s="173"/>
      <c r="OOM52" s="173"/>
      <c r="OON52" s="173"/>
      <c r="OOO52" s="173"/>
      <c r="OOP52" s="173"/>
      <c r="OOQ52" s="173"/>
      <c r="OOR52" s="173"/>
      <c r="OOS52" s="173"/>
      <c r="OOT52" s="173"/>
      <c r="OOU52" s="173"/>
      <c r="OOV52" s="173"/>
      <c r="OOW52" s="173"/>
      <c r="OOX52" s="173"/>
      <c r="OOY52" s="173"/>
      <c r="OOZ52" s="173"/>
      <c r="OPA52" s="173"/>
      <c r="OPB52" s="173"/>
      <c r="OPC52" s="173"/>
      <c r="OPD52" s="173"/>
      <c r="OPE52" s="173"/>
      <c r="OPF52" s="173"/>
      <c r="OPG52" s="173"/>
      <c r="OPH52" s="173"/>
      <c r="OPI52" s="173"/>
      <c r="OPJ52" s="173"/>
      <c r="OPK52" s="173"/>
      <c r="OPL52" s="173"/>
      <c r="OPM52" s="173"/>
      <c r="OPN52" s="173"/>
      <c r="OPO52" s="173"/>
      <c r="OPP52" s="173"/>
      <c r="OPQ52" s="173"/>
      <c r="OPR52" s="173"/>
      <c r="OPS52" s="173"/>
      <c r="OPT52" s="173"/>
      <c r="OPU52" s="173"/>
      <c r="OPV52" s="173"/>
      <c r="OPW52" s="173"/>
      <c r="OPX52" s="173"/>
      <c r="OPY52" s="173"/>
      <c r="OPZ52" s="173"/>
      <c r="OQA52" s="173"/>
      <c r="OQB52" s="173"/>
      <c r="OQC52" s="173"/>
      <c r="OQD52" s="173"/>
      <c r="OQE52" s="173"/>
      <c r="OQF52" s="173"/>
      <c r="OQG52" s="173"/>
      <c r="OQH52" s="173"/>
      <c r="OQI52" s="173"/>
      <c r="OQJ52" s="173"/>
      <c r="OQK52" s="173"/>
      <c r="OQL52" s="173"/>
      <c r="OQM52" s="173"/>
      <c r="OQN52" s="173"/>
      <c r="OQO52" s="173"/>
      <c r="OQP52" s="173"/>
      <c r="OQQ52" s="173"/>
      <c r="OQR52" s="173"/>
      <c r="OQS52" s="173"/>
      <c r="OQT52" s="173"/>
      <c r="OQU52" s="173"/>
      <c r="OQV52" s="173"/>
      <c r="OQW52" s="173"/>
      <c r="OQX52" s="173"/>
      <c r="OQY52" s="173"/>
      <c r="OQZ52" s="173"/>
      <c r="ORA52" s="173"/>
      <c r="ORB52" s="173"/>
      <c r="ORC52" s="173"/>
      <c r="ORD52" s="173"/>
      <c r="ORE52" s="173"/>
      <c r="ORF52" s="173"/>
      <c r="ORG52" s="173"/>
      <c r="ORH52" s="173"/>
      <c r="ORI52" s="173"/>
      <c r="ORJ52" s="173"/>
      <c r="ORK52" s="173"/>
      <c r="ORL52" s="173"/>
      <c r="ORM52" s="173"/>
      <c r="ORN52" s="173"/>
      <c r="ORO52" s="173"/>
      <c r="ORP52" s="173"/>
      <c r="ORQ52" s="173"/>
      <c r="ORR52" s="173"/>
      <c r="ORS52" s="173"/>
      <c r="ORT52" s="173"/>
      <c r="ORU52" s="173"/>
      <c r="ORV52" s="173"/>
      <c r="ORW52" s="173"/>
      <c r="ORX52" s="173"/>
      <c r="ORY52" s="173"/>
      <c r="ORZ52" s="173"/>
      <c r="OSA52" s="173"/>
      <c r="OSB52" s="173"/>
      <c r="OSC52" s="173"/>
      <c r="OSD52" s="173"/>
      <c r="OSE52" s="173"/>
      <c r="OSF52" s="173"/>
      <c r="OSG52" s="173"/>
      <c r="OSH52" s="173"/>
      <c r="OSI52" s="173"/>
      <c r="OSJ52" s="173"/>
      <c r="OSK52" s="173"/>
      <c r="OSL52" s="173"/>
      <c r="OSM52" s="173"/>
      <c r="OSN52" s="173"/>
      <c r="OSO52" s="173"/>
      <c r="OSP52" s="173"/>
      <c r="OSQ52" s="173"/>
      <c r="OSR52" s="173"/>
      <c r="OSS52" s="173"/>
      <c r="OST52" s="173"/>
      <c r="OSU52" s="173"/>
      <c r="OSV52" s="173"/>
      <c r="OSW52" s="173"/>
      <c r="OSX52" s="173"/>
      <c r="OSY52" s="173"/>
      <c r="OSZ52" s="173"/>
      <c r="OTA52" s="173"/>
      <c r="OTB52" s="173"/>
      <c r="OTC52" s="173"/>
      <c r="OTD52" s="173"/>
      <c r="OTE52" s="173"/>
      <c r="OTF52" s="173"/>
      <c r="OTG52" s="173"/>
      <c r="OTH52" s="173"/>
      <c r="OTI52" s="173"/>
      <c r="OTJ52" s="173"/>
      <c r="OTK52" s="173"/>
      <c r="OTL52" s="173"/>
      <c r="OTM52" s="173"/>
      <c r="OTN52" s="173"/>
      <c r="OTO52" s="173"/>
      <c r="OTP52" s="173"/>
      <c r="OTQ52" s="173"/>
      <c r="OTR52" s="173"/>
      <c r="OTS52" s="173"/>
      <c r="OTT52" s="173"/>
      <c r="OTU52" s="173"/>
      <c r="OTV52" s="173"/>
      <c r="OTW52" s="173"/>
      <c r="OTX52" s="173"/>
      <c r="OTY52" s="173"/>
      <c r="OTZ52" s="173"/>
      <c r="OUA52" s="173"/>
      <c r="OUB52" s="173"/>
      <c r="OUC52" s="173"/>
      <c r="OUD52" s="173"/>
      <c r="OUE52" s="173"/>
      <c r="OUF52" s="173"/>
      <c r="OUG52" s="173"/>
      <c r="OUH52" s="173"/>
      <c r="OUI52" s="173"/>
      <c r="OUJ52" s="173"/>
      <c r="OUK52" s="173"/>
      <c r="OUL52" s="173"/>
      <c r="OUM52" s="173"/>
      <c r="OUN52" s="173"/>
      <c r="OUO52" s="173"/>
      <c r="OUP52" s="173"/>
      <c r="OUQ52" s="173"/>
      <c r="OUR52" s="173"/>
      <c r="OUS52" s="173"/>
      <c r="OUT52" s="173"/>
      <c r="OUU52" s="173"/>
      <c r="OUV52" s="173"/>
      <c r="OUW52" s="173"/>
      <c r="OUX52" s="173"/>
      <c r="OUY52" s="173"/>
      <c r="OUZ52" s="173"/>
      <c r="OVA52" s="173"/>
      <c r="OVB52" s="173"/>
      <c r="OVC52" s="173"/>
      <c r="OVD52" s="173"/>
      <c r="OVE52" s="173"/>
      <c r="OVF52" s="173"/>
      <c r="OVG52" s="173"/>
      <c r="OVH52" s="173"/>
      <c r="OVI52" s="173"/>
      <c r="OVJ52" s="173"/>
      <c r="OVK52" s="173"/>
      <c r="OVL52" s="173"/>
      <c r="OVM52" s="173"/>
      <c r="OVN52" s="173"/>
      <c r="OVO52" s="173"/>
      <c r="OVP52" s="173"/>
      <c r="OVQ52" s="173"/>
      <c r="OVR52" s="173"/>
      <c r="OVS52" s="173"/>
      <c r="OVT52" s="173"/>
      <c r="OVU52" s="173"/>
      <c r="OVV52" s="173"/>
      <c r="OVW52" s="173"/>
      <c r="OVX52" s="173"/>
      <c r="OVY52" s="173"/>
      <c r="OVZ52" s="173"/>
      <c r="OWA52" s="173"/>
      <c r="OWB52" s="173"/>
      <c r="OWC52" s="173"/>
      <c r="OWD52" s="173"/>
      <c r="OWE52" s="173"/>
      <c r="OWF52" s="173"/>
      <c r="OWG52" s="173"/>
      <c r="OWH52" s="173"/>
      <c r="OWI52" s="173"/>
      <c r="OWJ52" s="173"/>
      <c r="OWK52" s="173"/>
      <c r="OWL52" s="173"/>
      <c r="OWM52" s="173"/>
      <c r="OWN52" s="173"/>
      <c r="OWO52" s="173"/>
      <c r="OWP52" s="173"/>
      <c r="OWQ52" s="173"/>
      <c r="OWR52" s="173"/>
      <c r="OWS52" s="173"/>
      <c r="OWT52" s="173"/>
      <c r="OWU52" s="173"/>
      <c r="OWV52" s="173"/>
      <c r="OWW52" s="173"/>
      <c r="OWX52" s="173"/>
      <c r="OWY52" s="173"/>
      <c r="OWZ52" s="173"/>
      <c r="OXA52" s="173"/>
      <c r="OXB52" s="173"/>
      <c r="OXC52" s="173"/>
      <c r="OXD52" s="173"/>
      <c r="OXE52" s="173"/>
      <c r="OXF52" s="173"/>
      <c r="OXG52" s="173"/>
      <c r="OXH52" s="173"/>
      <c r="OXI52" s="173"/>
      <c r="OXJ52" s="173"/>
      <c r="OXK52" s="173"/>
      <c r="OXL52" s="173"/>
      <c r="OXM52" s="173"/>
      <c r="OXN52" s="173"/>
      <c r="OXO52" s="173"/>
      <c r="OXP52" s="173"/>
      <c r="OXQ52" s="173"/>
      <c r="OXR52" s="173"/>
      <c r="OXS52" s="173"/>
      <c r="OXT52" s="173"/>
      <c r="OXU52" s="173"/>
      <c r="OXV52" s="173"/>
      <c r="OXW52" s="173"/>
      <c r="OXX52" s="173"/>
      <c r="OXY52" s="173"/>
      <c r="OXZ52" s="173"/>
      <c r="OYA52" s="173"/>
      <c r="OYB52" s="173"/>
      <c r="OYC52" s="173"/>
      <c r="OYD52" s="173"/>
      <c r="OYE52" s="173"/>
      <c r="OYF52" s="173"/>
      <c r="OYG52" s="173"/>
      <c r="OYH52" s="173"/>
      <c r="OYI52" s="173"/>
      <c r="OYJ52" s="173"/>
      <c r="OYK52" s="173"/>
      <c r="OYL52" s="173"/>
      <c r="OYM52" s="173"/>
      <c r="OYN52" s="173"/>
      <c r="OYO52" s="173"/>
      <c r="OYP52" s="173"/>
      <c r="OYQ52" s="173"/>
      <c r="OYR52" s="173"/>
      <c r="OYS52" s="173"/>
      <c r="OYT52" s="173"/>
      <c r="OYU52" s="173"/>
      <c r="OYV52" s="173"/>
      <c r="OYW52" s="173"/>
      <c r="OYX52" s="173"/>
      <c r="OYY52" s="173"/>
      <c r="OYZ52" s="173"/>
      <c r="OZA52" s="173"/>
      <c r="OZB52" s="173"/>
      <c r="OZC52" s="173"/>
      <c r="OZD52" s="173"/>
      <c r="OZE52" s="173"/>
      <c r="OZF52" s="173"/>
      <c r="OZG52" s="173"/>
      <c r="OZH52" s="173"/>
      <c r="OZI52" s="173"/>
      <c r="OZJ52" s="173"/>
      <c r="OZK52" s="173"/>
      <c r="OZL52" s="173"/>
      <c r="OZM52" s="173"/>
      <c r="OZN52" s="173"/>
      <c r="OZO52" s="173"/>
      <c r="OZP52" s="173"/>
      <c r="OZQ52" s="173"/>
      <c r="OZR52" s="173"/>
      <c r="OZS52" s="173"/>
      <c r="OZT52" s="173"/>
      <c r="OZU52" s="173"/>
      <c r="OZV52" s="173"/>
      <c r="OZW52" s="173"/>
      <c r="OZX52" s="173"/>
      <c r="OZY52" s="173"/>
      <c r="OZZ52" s="173"/>
      <c r="PAA52" s="173"/>
      <c r="PAB52" s="173"/>
      <c r="PAC52" s="173"/>
      <c r="PAD52" s="173"/>
      <c r="PAE52" s="173"/>
      <c r="PAF52" s="173"/>
      <c r="PAG52" s="173"/>
      <c r="PAH52" s="173"/>
      <c r="PAI52" s="173"/>
      <c r="PAJ52" s="173"/>
      <c r="PAK52" s="173"/>
      <c r="PAL52" s="173"/>
      <c r="PAM52" s="173"/>
      <c r="PAN52" s="173"/>
      <c r="PAO52" s="173"/>
      <c r="PAP52" s="173"/>
      <c r="PAQ52" s="173"/>
      <c r="PAR52" s="173"/>
      <c r="PAS52" s="173"/>
      <c r="PAT52" s="173"/>
      <c r="PAU52" s="173"/>
      <c r="PAV52" s="173"/>
      <c r="PAW52" s="173"/>
      <c r="PAX52" s="173"/>
      <c r="PAY52" s="173"/>
      <c r="PAZ52" s="173"/>
      <c r="PBA52" s="173"/>
      <c r="PBB52" s="173"/>
      <c r="PBC52" s="173"/>
      <c r="PBD52" s="173"/>
      <c r="PBE52" s="173"/>
      <c r="PBF52" s="173"/>
      <c r="PBG52" s="173"/>
      <c r="PBH52" s="173"/>
      <c r="PBI52" s="173"/>
      <c r="PBJ52" s="173"/>
      <c r="PBK52" s="173"/>
      <c r="PBL52" s="173"/>
      <c r="PBM52" s="173"/>
      <c r="PBN52" s="173"/>
      <c r="PBO52" s="173"/>
      <c r="PBP52" s="173"/>
      <c r="PBQ52" s="173"/>
      <c r="PBR52" s="173"/>
      <c r="PBS52" s="173"/>
      <c r="PBT52" s="173"/>
      <c r="PBU52" s="173"/>
      <c r="PBV52" s="173"/>
      <c r="PBW52" s="173"/>
      <c r="PBX52" s="173"/>
      <c r="PBY52" s="173"/>
      <c r="PBZ52" s="173"/>
      <c r="PCA52" s="173"/>
      <c r="PCB52" s="173"/>
      <c r="PCC52" s="173"/>
      <c r="PCD52" s="173"/>
      <c r="PCE52" s="173"/>
      <c r="PCF52" s="173"/>
      <c r="PCG52" s="173"/>
      <c r="PCH52" s="173"/>
      <c r="PCI52" s="173"/>
      <c r="PCJ52" s="173"/>
      <c r="PCK52" s="173"/>
      <c r="PCL52" s="173"/>
      <c r="PCM52" s="173"/>
      <c r="PCN52" s="173"/>
      <c r="PCO52" s="173"/>
      <c r="PCP52" s="173"/>
      <c r="PCQ52" s="173"/>
      <c r="PCR52" s="173"/>
      <c r="PCS52" s="173"/>
      <c r="PCT52" s="173"/>
      <c r="PCU52" s="173"/>
      <c r="PCV52" s="173"/>
      <c r="PCW52" s="173"/>
      <c r="PCX52" s="173"/>
      <c r="PCY52" s="173"/>
      <c r="PCZ52" s="173"/>
      <c r="PDA52" s="173"/>
      <c r="PDB52" s="173"/>
      <c r="PDC52" s="173"/>
      <c r="PDD52" s="173"/>
      <c r="PDE52" s="173"/>
      <c r="PDF52" s="173"/>
      <c r="PDG52" s="173"/>
      <c r="PDH52" s="173"/>
      <c r="PDI52" s="173"/>
      <c r="PDJ52" s="173"/>
      <c r="PDK52" s="173"/>
      <c r="PDL52" s="173"/>
      <c r="PDM52" s="173"/>
      <c r="PDN52" s="173"/>
      <c r="PDO52" s="173"/>
      <c r="PDP52" s="173"/>
      <c r="PDQ52" s="173"/>
      <c r="PDR52" s="173"/>
      <c r="PDS52" s="173"/>
      <c r="PDT52" s="173"/>
      <c r="PDU52" s="173"/>
      <c r="PDV52" s="173"/>
      <c r="PDW52" s="173"/>
      <c r="PDX52" s="173"/>
      <c r="PDY52" s="173"/>
      <c r="PDZ52" s="173"/>
      <c r="PEA52" s="173"/>
      <c r="PEB52" s="173"/>
      <c r="PEC52" s="173"/>
      <c r="PED52" s="173"/>
      <c r="PEE52" s="173"/>
      <c r="PEF52" s="173"/>
      <c r="PEG52" s="173"/>
      <c r="PEH52" s="173"/>
      <c r="PEI52" s="173"/>
      <c r="PEJ52" s="173"/>
      <c r="PEK52" s="173"/>
      <c r="PEL52" s="173"/>
      <c r="PEM52" s="173"/>
      <c r="PEN52" s="173"/>
      <c r="PEO52" s="173"/>
      <c r="PEP52" s="173"/>
      <c r="PEQ52" s="173"/>
      <c r="PER52" s="173"/>
      <c r="PES52" s="173"/>
      <c r="PET52" s="173"/>
      <c r="PEU52" s="173"/>
      <c r="PEV52" s="173"/>
      <c r="PEW52" s="173"/>
      <c r="PEX52" s="173"/>
      <c r="PEY52" s="173"/>
      <c r="PEZ52" s="173"/>
      <c r="PFA52" s="173"/>
      <c r="PFB52" s="173"/>
      <c r="PFC52" s="173"/>
      <c r="PFD52" s="173"/>
      <c r="PFE52" s="173"/>
      <c r="PFF52" s="173"/>
      <c r="PFG52" s="173"/>
      <c r="PFH52" s="173"/>
      <c r="PFI52" s="173"/>
      <c r="PFJ52" s="173"/>
      <c r="PFK52" s="173"/>
      <c r="PFL52" s="173"/>
      <c r="PFM52" s="173"/>
      <c r="PFN52" s="173"/>
      <c r="PFO52" s="173"/>
      <c r="PFP52" s="173"/>
      <c r="PFQ52" s="173"/>
      <c r="PFR52" s="173"/>
      <c r="PFS52" s="173"/>
      <c r="PFT52" s="173"/>
      <c r="PFU52" s="173"/>
      <c r="PFV52" s="173"/>
      <c r="PFW52" s="173"/>
      <c r="PFX52" s="173"/>
      <c r="PFY52" s="173"/>
      <c r="PFZ52" s="173"/>
      <c r="PGA52" s="173"/>
      <c r="PGB52" s="173"/>
      <c r="PGC52" s="173"/>
      <c r="PGD52" s="173"/>
      <c r="PGE52" s="173"/>
      <c r="PGF52" s="173"/>
      <c r="PGG52" s="173"/>
      <c r="PGH52" s="173"/>
      <c r="PGI52" s="173"/>
      <c r="PGJ52" s="173"/>
      <c r="PGK52" s="173"/>
      <c r="PGL52" s="173"/>
      <c r="PGM52" s="173"/>
      <c r="PGN52" s="173"/>
      <c r="PGO52" s="173"/>
      <c r="PGP52" s="173"/>
      <c r="PGQ52" s="173"/>
      <c r="PGR52" s="173"/>
      <c r="PGS52" s="173"/>
      <c r="PGT52" s="173"/>
      <c r="PGU52" s="173"/>
      <c r="PGV52" s="173"/>
      <c r="PGW52" s="173"/>
      <c r="PGX52" s="173"/>
      <c r="PGY52" s="173"/>
      <c r="PGZ52" s="173"/>
      <c r="PHA52" s="173"/>
      <c r="PHB52" s="173"/>
      <c r="PHC52" s="173"/>
      <c r="PHD52" s="173"/>
      <c r="PHE52" s="173"/>
      <c r="PHF52" s="173"/>
      <c r="PHG52" s="173"/>
      <c r="PHH52" s="173"/>
      <c r="PHI52" s="173"/>
      <c r="PHJ52" s="173"/>
      <c r="PHK52" s="173"/>
      <c r="PHL52" s="173"/>
      <c r="PHM52" s="173"/>
      <c r="PHN52" s="173"/>
      <c r="PHO52" s="173"/>
      <c r="PHP52" s="173"/>
      <c r="PHQ52" s="173"/>
      <c r="PHR52" s="173"/>
      <c r="PHS52" s="173"/>
      <c r="PHT52" s="173"/>
      <c r="PHU52" s="173"/>
      <c r="PHV52" s="173"/>
      <c r="PHW52" s="173"/>
      <c r="PHX52" s="173"/>
      <c r="PHY52" s="173"/>
      <c r="PHZ52" s="173"/>
      <c r="PIA52" s="173"/>
      <c r="PIB52" s="173"/>
      <c r="PIC52" s="173"/>
      <c r="PID52" s="173"/>
      <c r="PIE52" s="173"/>
      <c r="PIF52" s="173"/>
      <c r="PIG52" s="173"/>
      <c r="PIH52" s="173"/>
      <c r="PII52" s="173"/>
      <c r="PIJ52" s="173"/>
      <c r="PIK52" s="173"/>
      <c r="PIL52" s="173"/>
      <c r="PIM52" s="173"/>
      <c r="PIN52" s="173"/>
      <c r="PIO52" s="173"/>
      <c r="PIP52" s="173"/>
      <c r="PIQ52" s="173"/>
      <c r="PIR52" s="173"/>
      <c r="PIS52" s="173"/>
      <c r="PIT52" s="173"/>
      <c r="PIU52" s="173"/>
      <c r="PIV52" s="173"/>
      <c r="PIW52" s="173"/>
      <c r="PIX52" s="173"/>
      <c r="PIY52" s="173"/>
      <c r="PIZ52" s="173"/>
      <c r="PJA52" s="173"/>
      <c r="PJB52" s="173"/>
      <c r="PJC52" s="173"/>
      <c r="PJD52" s="173"/>
      <c r="PJE52" s="173"/>
      <c r="PJF52" s="173"/>
      <c r="PJG52" s="173"/>
      <c r="PJH52" s="173"/>
      <c r="PJI52" s="173"/>
      <c r="PJJ52" s="173"/>
      <c r="PJK52" s="173"/>
      <c r="PJL52" s="173"/>
      <c r="PJM52" s="173"/>
      <c r="PJN52" s="173"/>
      <c r="PJO52" s="173"/>
      <c r="PJP52" s="173"/>
      <c r="PJQ52" s="173"/>
      <c r="PJR52" s="173"/>
      <c r="PJS52" s="173"/>
      <c r="PJT52" s="173"/>
      <c r="PJU52" s="173"/>
      <c r="PJV52" s="173"/>
      <c r="PJW52" s="173"/>
      <c r="PJX52" s="173"/>
      <c r="PJY52" s="173"/>
      <c r="PJZ52" s="173"/>
      <c r="PKA52" s="173"/>
      <c r="PKB52" s="173"/>
      <c r="PKC52" s="173"/>
      <c r="PKD52" s="173"/>
      <c r="PKE52" s="173"/>
      <c r="PKF52" s="173"/>
      <c r="PKG52" s="173"/>
      <c r="PKH52" s="173"/>
      <c r="PKI52" s="173"/>
      <c r="PKJ52" s="173"/>
      <c r="PKK52" s="173"/>
      <c r="PKL52" s="173"/>
      <c r="PKM52" s="173"/>
      <c r="PKN52" s="173"/>
      <c r="PKO52" s="173"/>
      <c r="PKP52" s="173"/>
      <c r="PKQ52" s="173"/>
      <c r="PKR52" s="173"/>
      <c r="PKS52" s="173"/>
      <c r="PKT52" s="173"/>
      <c r="PKU52" s="173"/>
      <c r="PKV52" s="173"/>
      <c r="PKW52" s="173"/>
      <c r="PKX52" s="173"/>
      <c r="PKY52" s="173"/>
      <c r="PKZ52" s="173"/>
      <c r="PLA52" s="173"/>
      <c r="PLB52" s="173"/>
      <c r="PLC52" s="173"/>
      <c r="PLD52" s="173"/>
      <c r="PLE52" s="173"/>
      <c r="PLF52" s="173"/>
      <c r="PLG52" s="173"/>
      <c r="PLH52" s="173"/>
      <c r="PLI52" s="173"/>
      <c r="PLJ52" s="173"/>
      <c r="PLK52" s="173"/>
      <c r="PLL52" s="173"/>
      <c r="PLM52" s="173"/>
      <c r="PLN52" s="173"/>
      <c r="PLO52" s="173"/>
      <c r="PLP52" s="173"/>
      <c r="PLQ52" s="173"/>
      <c r="PLR52" s="173"/>
      <c r="PLS52" s="173"/>
      <c r="PLT52" s="173"/>
      <c r="PLU52" s="173"/>
      <c r="PLV52" s="173"/>
      <c r="PLW52" s="173"/>
      <c r="PLX52" s="173"/>
      <c r="PLY52" s="173"/>
      <c r="PLZ52" s="173"/>
      <c r="PMA52" s="173"/>
      <c r="PMB52" s="173"/>
      <c r="PMC52" s="173"/>
      <c r="PMD52" s="173"/>
      <c r="PME52" s="173"/>
      <c r="PMF52" s="173"/>
      <c r="PMG52" s="173"/>
      <c r="PMH52" s="173"/>
      <c r="PMI52" s="173"/>
      <c r="PMJ52" s="173"/>
      <c r="PMK52" s="173"/>
      <c r="PML52" s="173"/>
      <c r="PMM52" s="173"/>
      <c r="PMN52" s="173"/>
      <c r="PMO52" s="173"/>
      <c r="PMP52" s="173"/>
      <c r="PMQ52" s="173"/>
      <c r="PMR52" s="173"/>
      <c r="PMS52" s="173"/>
      <c r="PMT52" s="173"/>
      <c r="PMU52" s="173"/>
      <c r="PMV52" s="173"/>
      <c r="PMW52" s="173"/>
      <c r="PMX52" s="173"/>
      <c r="PMY52" s="173"/>
      <c r="PMZ52" s="173"/>
      <c r="PNA52" s="173"/>
      <c r="PNB52" s="173"/>
      <c r="PNC52" s="173"/>
      <c r="PND52" s="173"/>
      <c r="PNE52" s="173"/>
      <c r="PNF52" s="173"/>
      <c r="PNG52" s="173"/>
      <c r="PNH52" s="173"/>
      <c r="PNI52" s="173"/>
      <c r="PNJ52" s="173"/>
      <c r="PNK52" s="173"/>
      <c r="PNL52" s="173"/>
      <c r="PNM52" s="173"/>
      <c r="PNN52" s="173"/>
      <c r="PNO52" s="173"/>
      <c r="PNP52" s="173"/>
      <c r="PNQ52" s="173"/>
      <c r="PNR52" s="173"/>
      <c r="PNS52" s="173"/>
      <c r="PNT52" s="173"/>
      <c r="PNU52" s="173"/>
      <c r="PNV52" s="173"/>
      <c r="PNW52" s="173"/>
      <c r="PNX52" s="173"/>
      <c r="PNY52" s="173"/>
      <c r="PNZ52" s="173"/>
      <c r="POA52" s="173"/>
      <c r="POB52" s="173"/>
      <c r="POC52" s="173"/>
      <c r="POD52" s="173"/>
      <c r="POE52" s="173"/>
      <c r="POF52" s="173"/>
      <c r="POG52" s="173"/>
      <c r="POH52" s="173"/>
      <c r="POI52" s="173"/>
      <c r="POJ52" s="173"/>
      <c r="POK52" s="173"/>
      <c r="POL52" s="173"/>
      <c r="POM52" s="173"/>
      <c r="PON52" s="173"/>
      <c r="POO52" s="173"/>
      <c r="POP52" s="173"/>
      <c r="POQ52" s="173"/>
      <c r="POR52" s="173"/>
      <c r="POS52" s="173"/>
      <c r="POT52" s="173"/>
      <c r="POU52" s="173"/>
      <c r="POV52" s="173"/>
      <c r="POW52" s="173"/>
      <c r="POX52" s="173"/>
      <c r="POY52" s="173"/>
      <c r="POZ52" s="173"/>
      <c r="PPA52" s="173"/>
      <c r="PPB52" s="173"/>
      <c r="PPC52" s="173"/>
      <c r="PPD52" s="173"/>
      <c r="PPE52" s="173"/>
      <c r="PPF52" s="173"/>
      <c r="PPG52" s="173"/>
      <c r="PPH52" s="173"/>
      <c r="PPI52" s="173"/>
      <c r="PPJ52" s="173"/>
      <c r="PPK52" s="173"/>
      <c r="PPL52" s="173"/>
      <c r="PPM52" s="173"/>
      <c r="PPN52" s="173"/>
      <c r="PPO52" s="173"/>
      <c r="PPP52" s="173"/>
      <c r="PPQ52" s="173"/>
      <c r="PPR52" s="173"/>
      <c r="PPS52" s="173"/>
      <c r="PPT52" s="173"/>
      <c r="PPU52" s="173"/>
      <c r="PPV52" s="173"/>
      <c r="PPW52" s="173"/>
      <c r="PPX52" s="173"/>
      <c r="PPY52" s="173"/>
      <c r="PPZ52" s="173"/>
      <c r="PQA52" s="173"/>
      <c r="PQB52" s="173"/>
      <c r="PQC52" s="173"/>
      <c r="PQD52" s="173"/>
      <c r="PQE52" s="173"/>
      <c r="PQF52" s="173"/>
      <c r="PQG52" s="173"/>
      <c r="PQH52" s="173"/>
      <c r="PQI52" s="173"/>
      <c r="PQJ52" s="173"/>
      <c r="PQK52" s="173"/>
      <c r="PQL52" s="173"/>
      <c r="PQM52" s="173"/>
      <c r="PQN52" s="173"/>
      <c r="PQO52" s="173"/>
      <c r="PQP52" s="173"/>
      <c r="PQQ52" s="173"/>
      <c r="PQR52" s="173"/>
      <c r="PQS52" s="173"/>
      <c r="PQT52" s="173"/>
      <c r="PQU52" s="173"/>
      <c r="PQV52" s="173"/>
      <c r="PQW52" s="173"/>
      <c r="PQX52" s="173"/>
      <c r="PQY52" s="173"/>
      <c r="PQZ52" s="173"/>
      <c r="PRA52" s="173"/>
      <c r="PRB52" s="173"/>
      <c r="PRC52" s="173"/>
      <c r="PRD52" s="173"/>
      <c r="PRE52" s="173"/>
      <c r="PRF52" s="173"/>
      <c r="PRG52" s="173"/>
      <c r="PRH52" s="173"/>
      <c r="PRI52" s="173"/>
      <c r="PRJ52" s="173"/>
      <c r="PRK52" s="173"/>
      <c r="PRL52" s="173"/>
      <c r="PRM52" s="173"/>
      <c r="PRN52" s="173"/>
      <c r="PRO52" s="173"/>
      <c r="PRP52" s="173"/>
      <c r="PRQ52" s="173"/>
      <c r="PRR52" s="173"/>
      <c r="PRS52" s="173"/>
      <c r="PRT52" s="173"/>
      <c r="PRU52" s="173"/>
      <c r="PRV52" s="173"/>
      <c r="PRW52" s="173"/>
      <c r="PRX52" s="173"/>
      <c r="PRY52" s="173"/>
      <c r="PRZ52" s="173"/>
      <c r="PSA52" s="173"/>
      <c r="PSB52" s="173"/>
      <c r="PSC52" s="173"/>
      <c r="PSD52" s="173"/>
      <c r="PSE52" s="173"/>
      <c r="PSF52" s="173"/>
      <c r="PSG52" s="173"/>
      <c r="PSH52" s="173"/>
      <c r="PSI52" s="173"/>
      <c r="PSJ52" s="173"/>
      <c r="PSK52" s="173"/>
      <c r="PSL52" s="173"/>
      <c r="PSM52" s="173"/>
      <c r="PSN52" s="173"/>
      <c r="PSO52" s="173"/>
      <c r="PSP52" s="173"/>
      <c r="PSQ52" s="173"/>
      <c r="PSR52" s="173"/>
      <c r="PSS52" s="173"/>
      <c r="PST52" s="173"/>
      <c r="PSU52" s="173"/>
      <c r="PSV52" s="173"/>
      <c r="PSW52" s="173"/>
      <c r="PSX52" s="173"/>
      <c r="PSY52" s="173"/>
      <c r="PSZ52" s="173"/>
      <c r="PTA52" s="173"/>
      <c r="PTB52" s="173"/>
      <c r="PTC52" s="173"/>
      <c r="PTD52" s="173"/>
      <c r="PTE52" s="173"/>
      <c r="PTF52" s="173"/>
      <c r="PTG52" s="173"/>
      <c r="PTH52" s="173"/>
      <c r="PTI52" s="173"/>
      <c r="PTJ52" s="173"/>
      <c r="PTK52" s="173"/>
      <c r="PTL52" s="173"/>
      <c r="PTM52" s="173"/>
      <c r="PTN52" s="173"/>
      <c r="PTO52" s="173"/>
      <c r="PTP52" s="173"/>
      <c r="PTQ52" s="173"/>
      <c r="PTR52" s="173"/>
      <c r="PTS52" s="173"/>
      <c r="PTT52" s="173"/>
      <c r="PTU52" s="173"/>
      <c r="PTV52" s="173"/>
      <c r="PTW52" s="173"/>
      <c r="PTX52" s="173"/>
      <c r="PTY52" s="173"/>
      <c r="PTZ52" s="173"/>
      <c r="PUA52" s="173"/>
      <c r="PUB52" s="173"/>
      <c r="PUC52" s="173"/>
      <c r="PUD52" s="173"/>
      <c r="PUE52" s="173"/>
      <c r="PUF52" s="173"/>
      <c r="PUG52" s="173"/>
      <c r="PUH52" s="173"/>
      <c r="PUI52" s="173"/>
      <c r="PUJ52" s="173"/>
      <c r="PUK52" s="173"/>
      <c r="PUL52" s="173"/>
      <c r="PUM52" s="173"/>
      <c r="PUN52" s="173"/>
      <c r="PUO52" s="173"/>
      <c r="PUP52" s="173"/>
      <c r="PUQ52" s="173"/>
      <c r="PUR52" s="173"/>
      <c r="PUS52" s="173"/>
      <c r="PUT52" s="173"/>
      <c r="PUU52" s="173"/>
      <c r="PUV52" s="173"/>
      <c r="PUW52" s="173"/>
      <c r="PUX52" s="173"/>
      <c r="PUY52" s="173"/>
      <c r="PUZ52" s="173"/>
      <c r="PVA52" s="173"/>
      <c r="PVB52" s="173"/>
      <c r="PVC52" s="173"/>
      <c r="PVD52" s="173"/>
      <c r="PVE52" s="173"/>
      <c r="PVF52" s="173"/>
      <c r="PVG52" s="173"/>
      <c r="PVH52" s="173"/>
      <c r="PVI52" s="173"/>
      <c r="PVJ52" s="173"/>
      <c r="PVK52" s="173"/>
      <c r="PVL52" s="173"/>
      <c r="PVM52" s="173"/>
      <c r="PVN52" s="173"/>
      <c r="PVO52" s="173"/>
      <c r="PVP52" s="173"/>
      <c r="PVQ52" s="173"/>
      <c r="PVR52" s="173"/>
      <c r="PVS52" s="173"/>
      <c r="PVT52" s="173"/>
      <c r="PVU52" s="173"/>
      <c r="PVV52" s="173"/>
      <c r="PVW52" s="173"/>
      <c r="PVX52" s="173"/>
      <c r="PVY52" s="173"/>
      <c r="PVZ52" s="173"/>
      <c r="PWA52" s="173"/>
      <c r="PWB52" s="173"/>
      <c r="PWC52" s="173"/>
      <c r="PWD52" s="173"/>
      <c r="PWE52" s="173"/>
      <c r="PWF52" s="173"/>
      <c r="PWG52" s="173"/>
      <c r="PWH52" s="173"/>
      <c r="PWI52" s="173"/>
      <c r="PWJ52" s="173"/>
      <c r="PWK52" s="173"/>
      <c r="PWL52" s="173"/>
      <c r="PWM52" s="173"/>
      <c r="PWN52" s="173"/>
      <c r="PWO52" s="173"/>
      <c r="PWP52" s="173"/>
      <c r="PWQ52" s="173"/>
      <c r="PWR52" s="173"/>
      <c r="PWS52" s="173"/>
      <c r="PWT52" s="173"/>
      <c r="PWU52" s="173"/>
      <c r="PWV52" s="173"/>
      <c r="PWW52" s="173"/>
      <c r="PWX52" s="173"/>
      <c r="PWY52" s="173"/>
      <c r="PWZ52" s="173"/>
      <c r="PXA52" s="173"/>
      <c r="PXB52" s="173"/>
      <c r="PXC52" s="173"/>
      <c r="PXD52" s="173"/>
      <c r="PXE52" s="173"/>
      <c r="PXF52" s="173"/>
      <c r="PXG52" s="173"/>
      <c r="PXH52" s="173"/>
      <c r="PXI52" s="173"/>
      <c r="PXJ52" s="173"/>
      <c r="PXK52" s="173"/>
      <c r="PXL52" s="173"/>
      <c r="PXM52" s="173"/>
      <c r="PXN52" s="173"/>
      <c r="PXO52" s="173"/>
      <c r="PXP52" s="173"/>
      <c r="PXQ52" s="173"/>
      <c r="PXR52" s="173"/>
      <c r="PXS52" s="173"/>
      <c r="PXT52" s="173"/>
      <c r="PXU52" s="173"/>
      <c r="PXV52" s="173"/>
      <c r="PXW52" s="173"/>
      <c r="PXX52" s="173"/>
      <c r="PXY52" s="173"/>
      <c r="PXZ52" s="173"/>
      <c r="PYA52" s="173"/>
      <c r="PYB52" s="173"/>
      <c r="PYC52" s="173"/>
      <c r="PYD52" s="173"/>
      <c r="PYE52" s="173"/>
      <c r="PYF52" s="173"/>
      <c r="PYG52" s="173"/>
      <c r="PYH52" s="173"/>
      <c r="PYI52" s="173"/>
      <c r="PYJ52" s="173"/>
      <c r="PYK52" s="173"/>
      <c r="PYL52" s="173"/>
      <c r="PYM52" s="173"/>
      <c r="PYN52" s="173"/>
      <c r="PYO52" s="173"/>
      <c r="PYP52" s="173"/>
      <c r="PYQ52" s="173"/>
      <c r="PYR52" s="173"/>
      <c r="PYS52" s="173"/>
      <c r="PYT52" s="173"/>
      <c r="PYU52" s="173"/>
      <c r="PYV52" s="173"/>
      <c r="PYW52" s="173"/>
      <c r="PYX52" s="173"/>
      <c r="PYY52" s="173"/>
      <c r="PYZ52" s="173"/>
      <c r="PZA52" s="173"/>
      <c r="PZB52" s="173"/>
      <c r="PZC52" s="173"/>
      <c r="PZD52" s="173"/>
      <c r="PZE52" s="173"/>
      <c r="PZF52" s="173"/>
      <c r="PZG52" s="173"/>
      <c r="PZH52" s="173"/>
      <c r="PZI52" s="173"/>
      <c r="PZJ52" s="173"/>
      <c r="PZK52" s="173"/>
      <c r="PZL52" s="173"/>
      <c r="PZM52" s="173"/>
      <c r="PZN52" s="173"/>
      <c r="PZO52" s="173"/>
      <c r="PZP52" s="173"/>
      <c r="PZQ52" s="173"/>
      <c r="PZR52" s="173"/>
      <c r="PZS52" s="173"/>
      <c r="PZT52" s="173"/>
      <c r="PZU52" s="173"/>
      <c r="PZV52" s="173"/>
      <c r="PZW52" s="173"/>
      <c r="PZX52" s="173"/>
      <c r="PZY52" s="173"/>
      <c r="PZZ52" s="173"/>
      <c r="QAA52" s="173"/>
      <c r="QAB52" s="173"/>
      <c r="QAC52" s="173"/>
      <c r="QAD52" s="173"/>
      <c r="QAE52" s="173"/>
      <c r="QAF52" s="173"/>
      <c r="QAG52" s="173"/>
      <c r="QAH52" s="173"/>
      <c r="QAI52" s="173"/>
      <c r="QAJ52" s="173"/>
      <c r="QAK52" s="173"/>
      <c r="QAL52" s="173"/>
      <c r="QAM52" s="173"/>
      <c r="QAN52" s="173"/>
      <c r="QAO52" s="173"/>
      <c r="QAP52" s="173"/>
      <c r="QAQ52" s="173"/>
      <c r="QAR52" s="173"/>
      <c r="QAS52" s="173"/>
      <c r="QAT52" s="173"/>
      <c r="QAU52" s="173"/>
      <c r="QAV52" s="173"/>
      <c r="QAW52" s="173"/>
      <c r="QAX52" s="173"/>
      <c r="QAY52" s="173"/>
      <c r="QAZ52" s="173"/>
      <c r="QBA52" s="173"/>
      <c r="QBB52" s="173"/>
      <c r="QBC52" s="173"/>
      <c r="QBD52" s="173"/>
      <c r="QBE52" s="173"/>
      <c r="QBF52" s="173"/>
      <c r="QBG52" s="173"/>
      <c r="QBH52" s="173"/>
      <c r="QBI52" s="173"/>
      <c r="QBJ52" s="173"/>
      <c r="QBK52" s="173"/>
      <c r="QBL52" s="173"/>
      <c r="QBM52" s="173"/>
      <c r="QBN52" s="173"/>
      <c r="QBO52" s="173"/>
      <c r="QBP52" s="173"/>
      <c r="QBQ52" s="173"/>
      <c r="QBR52" s="173"/>
      <c r="QBS52" s="173"/>
      <c r="QBT52" s="173"/>
      <c r="QBU52" s="173"/>
      <c r="QBV52" s="173"/>
      <c r="QBW52" s="173"/>
      <c r="QBX52" s="173"/>
      <c r="QBY52" s="173"/>
      <c r="QBZ52" s="173"/>
      <c r="QCA52" s="173"/>
      <c r="QCB52" s="173"/>
      <c r="QCC52" s="173"/>
      <c r="QCD52" s="173"/>
      <c r="QCE52" s="173"/>
      <c r="QCF52" s="173"/>
      <c r="QCG52" s="173"/>
      <c r="QCH52" s="173"/>
      <c r="QCI52" s="173"/>
      <c r="QCJ52" s="173"/>
      <c r="QCK52" s="173"/>
      <c r="QCL52" s="173"/>
      <c r="QCM52" s="173"/>
      <c r="QCN52" s="173"/>
      <c r="QCO52" s="173"/>
      <c r="QCP52" s="173"/>
      <c r="QCQ52" s="173"/>
      <c r="QCR52" s="173"/>
      <c r="QCS52" s="173"/>
      <c r="QCT52" s="173"/>
      <c r="QCU52" s="173"/>
      <c r="QCV52" s="173"/>
      <c r="QCW52" s="173"/>
      <c r="QCX52" s="173"/>
      <c r="QCY52" s="173"/>
      <c r="QCZ52" s="173"/>
      <c r="QDA52" s="173"/>
      <c r="QDB52" s="173"/>
      <c r="QDC52" s="173"/>
      <c r="QDD52" s="173"/>
      <c r="QDE52" s="173"/>
      <c r="QDF52" s="173"/>
      <c r="QDG52" s="173"/>
      <c r="QDH52" s="173"/>
      <c r="QDI52" s="173"/>
      <c r="QDJ52" s="173"/>
      <c r="QDK52" s="173"/>
      <c r="QDL52" s="173"/>
      <c r="QDM52" s="173"/>
      <c r="QDN52" s="173"/>
      <c r="QDO52" s="173"/>
      <c r="QDP52" s="173"/>
      <c r="QDQ52" s="173"/>
      <c r="QDR52" s="173"/>
      <c r="QDS52" s="173"/>
      <c r="QDT52" s="173"/>
      <c r="QDU52" s="173"/>
      <c r="QDV52" s="173"/>
      <c r="QDW52" s="173"/>
      <c r="QDX52" s="173"/>
      <c r="QDY52" s="173"/>
      <c r="QDZ52" s="173"/>
      <c r="QEA52" s="173"/>
      <c r="QEB52" s="173"/>
      <c r="QEC52" s="173"/>
      <c r="QED52" s="173"/>
      <c r="QEE52" s="173"/>
      <c r="QEF52" s="173"/>
      <c r="QEG52" s="173"/>
      <c r="QEH52" s="173"/>
      <c r="QEI52" s="173"/>
      <c r="QEJ52" s="173"/>
      <c r="QEK52" s="173"/>
      <c r="QEL52" s="173"/>
      <c r="QEM52" s="173"/>
      <c r="QEN52" s="173"/>
      <c r="QEO52" s="173"/>
      <c r="QEP52" s="173"/>
      <c r="QEQ52" s="173"/>
      <c r="QER52" s="173"/>
      <c r="QES52" s="173"/>
      <c r="QET52" s="173"/>
      <c r="QEU52" s="173"/>
      <c r="QEV52" s="173"/>
      <c r="QEW52" s="173"/>
      <c r="QEX52" s="173"/>
      <c r="QEY52" s="173"/>
      <c r="QEZ52" s="173"/>
      <c r="QFA52" s="173"/>
      <c r="QFB52" s="173"/>
      <c r="QFC52" s="173"/>
      <c r="QFD52" s="173"/>
      <c r="QFE52" s="173"/>
      <c r="QFF52" s="173"/>
      <c r="QFG52" s="173"/>
      <c r="QFH52" s="173"/>
      <c r="QFI52" s="173"/>
      <c r="QFJ52" s="173"/>
      <c r="QFK52" s="173"/>
      <c r="QFL52" s="173"/>
      <c r="QFM52" s="173"/>
      <c r="QFN52" s="173"/>
      <c r="QFO52" s="173"/>
      <c r="QFP52" s="173"/>
      <c r="QFQ52" s="173"/>
      <c r="QFR52" s="173"/>
      <c r="QFS52" s="173"/>
      <c r="QFT52" s="173"/>
      <c r="QFU52" s="173"/>
      <c r="QFV52" s="173"/>
      <c r="QFW52" s="173"/>
      <c r="QFX52" s="173"/>
      <c r="QFY52" s="173"/>
      <c r="QFZ52" s="173"/>
      <c r="QGA52" s="173"/>
      <c r="QGB52" s="173"/>
      <c r="QGC52" s="173"/>
      <c r="QGD52" s="173"/>
      <c r="QGE52" s="173"/>
      <c r="QGF52" s="173"/>
      <c r="QGG52" s="173"/>
      <c r="QGH52" s="173"/>
      <c r="QGI52" s="173"/>
      <c r="QGJ52" s="173"/>
      <c r="QGK52" s="173"/>
      <c r="QGL52" s="173"/>
      <c r="QGM52" s="173"/>
      <c r="QGN52" s="173"/>
      <c r="QGO52" s="173"/>
      <c r="QGP52" s="173"/>
      <c r="QGQ52" s="173"/>
      <c r="QGR52" s="173"/>
      <c r="QGS52" s="173"/>
      <c r="QGT52" s="173"/>
      <c r="QGU52" s="173"/>
      <c r="QGV52" s="173"/>
      <c r="QGW52" s="173"/>
      <c r="QGX52" s="173"/>
      <c r="QGY52" s="173"/>
      <c r="QGZ52" s="173"/>
      <c r="QHA52" s="173"/>
      <c r="QHB52" s="173"/>
      <c r="QHC52" s="173"/>
      <c r="QHD52" s="173"/>
      <c r="QHE52" s="173"/>
      <c r="QHF52" s="173"/>
      <c r="QHG52" s="173"/>
      <c r="QHH52" s="173"/>
      <c r="QHI52" s="173"/>
      <c r="QHJ52" s="173"/>
      <c r="QHK52" s="173"/>
      <c r="QHL52" s="173"/>
      <c r="QHM52" s="173"/>
      <c r="QHN52" s="173"/>
      <c r="QHO52" s="173"/>
      <c r="QHP52" s="173"/>
      <c r="QHQ52" s="173"/>
      <c r="QHR52" s="173"/>
      <c r="QHS52" s="173"/>
      <c r="QHT52" s="173"/>
      <c r="QHU52" s="173"/>
      <c r="QHV52" s="173"/>
      <c r="QHW52" s="173"/>
      <c r="QHX52" s="173"/>
      <c r="QHY52" s="173"/>
      <c r="QHZ52" s="173"/>
      <c r="QIA52" s="173"/>
      <c r="QIB52" s="173"/>
      <c r="QIC52" s="173"/>
      <c r="QID52" s="173"/>
      <c r="QIE52" s="173"/>
      <c r="QIF52" s="173"/>
      <c r="QIG52" s="173"/>
      <c r="QIH52" s="173"/>
      <c r="QII52" s="173"/>
      <c r="QIJ52" s="173"/>
      <c r="QIK52" s="173"/>
      <c r="QIL52" s="173"/>
      <c r="QIM52" s="173"/>
      <c r="QIN52" s="173"/>
      <c r="QIO52" s="173"/>
      <c r="QIP52" s="173"/>
      <c r="QIQ52" s="173"/>
      <c r="QIR52" s="173"/>
      <c r="QIS52" s="173"/>
      <c r="QIT52" s="173"/>
      <c r="QIU52" s="173"/>
      <c r="QIV52" s="173"/>
      <c r="QIW52" s="173"/>
      <c r="QIX52" s="173"/>
      <c r="QIY52" s="173"/>
      <c r="QIZ52" s="173"/>
      <c r="QJA52" s="173"/>
      <c r="QJB52" s="173"/>
      <c r="QJC52" s="173"/>
      <c r="QJD52" s="173"/>
      <c r="QJE52" s="173"/>
      <c r="QJF52" s="173"/>
      <c r="QJG52" s="173"/>
      <c r="QJH52" s="173"/>
      <c r="QJI52" s="173"/>
      <c r="QJJ52" s="173"/>
      <c r="QJK52" s="173"/>
      <c r="QJL52" s="173"/>
      <c r="QJM52" s="173"/>
      <c r="QJN52" s="173"/>
      <c r="QJO52" s="173"/>
      <c r="QJP52" s="173"/>
      <c r="QJQ52" s="173"/>
      <c r="QJR52" s="173"/>
      <c r="QJS52" s="173"/>
      <c r="QJT52" s="173"/>
      <c r="QJU52" s="173"/>
      <c r="QJV52" s="173"/>
      <c r="QJW52" s="173"/>
      <c r="QJX52" s="173"/>
      <c r="QJY52" s="173"/>
      <c r="QJZ52" s="173"/>
      <c r="QKA52" s="173"/>
      <c r="QKB52" s="173"/>
      <c r="QKC52" s="173"/>
      <c r="QKD52" s="173"/>
      <c r="QKE52" s="173"/>
      <c r="QKF52" s="173"/>
      <c r="QKG52" s="173"/>
      <c r="QKH52" s="173"/>
      <c r="QKI52" s="173"/>
      <c r="QKJ52" s="173"/>
      <c r="QKK52" s="173"/>
      <c r="QKL52" s="173"/>
      <c r="QKM52" s="173"/>
      <c r="QKN52" s="173"/>
      <c r="QKO52" s="173"/>
      <c r="QKP52" s="173"/>
      <c r="QKQ52" s="173"/>
      <c r="QKR52" s="173"/>
      <c r="QKS52" s="173"/>
      <c r="QKT52" s="173"/>
      <c r="QKU52" s="173"/>
      <c r="QKV52" s="173"/>
      <c r="QKW52" s="173"/>
      <c r="QKX52" s="173"/>
      <c r="QKY52" s="173"/>
      <c r="QKZ52" s="173"/>
      <c r="QLA52" s="173"/>
      <c r="QLB52" s="173"/>
      <c r="QLC52" s="173"/>
      <c r="QLD52" s="173"/>
      <c r="QLE52" s="173"/>
      <c r="QLF52" s="173"/>
      <c r="QLG52" s="173"/>
      <c r="QLH52" s="173"/>
      <c r="QLI52" s="173"/>
      <c r="QLJ52" s="173"/>
      <c r="QLK52" s="173"/>
      <c r="QLL52" s="173"/>
      <c r="QLM52" s="173"/>
      <c r="QLN52" s="173"/>
      <c r="QLO52" s="173"/>
      <c r="QLP52" s="173"/>
      <c r="QLQ52" s="173"/>
      <c r="QLR52" s="173"/>
      <c r="QLS52" s="173"/>
      <c r="QLT52" s="173"/>
      <c r="QLU52" s="173"/>
      <c r="QLV52" s="173"/>
      <c r="QLW52" s="173"/>
      <c r="QLX52" s="173"/>
      <c r="QLY52" s="173"/>
      <c r="QLZ52" s="173"/>
      <c r="QMA52" s="173"/>
      <c r="QMB52" s="173"/>
      <c r="QMC52" s="173"/>
      <c r="QMD52" s="173"/>
      <c r="QME52" s="173"/>
      <c r="QMF52" s="173"/>
      <c r="QMG52" s="173"/>
      <c r="QMH52" s="173"/>
      <c r="QMI52" s="173"/>
      <c r="QMJ52" s="173"/>
      <c r="QMK52" s="173"/>
      <c r="QML52" s="173"/>
      <c r="QMM52" s="173"/>
      <c r="QMN52" s="173"/>
      <c r="QMO52" s="173"/>
      <c r="QMP52" s="173"/>
      <c r="QMQ52" s="173"/>
      <c r="QMR52" s="173"/>
      <c r="QMS52" s="173"/>
      <c r="QMT52" s="173"/>
      <c r="QMU52" s="173"/>
      <c r="QMV52" s="173"/>
      <c r="QMW52" s="173"/>
      <c r="QMX52" s="173"/>
      <c r="QMY52" s="173"/>
      <c r="QMZ52" s="173"/>
      <c r="QNA52" s="173"/>
      <c r="QNB52" s="173"/>
      <c r="QNC52" s="173"/>
      <c r="QND52" s="173"/>
      <c r="QNE52" s="173"/>
      <c r="QNF52" s="173"/>
      <c r="QNG52" s="173"/>
      <c r="QNH52" s="173"/>
      <c r="QNI52" s="173"/>
      <c r="QNJ52" s="173"/>
      <c r="QNK52" s="173"/>
      <c r="QNL52" s="173"/>
      <c r="QNM52" s="173"/>
      <c r="QNN52" s="173"/>
      <c r="QNO52" s="173"/>
      <c r="QNP52" s="173"/>
      <c r="QNQ52" s="173"/>
      <c r="QNR52" s="173"/>
      <c r="QNS52" s="173"/>
      <c r="QNT52" s="173"/>
      <c r="QNU52" s="173"/>
      <c r="QNV52" s="173"/>
      <c r="QNW52" s="173"/>
      <c r="QNX52" s="173"/>
      <c r="QNY52" s="173"/>
      <c r="QNZ52" s="173"/>
      <c r="QOA52" s="173"/>
      <c r="QOB52" s="173"/>
      <c r="QOC52" s="173"/>
      <c r="QOD52" s="173"/>
      <c r="QOE52" s="173"/>
      <c r="QOF52" s="173"/>
      <c r="QOG52" s="173"/>
      <c r="QOH52" s="173"/>
      <c r="QOI52" s="173"/>
      <c r="QOJ52" s="173"/>
      <c r="QOK52" s="173"/>
      <c r="QOL52" s="173"/>
      <c r="QOM52" s="173"/>
      <c r="QON52" s="173"/>
      <c r="QOO52" s="173"/>
      <c r="QOP52" s="173"/>
      <c r="QOQ52" s="173"/>
      <c r="QOR52" s="173"/>
      <c r="QOS52" s="173"/>
      <c r="QOT52" s="173"/>
      <c r="QOU52" s="173"/>
      <c r="QOV52" s="173"/>
      <c r="QOW52" s="173"/>
      <c r="QOX52" s="173"/>
      <c r="QOY52" s="173"/>
      <c r="QOZ52" s="173"/>
      <c r="QPA52" s="173"/>
      <c r="QPB52" s="173"/>
      <c r="QPC52" s="173"/>
      <c r="QPD52" s="173"/>
      <c r="QPE52" s="173"/>
      <c r="QPF52" s="173"/>
      <c r="QPG52" s="173"/>
      <c r="QPH52" s="173"/>
      <c r="QPI52" s="173"/>
      <c r="QPJ52" s="173"/>
      <c r="QPK52" s="173"/>
      <c r="QPL52" s="173"/>
      <c r="QPM52" s="173"/>
      <c r="QPN52" s="173"/>
      <c r="QPO52" s="173"/>
      <c r="QPP52" s="173"/>
      <c r="QPQ52" s="173"/>
      <c r="QPR52" s="173"/>
      <c r="QPS52" s="173"/>
      <c r="QPT52" s="173"/>
      <c r="QPU52" s="173"/>
      <c r="QPV52" s="173"/>
      <c r="QPW52" s="173"/>
      <c r="QPX52" s="173"/>
      <c r="QPY52" s="173"/>
      <c r="QPZ52" s="173"/>
      <c r="QQA52" s="173"/>
      <c r="QQB52" s="173"/>
      <c r="QQC52" s="173"/>
      <c r="QQD52" s="173"/>
      <c r="QQE52" s="173"/>
      <c r="QQF52" s="173"/>
      <c r="QQG52" s="173"/>
      <c r="QQH52" s="173"/>
      <c r="QQI52" s="173"/>
      <c r="QQJ52" s="173"/>
      <c r="QQK52" s="173"/>
      <c r="QQL52" s="173"/>
      <c r="QQM52" s="173"/>
      <c r="QQN52" s="173"/>
      <c r="QQO52" s="173"/>
      <c r="QQP52" s="173"/>
      <c r="QQQ52" s="173"/>
      <c r="QQR52" s="173"/>
      <c r="QQS52" s="173"/>
      <c r="QQT52" s="173"/>
      <c r="QQU52" s="173"/>
      <c r="QQV52" s="173"/>
      <c r="QQW52" s="173"/>
      <c r="QQX52" s="173"/>
      <c r="QQY52" s="173"/>
      <c r="QQZ52" s="173"/>
      <c r="QRA52" s="173"/>
      <c r="QRB52" s="173"/>
      <c r="QRC52" s="173"/>
      <c r="QRD52" s="173"/>
      <c r="QRE52" s="173"/>
      <c r="QRF52" s="173"/>
      <c r="QRG52" s="173"/>
      <c r="QRH52" s="173"/>
      <c r="QRI52" s="173"/>
      <c r="QRJ52" s="173"/>
      <c r="QRK52" s="173"/>
      <c r="QRL52" s="173"/>
      <c r="QRM52" s="173"/>
      <c r="QRN52" s="173"/>
      <c r="QRO52" s="173"/>
      <c r="QRP52" s="173"/>
      <c r="QRQ52" s="173"/>
      <c r="QRR52" s="173"/>
      <c r="QRS52" s="173"/>
      <c r="QRT52" s="173"/>
      <c r="QRU52" s="173"/>
      <c r="QRV52" s="173"/>
      <c r="QRW52" s="173"/>
      <c r="QRX52" s="173"/>
      <c r="QRY52" s="173"/>
      <c r="QRZ52" s="173"/>
      <c r="QSA52" s="173"/>
      <c r="QSB52" s="173"/>
      <c r="QSC52" s="173"/>
      <c r="QSD52" s="173"/>
      <c r="QSE52" s="173"/>
      <c r="QSF52" s="173"/>
      <c r="QSG52" s="173"/>
      <c r="QSH52" s="173"/>
      <c r="QSI52" s="173"/>
      <c r="QSJ52" s="173"/>
      <c r="QSK52" s="173"/>
      <c r="QSL52" s="173"/>
      <c r="QSM52" s="173"/>
      <c r="QSN52" s="173"/>
      <c r="QSO52" s="173"/>
      <c r="QSP52" s="173"/>
      <c r="QSQ52" s="173"/>
      <c r="QSR52" s="173"/>
      <c r="QSS52" s="173"/>
      <c r="QST52" s="173"/>
      <c r="QSU52" s="173"/>
      <c r="QSV52" s="173"/>
      <c r="QSW52" s="173"/>
      <c r="QSX52" s="173"/>
      <c r="QSY52" s="173"/>
      <c r="QSZ52" s="173"/>
      <c r="QTA52" s="173"/>
      <c r="QTB52" s="173"/>
      <c r="QTC52" s="173"/>
      <c r="QTD52" s="173"/>
      <c r="QTE52" s="173"/>
      <c r="QTF52" s="173"/>
      <c r="QTG52" s="173"/>
      <c r="QTH52" s="173"/>
      <c r="QTI52" s="173"/>
      <c r="QTJ52" s="173"/>
      <c r="QTK52" s="173"/>
      <c r="QTL52" s="173"/>
      <c r="QTM52" s="173"/>
      <c r="QTN52" s="173"/>
      <c r="QTO52" s="173"/>
      <c r="QTP52" s="173"/>
      <c r="QTQ52" s="173"/>
      <c r="QTR52" s="173"/>
      <c r="QTS52" s="173"/>
      <c r="QTT52" s="173"/>
      <c r="QTU52" s="173"/>
      <c r="QTV52" s="173"/>
      <c r="QTW52" s="173"/>
      <c r="QTX52" s="173"/>
      <c r="QTY52" s="173"/>
      <c r="QTZ52" s="173"/>
      <c r="QUA52" s="173"/>
      <c r="QUB52" s="173"/>
      <c r="QUC52" s="173"/>
      <c r="QUD52" s="173"/>
      <c r="QUE52" s="173"/>
      <c r="QUF52" s="173"/>
      <c r="QUG52" s="173"/>
      <c r="QUH52" s="173"/>
      <c r="QUI52" s="173"/>
      <c r="QUJ52" s="173"/>
      <c r="QUK52" s="173"/>
      <c r="QUL52" s="173"/>
      <c r="QUM52" s="173"/>
      <c r="QUN52" s="173"/>
      <c r="QUO52" s="173"/>
      <c r="QUP52" s="173"/>
      <c r="QUQ52" s="173"/>
      <c r="QUR52" s="173"/>
      <c r="QUS52" s="173"/>
      <c r="QUT52" s="173"/>
      <c r="QUU52" s="173"/>
      <c r="QUV52" s="173"/>
      <c r="QUW52" s="173"/>
      <c r="QUX52" s="173"/>
      <c r="QUY52" s="173"/>
      <c r="QUZ52" s="173"/>
      <c r="QVA52" s="173"/>
      <c r="QVB52" s="173"/>
      <c r="QVC52" s="173"/>
      <c r="QVD52" s="173"/>
      <c r="QVE52" s="173"/>
      <c r="QVF52" s="173"/>
      <c r="QVG52" s="173"/>
      <c r="QVH52" s="173"/>
      <c r="QVI52" s="173"/>
      <c r="QVJ52" s="173"/>
      <c r="QVK52" s="173"/>
      <c r="QVL52" s="173"/>
      <c r="QVM52" s="173"/>
      <c r="QVN52" s="173"/>
      <c r="QVO52" s="173"/>
      <c r="QVP52" s="173"/>
      <c r="QVQ52" s="173"/>
      <c r="QVR52" s="173"/>
      <c r="QVS52" s="173"/>
      <c r="QVT52" s="173"/>
      <c r="QVU52" s="173"/>
      <c r="QVV52" s="173"/>
      <c r="QVW52" s="173"/>
      <c r="QVX52" s="173"/>
      <c r="QVY52" s="173"/>
      <c r="QVZ52" s="173"/>
      <c r="QWA52" s="173"/>
      <c r="QWB52" s="173"/>
      <c r="QWC52" s="173"/>
      <c r="QWD52" s="173"/>
      <c r="QWE52" s="173"/>
      <c r="QWF52" s="173"/>
      <c r="QWG52" s="173"/>
      <c r="QWH52" s="173"/>
      <c r="QWI52" s="173"/>
      <c r="QWJ52" s="173"/>
      <c r="QWK52" s="173"/>
      <c r="QWL52" s="173"/>
      <c r="QWM52" s="173"/>
      <c r="QWN52" s="173"/>
      <c r="QWO52" s="173"/>
      <c r="QWP52" s="173"/>
      <c r="QWQ52" s="173"/>
      <c r="QWR52" s="173"/>
      <c r="QWS52" s="173"/>
      <c r="QWT52" s="173"/>
      <c r="QWU52" s="173"/>
      <c r="QWV52" s="173"/>
      <c r="QWW52" s="173"/>
      <c r="QWX52" s="173"/>
      <c r="QWY52" s="173"/>
      <c r="QWZ52" s="173"/>
      <c r="QXA52" s="173"/>
      <c r="QXB52" s="173"/>
      <c r="QXC52" s="173"/>
      <c r="QXD52" s="173"/>
      <c r="QXE52" s="173"/>
      <c r="QXF52" s="173"/>
      <c r="QXG52" s="173"/>
      <c r="QXH52" s="173"/>
      <c r="QXI52" s="173"/>
      <c r="QXJ52" s="173"/>
      <c r="QXK52" s="173"/>
      <c r="QXL52" s="173"/>
      <c r="QXM52" s="173"/>
      <c r="QXN52" s="173"/>
      <c r="QXO52" s="173"/>
      <c r="QXP52" s="173"/>
      <c r="QXQ52" s="173"/>
      <c r="QXR52" s="173"/>
      <c r="QXS52" s="173"/>
      <c r="QXT52" s="173"/>
      <c r="QXU52" s="173"/>
      <c r="QXV52" s="173"/>
      <c r="QXW52" s="173"/>
      <c r="QXX52" s="173"/>
      <c r="QXY52" s="173"/>
      <c r="QXZ52" s="173"/>
      <c r="QYA52" s="173"/>
      <c r="QYB52" s="173"/>
      <c r="QYC52" s="173"/>
      <c r="QYD52" s="173"/>
      <c r="QYE52" s="173"/>
      <c r="QYF52" s="173"/>
      <c r="QYG52" s="173"/>
      <c r="QYH52" s="173"/>
      <c r="QYI52" s="173"/>
      <c r="QYJ52" s="173"/>
      <c r="QYK52" s="173"/>
      <c r="QYL52" s="173"/>
      <c r="QYM52" s="173"/>
      <c r="QYN52" s="173"/>
      <c r="QYO52" s="173"/>
      <c r="QYP52" s="173"/>
      <c r="QYQ52" s="173"/>
      <c r="QYR52" s="173"/>
      <c r="QYS52" s="173"/>
      <c r="QYT52" s="173"/>
      <c r="QYU52" s="173"/>
      <c r="QYV52" s="173"/>
      <c r="QYW52" s="173"/>
      <c r="QYX52" s="173"/>
      <c r="QYY52" s="173"/>
      <c r="QYZ52" s="173"/>
      <c r="QZA52" s="173"/>
      <c r="QZB52" s="173"/>
      <c r="QZC52" s="173"/>
      <c r="QZD52" s="173"/>
      <c r="QZE52" s="173"/>
      <c r="QZF52" s="173"/>
      <c r="QZG52" s="173"/>
      <c r="QZH52" s="173"/>
      <c r="QZI52" s="173"/>
      <c r="QZJ52" s="173"/>
      <c r="QZK52" s="173"/>
      <c r="QZL52" s="173"/>
      <c r="QZM52" s="173"/>
      <c r="QZN52" s="173"/>
      <c r="QZO52" s="173"/>
      <c r="QZP52" s="173"/>
      <c r="QZQ52" s="173"/>
      <c r="QZR52" s="173"/>
      <c r="QZS52" s="173"/>
      <c r="QZT52" s="173"/>
      <c r="QZU52" s="173"/>
      <c r="QZV52" s="173"/>
      <c r="QZW52" s="173"/>
      <c r="QZX52" s="173"/>
      <c r="QZY52" s="173"/>
      <c r="QZZ52" s="173"/>
      <c r="RAA52" s="173"/>
      <c r="RAB52" s="173"/>
      <c r="RAC52" s="173"/>
      <c r="RAD52" s="173"/>
      <c r="RAE52" s="173"/>
      <c r="RAF52" s="173"/>
      <c r="RAG52" s="173"/>
      <c r="RAH52" s="173"/>
      <c r="RAI52" s="173"/>
      <c r="RAJ52" s="173"/>
      <c r="RAK52" s="173"/>
      <c r="RAL52" s="173"/>
      <c r="RAM52" s="173"/>
      <c r="RAN52" s="173"/>
      <c r="RAO52" s="173"/>
      <c r="RAP52" s="173"/>
      <c r="RAQ52" s="173"/>
      <c r="RAR52" s="173"/>
      <c r="RAS52" s="173"/>
      <c r="RAT52" s="173"/>
      <c r="RAU52" s="173"/>
      <c r="RAV52" s="173"/>
      <c r="RAW52" s="173"/>
      <c r="RAX52" s="173"/>
      <c r="RAY52" s="173"/>
      <c r="RAZ52" s="173"/>
      <c r="RBA52" s="173"/>
      <c r="RBB52" s="173"/>
      <c r="RBC52" s="173"/>
      <c r="RBD52" s="173"/>
      <c r="RBE52" s="173"/>
      <c r="RBF52" s="173"/>
      <c r="RBG52" s="173"/>
      <c r="RBH52" s="173"/>
      <c r="RBI52" s="173"/>
      <c r="RBJ52" s="173"/>
      <c r="RBK52" s="173"/>
      <c r="RBL52" s="173"/>
      <c r="RBM52" s="173"/>
      <c r="RBN52" s="173"/>
      <c r="RBO52" s="173"/>
      <c r="RBP52" s="173"/>
      <c r="RBQ52" s="173"/>
      <c r="RBR52" s="173"/>
      <c r="RBS52" s="173"/>
      <c r="RBT52" s="173"/>
      <c r="RBU52" s="173"/>
      <c r="RBV52" s="173"/>
      <c r="RBW52" s="173"/>
      <c r="RBX52" s="173"/>
      <c r="RBY52" s="173"/>
      <c r="RBZ52" s="173"/>
      <c r="RCA52" s="173"/>
      <c r="RCB52" s="173"/>
      <c r="RCC52" s="173"/>
      <c r="RCD52" s="173"/>
      <c r="RCE52" s="173"/>
      <c r="RCF52" s="173"/>
      <c r="RCG52" s="173"/>
      <c r="RCH52" s="173"/>
      <c r="RCI52" s="173"/>
      <c r="RCJ52" s="173"/>
      <c r="RCK52" s="173"/>
      <c r="RCL52" s="173"/>
      <c r="RCM52" s="173"/>
      <c r="RCN52" s="173"/>
      <c r="RCO52" s="173"/>
      <c r="RCP52" s="173"/>
      <c r="RCQ52" s="173"/>
      <c r="RCR52" s="173"/>
      <c r="RCS52" s="173"/>
      <c r="RCT52" s="173"/>
      <c r="RCU52" s="173"/>
      <c r="RCV52" s="173"/>
      <c r="RCW52" s="173"/>
      <c r="RCX52" s="173"/>
      <c r="RCY52" s="173"/>
      <c r="RCZ52" s="173"/>
      <c r="RDA52" s="173"/>
      <c r="RDB52" s="173"/>
      <c r="RDC52" s="173"/>
      <c r="RDD52" s="173"/>
      <c r="RDE52" s="173"/>
      <c r="RDF52" s="173"/>
      <c r="RDG52" s="173"/>
      <c r="RDH52" s="173"/>
      <c r="RDI52" s="173"/>
      <c r="RDJ52" s="173"/>
      <c r="RDK52" s="173"/>
      <c r="RDL52" s="173"/>
      <c r="RDM52" s="173"/>
      <c r="RDN52" s="173"/>
      <c r="RDO52" s="173"/>
      <c r="RDP52" s="173"/>
      <c r="RDQ52" s="173"/>
      <c r="RDR52" s="173"/>
      <c r="RDS52" s="173"/>
      <c r="RDT52" s="173"/>
      <c r="RDU52" s="173"/>
      <c r="RDV52" s="173"/>
      <c r="RDW52" s="173"/>
      <c r="RDX52" s="173"/>
      <c r="RDY52" s="173"/>
      <c r="RDZ52" s="173"/>
      <c r="REA52" s="173"/>
      <c r="REB52" s="173"/>
      <c r="REC52" s="173"/>
      <c r="RED52" s="173"/>
      <c r="REE52" s="173"/>
      <c r="REF52" s="173"/>
      <c r="REG52" s="173"/>
      <c r="REH52" s="173"/>
      <c r="REI52" s="173"/>
      <c r="REJ52" s="173"/>
      <c r="REK52" s="173"/>
      <c r="REL52" s="173"/>
      <c r="REM52" s="173"/>
      <c r="REN52" s="173"/>
      <c r="REO52" s="173"/>
      <c r="REP52" s="173"/>
      <c r="REQ52" s="173"/>
      <c r="RER52" s="173"/>
      <c r="RES52" s="173"/>
      <c r="RET52" s="173"/>
      <c r="REU52" s="173"/>
      <c r="REV52" s="173"/>
      <c r="REW52" s="173"/>
      <c r="REX52" s="173"/>
      <c r="REY52" s="173"/>
      <c r="REZ52" s="173"/>
      <c r="RFA52" s="173"/>
      <c r="RFB52" s="173"/>
      <c r="RFC52" s="173"/>
      <c r="RFD52" s="173"/>
      <c r="RFE52" s="173"/>
      <c r="RFF52" s="173"/>
      <c r="RFG52" s="173"/>
      <c r="RFH52" s="173"/>
      <c r="RFI52" s="173"/>
      <c r="RFJ52" s="173"/>
      <c r="RFK52" s="173"/>
      <c r="RFL52" s="173"/>
      <c r="RFM52" s="173"/>
      <c r="RFN52" s="173"/>
      <c r="RFO52" s="173"/>
      <c r="RFP52" s="173"/>
      <c r="RFQ52" s="173"/>
      <c r="RFR52" s="173"/>
      <c r="RFS52" s="173"/>
      <c r="RFT52" s="173"/>
      <c r="RFU52" s="173"/>
      <c r="RFV52" s="173"/>
      <c r="RFW52" s="173"/>
      <c r="RFX52" s="173"/>
      <c r="RFY52" s="173"/>
      <c r="RFZ52" s="173"/>
      <c r="RGA52" s="173"/>
      <c r="RGB52" s="173"/>
      <c r="RGC52" s="173"/>
      <c r="RGD52" s="173"/>
      <c r="RGE52" s="173"/>
      <c r="RGF52" s="173"/>
      <c r="RGG52" s="173"/>
      <c r="RGH52" s="173"/>
      <c r="RGI52" s="173"/>
      <c r="RGJ52" s="173"/>
      <c r="RGK52" s="173"/>
      <c r="RGL52" s="173"/>
      <c r="RGM52" s="173"/>
      <c r="RGN52" s="173"/>
      <c r="RGO52" s="173"/>
      <c r="RGP52" s="173"/>
      <c r="RGQ52" s="173"/>
      <c r="RGR52" s="173"/>
      <c r="RGS52" s="173"/>
      <c r="RGT52" s="173"/>
      <c r="RGU52" s="173"/>
      <c r="RGV52" s="173"/>
      <c r="RGW52" s="173"/>
      <c r="RGX52" s="173"/>
      <c r="RGY52" s="173"/>
      <c r="RGZ52" s="173"/>
      <c r="RHA52" s="173"/>
      <c r="RHB52" s="173"/>
      <c r="RHC52" s="173"/>
      <c r="RHD52" s="173"/>
      <c r="RHE52" s="173"/>
      <c r="RHF52" s="173"/>
      <c r="RHG52" s="173"/>
      <c r="RHH52" s="173"/>
      <c r="RHI52" s="173"/>
      <c r="RHJ52" s="173"/>
      <c r="RHK52" s="173"/>
      <c r="RHL52" s="173"/>
      <c r="RHM52" s="173"/>
      <c r="RHN52" s="173"/>
      <c r="RHO52" s="173"/>
      <c r="RHP52" s="173"/>
      <c r="RHQ52" s="173"/>
      <c r="RHR52" s="173"/>
      <c r="RHS52" s="173"/>
      <c r="RHT52" s="173"/>
      <c r="RHU52" s="173"/>
      <c r="RHV52" s="173"/>
      <c r="RHW52" s="173"/>
      <c r="RHX52" s="173"/>
      <c r="RHY52" s="173"/>
      <c r="RHZ52" s="173"/>
      <c r="RIA52" s="173"/>
      <c r="RIB52" s="173"/>
      <c r="RIC52" s="173"/>
      <c r="RID52" s="173"/>
      <c r="RIE52" s="173"/>
      <c r="RIF52" s="173"/>
      <c r="RIG52" s="173"/>
      <c r="RIH52" s="173"/>
      <c r="RII52" s="173"/>
      <c r="RIJ52" s="173"/>
      <c r="RIK52" s="173"/>
      <c r="RIL52" s="173"/>
      <c r="RIM52" s="173"/>
      <c r="RIN52" s="173"/>
      <c r="RIO52" s="173"/>
      <c r="RIP52" s="173"/>
      <c r="RIQ52" s="173"/>
      <c r="RIR52" s="173"/>
      <c r="RIS52" s="173"/>
      <c r="RIT52" s="173"/>
      <c r="RIU52" s="173"/>
      <c r="RIV52" s="173"/>
      <c r="RIW52" s="173"/>
      <c r="RIX52" s="173"/>
      <c r="RIY52" s="173"/>
      <c r="RIZ52" s="173"/>
      <c r="RJA52" s="173"/>
      <c r="RJB52" s="173"/>
      <c r="RJC52" s="173"/>
      <c r="RJD52" s="173"/>
      <c r="RJE52" s="173"/>
      <c r="RJF52" s="173"/>
      <c r="RJG52" s="173"/>
      <c r="RJH52" s="173"/>
      <c r="RJI52" s="173"/>
      <c r="RJJ52" s="173"/>
      <c r="RJK52" s="173"/>
      <c r="RJL52" s="173"/>
      <c r="RJM52" s="173"/>
      <c r="RJN52" s="173"/>
      <c r="RJO52" s="173"/>
      <c r="RJP52" s="173"/>
      <c r="RJQ52" s="173"/>
      <c r="RJR52" s="173"/>
      <c r="RJS52" s="173"/>
      <c r="RJT52" s="173"/>
      <c r="RJU52" s="173"/>
      <c r="RJV52" s="173"/>
      <c r="RJW52" s="173"/>
      <c r="RJX52" s="173"/>
      <c r="RJY52" s="173"/>
      <c r="RJZ52" s="173"/>
      <c r="RKA52" s="173"/>
      <c r="RKB52" s="173"/>
      <c r="RKC52" s="173"/>
      <c r="RKD52" s="173"/>
      <c r="RKE52" s="173"/>
      <c r="RKF52" s="173"/>
      <c r="RKG52" s="173"/>
      <c r="RKH52" s="173"/>
      <c r="RKI52" s="173"/>
      <c r="RKJ52" s="173"/>
      <c r="RKK52" s="173"/>
      <c r="RKL52" s="173"/>
      <c r="RKM52" s="173"/>
      <c r="RKN52" s="173"/>
      <c r="RKO52" s="173"/>
      <c r="RKP52" s="173"/>
      <c r="RKQ52" s="173"/>
      <c r="RKR52" s="173"/>
      <c r="RKS52" s="173"/>
      <c r="RKT52" s="173"/>
      <c r="RKU52" s="173"/>
      <c r="RKV52" s="173"/>
      <c r="RKW52" s="173"/>
      <c r="RKX52" s="173"/>
      <c r="RKY52" s="173"/>
      <c r="RKZ52" s="173"/>
      <c r="RLA52" s="173"/>
      <c r="RLB52" s="173"/>
      <c r="RLC52" s="173"/>
      <c r="RLD52" s="173"/>
      <c r="RLE52" s="173"/>
      <c r="RLF52" s="173"/>
      <c r="RLG52" s="173"/>
      <c r="RLH52" s="173"/>
      <c r="RLI52" s="173"/>
      <c r="RLJ52" s="173"/>
      <c r="RLK52" s="173"/>
      <c r="RLL52" s="173"/>
      <c r="RLM52" s="173"/>
      <c r="RLN52" s="173"/>
      <c r="RLO52" s="173"/>
      <c r="RLP52" s="173"/>
      <c r="RLQ52" s="173"/>
      <c r="RLR52" s="173"/>
      <c r="RLS52" s="173"/>
      <c r="RLT52" s="173"/>
      <c r="RLU52" s="173"/>
      <c r="RLV52" s="173"/>
      <c r="RLW52" s="173"/>
      <c r="RLX52" s="173"/>
      <c r="RLY52" s="173"/>
      <c r="RLZ52" s="173"/>
      <c r="RMA52" s="173"/>
      <c r="RMB52" s="173"/>
      <c r="RMC52" s="173"/>
      <c r="RMD52" s="173"/>
      <c r="RME52" s="173"/>
      <c r="RMF52" s="173"/>
      <c r="RMG52" s="173"/>
      <c r="RMH52" s="173"/>
      <c r="RMI52" s="173"/>
      <c r="RMJ52" s="173"/>
      <c r="RMK52" s="173"/>
      <c r="RML52" s="173"/>
      <c r="RMM52" s="173"/>
      <c r="RMN52" s="173"/>
      <c r="RMO52" s="173"/>
      <c r="RMP52" s="173"/>
      <c r="RMQ52" s="173"/>
      <c r="RMR52" s="173"/>
      <c r="RMS52" s="173"/>
      <c r="RMT52" s="173"/>
      <c r="RMU52" s="173"/>
      <c r="RMV52" s="173"/>
      <c r="RMW52" s="173"/>
      <c r="RMX52" s="173"/>
      <c r="RMY52" s="173"/>
      <c r="RMZ52" s="173"/>
      <c r="RNA52" s="173"/>
      <c r="RNB52" s="173"/>
      <c r="RNC52" s="173"/>
      <c r="RND52" s="173"/>
      <c r="RNE52" s="173"/>
      <c r="RNF52" s="173"/>
      <c r="RNG52" s="173"/>
      <c r="RNH52" s="173"/>
      <c r="RNI52" s="173"/>
      <c r="RNJ52" s="173"/>
      <c r="RNK52" s="173"/>
      <c r="RNL52" s="173"/>
      <c r="RNM52" s="173"/>
      <c r="RNN52" s="173"/>
      <c r="RNO52" s="173"/>
      <c r="RNP52" s="173"/>
      <c r="RNQ52" s="173"/>
      <c r="RNR52" s="173"/>
      <c r="RNS52" s="173"/>
      <c r="RNT52" s="173"/>
      <c r="RNU52" s="173"/>
      <c r="RNV52" s="173"/>
      <c r="RNW52" s="173"/>
      <c r="RNX52" s="173"/>
      <c r="RNY52" s="173"/>
      <c r="RNZ52" s="173"/>
      <c r="ROA52" s="173"/>
      <c r="ROB52" s="173"/>
      <c r="ROC52" s="173"/>
      <c r="ROD52" s="173"/>
      <c r="ROE52" s="173"/>
      <c r="ROF52" s="173"/>
      <c r="ROG52" s="173"/>
      <c r="ROH52" s="173"/>
      <c r="ROI52" s="173"/>
      <c r="ROJ52" s="173"/>
      <c r="ROK52" s="173"/>
      <c r="ROL52" s="173"/>
      <c r="ROM52" s="173"/>
      <c r="RON52" s="173"/>
      <c r="ROO52" s="173"/>
      <c r="ROP52" s="173"/>
      <c r="ROQ52" s="173"/>
      <c r="ROR52" s="173"/>
      <c r="ROS52" s="173"/>
      <c r="ROT52" s="173"/>
      <c r="ROU52" s="173"/>
      <c r="ROV52" s="173"/>
      <c r="ROW52" s="173"/>
      <c r="ROX52" s="173"/>
      <c r="ROY52" s="173"/>
      <c r="ROZ52" s="173"/>
      <c r="RPA52" s="173"/>
      <c r="RPB52" s="173"/>
      <c r="RPC52" s="173"/>
      <c r="RPD52" s="173"/>
      <c r="RPE52" s="173"/>
      <c r="RPF52" s="173"/>
      <c r="RPG52" s="173"/>
      <c r="RPH52" s="173"/>
      <c r="RPI52" s="173"/>
      <c r="RPJ52" s="173"/>
      <c r="RPK52" s="173"/>
      <c r="RPL52" s="173"/>
      <c r="RPM52" s="173"/>
      <c r="RPN52" s="173"/>
      <c r="RPO52" s="173"/>
      <c r="RPP52" s="173"/>
      <c r="RPQ52" s="173"/>
      <c r="RPR52" s="173"/>
      <c r="RPS52" s="173"/>
      <c r="RPT52" s="173"/>
      <c r="RPU52" s="173"/>
      <c r="RPV52" s="173"/>
      <c r="RPW52" s="173"/>
      <c r="RPX52" s="173"/>
      <c r="RPY52" s="173"/>
      <c r="RPZ52" s="173"/>
      <c r="RQA52" s="173"/>
      <c r="RQB52" s="173"/>
      <c r="RQC52" s="173"/>
      <c r="RQD52" s="173"/>
      <c r="RQE52" s="173"/>
      <c r="RQF52" s="173"/>
      <c r="RQG52" s="173"/>
      <c r="RQH52" s="173"/>
      <c r="RQI52" s="173"/>
      <c r="RQJ52" s="173"/>
      <c r="RQK52" s="173"/>
      <c r="RQL52" s="173"/>
      <c r="RQM52" s="173"/>
      <c r="RQN52" s="173"/>
      <c r="RQO52" s="173"/>
      <c r="RQP52" s="173"/>
      <c r="RQQ52" s="173"/>
      <c r="RQR52" s="173"/>
      <c r="RQS52" s="173"/>
      <c r="RQT52" s="173"/>
      <c r="RQU52" s="173"/>
      <c r="RQV52" s="173"/>
      <c r="RQW52" s="173"/>
      <c r="RQX52" s="173"/>
      <c r="RQY52" s="173"/>
      <c r="RQZ52" s="173"/>
      <c r="RRA52" s="173"/>
      <c r="RRB52" s="173"/>
      <c r="RRC52" s="173"/>
      <c r="RRD52" s="173"/>
      <c r="RRE52" s="173"/>
      <c r="RRF52" s="173"/>
      <c r="RRG52" s="173"/>
      <c r="RRH52" s="173"/>
      <c r="RRI52" s="173"/>
      <c r="RRJ52" s="173"/>
      <c r="RRK52" s="173"/>
      <c r="RRL52" s="173"/>
      <c r="RRM52" s="173"/>
      <c r="RRN52" s="173"/>
      <c r="RRO52" s="173"/>
      <c r="RRP52" s="173"/>
      <c r="RRQ52" s="173"/>
      <c r="RRR52" s="173"/>
      <c r="RRS52" s="173"/>
      <c r="RRT52" s="173"/>
      <c r="RRU52" s="173"/>
      <c r="RRV52" s="173"/>
      <c r="RRW52" s="173"/>
      <c r="RRX52" s="173"/>
      <c r="RRY52" s="173"/>
      <c r="RRZ52" s="173"/>
      <c r="RSA52" s="173"/>
      <c r="RSB52" s="173"/>
      <c r="RSC52" s="173"/>
      <c r="RSD52" s="173"/>
      <c r="RSE52" s="173"/>
      <c r="RSF52" s="173"/>
      <c r="RSG52" s="173"/>
      <c r="RSH52" s="173"/>
      <c r="RSI52" s="173"/>
      <c r="RSJ52" s="173"/>
      <c r="RSK52" s="173"/>
      <c r="RSL52" s="173"/>
      <c r="RSM52" s="173"/>
      <c r="RSN52" s="173"/>
      <c r="RSO52" s="173"/>
      <c r="RSP52" s="173"/>
      <c r="RSQ52" s="173"/>
      <c r="RSR52" s="173"/>
      <c r="RSS52" s="173"/>
      <c r="RST52" s="173"/>
      <c r="RSU52" s="173"/>
      <c r="RSV52" s="173"/>
      <c r="RSW52" s="173"/>
      <c r="RSX52" s="173"/>
      <c r="RSY52" s="173"/>
      <c r="RSZ52" s="173"/>
      <c r="RTA52" s="173"/>
      <c r="RTB52" s="173"/>
      <c r="RTC52" s="173"/>
      <c r="RTD52" s="173"/>
      <c r="RTE52" s="173"/>
      <c r="RTF52" s="173"/>
      <c r="RTG52" s="173"/>
      <c r="RTH52" s="173"/>
      <c r="RTI52" s="173"/>
      <c r="RTJ52" s="173"/>
      <c r="RTK52" s="173"/>
      <c r="RTL52" s="173"/>
      <c r="RTM52" s="173"/>
      <c r="RTN52" s="173"/>
      <c r="RTO52" s="173"/>
      <c r="RTP52" s="173"/>
      <c r="RTQ52" s="173"/>
      <c r="RTR52" s="173"/>
      <c r="RTS52" s="173"/>
      <c r="RTT52" s="173"/>
      <c r="RTU52" s="173"/>
      <c r="RTV52" s="173"/>
      <c r="RTW52" s="173"/>
      <c r="RTX52" s="173"/>
      <c r="RTY52" s="173"/>
      <c r="RTZ52" s="173"/>
      <c r="RUA52" s="173"/>
      <c r="RUB52" s="173"/>
      <c r="RUC52" s="173"/>
      <c r="RUD52" s="173"/>
      <c r="RUE52" s="173"/>
      <c r="RUF52" s="173"/>
      <c r="RUG52" s="173"/>
      <c r="RUH52" s="173"/>
      <c r="RUI52" s="173"/>
      <c r="RUJ52" s="173"/>
      <c r="RUK52" s="173"/>
      <c r="RUL52" s="173"/>
      <c r="RUM52" s="173"/>
      <c r="RUN52" s="173"/>
      <c r="RUO52" s="173"/>
      <c r="RUP52" s="173"/>
      <c r="RUQ52" s="173"/>
      <c r="RUR52" s="173"/>
      <c r="RUS52" s="173"/>
      <c r="RUT52" s="173"/>
      <c r="RUU52" s="173"/>
      <c r="RUV52" s="173"/>
      <c r="RUW52" s="173"/>
      <c r="RUX52" s="173"/>
      <c r="RUY52" s="173"/>
      <c r="RUZ52" s="173"/>
      <c r="RVA52" s="173"/>
      <c r="RVB52" s="173"/>
      <c r="RVC52" s="173"/>
      <c r="RVD52" s="173"/>
      <c r="RVE52" s="173"/>
      <c r="RVF52" s="173"/>
      <c r="RVG52" s="173"/>
      <c r="RVH52" s="173"/>
      <c r="RVI52" s="173"/>
      <c r="RVJ52" s="173"/>
      <c r="RVK52" s="173"/>
      <c r="RVL52" s="173"/>
      <c r="RVM52" s="173"/>
      <c r="RVN52" s="173"/>
      <c r="RVO52" s="173"/>
      <c r="RVP52" s="173"/>
      <c r="RVQ52" s="173"/>
      <c r="RVR52" s="173"/>
      <c r="RVS52" s="173"/>
      <c r="RVT52" s="173"/>
      <c r="RVU52" s="173"/>
      <c r="RVV52" s="173"/>
      <c r="RVW52" s="173"/>
      <c r="RVX52" s="173"/>
      <c r="RVY52" s="173"/>
      <c r="RVZ52" s="173"/>
      <c r="RWA52" s="173"/>
      <c r="RWB52" s="173"/>
      <c r="RWC52" s="173"/>
      <c r="RWD52" s="173"/>
      <c r="RWE52" s="173"/>
      <c r="RWF52" s="173"/>
      <c r="RWG52" s="173"/>
      <c r="RWH52" s="173"/>
      <c r="RWI52" s="173"/>
      <c r="RWJ52" s="173"/>
      <c r="RWK52" s="173"/>
      <c r="RWL52" s="173"/>
      <c r="RWM52" s="173"/>
      <c r="RWN52" s="173"/>
      <c r="RWO52" s="173"/>
      <c r="RWP52" s="173"/>
      <c r="RWQ52" s="173"/>
      <c r="RWR52" s="173"/>
      <c r="RWS52" s="173"/>
      <c r="RWT52" s="173"/>
      <c r="RWU52" s="173"/>
      <c r="RWV52" s="173"/>
      <c r="RWW52" s="173"/>
      <c r="RWX52" s="173"/>
      <c r="RWY52" s="173"/>
      <c r="RWZ52" s="173"/>
      <c r="RXA52" s="173"/>
      <c r="RXB52" s="173"/>
      <c r="RXC52" s="173"/>
      <c r="RXD52" s="173"/>
      <c r="RXE52" s="173"/>
      <c r="RXF52" s="173"/>
      <c r="RXG52" s="173"/>
      <c r="RXH52" s="173"/>
      <c r="RXI52" s="173"/>
      <c r="RXJ52" s="173"/>
      <c r="RXK52" s="173"/>
      <c r="RXL52" s="173"/>
      <c r="RXM52" s="173"/>
      <c r="RXN52" s="173"/>
      <c r="RXO52" s="173"/>
      <c r="RXP52" s="173"/>
      <c r="RXQ52" s="173"/>
      <c r="RXR52" s="173"/>
      <c r="RXS52" s="173"/>
      <c r="RXT52" s="173"/>
      <c r="RXU52" s="173"/>
      <c r="RXV52" s="173"/>
      <c r="RXW52" s="173"/>
      <c r="RXX52" s="173"/>
      <c r="RXY52" s="173"/>
      <c r="RXZ52" s="173"/>
      <c r="RYA52" s="173"/>
      <c r="RYB52" s="173"/>
      <c r="RYC52" s="173"/>
      <c r="RYD52" s="173"/>
      <c r="RYE52" s="173"/>
      <c r="RYF52" s="173"/>
      <c r="RYG52" s="173"/>
      <c r="RYH52" s="173"/>
      <c r="RYI52" s="173"/>
      <c r="RYJ52" s="173"/>
      <c r="RYK52" s="173"/>
      <c r="RYL52" s="173"/>
      <c r="RYM52" s="173"/>
      <c r="RYN52" s="173"/>
      <c r="RYO52" s="173"/>
      <c r="RYP52" s="173"/>
      <c r="RYQ52" s="173"/>
      <c r="RYR52" s="173"/>
      <c r="RYS52" s="173"/>
      <c r="RYT52" s="173"/>
      <c r="RYU52" s="173"/>
      <c r="RYV52" s="173"/>
      <c r="RYW52" s="173"/>
      <c r="RYX52" s="173"/>
      <c r="RYY52" s="173"/>
      <c r="RYZ52" s="173"/>
      <c r="RZA52" s="173"/>
      <c r="RZB52" s="173"/>
      <c r="RZC52" s="173"/>
      <c r="RZD52" s="173"/>
      <c r="RZE52" s="173"/>
      <c r="RZF52" s="173"/>
      <c r="RZG52" s="173"/>
      <c r="RZH52" s="173"/>
      <c r="RZI52" s="173"/>
      <c r="RZJ52" s="173"/>
      <c r="RZK52" s="173"/>
      <c r="RZL52" s="173"/>
      <c r="RZM52" s="173"/>
      <c r="RZN52" s="173"/>
      <c r="RZO52" s="173"/>
      <c r="RZP52" s="173"/>
      <c r="RZQ52" s="173"/>
      <c r="RZR52" s="173"/>
      <c r="RZS52" s="173"/>
      <c r="RZT52" s="173"/>
      <c r="RZU52" s="173"/>
      <c r="RZV52" s="173"/>
      <c r="RZW52" s="173"/>
      <c r="RZX52" s="173"/>
      <c r="RZY52" s="173"/>
      <c r="RZZ52" s="173"/>
      <c r="SAA52" s="173"/>
      <c r="SAB52" s="173"/>
      <c r="SAC52" s="173"/>
      <c r="SAD52" s="173"/>
      <c r="SAE52" s="173"/>
      <c r="SAF52" s="173"/>
      <c r="SAG52" s="173"/>
      <c r="SAH52" s="173"/>
      <c r="SAI52" s="173"/>
      <c r="SAJ52" s="173"/>
      <c r="SAK52" s="173"/>
      <c r="SAL52" s="173"/>
      <c r="SAM52" s="173"/>
      <c r="SAN52" s="173"/>
      <c r="SAO52" s="173"/>
      <c r="SAP52" s="173"/>
      <c r="SAQ52" s="173"/>
      <c r="SAR52" s="173"/>
      <c r="SAS52" s="173"/>
      <c r="SAT52" s="173"/>
      <c r="SAU52" s="173"/>
      <c r="SAV52" s="173"/>
      <c r="SAW52" s="173"/>
      <c r="SAX52" s="173"/>
      <c r="SAY52" s="173"/>
      <c r="SAZ52" s="173"/>
      <c r="SBA52" s="173"/>
      <c r="SBB52" s="173"/>
      <c r="SBC52" s="173"/>
      <c r="SBD52" s="173"/>
      <c r="SBE52" s="173"/>
      <c r="SBF52" s="173"/>
      <c r="SBG52" s="173"/>
      <c r="SBH52" s="173"/>
      <c r="SBI52" s="173"/>
      <c r="SBJ52" s="173"/>
      <c r="SBK52" s="173"/>
      <c r="SBL52" s="173"/>
      <c r="SBM52" s="173"/>
      <c r="SBN52" s="173"/>
      <c r="SBO52" s="173"/>
      <c r="SBP52" s="173"/>
      <c r="SBQ52" s="173"/>
      <c r="SBR52" s="173"/>
      <c r="SBS52" s="173"/>
      <c r="SBT52" s="173"/>
      <c r="SBU52" s="173"/>
      <c r="SBV52" s="173"/>
      <c r="SBW52" s="173"/>
      <c r="SBX52" s="173"/>
      <c r="SBY52" s="173"/>
      <c r="SBZ52" s="173"/>
      <c r="SCA52" s="173"/>
      <c r="SCB52" s="173"/>
      <c r="SCC52" s="173"/>
      <c r="SCD52" s="173"/>
      <c r="SCE52" s="173"/>
      <c r="SCF52" s="173"/>
      <c r="SCG52" s="173"/>
      <c r="SCH52" s="173"/>
      <c r="SCI52" s="173"/>
      <c r="SCJ52" s="173"/>
      <c r="SCK52" s="173"/>
      <c r="SCL52" s="173"/>
      <c r="SCM52" s="173"/>
      <c r="SCN52" s="173"/>
      <c r="SCO52" s="173"/>
      <c r="SCP52" s="173"/>
      <c r="SCQ52" s="173"/>
      <c r="SCR52" s="173"/>
      <c r="SCS52" s="173"/>
      <c r="SCT52" s="173"/>
      <c r="SCU52" s="173"/>
      <c r="SCV52" s="173"/>
      <c r="SCW52" s="173"/>
      <c r="SCX52" s="173"/>
      <c r="SCY52" s="173"/>
      <c r="SCZ52" s="173"/>
      <c r="SDA52" s="173"/>
      <c r="SDB52" s="173"/>
      <c r="SDC52" s="173"/>
      <c r="SDD52" s="173"/>
      <c r="SDE52" s="173"/>
      <c r="SDF52" s="173"/>
      <c r="SDG52" s="173"/>
      <c r="SDH52" s="173"/>
      <c r="SDI52" s="173"/>
      <c r="SDJ52" s="173"/>
      <c r="SDK52" s="173"/>
      <c r="SDL52" s="173"/>
      <c r="SDM52" s="173"/>
      <c r="SDN52" s="173"/>
      <c r="SDO52" s="173"/>
      <c r="SDP52" s="173"/>
      <c r="SDQ52" s="173"/>
      <c r="SDR52" s="173"/>
      <c r="SDS52" s="173"/>
      <c r="SDT52" s="173"/>
      <c r="SDU52" s="173"/>
      <c r="SDV52" s="173"/>
      <c r="SDW52" s="173"/>
      <c r="SDX52" s="173"/>
      <c r="SDY52" s="173"/>
      <c r="SDZ52" s="173"/>
      <c r="SEA52" s="173"/>
      <c r="SEB52" s="173"/>
      <c r="SEC52" s="173"/>
      <c r="SED52" s="173"/>
      <c r="SEE52" s="173"/>
      <c r="SEF52" s="173"/>
      <c r="SEG52" s="173"/>
      <c r="SEH52" s="173"/>
      <c r="SEI52" s="173"/>
      <c r="SEJ52" s="173"/>
      <c r="SEK52" s="173"/>
      <c r="SEL52" s="173"/>
      <c r="SEM52" s="173"/>
      <c r="SEN52" s="173"/>
      <c r="SEO52" s="173"/>
      <c r="SEP52" s="173"/>
      <c r="SEQ52" s="173"/>
      <c r="SER52" s="173"/>
      <c r="SES52" s="173"/>
      <c r="SET52" s="173"/>
      <c r="SEU52" s="173"/>
      <c r="SEV52" s="173"/>
      <c r="SEW52" s="173"/>
      <c r="SEX52" s="173"/>
      <c r="SEY52" s="173"/>
      <c r="SEZ52" s="173"/>
      <c r="SFA52" s="173"/>
      <c r="SFB52" s="173"/>
      <c r="SFC52" s="173"/>
      <c r="SFD52" s="173"/>
      <c r="SFE52" s="173"/>
      <c r="SFF52" s="173"/>
      <c r="SFG52" s="173"/>
      <c r="SFH52" s="173"/>
      <c r="SFI52" s="173"/>
      <c r="SFJ52" s="173"/>
      <c r="SFK52" s="173"/>
      <c r="SFL52" s="173"/>
      <c r="SFM52" s="173"/>
      <c r="SFN52" s="173"/>
      <c r="SFO52" s="173"/>
      <c r="SFP52" s="173"/>
      <c r="SFQ52" s="173"/>
      <c r="SFR52" s="173"/>
      <c r="SFS52" s="173"/>
      <c r="SFT52" s="173"/>
      <c r="SFU52" s="173"/>
      <c r="SFV52" s="173"/>
      <c r="SFW52" s="173"/>
      <c r="SFX52" s="173"/>
      <c r="SFY52" s="173"/>
      <c r="SFZ52" s="173"/>
      <c r="SGA52" s="173"/>
      <c r="SGB52" s="173"/>
      <c r="SGC52" s="173"/>
      <c r="SGD52" s="173"/>
      <c r="SGE52" s="173"/>
      <c r="SGF52" s="173"/>
      <c r="SGG52" s="173"/>
      <c r="SGH52" s="173"/>
      <c r="SGI52" s="173"/>
      <c r="SGJ52" s="173"/>
      <c r="SGK52" s="173"/>
      <c r="SGL52" s="173"/>
      <c r="SGM52" s="173"/>
      <c r="SGN52" s="173"/>
      <c r="SGO52" s="173"/>
      <c r="SGP52" s="173"/>
      <c r="SGQ52" s="173"/>
      <c r="SGR52" s="173"/>
      <c r="SGS52" s="173"/>
      <c r="SGT52" s="173"/>
      <c r="SGU52" s="173"/>
      <c r="SGV52" s="173"/>
      <c r="SGW52" s="173"/>
      <c r="SGX52" s="173"/>
      <c r="SGY52" s="173"/>
      <c r="SGZ52" s="173"/>
      <c r="SHA52" s="173"/>
      <c r="SHB52" s="173"/>
      <c r="SHC52" s="173"/>
      <c r="SHD52" s="173"/>
      <c r="SHE52" s="173"/>
      <c r="SHF52" s="173"/>
      <c r="SHG52" s="173"/>
      <c r="SHH52" s="173"/>
      <c r="SHI52" s="173"/>
      <c r="SHJ52" s="173"/>
      <c r="SHK52" s="173"/>
      <c r="SHL52" s="173"/>
      <c r="SHM52" s="173"/>
      <c r="SHN52" s="173"/>
      <c r="SHO52" s="173"/>
      <c r="SHP52" s="173"/>
      <c r="SHQ52" s="173"/>
      <c r="SHR52" s="173"/>
      <c r="SHS52" s="173"/>
      <c r="SHT52" s="173"/>
      <c r="SHU52" s="173"/>
      <c r="SHV52" s="173"/>
      <c r="SHW52" s="173"/>
      <c r="SHX52" s="173"/>
      <c r="SHY52" s="173"/>
      <c r="SHZ52" s="173"/>
      <c r="SIA52" s="173"/>
      <c r="SIB52" s="173"/>
      <c r="SIC52" s="173"/>
      <c r="SID52" s="173"/>
      <c r="SIE52" s="173"/>
      <c r="SIF52" s="173"/>
      <c r="SIG52" s="173"/>
      <c r="SIH52" s="173"/>
      <c r="SII52" s="173"/>
      <c r="SIJ52" s="173"/>
      <c r="SIK52" s="173"/>
      <c r="SIL52" s="173"/>
      <c r="SIM52" s="173"/>
      <c r="SIN52" s="173"/>
      <c r="SIO52" s="173"/>
      <c r="SIP52" s="173"/>
      <c r="SIQ52" s="173"/>
      <c r="SIR52" s="173"/>
      <c r="SIS52" s="173"/>
      <c r="SIT52" s="173"/>
      <c r="SIU52" s="173"/>
      <c r="SIV52" s="173"/>
      <c r="SIW52" s="173"/>
      <c r="SIX52" s="173"/>
      <c r="SIY52" s="173"/>
      <c r="SIZ52" s="173"/>
      <c r="SJA52" s="173"/>
      <c r="SJB52" s="173"/>
      <c r="SJC52" s="173"/>
      <c r="SJD52" s="173"/>
      <c r="SJE52" s="173"/>
      <c r="SJF52" s="173"/>
      <c r="SJG52" s="173"/>
      <c r="SJH52" s="173"/>
      <c r="SJI52" s="173"/>
      <c r="SJJ52" s="173"/>
      <c r="SJK52" s="173"/>
      <c r="SJL52" s="173"/>
      <c r="SJM52" s="173"/>
      <c r="SJN52" s="173"/>
      <c r="SJO52" s="173"/>
      <c r="SJP52" s="173"/>
      <c r="SJQ52" s="173"/>
      <c r="SJR52" s="173"/>
      <c r="SJS52" s="173"/>
      <c r="SJT52" s="173"/>
      <c r="SJU52" s="173"/>
      <c r="SJV52" s="173"/>
      <c r="SJW52" s="173"/>
      <c r="SJX52" s="173"/>
      <c r="SJY52" s="173"/>
      <c r="SJZ52" s="173"/>
      <c r="SKA52" s="173"/>
      <c r="SKB52" s="173"/>
      <c r="SKC52" s="173"/>
      <c r="SKD52" s="173"/>
      <c r="SKE52" s="173"/>
      <c r="SKF52" s="173"/>
      <c r="SKG52" s="173"/>
      <c r="SKH52" s="173"/>
      <c r="SKI52" s="173"/>
      <c r="SKJ52" s="173"/>
      <c r="SKK52" s="173"/>
      <c r="SKL52" s="173"/>
      <c r="SKM52" s="173"/>
      <c r="SKN52" s="173"/>
      <c r="SKO52" s="173"/>
      <c r="SKP52" s="173"/>
      <c r="SKQ52" s="173"/>
      <c r="SKR52" s="173"/>
      <c r="SKS52" s="173"/>
      <c r="SKT52" s="173"/>
      <c r="SKU52" s="173"/>
      <c r="SKV52" s="173"/>
      <c r="SKW52" s="173"/>
      <c r="SKX52" s="173"/>
      <c r="SKY52" s="173"/>
      <c r="SKZ52" s="173"/>
      <c r="SLA52" s="173"/>
      <c r="SLB52" s="173"/>
      <c r="SLC52" s="173"/>
      <c r="SLD52" s="173"/>
      <c r="SLE52" s="173"/>
      <c r="SLF52" s="173"/>
      <c r="SLG52" s="173"/>
      <c r="SLH52" s="173"/>
      <c r="SLI52" s="173"/>
      <c r="SLJ52" s="173"/>
      <c r="SLK52" s="173"/>
      <c r="SLL52" s="173"/>
      <c r="SLM52" s="173"/>
      <c r="SLN52" s="173"/>
      <c r="SLO52" s="173"/>
      <c r="SLP52" s="173"/>
      <c r="SLQ52" s="173"/>
      <c r="SLR52" s="173"/>
      <c r="SLS52" s="173"/>
      <c r="SLT52" s="173"/>
      <c r="SLU52" s="173"/>
      <c r="SLV52" s="173"/>
      <c r="SLW52" s="173"/>
      <c r="SLX52" s="173"/>
      <c r="SLY52" s="173"/>
      <c r="SLZ52" s="173"/>
      <c r="SMA52" s="173"/>
      <c r="SMB52" s="173"/>
      <c r="SMC52" s="173"/>
      <c r="SMD52" s="173"/>
      <c r="SME52" s="173"/>
      <c r="SMF52" s="173"/>
      <c r="SMG52" s="173"/>
      <c r="SMH52" s="173"/>
      <c r="SMI52" s="173"/>
      <c r="SMJ52" s="173"/>
      <c r="SMK52" s="173"/>
      <c r="SML52" s="173"/>
      <c r="SMM52" s="173"/>
      <c r="SMN52" s="173"/>
      <c r="SMO52" s="173"/>
      <c r="SMP52" s="173"/>
      <c r="SMQ52" s="173"/>
      <c r="SMR52" s="173"/>
      <c r="SMS52" s="173"/>
      <c r="SMT52" s="173"/>
      <c r="SMU52" s="173"/>
      <c r="SMV52" s="173"/>
      <c r="SMW52" s="173"/>
      <c r="SMX52" s="173"/>
      <c r="SMY52" s="173"/>
      <c r="SMZ52" s="173"/>
      <c r="SNA52" s="173"/>
      <c r="SNB52" s="173"/>
      <c r="SNC52" s="173"/>
      <c r="SND52" s="173"/>
      <c r="SNE52" s="173"/>
      <c r="SNF52" s="173"/>
      <c r="SNG52" s="173"/>
      <c r="SNH52" s="173"/>
      <c r="SNI52" s="173"/>
      <c r="SNJ52" s="173"/>
      <c r="SNK52" s="173"/>
      <c r="SNL52" s="173"/>
      <c r="SNM52" s="173"/>
      <c r="SNN52" s="173"/>
      <c r="SNO52" s="173"/>
      <c r="SNP52" s="173"/>
      <c r="SNQ52" s="173"/>
      <c r="SNR52" s="173"/>
      <c r="SNS52" s="173"/>
      <c r="SNT52" s="173"/>
      <c r="SNU52" s="173"/>
      <c r="SNV52" s="173"/>
      <c r="SNW52" s="173"/>
      <c r="SNX52" s="173"/>
      <c r="SNY52" s="173"/>
      <c r="SNZ52" s="173"/>
      <c r="SOA52" s="173"/>
      <c r="SOB52" s="173"/>
      <c r="SOC52" s="173"/>
      <c r="SOD52" s="173"/>
      <c r="SOE52" s="173"/>
      <c r="SOF52" s="173"/>
      <c r="SOG52" s="173"/>
      <c r="SOH52" s="173"/>
      <c r="SOI52" s="173"/>
      <c r="SOJ52" s="173"/>
      <c r="SOK52" s="173"/>
      <c r="SOL52" s="173"/>
      <c r="SOM52" s="173"/>
      <c r="SON52" s="173"/>
      <c r="SOO52" s="173"/>
      <c r="SOP52" s="173"/>
      <c r="SOQ52" s="173"/>
      <c r="SOR52" s="173"/>
      <c r="SOS52" s="173"/>
      <c r="SOT52" s="173"/>
      <c r="SOU52" s="173"/>
      <c r="SOV52" s="173"/>
      <c r="SOW52" s="173"/>
      <c r="SOX52" s="173"/>
      <c r="SOY52" s="173"/>
      <c r="SOZ52" s="173"/>
      <c r="SPA52" s="173"/>
      <c r="SPB52" s="173"/>
      <c r="SPC52" s="173"/>
      <c r="SPD52" s="173"/>
      <c r="SPE52" s="173"/>
      <c r="SPF52" s="173"/>
      <c r="SPG52" s="173"/>
      <c r="SPH52" s="173"/>
      <c r="SPI52" s="173"/>
      <c r="SPJ52" s="173"/>
      <c r="SPK52" s="173"/>
      <c r="SPL52" s="173"/>
      <c r="SPM52" s="173"/>
      <c r="SPN52" s="173"/>
      <c r="SPO52" s="173"/>
      <c r="SPP52" s="173"/>
      <c r="SPQ52" s="173"/>
      <c r="SPR52" s="173"/>
      <c r="SPS52" s="173"/>
      <c r="SPT52" s="173"/>
      <c r="SPU52" s="173"/>
      <c r="SPV52" s="173"/>
      <c r="SPW52" s="173"/>
      <c r="SPX52" s="173"/>
      <c r="SPY52" s="173"/>
      <c r="SPZ52" s="173"/>
      <c r="SQA52" s="173"/>
      <c r="SQB52" s="173"/>
      <c r="SQC52" s="173"/>
      <c r="SQD52" s="173"/>
      <c r="SQE52" s="173"/>
      <c r="SQF52" s="173"/>
      <c r="SQG52" s="173"/>
      <c r="SQH52" s="173"/>
      <c r="SQI52" s="173"/>
      <c r="SQJ52" s="173"/>
      <c r="SQK52" s="173"/>
      <c r="SQL52" s="173"/>
      <c r="SQM52" s="173"/>
      <c r="SQN52" s="173"/>
      <c r="SQO52" s="173"/>
      <c r="SQP52" s="173"/>
      <c r="SQQ52" s="173"/>
      <c r="SQR52" s="173"/>
      <c r="SQS52" s="173"/>
      <c r="SQT52" s="173"/>
      <c r="SQU52" s="173"/>
      <c r="SQV52" s="173"/>
      <c r="SQW52" s="173"/>
      <c r="SQX52" s="173"/>
      <c r="SQY52" s="173"/>
      <c r="SQZ52" s="173"/>
      <c r="SRA52" s="173"/>
      <c r="SRB52" s="173"/>
      <c r="SRC52" s="173"/>
      <c r="SRD52" s="173"/>
      <c r="SRE52" s="173"/>
      <c r="SRF52" s="173"/>
      <c r="SRG52" s="173"/>
      <c r="SRH52" s="173"/>
      <c r="SRI52" s="173"/>
      <c r="SRJ52" s="173"/>
      <c r="SRK52" s="173"/>
      <c r="SRL52" s="173"/>
      <c r="SRM52" s="173"/>
      <c r="SRN52" s="173"/>
      <c r="SRO52" s="173"/>
      <c r="SRP52" s="173"/>
      <c r="SRQ52" s="173"/>
      <c r="SRR52" s="173"/>
      <c r="SRS52" s="173"/>
      <c r="SRT52" s="173"/>
      <c r="SRU52" s="173"/>
      <c r="SRV52" s="173"/>
      <c r="SRW52" s="173"/>
      <c r="SRX52" s="173"/>
      <c r="SRY52" s="173"/>
      <c r="SRZ52" s="173"/>
      <c r="SSA52" s="173"/>
      <c r="SSB52" s="173"/>
      <c r="SSC52" s="173"/>
      <c r="SSD52" s="173"/>
      <c r="SSE52" s="173"/>
      <c r="SSF52" s="173"/>
      <c r="SSG52" s="173"/>
      <c r="SSH52" s="173"/>
      <c r="SSI52" s="173"/>
      <c r="SSJ52" s="173"/>
      <c r="SSK52" s="173"/>
      <c r="SSL52" s="173"/>
      <c r="SSM52" s="173"/>
      <c r="SSN52" s="173"/>
      <c r="SSO52" s="173"/>
      <c r="SSP52" s="173"/>
      <c r="SSQ52" s="173"/>
      <c r="SSR52" s="173"/>
      <c r="SSS52" s="173"/>
      <c r="SST52" s="173"/>
      <c r="SSU52" s="173"/>
      <c r="SSV52" s="173"/>
      <c r="SSW52" s="173"/>
      <c r="SSX52" s="173"/>
      <c r="SSY52" s="173"/>
      <c r="SSZ52" s="173"/>
      <c r="STA52" s="173"/>
      <c r="STB52" s="173"/>
      <c r="STC52" s="173"/>
      <c r="STD52" s="173"/>
      <c r="STE52" s="173"/>
      <c r="STF52" s="173"/>
      <c r="STG52" s="173"/>
      <c r="STH52" s="173"/>
      <c r="STI52" s="173"/>
      <c r="STJ52" s="173"/>
      <c r="STK52" s="173"/>
      <c r="STL52" s="173"/>
      <c r="STM52" s="173"/>
      <c r="STN52" s="173"/>
      <c r="STO52" s="173"/>
      <c r="STP52" s="173"/>
      <c r="STQ52" s="173"/>
      <c r="STR52" s="173"/>
      <c r="STS52" s="173"/>
      <c r="STT52" s="173"/>
      <c r="STU52" s="173"/>
      <c r="STV52" s="173"/>
      <c r="STW52" s="173"/>
      <c r="STX52" s="173"/>
      <c r="STY52" s="173"/>
      <c r="STZ52" s="173"/>
      <c r="SUA52" s="173"/>
      <c r="SUB52" s="173"/>
      <c r="SUC52" s="173"/>
      <c r="SUD52" s="173"/>
      <c r="SUE52" s="173"/>
      <c r="SUF52" s="173"/>
      <c r="SUG52" s="173"/>
      <c r="SUH52" s="173"/>
      <c r="SUI52" s="173"/>
      <c r="SUJ52" s="173"/>
      <c r="SUK52" s="173"/>
      <c r="SUL52" s="173"/>
      <c r="SUM52" s="173"/>
      <c r="SUN52" s="173"/>
      <c r="SUO52" s="173"/>
      <c r="SUP52" s="173"/>
      <c r="SUQ52" s="173"/>
      <c r="SUR52" s="173"/>
      <c r="SUS52" s="173"/>
      <c r="SUT52" s="173"/>
      <c r="SUU52" s="173"/>
      <c r="SUV52" s="173"/>
      <c r="SUW52" s="173"/>
      <c r="SUX52" s="173"/>
      <c r="SUY52" s="173"/>
      <c r="SUZ52" s="173"/>
      <c r="SVA52" s="173"/>
      <c r="SVB52" s="173"/>
      <c r="SVC52" s="173"/>
      <c r="SVD52" s="173"/>
      <c r="SVE52" s="173"/>
      <c r="SVF52" s="173"/>
      <c r="SVG52" s="173"/>
      <c r="SVH52" s="173"/>
      <c r="SVI52" s="173"/>
      <c r="SVJ52" s="173"/>
      <c r="SVK52" s="173"/>
      <c r="SVL52" s="173"/>
      <c r="SVM52" s="173"/>
      <c r="SVN52" s="173"/>
      <c r="SVO52" s="173"/>
      <c r="SVP52" s="173"/>
      <c r="SVQ52" s="173"/>
      <c r="SVR52" s="173"/>
      <c r="SVS52" s="173"/>
      <c r="SVT52" s="173"/>
      <c r="SVU52" s="173"/>
      <c r="SVV52" s="173"/>
      <c r="SVW52" s="173"/>
      <c r="SVX52" s="173"/>
      <c r="SVY52" s="173"/>
      <c r="SVZ52" s="173"/>
      <c r="SWA52" s="173"/>
      <c r="SWB52" s="173"/>
      <c r="SWC52" s="173"/>
      <c r="SWD52" s="173"/>
      <c r="SWE52" s="173"/>
      <c r="SWF52" s="173"/>
      <c r="SWG52" s="173"/>
      <c r="SWH52" s="173"/>
      <c r="SWI52" s="173"/>
      <c r="SWJ52" s="173"/>
      <c r="SWK52" s="173"/>
      <c r="SWL52" s="173"/>
      <c r="SWM52" s="173"/>
      <c r="SWN52" s="173"/>
      <c r="SWO52" s="173"/>
      <c r="SWP52" s="173"/>
      <c r="SWQ52" s="173"/>
      <c r="SWR52" s="173"/>
      <c r="SWS52" s="173"/>
      <c r="SWT52" s="173"/>
      <c r="SWU52" s="173"/>
      <c r="SWV52" s="173"/>
      <c r="SWW52" s="173"/>
      <c r="SWX52" s="173"/>
      <c r="SWY52" s="173"/>
      <c r="SWZ52" s="173"/>
      <c r="SXA52" s="173"/>
      <c r="SXB52" s="173"/>
      <c r="SXC52" s="173"/>
      <c r="SXD52" s="173"/>
      <c r="SXE52" s="173"/>
      <c r="SXF52" s="173"/>
      <c r="SXG52" s="173"/>
      <c r="SXH52" s="173"/>
      <c r="SXI52" s="173"/>
      <c r="SXJ52" s="173"/>
      <c r="SXK52" s="173"/>
      <c r="SXL52" s="173"/>
      <c r="SXM52" s="173"/>
      <c r="SXN52" s="173"/>
      <c r="SXO52" s="173"/>
      <c r="SXP52" s="173"/>
      <c r="SXQ52" s="173"/>
      <c r="SXR52" s="173"/>
      <c r="SXS52" s="173"/>
      <c r="SXT52" s="173"/>
      <c r="SXU52" s="173"/>
      <c r="SXV52" s="173"/>
      <c r="SXW52" s="173"/>
      <c r="SXX52" s="173"/>
      <c r="SXY52" s="173"/>
      <c r="SXZ52" s="173"/>
      <c r="SYA52" s="173"/>
      <c r="SYB52" s="173"/>
      <c r="SYC52" s="173"/>
      <c r="SYD52" s="173"/>
      <c r="SYE52" s="173"/>
      <c r="SYF52" s="173"/>
      <c r="SYG52" s="173"/>
      <c r="SYH52" s="173"/>
      <c r="SYI52" s="173"/>
      <c r="SYJ52" s="173"/>
      <c r="SYK52" s="173"/>
      <c r="SYL52" s="173"/>
      <c r="SYM52" s="173"/>
      <c r="SYN52" s="173"/>
      <c r="SYO52" s="173"/>
      <c r="SYP52" s="173"/>
      <c r="SYQ52" s="173"/>
      <c r="SYR52" s="173"/>
      <c r="SYS52" s="173"/>
      <c r="SYT52" s="173"/>
      <c r="SYU52" s="173"/>
      <c r="SYV52" s="173"/>
      <c r="SYW52" s="173"/>
      <c r="SYX52" s="173"/>
      <c r="SYY52" s="173"/>
      <c r="SYZ52" s="173"/>
      <c r="SZA52" s="173"/>
      <c r="SZB52" s="173"/>
      <c r="SZC52" s="173"/>
      <c r="SZD52" s="173"/>
      <c r="SZE52" s="173"/>
      <c r="SZF52" s="173"/>
      <c r="SZG52" s="173"/>
      <c r="SZH52" s="173"/>
      <c r="SZI52" s="173"/>
      <c r="SZJ52" s="173"/>
      <c r="SZK52" s="173"/>
      <c r="SZL52" s="173"/>
      <c r="SZM52" s="173"/>
      <c r="SZN52" s="173"/>
      <c r="SZO52" s="173"/>
      <c r="SZP52" s="173"/>
      <c r="SZQ52" s="173"/>
      <c r="SZR52" s="173"/>
      <c r="SZS52" s="173"/>
      <c r="SZT52" s="173"/>
      <c r="SZU52" s="173"/>
      <c r="SZV52" s="173"/>
      <c r="SZW52" s="173"/>
      <c r="SZX52" s="173"/>
      <c r="SZY52" s="173"/>
      <c r="SZZ52" s="173"/>
      <c r="TAA52" s="173"/>
      <c r="TAB52" s="173"/>
      <c r="TAC52" s="173"/>
      <c r="TAD52" s="173"/>
      <c r="TAE52" s="173"/>
      <c r="TAF52" s="173"/>
      <c r="TAG52" s="173"/>
      <c r="TAH52" s="173"/>
      <c r="TAI52" s="173"/>
      <c r="TAJ52" s="173"/>
      <c r="TAK52" s="173"/>
      <c r="TAL52" s="173"/>
      <c r="TAM52" s="173"/>
      <c r="TAN52" s="173"/>
      <c r="TAO52" s="173"/>
      <c r="TAP52" s="173"/>
      <c r="TAQ52" s="173"/>
      <c r="TAR52" s="173"/>
      <c r="TAS52" s="173"/>
      <c r="TAT52" s="173"/>
      <c r="TAU52" s="173"/>
      <c r="TAV52" s="173"/>
      <c r="TAW52" s="173"/>
      <c r="TAX52" s="173"/>
      <c r="TAY52" s="173"/>
      <c r="TAZ52" s="173"/>
      <c r="TBA52" s="173"/>
      <c r="TBB52" s="173"/>
      <c r="TBC52" s="173"/>
      <c r="TBD52" s="173"/>
      <c r="TBE52" s="173"/>
      <c r="TBF52" s="173"/>
      <c r="TBG52" s="173"/>
      <c r="TBH52" s="173"/>
      <c r="TBI52" s="173"/>
      <c r="TBJ52" s="173"/>
      <c r="TBK52" s="173"/>
      <c r="TBL52" s="173"/>
      <c r="TBM52" s="173"/>
      <c r="TBN52" s="173"/>
      <c r="TBO52" s="173"/>
      <c r="TBP52" s="173"/>
      <c r="TBQ52" s="173"/>
      <c r="TBR52" s="173"/>
      <c r="TBS52" s="173"/>
      <c r="TBT52" s="173"/>
      <c r="TBU52" s="173"/>
      <c r="TBV52" s="173"/>
      <c r="TBW52" s="173"/>
      <c r="TBX52" s="173"/>
      <c r="TBY52" s="173"/>
      <c r="TBZ52" s="173"/>
      <c r="TCA52" s="173"/>
      <c r="TCB52" s="173"/>
      <c r="TCC52" s="173"/>
      <c r="TCD52" s="173"/>
      <c r="TCE52" s="173"/>
      <c r="TCF52" s="173"/>
      <c r="TCG52" s="173"/>
      <c r="TCH52" s="173"/>
      <c r="TCI52" s="173"/>
      <c r="TCJ52" s="173"/>
      <c r="TCK52" s="173"/>
      <c r="TCL52" s="173"/>
      <c r="TCM52" s="173"/>
      <c r="TCN52" s="173"/>
      <c r="TCO52" s="173"/>
      <c r="TCP52" s="173"/>
      <c r="TCQ52" s="173"/>
      <c r="TCR52" s="173"/>
      <c r="TCS52" s="173"/>
      <c r="TCT52" s="173"/>
      <c r="TCU52" s="173"/>
      <c r="TCV52" s="173"/>
      <c r="TCW52" s="173"/>
      <c r="TCX52" s="173"/>
      <c r="TCY52" s="173"/>
      <c r="TCZ52" s="173"/>
      <c r="TDA52" s="173"/>
      <c r="TDB52" s="173"/>
      <c r="TDC52" s="173"/>
      <c r="TDD52" s="173"/>
      <c r="TDE52" s="173"/>
      <c r="TDF52" s="173"/>
      <c r="TDG52" s="173"/>
      <c r="TDH52" s="173"/>
      <c r="TDI52" s="173"/>
      <c r="TDJ52" s="173"/>
      <c r="TDK52" s="173"/>
      <c r="TDL52" s="173"/>
      <c r="TDM52" s="173"/>
      <c r="TDN52" s="173"/>
      <c r="TDO52" s="173"/>
      <c r="TDP52" s="173"/>
      <c r="TDQ52" s="173"/>
      <c r="TDR52" s="173"/>
      <c r="TDS52" s="173"/>
      <c r="TDT52" s="173"/>
      <c r="TDU52" s="173"/>
      <c r="TDV52" s="173"/>
      <c r="TDW52" s="173"/>
      <c r="TDX52" s="173"/>
      <c r="TDY52" s="173"/>
      <c r="TDZ52" s="173"/>
      <c r="TEA52" s="173"/>
      <c r="TEB52" s="173"/>
      <c r="TEC52" s="173"/>
      <c r="TED52" s="173"/>
      <c r="TEE52" s="173"/>
      <c r="TEF52" s="173"/>
      <c r="TEG52" s="173"/>
      <c r="TEH52" s="173"/>
      <c r="TEI52" s="173"/>
      <c r="TEJ52" s="173"/>
      <c r="TEK52" s="173"/>
      <c r="TEL52" s="173"/>
      <c r="TEM52" s="173"/>
      <c r="TEN52" s="173"/>
      <c r="TEO52" s="173"/>
      <c r="TEP52" s="173"/>
      <c r="TEQ52" s="173"/>
      <c r="TER52" s="173"/>
      <c r="TES52" s="173"/>
      <c r="TET52" s="173"/>
      <c r="TEU52" s="173"/>
      <c r="TEV52" s="173"/>
      <c r="TEW52" s="173"/>
      <c r="TEX52" s="173"/>
      <c r="TEY52" s="173"/>
      <c r="TEZ52" s="173"/>
      <c r="TFA52" s="173"/>
      <c r="TFB52" s="173"/>
      <c r="TFC52" s="173"/>
      <c r="TFD52" s="173"/>
      <c r="TFE52" s="173"/>
      <c r="TFF52" s="173"/>
      <c r="TFG52" s="173"/>
      <c r="TFH52" s="173"/>
      <c r="TFI52" s="173"/>
      <c r="TFJ52" s="173"/>
      <c r="TFK52" s="173"/>
      <c r="TFL52" s="173"/>
      <c r="TFM52" s="173"/>
      <c r="TFN52" s="173"/>
      <c r="TFO52" s="173"/>
      <c r="TFP52" s="173"/>
      <c r="TFQ52" s="173"/>
      <c r="TFR52" s="173"/>
      <c r="TFS52" s="173"/>
      <c r="TFT52" s="173"/>
      <c r="TFU52" s="173"/>
      <c r="TFV52" s="173"/>
      <c r="TFW52" s="173"/>
      <c r="TFX52" s="173"/>
      <c r="TFY52" s="173"/>
      <c r="TFZ52" s="173"/>
      <c r="TGA52" s="173"/>
      <c r="TGB52" s="173"/>
      <c r="TGC52" s="173"/>
      <c r="TGD52" s="173"/>
      <c r="TGE52" s="173"/>
      <c r="TGF52" s="173"/>
      <c r="TGG52" s="173"/>
      <c r="TGH52" s="173"/>
      <c r="TGI52" s="173"/>
      <c r="TGJ52" s="173"/>
      <c r="TGK52" s="173"/>
      <c r="TGL52" s="173"/>
      <c r="TGM52" s="173"/>
      <c r="TGN52" s="173"/>
      <c r="TGO52" s="173"/>
      <c r="TGP52" s="173"/>
      <c r="TGQ52" s="173"/>
      <c r="TGR52" s="173"/>
      <c r="TGS52" s="173"/>
      <c r="TGT52" s="173"/>
      <c r="TGU52" s="173"/>
      <c r="TGV52" s="173"/>
      <c r="TGW52" s="173"/>
      <c r="TGX52" s="173"/>
      <c r="TGY52" s="173"/>
      <c r="TGZ52" s="173"/>
      <c r="THA52" s="173"/>
      <c r="THB52" s="173"/>
      <c r="THC52" s="173"/>
      <c r="THD52" s="173"/>
      <c r="THE52" s="173"/>
      <c r="THF52" s="173"/>
      <c r="THG52" s="173"/>
      <c r="THH52" s="173"/>
      <c r="THI52" s="173"/>
      <c r="THJ52" s="173"/>
      <c r="THK52" s="173"/>
      <c r="THL52" s="173"/>
      <c r="THM52" s="173"/>
      <c r="THN52" s="173"/>
      <c r="THO52" s="173"/>
      <c r="THP52" s="173"/>
      <c r="THQ52" s="173"/>
      <c r="THR52" s="173"/>
      <c r="THS52" s="173"/>
      <c r="THT52" s="173"/>
      <c r="THU52" s="173"/>
      <c r="THV52" s="173"/>
      <c r="THW52" s="173"/>
      <c r="THX52" s="173"/>
      <c r="THY52" s="173"/>
      <c r="THZ52" s="173"/>
      <c r="TIA52" s="173"/>
      <c r="TIB52" s="173"/>
      <c r="TIC52" s="173"/>
      <c r="TID52" s="173"/>
      <c r="TIE52" s="173"/>
      <c r="TIF52" s="173"/>
      <c r="TIG52" s="173"/>
      <c r="TIH52" s="173"/>
      <c r="TII52" s="173"/>
      <c r="TIJ52" s="173"/>
      <c r="TIK52" s="173"/>
      <c r="TIL52" s="173"/>
      <c r="TIM52" s="173"/>
      <c r="TIN52" s="173"/>
      <c r="TIO52" s="173"/>
      <c r="TIP52" s="173"/>
      <c r="TIQ52" s="173"/>
      <c r="TIR52" s="173"/>
      <c r="TIS52" s="173"/>
      <c r="TIT52" s="173"/>
      <c r="TIU52" s="173"/>
      <c r="TIV52" s="173"/>
      <c r="TIW52" s="173"/>
      <c r="TIX52" s="173"/>
      <c r="TIY52" s="173"/>
      <c r="TIZ52" s="173"/>
      <c r="TJA52" s="173"/>
      <c r="TJB52" s="173"/>
      <c r="TJC52" s="173"/>
      <c r="TJD52" s="173"/>
      <c r="TJE52" s="173"/>
      <c r="TJF52" s="173"/>
      <c r="TJG52" s="173"/>
      <c r="TJH52" s="173"/>
      <c r="TJI52" s="173"/>
      <c r="TJJ52" s="173"/>
      <c r="TJK52" s="173"/>
      <c r="TJL52" s="173"/>
      <c r="TJM52" s="173"/>
      <c r="TJN52" s="173"/>
      <c r="TJO52" s="173"/>
      <c r="TJP52" s="173"/>
      <c r="TJQ52" s="173"/>
      <c r="TJR52" s="173"/>
      <c r="TJS52" s="173"/>
      <c r="TJT52" s="173"/>
      <c r="TJU52" s="173"/>
      <c r="TJV52" s="173"/>
      <c r="TJW52" s="173"/>
      <c r="TJX52" s="173"/>
      <c r="TJY52" s="173"/>
      <c r="TJZ52" s="173"/>
      <c r="TKA52" s="173"/>
      <c r="TKB52" s="173"/>
      <c r="TKC52" s="173"/>
      <c r="TKD52" s="173"/>
      <c r="TKE52" s="173"/>
      <c r="TKF52" s="173"/>
      <c r="TKG52" s="173"/>
      <c r="TKH52" s="173"/>
      <c r="TKI52" s="173"/>
      <c r="TKJ52" s="173"/>
      <c r="TKK52" s="173"/>
      <c r="TKL52" s="173"/>
      <c r="TKM52" s="173"/>
      <c r="TKN52" s="173"/>
      <c r="TKO52" s="173"/>
      <c r="TKP52" s="173"/>
      <c r="TKQ52" s="173"/>
      <c r="TKR52" s="173"/>
      <c r="TKS52" s="173"/>
      <c r="TKT52" s="173"/>
      <c r="TKU52" s="173"/>
      <c r="TKV52" s="173"/>
      <c r="TKW52" s="173"/>
      <c r="TKX52" s="173"/>
      <c r="TKY52" s="173"/>
      <c r="TKZ52" s="173"/>
      <c r="TLA52" s="173"/>
      <c r="TLB52" s="173"/>
      <c r="TLC52" s="173"/>
      <c r="TLD52" s="173"/>
      <c r="TLE52" s="173"/>
      <c r="TLF52" s="173"/>
      <c r="TLG52" s="173"/>
      <c r="TLH52" s="173"/>
      <c r="TLI52" s="173"/>
      <c r="TLJ52" s="173"/>
      <c r="TLK52" s="173"/>
      <c r="TLL52" s="173"/>
      <c r="TLM52" s="173"/>
      <c r="TLN52" s="173"/>
      <c r="TLO52" s="173"/>
      <c r="TLP52" s="173"/>
      <c r="TLQ52" s="173"/>
      <c r="TLR52" s="173"/>
      <c r="TLS52" s="173"/>
      <c r="TLT52" s="173"/>
      <c r="TLU52" s="173"/>
      <c r="TLV52" s="173"/>
      <c r="TLW52" s="173"/>
      <c r="TLX52" s="173"/>
      <c r="TLY52" s="173"/>
      <c r="TLZ52" s="173"/>
      <c r="TMA52" s="173"/>
      <c r="TMB52" s="173"/>
      <c r="TMC52" s="173"/>
      <c r="TMD52" s="173"/>
      <c r="TME52" s="173"/>
      <c r="TMF52" s="173"/>
      <c r="TMG52" s="173"/>
      <c r="TMH52" s="173"/>
      <c r="TMI52" s="173"/>
      <c r="TMJ52" s="173"/>
      <c r="TMK52" s="173"/>
      <c r="TML52" s="173"/>
      <c r="TMM52" s="173"/>
      <c r="TMN52" s="173"/>
      <c r="TMO52" s="173"/>
      <c r="TMP52" s="173"/>
      <c r="TMQ52" s="173"/>
      <c r="TMR52" s="173"/>
      <c r="TMS52" s="173"/>
      <c r="TMT52" s="173"/>
      <c r="TMU52" s="173"/>
      <c r="TMV52" s="173"/>
      <c r="TMW52" s="173"/>
      <c r="TMX52" s="173"/>
      <c r="TMY52" s="173"/>
      <c r="TMZ52" s="173"/>
      <c r="TNA52" s="173"/>
      <c r="TNB52" s="173"/>
      <c r="TNC52" s="173"/>
      <c r="TND52" s="173"/>
      <c r="TNE52" s="173"/>
      <c r="TNF52" s="173"/>
      <c r="TNG52" s="173"/>
      <c r="TNH52" s="173"/>
      <c r="TNI52" s="173"/>
      <c r="TNJ52" s="173"/>
      <c r="TNK52" s="173"/>
      <c r="TNL52" s="173"/>
      <c r="TNM52" s="173"/>
      <c r="TNN52" s="173"/>
      <c r="TNO52" s="173"/>
      <c r="TNP52" s="173"/>
      <c r="TNQ52" s="173"/>
      <c r="TNR52" s="173"/>
      <c r="TNS52" s="173"/>
      <c r="TNT52" s="173"/>
      <c r="TNU52" s="173"/>
      <c r="TNV52" s="173"/>
      <c r="TNW52" s="173"/>
      <c r="TNX52" s="173"/>
      <c r="TNY52" s="173"/>
      <c r="TNZ52" s="173"/>
      <c r="TOA52" s="173"/>
      <c r="TOB52" s="173"/>
      <c r="TOC52" s="173"/>
      <c r="TOD52" s="173"/>
      <c r="TOE52" s="173"/>
      <c r="TOF52" s="173"/>
      <c r="TOG52" s="173"/>
      <c r="TOH52" s="173"/>
      <c r="TOI52" s="173"/>
      <c r="TOJ52" s="173"/>
      <c r="TOK52" s="173"/>
      <c r="TOL52" s="173"/>
      <c r="TOM52" s="173"/>
      <c r="TON52" s="173"/>
      <c r="TOO52" s="173"/>
      <c r="TOP52" s="173"/>
      <c r="TOQ52" s="173"/>
      <c r="TOR52" s="173"/>
      <c r="TOS52" s="173"/>
      <c r="TOT52" s="173"/>
      <c r="TOU52" s="173"/>
      <c r="TOV52" s="173"/>
      <c r="TOW52" s="173"/>
      <c r="TOX52" s="173"/>
      <c r="TOY52" s="173"/>
      <c r="TOZ52" s="173"/>
      <c r="TPA52" s="173"/>
      <c r="TPB52" s="173"/>
      <c r="TPC52" s="173"/>
      <c r="TPD52" s="173"/>
      <c r="TPE52" s="173"/>
      <c r="TPF52" s="173"/>
      <c r="TPG52" s="173"/>
      <c r="TPH52" s="173"/>
      <c r="TPI52" s="173"/>
      <c r="TPJ52" s="173"/>
      <c r="TPK52" s="173"/>
      <c r="TPL52" s="173"/>
      <c r="TPM52" s="173"/>
      <c r="TPN52" s="173"/>
      <c r="TPO52" s="173"/>
      <c r="TPP52" s="173"/>
      <c r="TPQ52" s="173"/>
      <c r="TPR52" s="173"/>
      <c r="TPS52" s="173"/>
      <c r="TPT52" s="173"/>
      <c r="TPU52" s="173"/>
      <c r="TPV52" s="173"/>
      <c r="TPW52" s="173"/>
      <c r="TPX52" s="173"/>
      <c r="TPY52" s="173"/>
      <c r="TPZ52" s="173"/>
      <c r="TQA52" s="173"/>
      <c r="TQB52" s="173"/>
      <c r="TQC52" s="173"/>
      <c r="TQD52" s="173"/>
      <c r="TQE52" s="173"/>
      <c r="TQF52" s="173"/>
      <c r="TQG52" s="173"/>
      <c r="TQH52" s="173"/>
      <c r="TQI52" s="173"/>
      <c r="TQJ52" s="173"/>
      <c r="TQK52" s="173"/>
      <c r="TQL52" s="173"/>
      <c r="TQM52" s="173"/>
      <c r="TQN52" s="173"/>
      <c r="TQO52" s="173"/>
      <c r="TQP52" s="173"/>
      <c r="TQQ52" s="173"/>
      <c r="TQR52" s="173"/>
      <c r="TQS52" s="173"/>
      <c r="TQT52" s="173"/>
      <c r="TQU52" s="173"/>
      <c r="TQV52" s="173"/>
      <c r="TQW52" s="173"/>
      <c r="TQX52" s="173"/>
      <c r="TQY52" s="173"/>
      <c r="TQZ52" s="173"/>
      <c r="TRA52" s="173"/>
      <c r="TRB52" s="173"/>
      <c r="TRC52" s="173"/>
      <c r="TRD52" s="173"/>
      <c r="TRE52" s="173"/>
      <c r="TRF52" s="173"/>
      <c r="TRG52" s="173"/>
      <c r="TRH52" s="173"/>
      <c r="TRI52" s="173"/>
      <c r="TRJ52" s="173"/>
      <c r="TRK52" s="173"/>
      <c r="TRL52" s="173"/>
      <c r="TRM52" s="173"/>
      <c r="TRN52" s="173"/>
      <c r="TRO52" s="173"/>
      <c r="TRP52" s="173"/>
      <c r="TRQ52" s="173"/>
      <c r="TRR52" s="173"/>
      <c r="TRS52" s="173"/>
      <c r="TRT52" s="173"/>
      <c r="TRU52" s="173"/>
      <c r="TRV52" s="173"/>
      <c r="TRW52" s="173"/>
      <c r="TRX52" s="173"/>
      <c r="TRY52" s="173"/>
      <c r="TRZ52" s="173"/>
      <c r="TSA52" s="173"/>
      <c r="TSB52" s="173"/>
      <c r="TSC52" s="173"/>
      <c r="TSD52" s="173"/>
      <c r="TSE52" s="173"/>
      <c r="TSF52" s="173"/>
      <c r="TSG52" s="173"/>
      <c r="TSH52" s="173"/>
      <c r="TSI52" s="173"/>
      <c r="TSJ52" s="173"/>
      <c r="TSK52" s="173"/>
      <c r="TSL52" s="173"/>
      <c r="TSM52" s="173"/>
      <c r="TSN52" s="173"/>
      <c r="TSO52" s="173"/>
      <c r="TSP52" s="173"/>
      <c r="TSQ52" s="173"/>
      <c r="TSR52" s="173"/>
      <c r="TSS52" s="173"/>
      <c r="TST52" s="173"/>
      <c r="TSU52" s="173"/>
      <c r="TSV52" s="173"/>
      <c r="TSW52" s="173"/>
      <c r="TSX52" s="173"/>
      <c r="TSY52" s="173"/>
      <c r="TSZ52" s="173"/>
      <c r="TTA52" s="173"/>
      <c r="TTB52" s="173"/>
      <c r="TTC52" s="173"/>
      <c r="TTD52" s="173"/>
      <c r="TTE52" s="173"/>
      <c r="TTF52" s="173"/>
      <c r="TTG52" s="173"/>
      <c r="TTH52" s="173"/>
      <c r="TTI52" s="173"/>
      <c r="TTJ52" s="173"/>
      <c r="TTK52" s="173"/>
      <c r="TTL52" s="173"/>
      <c r="TTM52" s="173"/>
      <c r="TTN52" s="173"/>
      <c r="TTO52" s="173"/>
      <c r="TTP52" s="173"/>
      <c r="TTQ52" s="173"/>
      <c r="TTR52" s="173"/>
      <c r="TTS52" s="173"/>
      <c r="TTT52" s="173"/>
      <c r="TTU52" s="173"/>
      <c r="TTV52" s="173"/>
      <c r="TTW52" s="173"/>
      <c r="TTX52" s="173"/>
      <c r="TTY52" s="173"/>
      <c r="TTZ52" s="173"/>
      <c r="TUA52" s="173"/>
      <c r="TUB52" s="173"/>
      <c r="TUC52" s="173"/>
      <c r="TUD52" s="173"/>
      <c r="TUE52" s="173"/>
      <c r="TUF52" s="173"/>
      <c r="TUG52" s="173"/>
      <c r="TUH52" s="173"/>
      <c r="TUI52" s="173"/>
      <c r="TUJ52" s="173"/>
      <c r="TUK52" s="173"/>
      <c r="TUL52" s="173"/>
      <c r="TUM52" s="173"/>
      <c r="TUN52" s="173"/>
      <c r="TUO52" s="173"/>
      <c r="TUP52" s="173"/>
      <c r="TUQ52" s="173"/>
      <c r="TUR52" s="173"/>
      <c r="TUS52" s="173"/>
      <c r="TUT52" s="173"/>
      <c r="TUU52" s="173"/>
      <c r="TUV52" s="173"/>
      <c r="TUW52" s="173"/>
      <c r="TUX52" s="173"/>
      <c r="TUY52" s="173"/>
      <c r="TUZ52" s="173"/>
      <c r="TVA52" s="173"/>
      <c r="TVB52" s="173"/>
      <c r="TVC52" s="173"/>
      <c r="TVD52" s="173"/>
      <c r="TVE52" s="173"/>
      <c r="TVF52" s="173"/>
      <c r="TVG52" s="173"/>
      <c r="TVH52" s="173"/>
      <c r="TVI52" s="173"/>
      <c r="TVJ52" s="173"/>
      <c r="TVK52" s="173"/>
      <c r="TVL52" s="173"/>
      <c r="TVM52" s="173"/>
      <c r="TVN52" s="173"/>
      <c r="TVO52" s="173"/>
      <c r="TVP52" s="173"/>
      <c r="TVQ52" s="173"/>
      <c r="TVR52" s="173"/>
      <c r="TVS52" s="173"/>
      <c r="TVT52" s="173"/>
      <c r="TVU52" s="173"/>
      <c r="TVV52" s="173"/>
      <c r="TVW52" s="173"/>
      <c r="TVX52" s="173"/>
      <c r="TVY52" s="173"/>
      <c r="TVZ52" s="173"/>
      <c r="TWA52" s="173"/>
      <c r="TWB52" s="173"/>
      <c r="TWC52" s="173"/>
      <c r="TWD52" s="173"/>
      <c r="TWE52" s="173"/>
      <c r="TWF52" s="173"/>
      <c r="TWG52" s="173"/>
      <c r="TWH52" s="173"/>
      <c r="TWI52" s="173"/>
      <c r="TWJ52" s="173"/>
      <c r="TWK52" s="173"/>
      <c r="TWL52" s="173"/>
      <c r="TWM52" s="173"/>
      <c r="TWN52" s="173"/>
      <c r="TWO52" s="173"/>
      <c r="TWP52" s="173"/>
      <c r="TWQ52" s="173"/>
      <c r="TWR52" s="173"/>
      <c r="TWS52" s="173"/>
      <c r="TWT52" s="173"/>
      <c r="TWU52" s="173"/>
      <c r="TWV52" s="173"/>
      <c r="TWW52" s="173"/>
      <c r="TWX52" s="173"/>
      <c r="TWY52" s="173"/>
      <c r="TWZ52" s="173"/>
      <c r="TXA52" s="173"/>
      <c r="TXB52" s="173"/>
      <c r="TXC52" s="173"/>
      <c r="TXD52" s="173"/>
      <c r="TXE52" s="173"/>
      <c r="TXF52" s="173"/>
      <c r="TXG52" s="173"/>
      <c r="TXH52" s="173"/>
      <c r="TXI52" s="173"/>
      <c r="TXJ52" s="173"/>
      <c r="TXK52" s="173"/>
      <c r="TXL52" s="173"/>
      <c r="TXM52" s="173"/>
      <c r="TXN52" s="173"/>
      <c r="TXO52" s="173"/>
      <c r="TXP52" s="173"/>
      <c r="TXQ52" s="173"/>
      <c r="TXR52" s="173"/>
      <c r="TXS52" s="173"/>
      <c r="TXT52" s="173"/>
      <c r="TXU52" s="173"/>
      <c r="TXV52" s="173"/>
      <c r="TXW52" s="173"/>
      <c r="TXX52" s="173"/>
      <c r="TXY52" s="173"/>
      <c r="TXZ52" s="173"/>
      <c r="TYA52" s="173"/>
      <c r="TYB52" s="173"/>
      <c r="TYC52" s="173"/>
      <c r="TYD52" s="173"/>
      <c r="TYE52" s="173"/>
      <c r="TYF52" s="173"/>
      <c r="TYG52" s="173"/>
      <c r="TYH52" s="173"/>
      <c r="TYI52" s="173"/>
      <c r="TYJ52" s="173"/>
      <c r="TYK52" s="173"/>
      <c r="TYL52" s="173"/>
      <c r="TYM52" s="173"/>
      <c r="TYN52" s="173"/>
      <c r="TYO52" s="173"/>
      <c r="TYP52" s="173"/>
      <c r="TYQ52" s="173"/>
      <c r="TYR52" s="173"/>
      <c r="TYS52" s="173"/>
      <c r="TYT52" s="173"/>
      <c r="TYU52" s="173"/>
      <c r="TYV52" s="173"/>
      <c r="TYW52" s="173"/>
      <c r="TYX52" s="173"/>
      <c r="TYY52" s="173"/>
      <c r="TYZ52" s="173"/>
      <c r="TZA52" s="173"/>
      <c r="TZB52" s="173"/>
      <c r="TZC52" s="173"/>
      <c r="TZD52" s="173"/>
      <c r="TZE52" s="173"/>
      <c r="TZF52" s="173"/>
      <c r="TZG52" s="173"/>
      <c r="TZH52" s="173"/>
      <c r="TZI52" s="173"/>
      <c r="TZJ52" s="173"/>
      <c r="TZK52" s="173"/>
      <c r="TZL52" s="173"/>
      <c r="TZM52" s="173"/>
      <c r="TZN52" s="173"/>
      <c r="TZO52" s="173"/>
      <c r="TZP52" s="173"/>
      <c r="TZQ52" s="173"/>
      <c r="TZR52" s="173"/>
      <c r="TZS52" s="173"/>
      <c r="TZT52" s="173"/>
      <c r="TZU52" s="173"/>
      <c r="TZV52" s="173"/>
      <c r="TZW52" s="173"/>
      <c r="TZX52" s="173"/>
      <c r="TZY52" s="173"/>
      <c r="TZZ52" s="173"/>
      <c r="UAA52" s="173"/>
      <c r="UAB52" s="173"/>
      <c r="UAC52" s="173"/>
      <c r="UAD52" s="173"/>
      <c r="UAE52" s="173"/>
      <c r="UAF52" s="173"/>
      <c r="UAG52" s="173"/>
      <c r="UAH52" s="173"/>
      <c r="UAI52" s="173"/>
      <c r="UAJ52" s="173"/>
      <c r="UAK52" s="173"/>
      <c r="UAL52" s="173"/>
      <c r="UAM52" s="173"/>
      <c r="UAN52" s="173"/>
      <c r="UAO52" s="173"/>
      <c r="UAP52" s="173"/>
      <c r="UAQ52" s="173"/>
      <c r="UAR52" s="173"/>
      <c r="UAS52" s="173"/>
      <c r="UAT52" s="173"/>
      <c r="UAU52" s="173"/>
      <c r="UAV52" s="173"/>
      <c r="UAW52" s="173"/>
      <c r="UAX52" s="173"/>
      <c r="UAY52" s="173"/>
      <c r="UAZ52" s="173"/>
      <c r="UBA52" s="173"/>
      <c r="UBB52" s="173"/>
      <c r="UBC52" s="173"/>
      <c r="UBD52" s="173"/>
      <c r="UBE52" s="173"/>
      <c r="UBF52" s="173"/>
      <c r="UBG52" s="173"/>
      <c r="UBH52" s="173"/>
      <c r="UBI52" s="173"/>
      <c r="UBJ52" s="173"/>
      <c r="UBK52" s="173"/>
      <c r="UBL52" s="173"/>
      <c r="UBM52" s="173"/>
      <c r="UBN52" s="173"/>
      <c r="UBO52" s="173"/>
      <c r="UBP52" s="173"/>
      <c r="UBQ52" s="173"/>
      <c r="UBR52" s="173"/>
      <c r="UBS52" s="173"/>
      <c r="UBT52" s="173"/>
      <c r="UBU52" s="173"/>
      <c r="UBV52" s="173"/>
      <c r="UBW52" s="173"/>
      <c r="UBX52" s="173"/>
      <c r="UBY52" s="173"/>
      <c r="UBZ52" s="173"/>
      <c r="UCA52" s="173"/>
      <c r="UCB52" s="173"/>
      <c r="UCC52" s="173"/>
      <c r="UCD52" s="173"/>
      <c r="UCE52" s="173"/>
      <c r="UCF52" s="173"/>
      <c r="UCG52" s="173"/>
      <c r="UCH52" s="173"/>
      <c r="UCI52" s="173"/>
      <c r="UCJ52" s="173"/>
      <c r="UCK52" s="173"/>
      <c r="UCL52" s="173"/>
      <c r="UCM52" s="173"/>
      <c r="UCN52" s="173"/>
      <c r="UCO52" s="173"/>
      <c r="UCP52" s="173"/>
      <c r="UCQ52" s="173"/>
      <c r="UCR52" s="173"/>
      <c r="UCS52" s="173"/>
      <c r="UCT52" s="173"/>
      <c r="UCU52" s="173"/>
      <c r="UCV52" s="173"/>
      <c r="UCW52" s="173"/>
      <c r="UCX52" s="173"/>
      <c r="UCY52" s="173"/>
      <c r="UCZ52" s="173"/>
      <c r="UDA52" s="173"/>
      <c r="UDB52" s="173"/>
      <c r="UDC52" s="173"/>
      <c r="UDD52" s="173"/>
      <c r="UDE52" s="173"/>
      <c r="UDF52" s="173"/>
      <c r="UDG52" s="173"/>
      <c r="UDH52" s="173"/>
      <c r="UDI52" s="173"/>
      <c r="UDJ52" s="173"/>
      <c r="UDK52" s="173"/>
      <c r="UDL52" s="173"/>
      <c r="UDM52" s="173"/>
      <c r="UDN52" s="173"/>
      <c r="UDO52" s="173"/>
      <c r="UDP52" s="173"/>
      <c r="UDQ52" s="173"/>
      <c r="UDR52" s="173"/>
      <c r="UDS52" s="173"/>
      <c r="UDT52" s="173"/>
      <c r="UDU52" s="173"/>
      <c r="UDV52" s="173"/>
      <c r="UDW52" s="173"/>
      <c r="UDX52" s="173"/>
      <c r="UDY52" s="173"/>
      <c r="UDZ52" s="173"/>
      <c r="UEA52" s="173"/>
      <c r="UEB52" s="173"/>
      <c r="UEC52" s="173"/>
      <c r="UED52" s="173"/>
      <c r="UEE52" s="173"/>
      <c r="UEF52" s="173"/>
      <c r="UEG52" s="173"/>
      <c r="UEH52" s="173"/>
      <c r="UEI52" s="173"/>
      <c r="UEJ52" s="173"/>
      <c r="UEK52" s="173"/>
      <c r="UEL52" s="173"/>
      <c r="UEM52" s="173"/>
      <c r="UEN52" s="173"/>
      <c r="UEO52" s="173"/>
      <c r="UEP52" s="173"/>
      <c r="UEQ52" s="173"/>
      <c r="UER52" s="173"/>
      <c r="UES52" s="173"/>
      <c r="UET52" s="173"/>
      <c r="UEU52" s="173"/>
      <c r="UEV52" s="173"/>
      <c r="UEW52" s="173"/>
      <c r="UEX52" s="173"/>
      <c r="UEY52" s="173"/>
      <c r="UEZ52" s="173"/>
      <c r="UFA52" s="173"/>
      <c r="UFB52" s="173"/>
      <c r="UFC52" s="173"/>
      <c r="UFD52" s="173"/>
      <c r="UFE52" s="173"/>
      <c r="UFF52" s="173"/>
      <c r="UFG52" s="173"/>
      <c r="UFH52" s="173"/>
      <c r="UFI52" s="173"/>
      <c r="UFJ52" s="173"/>
      <c r="UFK52" s="173"/>
      <c r="UFL52" s="173"/>
      <c r="UFM52" s="173"/>
      <c r="UFN52" s="173"/>
      <c r="UFO52" s="173"/>
      <c r="UFP52" s="173"/>
      <c r="UFQ52" s="173"/>
      <c r="UFR52" s="173"/>
      <c r="UFS52" s="173"/>
      <c r="UFT52" s="173"/>
      <c r="UFU52" s="173"/>
      <c r="UFV52" s="173"/>
      <c r="UFW52" s="173"/>
      <c r="UFX52" s="173"/>
      <c r="UFY52" s="173"/>
      <c r="UFZ52" s="173"/>
      <c r="UGA52" s="173"/>
      <c r="UGB52" s="173"/>
      <c r="UGC52" s="173"/>
      <c r="UGD52" s="173"/>
      <c r="UGE52" s="173"/>
      <c r="UGF52" s="173"/>
      <c r="UGG52" s="173"/>
      <c r="UGH52" s="173"/>
      <c r="UGI52" s="173"/>
      <c r="UGJ52" s="173"/>
      <c r="UGK52" s="173"/>
      <c r="UGL52" s="173"/>
      <c r="UGM52" s="173"/>
      <c r="UGN52" s="173"/>
      <c r="UGO52" s="173"/>
      <c r="UGP52" s="173"/>
      <c r="UGQ52" s="173"/>
      <c r="UGR52" s="173"/>
      <c r="UGS52" s="173"/>
      <c r="UGT52" s="173"/>
      <c r="UGU52" s="173"/>
      <c r="UGV52" s="173"/>
      <c r="UGW52" s="173"/>
      <c r="UGX52" s="173"/>
      <c r="UGY52" s="173"/>
      <c r="UGZ52" s="173"/>
      <c r="UHA52" s="173"/>
      <c r="UHB52" s="173"/>
      <c r="UHC52" s="173"/>
      <c r="UHD52" s="173"/>
      <c r="UHE52" s="173"/>
      <c r="UHF52" s="173"/>
      <c r="UHG52" s="173"/>
      <c r="UHH52" s="173"/>
      <c r="UHI52" s="173"/>
      <c r="UHJ52" s="173"/>
      <c r="UHK52" s="173"/>
      <c r="UHL52" s="173"/>
      <c r="UHM52" s="173"/>
      <c r="UHN52" s="173"/>
      <c r="UHO52" s="173"/>
      <c r="UHP52" s="173"/>
      <c r="UHQ52" s="173"/>
      <c r="UHR52" s="173"/>
      <c r="UHS52" s="173"/>
      <c r="UHT52" s="173"/>
      <c r="UHU52" s="173"/>
      <c r="UHV52" s="173"/>
      <c r="UHW52" s="173"/>
      <c r="UHX52" s="173"/>
      <c r="UHY52" s="173"/>
      <c r="UHZ52" s="173"/>
      <c r="UIA52" s="173"/>
      <c r="UIB52" s="173"/>
      <c r="UIC52" s="173"/>
      <c r="UID52" s="173"/>
      <c r="UIE52" s="173"/>
      <c r="UIF52" s="173"/>
      <c r="UIG52" s="173"/>
      <c r="UIH52" s="173"/>
      <c r="UII52" s="173"/>
      <c r="UIJ52" s="173"/>
      <c r="UIK52" s="173"/>
      <c r="UIL52" s="173"/>
      <c r="UIM52" s="173"/>
      <c r="UIN52" s="173"/>
      <c r="UIO52" s="173"/>
      <c r="UIP52" s="173"/>
      <c r="UIQ52" s="173"/>
      <c r="UIR52" s="173"/>
      <c r="UIS52" s="173"/>
      <c r="UIT52" s="173"/>
      <c r="UIU52" s="173"/>
      <c r="UIV52" s="173"/>
      <c r="UIW52" s="173"/>
      <c r="UIX52" s="173"/>
      <c r="UIY52" s="173"/>
      <c r="UIZ52" s="173"/>
      <c r="UJA52" s="173"/>
      <c r="UJB52" s="173"/>
      <c r="UJC52" s="173"/>
      <c r="UJD52" s="173"/>
      <c r="UJE52" s="173"/>
      <c r="UJF52" s="173"/>
      <c r="UJG52" s="173"/>
      <c r="UJH52" s="173"/>
      <c r="UJI52" s="173"/>
      <c r="UJJ52" s="173"/>
      <c r="UJK52" s="173"/>
      <c r="UJL52" s="173"/>
      <c r="UJM52" s="173"/>
      <c r="UJN52" s="173"/>
      <c r="UJO52" s="173"/>
      <c r="UJP52" s="173"/>
      <c r="UJQ52" s="173"/>
      <c r="UJR52" s="173"/>
      <c r="UJS52" s="173"/>
      <c r="UJT52" s="173"/>
      <c r="UJU52" s="173"/>
      <c r="UJV52" s="173"/>
      <c r="UJW52" s="173"/>
      <c r="UJX52" s="173"/>
      <c r="UJY52" s="173"/>
      <c r="UJZ52" s="173"/>
      <c r="UKA52" s="173"/>
      <c r="UKB52" s="173"/>
      <c r="UKC52" s="173"/>
      <c r="UKD52" s="173"/>
      <c r="UKE52" s="173"/>
      <c r="UKF52" s="173"/>
      <c r="UKG52" s="173"/>
      <c r="UKH52" s="173"/>
      <c r="UKI52" s="173"/>
      <c r="UKJ52" s="173"/>
      <c r="UKK52" s="173"/>
      <c r="UKL52" s="173"/>
      <c r="UKM52" s="173"/>
      <c r="UKN52" s="173"/>
      <c r="UKO52" s="173"/>
      <c r="UKP52" s="173"/>
      <c r="UKQ52" s="173"/>
      <c r="UKR52" s="173"/>
      <c r="UKS52" s="173"/>
      <c r="UKT52" s="173"/>
      <c r="UKU52" s="173"/>
      <c r="UKV52" s="173"/>
      <c r="UKW52" s="173"/>
      <c r="UKX52" s="173"/>
      <c r="UKY52" s="173"/>
      <c r="UKZ52" s="173"/>
      <c r="ULA52" s="173"/>
      <c r="ULB52" s="173"/>
      <c r="ULC52" s="173"/>
      <c r="ULD52" s="173"/>
      <c r="ULE52" s="173"/>
      <c r="ULF52" s="173"/>
      <c r="ULG52" s="173"/>
      <c r="ULH52" s="173"/>
      <c r="ULI52" s="173"/>
      <c r="ULJ52" s="173"/>
      <c r="ULK52" s="173"/>
      <c r="ULL52" s="173"/>
      <c r="ULM52" s="173"/>
      <c r="ULN52" s="173"/>
      <c r="ULO52" s="173"/>
      <c r="ULP52" s="173"/>
      <c r="ULQ52" s="173"/>
      <c r="ULR52" s="173"/>
      <c r="ULS52" s="173"/>
      <c r="ULT52" s="173"/>
      <c r="ULU52" s="173"/>
      <c r="ULV52" s="173"/>
      <c r="ULW52" s="173"/>
      <c r="ULX52" s="173"/>
      <c r="ULY52" s="173"/>
      <c r="ULZ52" s="173"/>
      <c r="UMA52" s="173"/>
      <c r="UMB52" s="173"/>
      <c r="UMC52" s="173"/>
      <c r="UMD52" s="173"/>
      <c r="UME52" s="173"/>
      <c r="UMF52" s="173"/>
      <c r="UMG52" s="173"/>
      <c r="UMH52" s="173"/>
      <c r="UMI52" s="173"/>
      <c r="UMJ52" s="173"/>
      <c r="UMK52" s="173"/>
      <c r="UML52" s="173"/>
      <c r="UMM52" s="173"/>
      <c r="UMN52" s="173"/>
      <c r="UMO52" s="173"/>
      <c r="UMP52" s="173"/>
      <c r="UMQ52" s="173"/>
      <c r="UMR52" s="173"/>
      <c r="UMS52" s="173"/>
      <c r="UMT52" s="173"/>
      <c r="UMU52" s="173"/>
      <c r="UMV52" s="173"/>
      <c r="UMW52" s="173"/>
      <c r="UMX52" s="173"/>
      <c r="UMY52" s="173"/>
      <c r="UMZ52" s="173"/>
      <c r="UNA52" s="173"/>
      <c r="UNB52" s="173"/>
      <c r="UNC52" s="173"/>
      <c r="UND52" s="173"/>
      <c r="UNE52" s="173"/>
      <c r="UNF52" s="173"/>
      <c r="UNG52" s="173"/>
      <c r="UNH52" s="173"/>
      <c r="UNI52" s="173"/>
      <c r="UNJ52" s="173"/>
      <c r="UNK52" s="173"/>
      <c r="UNL52" s="173"/>
      <c r="UNM52" s="173"/>
      <c r="UNN52" s="173"/>
      <c r="UNO52" s="173"/>
      <c r="UNP52" s="173"/>
      <c r="UNQ52" s="173"/>
      <c r="UNR52" s="173"/>
      <c r="UNS52" s="173"/>
      <c r="UNT52" s="173"/>
      <c r="UNU52" s="173"/>
      <c r="UNV52" s="173"/>
      <c r="UNW52" s="173"/>
      <c r="UNX52" s="173"/>
      <c r="UNY52" s="173"/>
      <c r="UNZ52" s="173"/>
      <c r="UOA52" s="173"/>
      <c r="UOB52" s="173"/>
      <c r="UOC52" s="173"/>
      <c r="UOD52" s="173"/>
      <c r="UOE52" s="173"/>
      <c r="UOF52" s="173"/>
      <c r="UOG52" s="173"/>
      <c r="UOH52" s="173"/>
      <c r="UOI52" s="173"/>
      <c r="UOJ52" s="173"/>
      <c r="UOK52" s="173"/>
      <c r="UOL52" s="173"/>
      <c r="UOM52" s="173"/>
      <c r="UON52" s="173"/>
      <c r="UOO52" s="173"/>
      <c r="UOP52" s="173"/>
      <c r="UOQ52" s="173"/>
      <c r="UOR52" s="173"/>
      <c r="UOS52" s="173"/>
      <c r="UOT52" s="173"/>
      <c r="UOU52" s="173"/>
      <c r="UOV52" s="173"/>
      <c r="UOW52" s="173"/>
      <c r="UOX52" s="173"/>
      <c r="UOY52" s="173"/>
      <c r="UOZ52" s="173"/>
      <c r="UPA52" s="173"/>
      <c r="UPB52" s="173"/>
      <c r="UPC52" s="173"/>
      <c r="UPD52" s="173"/>
      <c r="UPE52" s="173"/>
      <c r="UPF52" s="173"/>
      <c r="UPG52" s="173"/>
      <c r="UPH52" s="173"/>
      <c r="UPI52" s="173"/>
      <c r="UPJ52" s="173"/>
      <c r="UPK52" s="173"/>
      <c r="UPL52" s="173"/>
      <c r="UPM52" s="173"/>
      <c r="UPN52" s="173"/>
      <c r="UPO52" s="173"/>
      <c r="UPP52" s="173"/>
      <c r="UPQ52" s="173"/>
      <c r="UPR52" s="173"/>
      <c r="UPS52" s="173"/>
      <c r="UPT52" s="173"/>
      <c r="UPU52" s="173"/>
      <c r="UPV52" s="173"/>
      <c r="UPW52" s="173"/>
      <c r="UPX52" s="173"/>
      <c r="UPY52" s="173"/>
      <c r="UPZ52" s="173"/>
      <c r="UQA52" s="173"/>
      <c r="UQB52" s="173"/>
      <c r="UQC52" s="173"/>
      <c r="UQD52" s="173"/>
      <c r="UQE52" s="173"/>
      <c r="UQF52" s="173"/>
      <c r="UQG52" s="173"/>
      <c r="UQH52" s="173"/>
      <c r="UQI52" s="173"/>
      <c r="UQJ52" s="173"/>
      <c r="UQK52" s="173"/>
      <c r="UQL52" s="173"/>
      <c r="UQM52" s="173"/>
      <c r="UQN52" s="173"/>
      <c r="UQO52" s="173"/>
      <c r="UQP52" s="173"/>
      <c r="UQQ52" s="173"/>
      <c r="UQR52" s="173"/>
      <c r="UQS52" s="173"/>
      <c r="UQT52" s="173"/>
      <c r="UQU52" s="173"/>
      <c r="UQV52" s="173"/>
      <c r="UQW52" s="173"/>
      <c r="UQX52" s="173"/>
      <c r="UQY52" s="173"/>
      <c r="UQZ52" s="173"/>
      <c r="URA52" s="173"/>
      <c r="URB52" s="173"/>
      <c r="URC52" s="173"/>
      <c r="URD52" s="173"/>
      <c r="URE52" s="173"/>
      <c r="URF52" s="173"/>
      <c r="URG52" s="173"/>
      <c r="URH52" s="173"/>
      <c r="URI52" s="173"/>
      <c r="URJ52" s="173"/>
      <c r="URK52" s="173"/>
      <c r="URL52" s="173"/>
      <c r="URM52" s="173"/>
      <c r="URN52" s="173"/>
      <c r="URO52" s="173"/>
      <c r="URP52" s="173"/>
      <c r="URQ52" s="173"/>
      <c r="URR52" s="173"/>
      <c r="URS52" s="173"/>
      <c r="URT52" s="173"/>
      <c r="URU52" s="173"/>
      <c r="URV52" s="173"/>
      <c r="URW52" s="173"/>
      <c r="URX52" s="173"/>
      <c r="URY52" s="173"/>
      <c r="URZ52" s="173"/>
      <c r="USA52" s="173"/>
      <c r="USB52" s="173"/>
      <c r="USC52" s="173"/>
      <c r="USD52" s="173"/>
      <c r="USE52" s="173"/>
      <c r="USF52" s="173"/>
      <c r="USG52" s="173"/>
      <c r="USH52" s="173"/>
      <c r="USI52" s="173"/>
      <c r="USJ52" s="173"/>
      <c r="USK52" s="173"/>
      <c r="USL52" s="173"/>
      <c r="USM52" s="173"/>
      <c r="USN52" s="173"/>
      <c r="USO52" s="173"/>
      <c r="USP52" s="173"/>
      <c r="USQ52" s="173"/>
      <c r="USR52" s="173"/>
      <c r="USS52" s="173"/>
      <c r="UST52" s="173"/>
      <c r="USU52" s="173"/>
      <c r="USV52" s="173"/>
      <c r="USW52" s="173"/>
      <c r="USX52" s="173"/>
      <c r="USY52" s="173"/>
      <c r="USZ52" s="173"/>
      <c r="UTA52" s="173"/>
      <c r="UTB52" s="173"/>
      <c r="UTC52" s="173"/>
      <c r="UTD52" s="173"/>
      <c r="UTE52" s="173"/>
      <c r="UTF52" s="173"/>
      <c r="UTG52" s="173"/>
      <c r="UTH52" s="173"/>
      <c r="UTI52" s="173"/>
      <c r="UTJ52" s="173"/>
      <c r="UTK52" s="173"/>
      <c r="UTL52" s="173"/>
      <c r="UTM52" s="173"/>
      <c r="UTN52" s="173"/>
      <c r="UTO52" s="173"/>
      <c r="UTP52" s="173"/>
      <c r="UTQ52" s="173"/>
      <c r="UTR52" s="173"/>
      <c r="UTS52" s="173"/>
      <c r="UTT52" s="173"/>
      <c r="UTU52" s="173"/>
      <c r="UTV52" s="173"/>
      <c r="UTW52" s="173"/>
      <c r="UTX52" s="173"/>
      <c r="UTY52" s="173"/>
      <c r="UTZ52" s="173"/>
      <c r="UUA52" s="173"/>
      <c r="UUB52" s="173"/>
      <c r="UUC52" s="173"/>
      <c r="UUD52" s="173"/>
      <c r="UUE52" s="173"/>
      <c r="UUF52" s="173"/>
      <c r="UUG52" s="173"/>
      <c r="UUH52" s="173"/>
      <c r="UUI52" s="173"/>
      <c r="UUJ52" s="173"/>
      <c r="UUK52" s="173"/>
      <c r="UUL52" s="173"/>
      <c r="UUM52" s="173"/>
      <c r="UUN52" s="173"/>
      <c r="UUO52" s="173"/>
      <c r="UUP52" s="173"/>
      <c r="UUQ52" s="173"/>
      <c r="UUR52" s="173"/>
      <c r="UUS52" s="173"/>
      <c r="UUT52" s="173"/>
      <c r="UUU52" s="173"/>
      <c r="UUV52" s="173"/>
      <c r="UUW52" s="173"/>
      <c r="UUX52" s="173"/>
      <c r="UUY52" s="173"/>
      <c r="UUZ52" s="173"/>
      <c r="UVA52" s="173"/>
      <c r="UVB52" s="173"/>
      <c r="UVC52" s="173"/>
      <c r="UVD52" s="173"/>
      <c r="UVE52" s="173"/>
      <c r="UVF52" s="173"/>
      <c r="UVG52" s="173"/>
      <c r="UVH52" s="173"/>
      <c r="UVI52" s="173"/>
      <c r="UVJ52" s="173"/>
      <c r="UVK52" s="173"/>
      <c r="UVL52" s="173"/>
      <c r="UVM52" s="173"/>
      <c r="UVN52" s="173"/>
      <c r="UVO52" s="173"/>
      <c r="UVP52" s="173"/>
      <c r="UVQ52" s="173"/>
      <c r="UVR52" s="173"/>
      <c r="UVS52" s="173"/>
      <c r="UVT52" s="173"/>
      <c r="UVU52" s="173"/>
      <c r="UVV52" s="173"/>
      <c r="UVW52" s="173"/>
      <c r="UVX52" s="173"/>
      <c r="UVY52" s="173"/>
      <c r="UVZ52" s="173"/>
      <c r="UWA52" s="173"/>
      <c r="UWB52" s="173"/>
      <c r="UWC52" s="173"/>
      <c r="UWD52" s="173"/>
      <c r="UWE52" s="173"/>
      <c r="UWF52" s="173"/>
      <c r="UWG52" s="173"/>
      <c r="UWH52" s="173"/>
      <c r="UWI52" s="173"/>
      <c r="UWJ52" s="173"/>
      <c r="UWK52" s="173"/>
      <c r="UWL52" s="173"/>
      <c r="UWM52" s="173"/>
      <c r="UWN52" s="173"/>
      <c r="UWO52" s="173"/>
      <c r="UWP52" s="173"/>
      <c r="UWQ52" s="173"/>
      <c r="UWR52" s="173"/>
      <c r="UWS52" s="173"/>
      <c r="UWT52" s="173"/>
      <c r="UWU52" s="173"/>
      <c r="UWV52" s="173"/>
      <c r="UWW52" s="173"/>
      <c r="UWX52" s="173"/>
      <c r="UWY52" s="173"/>
      <c r="UWZ52" s="173"/>
      <c r="UXA52" s="173"/>
      <c r="UXB52" s="173"/>
      <c r="UXC52" s="173"/>
      <c r="UXD52" s="173"/>
      <c r="UXE52" s="173"/>
      <c r="UXF52" s="173"/>
      <c r="UXG52" s="173"/>
      <c r="UXH52" s="173"/>
      <c r="UXI52" s="173"/>
      <c r="UXJ52" s="173"/>
      <c r="UXK52" s="173"/>
      <c r="UXL52" s="173"/>
      <c r="UXM52" s="173"/>
      <c r="UXN52" s="173"/>
      <c r="UXO52" s="173"/>
      <c r="UXP52" s="173"/>
      <c r="UXQ52" s="173"/>
      <c r="UXR52" s="173"/>
      <c r="UXS52" s="173"/>
      <c r="UXT52" s="173"/>
      <c r="UXU52" s="173"/>
      <c r="UXV52" s="173"/>
      <c r="UXW52" s="173"/>
      <c r="UXX52" s="173"/>
      <c r="UXY52" s="173"/>
      <c r="UXZ52" s="173"/>
      <c r="UYA52" s="173"/>
      <c r="UYB52" s="173"/>
      <c r="UYC52" s="173"/>
      <c r="UYD52" s="173"/>
      <c r="UYE52" s="173"/>
      <c r="UYF52" s="173"/>
      <c r="UYG52" s="173"/>
      <c r="UYH52" s="173"/>
      <c r="UYI52" s="173"/>
      <c r="UYJ52" s="173"/>
      <c r="UYK52" s="173"/>
      <c r="UYL52" s="173"/>
      <c r="UYM52" s="173"/>
      <c r="UYN52" s="173"/>
      <c r="UYO52" s="173"/>
      <c r="UYP52" s="173"/>
      <c r="UYQ52" s="173"/>
      <c r="UYR52" s="173"/>
      <c r="UYS52" s="173"/>
      <c r="UYT52" s="173"/>
      <c r="UYU52" s="173"/>
      <c r="UYV52" s="173"/>
      <c r="UYW52" s="173"/>
      <c r="UYX52" s="173"/>
      <c r="UYY52" s="173"/>
      <c r="UYZ52" s="173"/>
      <c r="UZA52" s="173"/>
      <c r="UZB52" s="173"/>
      <c r="UZC52" s="173"/>
      <c r="UZD52" s="173"/>
      <c r="UZE52" s="173"/>
      <c r="UZF52" s="173"/>
      <c r="UZG52" s="173"/>
      <c r="UZH52" s="173"/>
      <c r="UZI52" s="173"/>
      <c r="UZJ52" s="173"/>
      <c r="UZK52" s="173"/>
      <c r="UZL52" s="173"/>
      <c r="UZM52" s="173"/>
      <c r="UZN52" s="173"/>
      <c r="UZO52" s="173"/>
      <c r="UZP52" s="173"/>
      <c r="UZQ52" s="173"/>
      <c r="UZR52" s="173"/>
      <c r="UZS52" s="173"/>
      <c r="UZT52" s="173"/>
      <c r="UZU52" s="173"/>
      <c r="UZV52" s="173"/>
      <c r="UZW52" s="173"/>
      <c r="UZX52" s="173"/>
      <c r="UZY52" s="173"/>
      <c r="UZZ52" s="173"/>
      <c r="VAA52" s="173"/>
      <c r="VAB52" s="173"/>
      <c r="VAC52" s="173"/>
      <c r="VAD52" s="173"/>
      <c r="VAE52" s="173"/>
      <c r="VAF52" s="173"/>
      <c r="VAG52" s="173"/>
      <c r="VAH52" s="173"/>
      <c r="VAI52" s="173"/>
      <c r="VAJ52" s="173"/>
      <c r="VAK52" s="173"/>
      <c r="VAL52" s="173"/>
      <c r="VAM52" s="173"/>
      <c r="VAN52" s="173"/>
      <c r="VAO52" s="173"/>
      <c r="VAP52" s="173"/>
      <c r="VAQ52" s="173"/>
      <c r="VAR52" s="173"/>
      <c r="VAS52" s="173"/>
      <c r="VAT52" s="173"/>
      <c r="VAU52" s="173"/>
      <c r="VAV52" s="173"/>
      <c r="VAW52" s="173"/>
      <c r="VAX52" s="173"/>
      <c r="VAY52" s="173"/>
      <c r="VAZ52" s="173"/>
      <c r="VBA52" s="173"/>
      <c r="VBB52" s="173"/>
      <c r="VBC52" s="173"/>
      <c r="VBD52" s="173"/>
      <c r="VBE52" s="173"/>
      <c r="VBF52" s="173"/>
      <c r="VBG52" s="173"/>
      <c r="VBH52" s="173"/>
      <c r="VBI52" s="173"/>
      <c r="VBJ52" s="173"/>
      <c r="VBK52" s="173"/>
      <c r="VBL52" s="173"/>
      <c r="VBM52" s="173"/>
      <c r="VBN52" s="173"/>
      <c r="VBO52" s="173"/>
      <c r="VBP52" s="173"/>
      <c r="VBQ52" s="173"/>
      <c r="VBR52" s="173"/>
      <c r="VBS52" s="173"/>
      <c r="VBT52" s="173"/>
      <c r="VBU52" s="173"/>
      <c r="VBV52" s="173"/>
      <c r="VBW52" s="173"/>
      <c r="VBX52" s="173"/>
      <c r="VBY52" s="173"/>
      <c r="VBZ52" s="173"/>
      <c r="VCA52" s="173"/>
      <c r="VCB52" s="173"/>
      <c r="VCC52" s="173"/>
      <c r="VCD52" s="173"/>
      <c r="VCE52" s="173"/>
      <c r="VCF52" s="173"/>
      <c r="VCG52" s="173"/>
      <c r="VCH52" s="173"/>
      <c r="VCI52" s="173"/>
      <c r="VCJ52" s="173"/>
      <c r="VCK52" s="173"/>
      <c r="VCL52" s="173"/>
      <c r="VCM52" s="173"/>
      <c r="VCN52" s="173"/>
      <c r="VCO52" s="173"/>
      <c r="VCP52" s="173"/>
      <c r="VCQ52" s="173"/>
      <c r="VCR52" s="173"/>
      <c r="VCS52" s="173"/>
      <c r="VCT52" s="173"/>
      <c r="VCU52" s="173"/>
      <c r="VCV52" s="173"/>
      <c r="VCW52" s="173"/>
      <c r="VCX52" s="173"/>
      <c r="VCY52" s="173"/>
      <c r="VCZ52" s="173"/>
      <c r="VDA52" s="173"/>
      <c r="VDB52" s="173"/>
      <c r="VDC52" s="173"/>
      <c r="VDD52" s="173"/>
      <c r="VDE52" s="173"/>
      <c r="VDF52" s="173"/>
      <c r="VDG52" s="173"/>
      <c r="VDH52" s="173"/>
      <c r="VDI52" s="173"/>
      <c r="VDJ52" s="173"/>
      <c r="VDK52" s="173"/>
      <c r="VDL52" s="173"/>
      <c r="VDM52" s="173"/>
      <c r="VDN52" s="173"/>
      <c r="VDO52" s="173"/>
      <c r="VDP52" s="173"/>
      <c r="VDQ52" s="173"/>
      <c r="VDR52" s="173"/>
      <c r="VDS52" s="173"/>
      <c r="VDT52" s="173"/>
      <c r="VDU52" s="173"/>
      <c r="VDV52" s="173"/>
      <c r="VDW52" s="173"/>
      <c r="VDX52" s="173"/>
      <c r="VDY52" s="173"/>
      <c r="VDZ52" s="173"/>
      <c r="VEA52" s="173"/>
      <c r="VEB52" s="173"/>
      <c r="VEC52" s="173"/>
      <c r="VED52" s="173"/>
      <c r="VEE52" s="173"/>
      <c r="VEF52" s="173"/>
      <c r="VEG52" s="173"/>
      <c r="VEH52" s="173"/>
      <c r="VEI52" s="173"/>
      <c r="VEJ52" s="173"/>
      <c r="VEK52" s="173"/>
      <c r="VEL52" s="173"/>
      <c r="VEM52" s="173"/>
      <c r="VEN52" s="173"/>
      <c r="VEO52" s="173"/>
      <c r="VEP52" s="173"/>
      <c r="VEQ52" s="173"/>
      <c r="VER52" s="173"/>
      <c r="VES52" s="173"/>
      <c r="VET52" s="173"/>
      <c r="VEU52" s="173"/>
      <c r="VEV52" s="173"/>
      <c r="VEW52" s="173"/>
      <c r="VEX52" s="173"/>
      <c r="VEY52" s="173"/>
      <c r="VEZ52" s="173"/>
      <c r="VFA52" s="173"/>
      <c r="VFB52" s="173"/>
      <c r="VFC52" s="173"/>
      <c r="VFD52" s="173"/>
      <c r="VFE52" s="173"/>
      <c r="VFF52" s="173"/>
      <c r="VFG52" s="173"/>
      <c r="VFH52" s="173"/>
      <c r="VFI52" s="173"/>
      <c r="VFJ52" s="173"/>
      <c r="VFK52" s="173"/>
      <c r="VFL52" s="173"/>
      <c r="VFM52" s="173"/>
      <c r="VFN52" s="173"/>
      <c r="VFO52" s="173"/>
      <c r="VFP52" s="173"/>
      <c r="VFQ52" s="173"/>
      <c r="VFR52" s="173"/>
      <c r="VFS52" s="173"/>
      <c r="VFT52" s="173"/>
      <c r="VFU52" s="173"/>
      <c r="VFV52" s="173"/>
      <c r="VFW52" s="173"/>
      <c r="VFX52" s="173"/>
      <c r="VFY52" s="173"/>
      <c r="VFZ52" s="173"/>
      <c r="VGA52" s="173"/>
      <c r="VGB52" s="173"/>
      <c r="VGC52" s="173"/>
      <c r="VGD52" s="173"/>
      <c r="VGE52" s="173"/>
      <c r="VGF52" s="173"/>
      <c r="VGG52" s="173"/>
      <c r="VGH52" s="173"/>
      <c r="VGI52" s="173"/>
      <c r="VGJ52" s="173"/>
      <c r="VGK52" s="173"/>
      <c r="VGL52" s="173"/>
      <c r="VGM52" s="173"/>
      <c r="VGN52" s="173"/>
      <c r="VGO52" s="173"/>
      <c r="VGP52" s="173"/>
      <c r="VGQ52" s="173"/>
      <c r="VGR52" s="173"/>
      <c r="VGS52" s="173"/>
      <c r="VGT52" s="173"/>
      <c r="VGU52" s="173"/>
      <c r="VGV52" s="173"/>
      <c r="VGW52" s="173"/>
      <c r="VGX52" s="173"/>
      <c r="VGY52" s="173"/>
      <c r="VGZ52" s="173"/>
      <c r="VHA52" s="173"/>
      <c r="VHB52" s="173"/>
      <c r="VHC52" s="173"/>
      <c r="VHD52" s="173"/>
      <c r="VHE52" s="173"/>
      <c r="VHF52" s="173"/>
      <c r="VHG52" s="173"/>
      <c r="VHH52" s="173"/>
      <c r="VHI52" s="173"/>
      <c r="VHJ52" s="173"/>
      <c r="VHK52" s="173"/>
      <c r="VHL52" s="173"/>
      <c r="VHM52" s="173"/>
      <c r="VHN52" s="173"/>
      <c r="VHO52" s="173"/>
      <c r="VHP52" s="173"/>
      <c r="VHQ52" s="173"/>
      <c r="VHR52" s="173"/>
      <c r="VHS52" s="173"/>
      <c r="VHT52" s="173"/>
      <c r="VHU52" s="173"/>
      <c r="VHV52" s="173"/>
      <c r="VHW52" s="173"/>
      <c r="VHX52" s="173"/>
      <c r="VHY52" s="173"/>
      <c r="VHZ52" s="173"/>
      <c r="VIA52" s="173"/>
      <c r="VIB52" s="173"/>
      <c r="VIC52" s="173"/>
      <c r="VID52" s="173"/>
      <c r="VIE52" s="173"/>
      <c r="VIF52" s="173"/>
      <c r="VIG52" s="173"/>
      <c r="VIH52" s="173"/>
      <c r="VII52" s="173"/>
      <c r="VIJ52" s="173"/>
      <c r="VIK52" s="173"/>
      <c r="VIL52" s="173"/>
      <c r="VIM52" s="173"/>
      <c r="VIN52" s="173"/>
      <c r="VIO52" s="173"/>
      <c r="VIP52" s="173"/>
      <c r="VIQ52" s="173"/>
      <c r="VIR52" s="173"/>
      <c r="VIS52" s="173"/>
      <c r="VIT52" s="173"/>
      <c r="VIU52" s="173"/>
      <c r="VIV52" s="173"/>
      <c r="VIW52" s="173"/>
      <c r="VIX52" s="173"/>
      <c r="VIY52" s="173"/>
      <c r="VIZ52" s="173"/>
      <c r="VJA52" s="173"/>
      <c r="VJB52" s="173"/>
      <c r="VJC52" s="173"/>
      <c r="VJD52" s="173"/>
      <c r="VJE52" s="173"/>
      <c r="VJF52" s="173"/>
      <c r="VJG52" s="173"/>
      <c r="VJH52" s="173"/>
      <c r="VJI52" s="173"/>
      <c r="VJJ52" s="173"/>
      <c r="VJK52" s="173"/>
      <c r="VJL52" s="173"/>
      <c r="VJM52" s="173"/>
      <c r="VJN52" s="173"/>
      <c r="VJO52" s="173"/>
      <c r="VJP52" s="173"/>
      <c r="VJQ52" s="173"/>
      <c r="VJR52" s="173"/>
      <c r="VJS52" s="173"/>
      <c r="VJT52" s="173"/>
      <c r="VJU52" s="173"/>
      <c r="VJV52" s="173"/>
      <c r="VJW52" s="173"/>
      <c r="VJX52" s="173"/>
      <c r="VJY52" s="173"/>
      <c r="VJZ52" s="173"/>
      <c r="VKA52" s="173"/>
      <c r="VKB52" s="173"/>
      <c r="VKC52" s="173"/>
      <c r="VKD52" s="173"/>
      <c r="VKE52" s="173"/>
      <c r="VKF52" s="173"/>
      <c r="VKG52" s="173"/>
      <c r="VKH52" s="173"/>
      <c r="VKI52" s="173"/>
      <c r="VKJ52" s="173"/>
      <c r="VKK52" s="173"/>
      <c r="VKL52" s="173"/>
      <c r="VKM52" s="173"/>
      <c r="VKN52" s="173"/>
      <c r="VKO52" s="173"/>
      <c r="VKP52" s="173"/>
      <c r="VKQ52" s="173"/>
      <c r="VKR52" s="173"/>
      <c r="VKS52" s="173"/>
      <c r="VKT52" s="173"/>
      <c r="VKU52" s="173"/>
      <c r="VKV52" s="173"/>
      <c r="VKW52" s="173"/>
      <c r="VKX52" s="173"/>
      <c r="VKY52" s="173"/>
      <c r="VKZ52" s="173"/>
      <c r="VLA52" s="173"/>
      <c r="VLB52" s="173"/>
      <c r="VLC52" s="173"/>
      <c r="VLD52" s="173"/>
      <c r="VLE52" s="173"/>
      <c r="VLF52" s="173"/>
      <c r="VLG52" s="173"/>
      <c r="VLH52" s="173"/>
      <c r="VLI52" s="173"/>
      <c r="VLJ52" s="173"/>
      <c r="VLK52" s="173"/>
      <c r="VLL52" s="173"/>
      <c r="VLM52" s="173"/>
      <c r="VLN52" s="173"/>
      <c r="VLO52" s="173"/>
      <c r="VLP52" s="173"/>
      <c r="VLQ52" s="173"/>
      <c r="VLR52" s="173"/>
      <c r="VLS52" s="173"/>
      <c r="VLT52" s="173"/>
      <c r="VLU52" s="173"/>
      <c r="VLV52" s="173"/>
      <c r="VLW52" s="173"/>
      <c r="VLX52" s="173"/>
      <c r="VLY52" s="173"/>
      <c r="VLZ52" s="173"/>
      <c r="VMA52" s="173"/>
      <c r="VMB52" s="173"/>
      <c r="VMC52" s="173"/>
      <c r="VMD52" s="173"/>
      <c r="VME52" s="173"/>
      <c r="VMF52" s="173"/>
      <c r="VMG52" s="173"/>
      <c r="VMH52" s="173"/>
      <c r="VMI52" s="173"/>
      <c r="VMJ52" s="173"/>
      <c r="VMK52" s="173"/>
      <c r="VML52" s="173"/>
      <c r="VMM52" s="173"/>
      <c r="VMN52" s="173"/>
      <c r="VMO52" s="173"/>
      <c r="VMP52" s="173"/>
      <c r="VMQ52" s="173"/>
      <c r="VMR52" s="173"/>
      <c r="VMS52" s="173"/>
      <c r="VMT52" s="173"/>
      <c r="VMU52" s="173"/>
      <c r="VMV52" s="173"/>
      <c r="VMW52" s="173"/>
      <c r="VMX52" s="173"/>
      <c r="VMY52" s="173"/>
      <c r="VMZ52" s="173"/>
      <c r="VNA52" s="173"/>
      <c r="VNB52" s="173"/>
      <c r="VNC52" s="173"/>
      <c r="VND52" s="173"/>
      <c r="VNE52" s="173"/>
      <c r="VNF52" s="173"/>
      <c r="VNG52" s="173"/>
      <c r="VNH52" s="173"/>
      <c r="VNI52" s="173"/>
      <c r="VNJ52" s="173"/>
      <c r="VNK52" s="173"/>
      <c r="VNL52" s="173"/>
      <c r="VNM52" s="173"/>
      <c r="VNN52" s="173"/>
      <c r="VNO52" s="173"/>
      <c r="VNP52" s="173"/>
      <c r="VNQ52" s="173"/>
      <c r="VNR52" s="173"/>
      <c r="VNS52" s="173"/>
      <c r="VNT52" s="173"/>
      <c r="VNU52" s="173"/>
      <c r="VNV52" s="173"/>
      <c r="VNW52" s="173"/>
      <c r="VNX52" s="173"/>
      <c r="VNY52" s="173"/>
      <c r="VNZ52" s="173"/>
      <c r="VOA52" s="173"/>
      <c r="VOB52" s="173"/>
      <c r="VOC52" s="173"/>
      <c r="VOD52" s="173"/>
      <c r="VOE52" s="173"/>
      <c r="VOF52" s="173"/>
      <c r="VOG52" s="173"/>
      <c r="VOH52" s="173"/>
      <c r="VOI52" s="173"/>
      <c r="VOJ52" s="173"/>
      <c r="VOK52" s="173"/>
      <c r="VOL52" s="173"/>
      <c r="VOM52" s="173"/>
      <c r="VON52" s="173"/>
      <c r="VOO52" s="173"/>
      <c r="VOP52" s="173"/>
      <c r="VOQ52" s="173"/>
      <c r="VOR52" s="173"/>
      <c r="VOS52" s="173"/>
      <c r="VOT52" s="173"/>
      <c r="VOU52" s="173"/>
      <c r="VOV52" s="173"/>
      <c r="VOW52" s="173"/>
      <c r="VOX52" s="173"/>
      <c r="VOY52" s="173"/>
      <c r="VOZ52" s="173"/>
      <c r="VPA52" s="173"/>
      <c r="VPB52" s="173"/>
      <c r="VPC52" s="173"/>
      <c r="VPD52" s="173"/>
      <c r="VPE52" s="173"/>
      <c r="VPF52" s="173"/>
      <c r="VPG52" s="173"/>
      <c r="VPH52" s="173"/>
      <c r="VPI52" s="173"/>
      <c r="VPJ52" s="173"/>
      <c r="VPK52" s="173"/>
      <c r="VPL52" s="173"/>
      <c r="VPM52" s="173"/>
      <c r="VPN52" s="173"/>
      <c r="VPO52" s="173"/>
      <c r="VPP52" s="173"/>
      <c r="VPQ52" s="173"/>
      <c r="VPR52" s="173"/>
      <c r="VPS52" s="173"/>
      <c r="VPT52" s="173"/>
      <c r="VPU52" s="173"/>
      <c r="VPV52" s="173"/>
      <c r="VPW52" s="173"/>
      <c r="VPX52" s="173"/>
      <c r="VPY52" s="173"/>
      <c r="VPZ52" s="173"/>
      <c r="VQA52" s="173"/>
      <c r="VQB52" s="173"/>
      <c r="VQC52" s="173"/>
      <c r="VQD52" s="173"/>
      <c r="VQE52" s="173"/>
      <c r="VQF52" s="173"/>
      <c r="VQG52" s="173"/>
      <c r="VQH52" s="173"/>
      <c r="VQI52" s="173"/>
      <c r="VQJ52" s="173"/>
      <c r="VQK52" s="173"/>
      <c r="VQL52" s="173"/>
      <c r="VQM52" s="173"/>
      <c r="VQN52" s="173"/>
      <c r="VQO52" s="173"/>
      <c r="VQP52" s="173"/>
      <c r="VQQ52" s="173"/>
      <c r="VQR52" s="173"/>
      <c r="VQS52" s="173"/>
      <c r="VQT52" s="173"/>
      <c r="VQU52" s="173"/>
      <c r="VQV52" s="173"/>
      <c r="VQW52" s="173"/>
      <c r="VQX52" s="173"/>
      <c r="VQY52" s="173"/>
      <c r="VQZ52" s="173"/>
      <c r="VRA52" s="173"/>
      <c r="VRB52" s="173"/>
      <c r="VRC52" s="173"/>
      <c r="VRD52" s="173"/>
      <c r="VRE52" s="173"/>
      <c r="VRF52" s="173"/>
      <c r="VRG52" s="173"/>
      <c r="VRH52" s="173"/>
      <c r="VRI52" s="173"/>
      <c r="VRJ52" s="173"/>
      <c r="VRK52" s="173"/>
      <c r="VRL52" s="173"/>
      <c r="VRM52" s="173"/>
      <c r="VRN52" s="173"/>
      <c r="VRO52" s="173"/>
      <c r="VRP52" s="173"/>
      <c r="VRQ52" s="173"/>
      <c r="VRR52" s="173"/>
      <c r="VRS52" s="173"/>
      <c r="VRT52" s="173"/>
      <c r="VRU52" s="173"/>
      <c r="VRV52" s="173"/>
      <c r="VRW52" s="173"/>
      <c r="VRX52" s="173"/>
      <c r="VRY52" s="173"/>
      <c r="VRZ52" s="173"/>
      <c r="VSA52" s="173"/>
      <c r="VSB52" s="173"/>
      <c r="VSC52" s="173"/>
      <c r="VSD52" s="173"/>
      <c r="VSE52" s="173"/>
      <c r="VSF52" s="173"/>
      <c r="VSG52" s="173"/>
      <c r="VSH52" s="173"/>
      <c r="VSI52" s="173"/>
      <c r="VSJ52" s="173"/>
      <c r="VSK52" s="173"/>
      <c r="VSL52" s="173"/>
      <c r="VSM52" s="173"/>
      <c r="VSN52" s="173"/>
      <c r="VSO52" s="173"/>
      <c r="VSP52" s="173"/>
      <c r="VSQ52" s="173"/>
      <c r="VSR52" s="173"/>
      <c r="VSS52" s="173"/>
      <c r="VST52" s="173"/>
      <c r="VSU52" s="173"/>
      <c r="VSV52" s="173"/>
      <c r="VSW52" s="173"/>
      <c r="VSX52" s="173"/>
      <c r="VSY52" s="173"/>
      <c r="VSZ52" s="173"/>
      <c r="VTA52" s="173"/>
      <c r="VTB52" s="173"/>
      <c r="VTC52" s="173"/>
      <c r="VTD52" s="173"/>
      <c r="VTE52" s="173"/>
      <c r="VTF52" s="173"/>
      <c r="VTG52" s="173"/>
      <c r="VTH52" s="173"/>
      <c r="VTI52" s="173"/>
      <c r="VTJ52" s="173"/>
      <c r="VTK52" s="173"/>
      <c r="VTL52" s="173"/>
      <c r="VTM52" s="173"/>
      <c r="VTN52" s="173"/>
      <c r="VTO52" s="173"/>
      <c r="VTP52" s="173"/>
      <c r="VTQ52" s="173"/>
      <c r="VTR52" s="173"/>
      <c r="VTS52" s="173"/>
      <c r="VTT52" s="173"/>
      <c r="VTU52" s="173"/>
      <c r="VTV52" s="173"/>
      <c r="VTW52" s="173"/>
      <c r="VTX52" s="173"/>
      <c r="VTY52" s="173"/>
      <c r="VTZ52" s="173"/>
      <c r="VUA52" s="173"/>
      <c r="VUB52" s="173"/>
      <c r="VUC52" s="173"/>
      <c r="VUD52" s="173"/>
      <c r="VUE52" s="173"/>
      <c r="VUF52" s="173"/>
      <c r="VUG52" s="173"/>
      <c r="VUH52" s="173"/>
      <c r="VUI52" s="173"/>
      <c r="VUJ52" s="173"/>
      <c r="VUK52" s="173"/>
      <c r="VUL52" s="173"/>
      <c r="VUM52" s="173"/>
      <c r="VUN52" s="173"/>
      <c r="VUO52" s="173"/>
      <c r="VUP52" s="173"/>
      <c r="VUQ52" s="173"/>
      <c r="VUR52" s="173"/>
      <c r="VUS52" s="173"/>
      <c r="VUT52" s="173"/>
      <c r="VUU52" s="173"/>
      <c r="VUV52" s="173"/>
      <c r="VUW52" s="173"/>
      <c r="VUX52" s="173"/>
      <c r="VUY52" s="173"/>
      <c r="VUZ52" s="173"/>
      <c r="VVA52" s="173"/>
      <c r="VVB52" s="173"/>
      <c r="VVC52" s="173"/>
      <c r="VVD52" s="173"/>
      <c r="VVE52" s="173"/>
      <c r="VVF52" s="173"/>
      <c r="VVG52" s="173"/>
      <c r="VVH52" s="173"/>
      <c r="VVI52" s="173"/>
      <c r="VVJ52" s="173"/>
      <c r="VVK52" s="173"/>
      <c r="VVL52" s="173"/>
      <c r="VVM52" s="173"/>
      <c r="VVN52" s="173"/>
      <c r="VVO52" s="173"/>
      <c r="VVP52" s="173"/>
      <c r="VVQ52" s="173"/>
      <c r="VVR52" s="173"/>
      <c r="VVS52" s="173"/>
      <c r="VVT52" s="173"/>
      <c r="VVU52" s="173"/>
      <c r="VVV52" s="173"/>
      <c r="VVW52" s="173"/>
      <c r="VVX52" s="173"/>
      <c r="VVY52" s="173"/>
      <c r="VVZ52" s="173"/>
      <c r="VWA52" s="173"/>
      <c r="VWB52" s="173"/>
      <c r="VWC52" s="173"/>
      <c r="VWD52" s="173"/>
      <c r="VWE52" s="173"/>
      <c r="VWF52" s="173"/>
      <c r="VWG52" s="173"/>
      <c r="VWH52" s="173"/>
      <c r="VWI52" s="173"/>
      <c r="VWJ52" s="173"/>
      <c r="VWK52" s="173"/>
      <c r="VWL52" s="173"/>
      <c r="VWM52" s="173"/>
      <c r="VWN52" s="173"/>
      <c r="VWO52" s="173"/>
      <c r="VWP52" s="173"/>
      <c r="VWQ52" s="173"/>
      <c r="VWR52" s="173"/>
      <c r="VWS52" s="173"/>
      <c r="VWT52" s="173"/>
      <c r="VWU52" s="173"/>
      <c r="VWV52" s="173"/>
      <c r="VWW52" s="173"/>
      <c r="VWX52" s="173"/>
      <c r="VWY52" s="173"/>
      <c r="VWZ52" s="173"/>
      <c r="VXA52" s="173"/>
      <c r="VXB52" s="173"/>
      <c r="VXC52" s="173"/>
      <c r="VXD52" s="173"/>
      <c r="VXE52" s="173"/>
      <c r="VXF52" s="173"/>
      <c r="VXG52" s="173"/>
      <c r="VXH52" s="173"/>
      <c r="VXI52" s="173"/>
      <c r="VXJ52" s="173"/>
      <c r="VXK52" s="173"/>
      <c r="VXL52" s="173"/>
      <c r="VXM52" s="173"/>
      <c r="VXN52" s="173"/>
      <c r="VXO52" s="173"/>
      <c r="VXP52" s="173"/>
      <c r="VXQ52" s="173"/>
      <c r="VXR52" s="173"/>
      <c r="VXS52" s="173"/>
      <c r="VXT52" s="173"/>
      <c r="VXU52" s="173"/>
      <c r="VXV52" s="173"/>
      <c r="VXW52" s="173"/>
      <c r="VXX52" s="173"/>
      <c r="VXY52" s="173"/>
      <c r="VXZ52" s="173"/>
      <c r="VYA52" s="173"/>
      <c r="VYB52" s="173"/>
      <c r="VYC52" s="173"/>
      <c r="VYD52" s="173"/>
      <c r="VYE52" s="173"/>
      <c r="VYF52" s="173"/>
      <c r="VYG52" s="173"/>
      <c r="VYH52" s="173"/>
      <c r="VYI52" s="173"/>
      <c r="VYJ52" s="173"/>
      <c r="VYK52" s="173"/>
      <c r="VYL52" s="173"/>
      <c r="VYM52" s="173"/>
      <c r="VYN52" s="173"/>
      <c r="VYO52" s="173"/>
      <c r="VYP52" s="173"/>
      <c r="VYQ52" s="173"/>
      <c r="VYR52" s="173"/>
      <c r="VYS52" s="173"/>
      <c r="VYT52" s="173"/>
      <c r="VYU52" s="173"/>
      <c r="VYV52" s="173"/>
      <c r="VYW52" s="173"/>
      <c r="VYX52" s="173"/>
      <c r="VYY52" s="173"/>
      <c r="VYZ52" s="173"/>
      <c r="VZA52" s="173"/>
      <c r="VZB52" s="173"/>
      <c r="VZC52" s="173"/>
      <c r="VZD52" s="173"/>
      <c r="VZE52" s="173"/>
      <c r="VZF52" s="173"/>
      <c r="VZG52" s="173"/>
      <c r="VZH52" s="173"/>
      <c r="VZI52" s="173"/>
      <c r="VZJ52" s="173"/>
      <c r="VZK52" s="173"/>
      <c r="VZL52" s="173"/>
      <c r="VZM52" s="173"/>
      <c r="VZN52" s="173"/>
      <c r="VZO52" s="173"/>
      <c r="VZP52" s="173"/>
      <c r="VZQ52" s="173"/>
      <c r="VZR52" s="173"/>
      <c r="VZS52" s="173"/>
      <c r="VZT52" s="173"/>
      <c r="VZU52" s="173"/>
      <c r="VZV52" s="173"/>
      <c r="VZW52" s="173"/>
      <c r="VZX52" s="173"/>
      <c r="VZY52" s="173"/>
      <c r="VZZ52" s="173"/>
      <c r="WAA52" s="173"/>
      <c r="WAB52" s="173"/>
      <c r="WAC52" s="173"/>
      <c r="WAD52" s="173"/>
      <c r="WAE52" s="173"/>
      <c r="WAF52" s="173"/>
      <c r="WAG52" s="173"/>
      <c r="WAH52" s="173"/>
      <c r="WAI52" s="173"/>
      <c r="WAJ52" s="173"/>
      <c r="WAK52" s="173"/>
      <c r="WAL52" s="173"/>
      <c r="WAM52" s="173"/>
      <c r="WAN52" s="173"/>
      <c r="WAO52" s="173"/>
      <c r="WAP52" s="173"/>
      <c r="WAQ52" s="173"/>
      <c r="WAR52" s="173"/>
      <c r="WAS52" s="173"/>
      <c r="WAT52" s="173"/>
      <c r="WAU52" s="173"/>
      <c r="WAV52" s="173"/>
      <c r="WAW52" s="173"/>
      <c r="WAX52" s="173"/>
      <c r="WAY52" s="173"/>
      <c r="WAZ52" s="173"/>
      <c r="WBA52" s="173"/>
      <c r="WBB52" s="173"/>
      <c r="WBC52" s="173"/>
      <c r="WBD52" s="173"/>
      <c r="WBE52" s="173"/>
      <c r="WBF52" s="173"/>
      <c r="WBG52" s="173"/>
      <c r="WBH52" s="173"/>
      <c r="WBI52" s="173"/>
      <c r="WBJ52" s="173"/>
      <c r="WBK52" s="173"/>
      <c r="WBL52" s="173"/>
      <c r="WBM52" s="173"/>
      <c r="WBN52" s="173"/>
      <c r="WBO52" s="173"/>
      <c r="WBP52" s="173"/>
      <c r="WBQ52" s="173"/>
      <c r="WBR52" s="173"/>
      <c r="WBS52" s="173"/>
      <c r="WBT52" s="173"/>
      <c r="WBU52" s="173"/>
      <c r="WBV52" s="173"/>
      <c r="WBW52" s="173"/>
      <c r="WBX52" s="173"/>
      <c r="WBY52" s="173"/>
      <c r="WBZ52" s="173"/>
      <c r="WCA52" s="173"/>
      <c r="WCB52" s="173"/>
      <c r="WCC52" s="173"/>
      <c r="WCD52" s="173"/>
      <c r="WCE52" s="173"/>
      <c r="WCF52" s="173"/>
      <c r="WCG52" s="173"/>
      <c r="WCH52" s="173"/>
      <c r="WCI52" s="173"/>
      <c r="WCJ52" s="173"/>
      <c r="WCK52" s="173"/>
      <c r="WCL52" s="173"/>
      <c r="WCM52" s="173"/>
      <c r="WCN52" s="173"/>
      <c r="WCO52" s="173"/>
      <c r="WCP52" s="173"/>
      <c r="WCQ52" s="173"/>
      <c r="WCR52" s="173"/>
      <c r="WCS52" s="173"/>
      <c r="WCT52" s="173"/>
      <c r="WCU52" s="173"/>
      <c r="WCV52" s="173"/>
      <c r="WCW52" s="173"/>
      <c r="WCX52" s="173"/>
      <c r="WCY52" s="173"/>
      <c r="WCZ52" s="173"/>
      <c r="WDA52" s="173"/>
      <c r="WDB52" s="173"/>
      <c r="WDC52" s="173"/>
      <c r="WDD52" s="173"/>
      <c r="WDE52" s="173"/>
      <c r="WDF52" s="173"/>
      <c r="WDG52" s="173"/>
      <c r="WDH52" s="173"/>
      <c r="WDI52" s="173"/>
      <c r="WDJ52" s="173"/>
      <c r="WDK52" s="173"/>
      <c r="WDL52" s="173"/>
      <c r="WDM52" s="173"/>
      <c r="WDN52" s="173"/>
      <c r="WDO52" s="173"/>
      <c r="WDP52" s="173"/>
      <c r="WDQ52" s="173"/>
      <c r="WDR52" s="173"/>
      <c r="WDS52" s="173"/>
      <c r="WDT52" s="173"/>
      <c r="WDU52" s="173"/>
      <c r="WDV52" s="173"/>
      <c r="WDW52" s="173"/>
      <c r="WDX52" s="173"/>
      <c r="WDY52" s="173"/>
      <c r="WDZ52" s="173"/>
      <c r="WEA52" s="173"/>
      <c r="WEB52" s="173"/>
      <c r="WEC52" s="173"/>
      <c r="WED52" s="173"/>
      <c r="WEE52" s="173"/>
      <c r="WEF52" s="173"/>
      <c r="WEG52" s="173"/>
      <c r="WEH52" s="173"/>
      <c r="WEI52" s="173"/>
      <c r="WEJ52" s="173"/>
      <c r="WEK52" s="173"/>
      <c r="WEL52" s="173"/>
      <c r="WEM52" s="173"/>
      <c r="WEN52" s="173"/>
      <c r="WEO52" s="173"/>
      <c r="WEP52" s="173"/>
      <c r="WEQ52" s="173"/>
      <c r="WER52" s="173"/>
      <c r="WES52" s="173"/>
      <c r="WET52" s="173"/>
      <c r="WEU52" s="173"/>
      <c r="WEV52" s="173"/>
      <c r="WEW52" s="173"/>
      <c r="WEX52" s="173"/>
      <c r="WEY52" s="173"/>
      <c r="WEZ52" s="173"/>
      <c r="WFA52" s="173"/>
      <c r="WFB52" s="173"/>
      <c r="WFC52" s="173"/>
      <c r="WFD52" s="173"/>
      <c r="WFE52" s="173"/>
      <c r="WFF52" s="173"/>
      <c r="WFG52" s="173"/>
      <c r="WFH52" s="173"/>
      <c r="WFI52" s="173"/>
      <c r="WFJ52" s="173"/>
      <c r="WFK52" s="173"/>
      <c r="WFL52" s="173"/>
      <c r="WFM52" s="173"/>
      <c r="WFN52" s="173"/>
      <c r="WFO52" s="173"/>
      <c r="WFP52" s="173"/>
      <c r="WFQ52" s="173"/>
      <c r="WFR52" s="173"/>
      <c r="WFS52" s="173"/>
      <c r="WFT52" s="173"/>
      <c r="WFU52" s="173"/>
      <c r="WFV52" s="173"/>
      <c r="WFW52" s="173"/>
      <c r="WFX52" s="173"/>
      <c r="WFY52" s="173"/>
      <c r="WFZ52" s="173"/>
      <c r="WGA52" s="173"/>
      <c r="WGB52" s="173"/>
      <c r="WGC52" s="173"/>
      <c r="WGD52" s="173"/>
      <c r="WGE52" s="173"/>
      <c r="WGF52" s="173"/>
      <c r="WGG52" s="173"/>
      <c r="WGH52" s="173"/>
      <c r="WGI52" s="173"/>
      <c r="WGJ52" s="173"/>
      <c r="WGK52" s="173"/>
      <c r="WGL52" s="173"/>
      <c r="WGM52" s="173"/>
      <c r="WGN52" s="173"/>
      <c r="WGO52" s="173"/>
      <c r="WGP52" s="173"/>
      <c r="WGQ52" s="173"/>
      <c r="WGR52" s="173"/>
      <c r="WGS52" s="173"/>
      <c r="WGT52" s="173"/>
      <c r="WGU52" s="173"/>
      <c r="WGV52" s="173"/>
      <c r="WGW52" s="173"/>
      <c r="WGX52" s="173"/>
      <c r="WGY52" s="173"/>
      <c r="WGZ52" s="173"/>
      <c r="WHA52" s="173"/>
      <c r="WHB52" s="173"/>
      <c r="WHC52" s="173"/>
      <c r="WHD52" s="173"/>
      <c r="WHE52" s="173"/>
      <c r="WHF52" s="173"/>
      <c r="WHG52" s="173"/>
      <c r="WHH52" s="173"/>
      <c r="WHI52" s="173"/>
      <c r="WHJ52" s="173"/>
      <c r="WHK52" s="173"/>
      <c r="WHL52" s="173"/>
      <c r="WHM52" s="173"/>
      <c r="WHN52" s="173"/>
      <c r="WHO52" s="173"/>
      <c r="WHP52" s="173"/>
      <c r="WHQ52" s="173"/>
      <c r="WHR52" s="173"/>
      <c r="WHS52" s="173"/>
      <c r="WHT52" s="173"/>
      <c r="WHU52" s="173"/>
      <c r="WHV52" s="173"/>
      <c r="WHW52" s="173"/>
      <c r="WHX52" s="173"/>
      <c r="WHY52" s="173"/>
      <c r="WHZ52" s="173"/>
      <c r="WIA52" s="173"/>
      <c r="WIB52" s="173"/>
      <c r="WIC52" s="173"/>
      <c r="WID52" s="173"/>
      <c r="WIE52" s="173"/>
      <c r="WIF52" s="173"/>
      <c r="WIG52" s="173"/>
      <c r="WIH52" s="173"/>
      <c r="WII52" s="173"/>
      <c r="WIJ52" s="173"/>
      <c r="WIK52" s="173"/>
      <c r="WIL52" s="173"/>
      <c r="WIM52" s="173"/>
      <c r="WIN52" s="173"/>
      <c r="WIO52" s="173"/>
      <c r="WIP52" s="173"/>
      <c r="WIQ52" s="173"/>
      <c r="WIR52" s="173"/>
      <c r="WIS52" s="173"/>
      <c r="WIT52" s="173"/>
      <c r="WIU52" s="173"/>
      <c r="WIV52" s="173"/>
      <c r="WIW52" s="173"/>
      <c r="WIX52" s="173"/>
      <c r="WIY52" s="173"/>
      <c r="WIZ52" s="173"/>
      <c r="WJA52" s="173"/>
      <c r="WJB52" s="173"/>
      <c r="WJC52" s="173"/>
      <c r="WJD52" s="173"/>
      <c r="WJE52" s="173"/>
      <c r="WJF52" s="173"/>
      <c r="WJG52" s="173"/>
      <c r="WJH52" s="173"/>
      <c r="WJI52" s="173"/>
      <c r="WJJ52" s="173"/>
      <c r="WJK52" s="173"/>
      <c r="WJL52" s="173"/>
      <c r="WJM52" s="173"/>
      <c r="WJN52" s="173"/>
      <c r="WJO52" s="173"/>
      <c r="WJP52" s="173"/>
      <c r="WJQ52" s="173"/>
      <c r="WJR52" s="173"/>
      <c r="WJS52" s="173"/>
      <c r="WJT52" s="173"/>
      <c r="WJU52" s="173"/>
      <c r="WJV52" s="173"/>
      <c r="WJW52" s="173"/>
      <c r="WJX52" s="173"/>
      <c r="WJY52" s="173"/>
      <c r="WJZ52" s="173"/>
      <c r="WKA52" s="173"/>
      <c r="WKB52" s="173"/>
      <c r="WKC52" s="173"/>
      <c r="WKD52" s="173"/>
      <c r="WKE52" s="173"/>
      <c r="WKF52" s="173"/>
      <c r="WKG52" s="173"/>
      <c r="WKH52" s="173"/>
      <c r="WKI52" s="173"/>
      <c r="WKJ52" s="173"/>
      <c r="WKK52" s="173"/>
      <c r="WKL52" s="173"/>
      <c r="WKM52" s="173"/>
      <c r="WKN52" s="173"/>
      <c r="WKO52" s="173"/>
      <c r="WKP52" s="173"/>
      <c r="WKQ52" s="173"/>
      <c r="WKR52" s="173"/>
      <c r="WKS52" s="173"/>
      <c r="WKT52" s="173"/>
      <c r="WKU52" s="173"/>
      <c r="WKV52" s="173"/>
      <c r="WKW52" s="173"/>
      <c r="WKX52" s="173"/>
      <c r="WKY52" s="173"/>
      <c r="WKZ52" s="173"/>
      <c r="WLA52" s="173"/>
      <c r="WLB52" s="173"/>
      <c r="WLC52" s="173"/>
      <c r="WLD52" s="173"/>
      <c r="WLE52" s="173"/>
      <c r="WLF52" s="173"/>
      <c r="WLG52" s="173"/>
      <c r="WLH52" s="173"/>
      <c r="WLI52" s="173"/>
      <c r="WLJ52" s="173"/>
      <c r="WLK52" s="173"/>
      <c r="WLL52" s="173"/>
      <c r="WLM52" s="173"/>
      <c r="WLN52" s="173"/>
      <c r="WLO52" s="173"/>
      <c r="WLP52" s="173"/>
      <c r="WLQ52" s="173"/>
      <c r="WLR52" s="173"/>
      <c r="WLS52" s="173"/>
      <c r="WLT52" s="173"/>
      <c r="WLU52" s="173"/>
      <c r="WLV52" s="173"/>
      <c r="WLW52" s="173"/>
      <c r="WLX52" s="173"/>
      <c r="WLY52" s="173"/>
      <c r="WLZ52" s="173"/>
      <c r="WMA52" s="173"/>
      <c r="WMB52" s="173"/>
      <c r="WMC52" s="173"/>
      <c r="WMD52" s="173"/>
      <c r="WME52" s="173"/>
      <c r="WMF52" s="173"/>
      <c r="WMG52" s="173"/>
      <c r="WMH52" s="173"/>
      <c r="WMI52" s="173"/>
      <c r="WMJ52" s="173"/>
      <c r="WMK52" s="173"/>
      <c r="WML52" s="173"/>
      <c r="WMM52" s="173"/>
      <c r="WMN52" s="173"/>
      <c r="WMO52" s="173"/>
      <c r="WMP52" s="173"/>
      <c r="WMQ52" s="173"/>
      <c r="WMR52" s="173"/>
      <c r="WMS52" s="173"/>
      <c r="WMT52" s="173"/>
      <c r="WMU52" s="173"/>
      <c r="WMV52" s="173"/>
      <c r="WMW52" s="173"/>
      <c r="WMX52" s="173"/>
      <c r="WMY52" s="173"/>
      <c r="WMZ52" s="173"/>
      <c r="WNA52" s="173"/>
      <c r="WNB52" s="173"/>
      <c r="WNC52" s="173"/>
      <c r="WND52" s="173"/>
      <c r="WNE52" s="173"/>
      <c r="WNF52" s="173"/>
      <c r="WNG52" s="173"/>
      <c r="WNH52" s="173"/>
      <c r="WNI52" s="173"/>
      <c r="WNJ52" s="173"/>
      <c r="WNK52" s="173"/>
      <c r="WNL52" s="173"/>
      <c r="WNM52" s="173"/>
      <c r="WNN52" s="173"/>
      <c r="WNO52" s="173"/>
      <c r="WNP52" s="173"/>
      <c r="WNQ52" s="173"/>
      <c r="WNR52" s="173"/>
      <c r="WNS52" s="173"/>
      <c r="WNT52" s="173"/>
      <c r="WNU52" s="173"/>
      <c r="WNV52" s="173"/>
      <c r="WNW52" s="173"/>
      <c r="WNX52" s="173"/>
      <c r="WNY52" s="173"/>
      <c r="WNZ52" s="173"/>
      <c r="WOA52" s="173"/>
      <c r="WOB52" s="173"/>
      <c r="WOC52" s="173"/>
      <c r="WOD52" s="173"/>
      <c r="WOE52" s="173"/>
      <c r="WOF52" s="173"/>
      <c r="WOG52" s="173"/>
      <c r="WOH52" s="173"/>
      <c r="WOI52" s="173"/>
      <c r="WOJ52" s="173"/>
      <c r="WOK52" s="173"/>
      <c r="WOL52" s="173"/>
      <c r="WOM52" s="173"/>
      <c r="WON52" s="173"/>
      <c r="WOO52" s="173"/>
      <c r="WOP52" s="173"/>
      <c r="WOQ52" s="173"/>
      <c r="WOR52" s="173"/>
      <c r="WOS52" s="173"/>
      <c r="WOT52" s="173"/>
      <c r="WOU52" s="173"/>
      <c r="WOV52" s="173"/>
      <c r="WOW52" s="173"/>
      <c r="WOX52" s="173"/>
      <c r="WOY52" s="173"/>
      <c r="WOZ52" s="173"/>
      <c r="WPA52" s="173"/>
      <c r="WPB52" s="173"/>
      <c r="WPC52" s="173"/>
      <c r="WPD52" s="173"/>
      <c r="WPE52" s="173"/>
      <c r="WPF52" s="173"/>
      <c r="WPG52" s="173"/>
      <c r="WPH52" s="173"/>
      <c r="WPI52" s="173"/>
      <c r="WPJ52" s="173"/>
      <c r="WPK52" s="173"/>
      <c r="WPL52" s="173"/>
      <c r="WPM52" s="173"/>
      <c r="WPN52" s="173"/>
      <c r="WPO52" s="173"/>
      <c r="WPP52" s="173"/>
      <c r="WPQ52" s="173"/>
      <c r="WPR52" s="173"/>
      <c r="WPS52" s="173"/>
      <c r="WPT52" s="173"/>
      <c r="WPU52" s="173"/>
      <c r="WPV52" s="173"/>
      <c r="WPW52" s="173"/>
      <c r="WPX52" s="173"/>
      <c r="WPY52" s="173"/>
      <c r="WPZ52" s="173"/>
      <c r="WQA52" s="173"/>
      <c r="WQB52" s="173"/>
      <c r="WQC52" s="173"/>
      <c r="WQD52" s="173"/>
      <c r="WQE52" s="173"/>
      <c r="WQF52" s="173"/>
      <c r="WQG52" s="173"/>
      <c r="WQH52" s="173"/>
      <c r="WQI52" s="173"/>
      <c r="WQJ52" s="173"/>
      <c r="WQK52" s="173"/>
      <c r="WQL52" s="173"/>
      <c r="WQM52" s="173"/>
      <c r="WQN52" s="173"/>
      <c r="WQO52" s="173"/>
      <c r="WQP52" s="173"/>
      <c r="WQQ52" s="173"/>
      <c r="WQR52" s="173"/>
      <c r="WQS52" s="173"/>
      <c r="WQT52" s="173"/>
      <c r="WQU52" s="173"/>
      <c r="WQV52" s="173"/>
      <c r="WQW52" s="173"/>
      <c r="WQX52" s="173"/>
      <c r="WQY52" s="173"/>
      <c r="WQZ52" s="173"/>
      <c r="WRA52" s="173"/>
      <c r="WRB52" s="173"/>
      <c r="WRC52" s="173"/>
      <c r="WRD52" s="173"/>
      <c r="WRE52" s="173"/>
      <c r="WRF52" s="173"/>
      <c r="WRG52" s="173"/>
      <c r="WRH52" s="173"/>
      <c r="WRI52" s="173"/>
      <c r="WRJ52" s="173"/>
      <c r="WRK52" s="173"/>
      <c r="WRL52" s="173"/>
      <c r="WRM52" s="173"/>
      <c r="WRN52" s="173"/>
      <c r="WRO52" s="173"/>
      <c r="WRP52" s="173"/>
      <c r="WRQ52" s="173"/>
      <c r="WRR52" s="173"/>
      <c r="WRS52" s="173"/>
      <c r="WRT52" s="173"/>
      <c r="WRU52" s="173"/>
      <c r="WRV52" s="173"/>
      <c r="WRW52" s="173"/>
      <c r="WRX52" s="173"/>
      <c r="WRY52" s="173"/>
      <c r="WRZ52" s="173"/>
      <c r="WSA52" s="173"/>
      <c r="WSB52" s="173"/>
      <c r="WSC52" s="173"/>
      <c r="WSD52" s="173"/>
      <c r="WSE52" s="173"/>
      <c r="WSF52" s="173"/>
      <c r="WSG52" s="173"/>
      <c r="WSH52" s="173"/>
      <c r="WSI52" s="173"/>
      <c r="WSJ52" s="173"/>
      <c r="WSK52" s="173"/>
      <c r="WSL52" s="173"/>
      <c r="WSM52" s="173"/>
      <c r="WSN52" s="173"/>
      <c r="WSO52" s="173"/>
      <c r="WSP52" s="173"/>
      <c r="WSQ52" s="173"/>
      <c r="WSR52" s="173"/>
      <c r="WSS52" s="173"/>
      <c r="WST52" s="173"/>
      <c r="WSU52" s="173"/>
      <c r="WSV52" s="173"/>
      <c r="WSW52" s="173"/>
      <c r="WSX52" s="173"/>
      <c r="WSY52" s="173"/>
      <c r="WSZ52" s="173"/>
      <c r="WTA52" s="173"/>
      <c r="WTB52" s="173"/>
      <c r="WTC52" s="173"/>
      <c r="WTD52" s="173"/>
      <c r="WTE52" s="173"/>
      <c r="WTF52" s="173"/>
      <c r="WTG52" s="173"/>
      <c r="WTH52" s="173"/>
      <c r="WTI52" s="173"/>
      <c r="WTJ52" s="173"/>
      <c r="WTK52" s="173"/>
      <c r="WTL52" s="173"/>
      <c r="WTM52" s="173"/>
      <c r="WTN52" s="173"/>
      <c r="WTO52" s="173"/>
      <c r="WTP52" s="173"/>
      <c r="WTQ52" s="173"/>
      <c r="WTR52" s="173"/>
      <c r="WTS52" s="173"/>
      <c r="WTT52" s="173"/>
      <c r="WTU52" s="173"/>
      <c r="WTV52" s="173"/>
      <c r="WTW52" s="173"/>
      <c r="WTX52" s="173"/>
      <c r="WTY52" s="173"/>
      <c r="WTZ52" s="173"/>
      <c r="WUA52" s="173"/>
      <c r="WUB52" s="173"/>
      <c r="WUC52" s="173"/>
      <c r="WUD52" s="173"/>
      <c r="WUE52" s="173"/>
      <c r="WUF52" s="173"/>
      <c r="WUG52" s="173"/>
      <c r="WUH52" s="173"/>
      <c r="WUI52" s="173"/>
      <c r="WUJ52" s="173"/>
      <c r="WUK52" s="173"/>
      <c r="WUL52" s="173"/>
      <c r="WUM52" s="173"/>
      <c r="WUN52" s="173"/>
      <c r="WUO52" s="173"/>
      <c r="WUP52" s="173"/>
      <c r="WUQ52" s="173"/>
      <c r="WUR52" s="173"/>
      <c r="WUS52" s="173"/>
      <c r="WUT52" s="173"/>
      <c r="WUU52" s="173"/>
      <c r="WUV52" s="173"/>
      <c r="WUW52" s="173"/>
      <c r="WUX52" s="173"/>
      <c r="WUY52" s="173"/>
      <c r="WUZ52" s="173"/>
      <c r="WVA52" s="173"/>
      <c r="WVB52" s="173"/>
      <c r="WVC52" s="173"/>
      <c r="WVD52" s="173"/>
      <c r="WVE52" s="173"/>
      <c r="WVF52" s="173"/>
      <c r="WVG52" s="173"/>
      <c r="WVH52" s="173"/>
      <c r="WVI52" s="173"/>
      <c r="WVJ52" s="173"/>
      <c r="WVK52" s="173"/>
      <c r="WVL52" s="173"/>
      <c r="WVM52" s="173"/>
      <c r="WVN52" s="173"/>
      <c r="WVO52" s="173"/>
      <c r="WVP52" s="173"/>
      <c r="WVQ52" s="173"/>
      <c r="WVR52" s="173"/>
      <c r="WVS52" s="173"/>
      <c r="WVT52" s="173"/>
      <c r="WVU52" s="173"/>
      <c r="WVV52" s="173"/>
      <c r="WVW52" s="173"/>
      <c r="WVX52" s="173"/>
      <c r="WVY52" s="173"/>
      <c r="WVZ52" s="173"/>
      <c r="WWA52" s="173"/>
      <c r="WWB52" s="173"/>
      <c r="WWC52" s="173"/>
      <c r="WWD52" s="173"/>
      <c r="WWE52" s="173"/>
      <c r="WWF52" s="173"/>
      <c r="WWG52" s="173"/>
      <c r="WWH52" s="173"/>
      <c r="WWI52" s="173"/>
      <c r="WWJ52" s="173"/>
      <c r="WWK52" s="173"/>
      <c r="WWL52" s="173"/>
      <c r="WWM52" s="173"/>
      <c r="WWN52" s="173"/>
      <c r="WWO52" s="173"/>
      <c r="WWP52" s="173"/>
      <c r="WWQ52" s="173"/>
      <c r="WWR52" s="173"/>
      <c r="WWS52" s="173"/>
      <c r="WWT52" s="173"/>
      <c r="WWU52" s="173"/>
      <c r="WWV52" s="173"/>
      <c r="WWW52" s="173"/>
      <c r="WWX52" s="173"/>
      <c r="WWY52" s="173"/>
      <c r="WWZ52" s="173"/>
      <c r="WXA52" s="173"/>
      <c r="WXB52" s="173"/>
      <c r="WXC52" s="173"/>
      <c r="WXD52" s="173"/>
      <c r="WXE52" s="173"/>
      <c r="WXF52" s="173"/>
      <c r="WXG52" s="173"/>
      <c r="WXH52" s="173"/>
      <c r="WXI52" s="173"/>
      <c r="WXJ52" s="173"/>
      <c r="WXK52" s="173"/>
      <c r="WXL52" s="173"/>
      <c r="WXM52" s="173"/>
      <c r="WXN52" s="173"/>
      <c r="WXO52" s="173"/>
      <c r="WXP52" s="173"/>
      <c r="WXQ52" s="173"/>
      <c r="WXR52" s="173"/>
      <c r="WXS52" s="173"/>
      <c r="WXT52" s="173"/>
      <c r="WXU52" s="173"/>
      <c r="WXV52" s="173"/>
      <c r="WXW52" s="173"/>
      <c r="WXX52" s="173"/>
      <c r="WXY52" s="173"/>
      <c r="WXZ52" s="173"/>
      <c r="WYA52" s="173"/>
      <c r="WYB52" s="173"/>
      <c r="WYC52" s="173"/>
      <c r="WYD52" s="173"/>
      <c r="WYE52" s="173"/>
      <c r="WYF52" s="173"/>
      <c r="WYG52" s="173"/>
      <c r="WYH52" s="173"/>
      <c r="WYI52" s="173"/>
      <c r="WYJ52" s="173"/>
      <c r="WYK52" s="173"/>
      <c r="WYL52" s="173"/>
      <c r="WYM52" s="173"/>
      <c r="WYN52" s="173"/>
      <c r="WYO52" s="173"/>
      <c r="WYP52" s="173"/>
      <c r="WYQ52" s="173"/>
      <c r="WYR52" s="173"/>
      <c r="WYS52" s="173"/>
      <c r="WYT52" s="173"/>
      <c r="WYU52" s="173"/>
      <c r="WYV52" s="173"/>
      <c r="WYW52" s="173"/>
      <c r="WYX52" s="173"/>
      <c r="WYY52" s="173"/>
      <c r="WYZ52" s="173"/>
      <c r="WZA52" s="173"/>
      <c r="WZB52" s="173"/>
      <c r="WZC52" s="173"/>
      <c r="WZD52" s="173"/>
      <c r="WZE52" s="173"/>
      <c r="WZF52" s="173"/>
      <c r="WZG52" s="173"/>
      <c r="WZH52" s="173"/>
      <c r="WZI52" s="173"/>
      <c r="WZJ52" s="173"/>
      <c r="WZK52" s="173"/>
      <c r="WZL52" s="173"/>
      <c r="WZM52" s="173"/>
      <c r="WZN52" s="173"/>
      <c r="WZO52" s="173"/>
      <c r="WZP52" s="173"/>
      <c r="WZQ52" s="173"/>
      <c r="WZR52" s="173"/>
      <c r="WZS52" s="173"/>
      <c r="WZT52" s="173"/>
      <c r="WZU52" s="173"/>
      <c r="WZV52" s="173"/>
      <c r="WZW52" s="173"/>
      <c r="WZX52" s="173"/>
      <c r="WZY52" s="173"/>
      <c r="WZZ52" s="173"/>
      <c r="XAA52" s="173"/>
      <c r="XAB52" s="173"/>
      <c r="XAC52" s="173"/>
      <c r="XAD52" s="173"/>
      <c r="XAE52" s="173"/>
      <c r="XAF52" s="173"/>
      <c r="XAG52" s="173"/>
      <c r="XAH52" s="173"/>
      <c r="XAI52" s="173"/>
      <c r="XAJ52" s="173"/>
      <c r="XAK52" s="173"/>
      <c r="XAL52" s="173"/>
      <c r="XAM52" s="173"/>
      <c r="XAN52" s="173"/>
      <c r="XAO52" s="173"/>
      <c r="XAP52" s="173"/>
      <c r="XAQ52" s="173"/>
      <c r="XAR52" s="173"/>
      <c r="XAS52" s="173"/>
      <c r="XAT52" s="173"/>
      <c r="XAU52" s="173"/>
      <c r="XAV52" s="173"/>
      <c r="XAW52" s="173"/>
      <c r="XAX52" s="173"/>
      <c r="XAY52" s="173"/>
      <c r="XAZ52" s="173"/>
      <c r="XBA52" s="173"/>
      <c r="XBB52" s="173"/>
      <c r="XBC52" s="173"/>
      <c r="XBD52" s="173"/>
      <c r="XBE52" s="173"/>
      <c r="XBF52" s="173"/>
      <c r="XBG52" s="173"/>
      <c r="XBH52" s="173"/>
      <c r="XBI52" s="173"/>
      <c r="XBJ52" s="173"/>
      <c r="XBK52" s="173"/>
      <c r="XBL52" s="173"/>
      <c r="XBM52" s="173"/>
      <c r="XBN52" s="173"/>
      <c r="XBO52" s="173"/>
      <c r="XBP52" s="173"/>
      <c r="XBQ52" s="173"/>
      <c r="XBR52" s="173"/>
      <c r="XBS52" s="173"/>
      <c r="XBT52" s="173"/>
      <c r="XBU52" s="173"/>
      <c r="XBV52" s="173"/>
      <c r="XBW52" s="173"/>
      <c r="XBX52" s="173"/>
      <c r="XBY52" s="173"/>
      <c r="XBZ52" s="173"/>
      <c r="XCA52" s="173"/>
      <c r="XCB52" s="173"/>
      <c r="XCC52" s="173"/>
      <c r="XCD52" s="173"/>
      <c r="XCE52" s="173"/>
      <c r="XCF52" s="173"/>
      <c r="XCG52" s="173"/>
      <c r="XCH52" s="173"/>
      <c r="XCI52" s="173"/>
      <c r="XCJ52" s="173"/>
      <c r="XCK52" s="173"/>
      <c r="XCL52" s="173"/>
      <c r="XCM52" s="173"/>
      <c r="XCN52" s="173"/>
      <c r="XCO52" s="173"/>
      <c r="XCP52" s="173"/>
      <c r="XCQ52" s="173"/>
      <c r="XCR52" s="173"/>
      <c r="XCS52" s="173"/>
      <c r="XCT52" s="173"/>
      <c r="XCU52" s="173"/>
      <c r="XCV52" s="173"/>
      <c r="XCW52" s="173"/>
      <c r="XCX52" s="173"/>
      <c r="XCY52" s="173"/>
      <c r="XCZ52" s="173"/>
      <c r="XDA52" s="173"/>
      <c r="XDB52" s="173"/>
      <c r="XDC52" s="173"/>
      <c r="XDD52" s="173"/>
      <c r="XDE52" s="173"/>
      <c r="XDF52" s="173"/>
      <c r="XDG52" s="173"/>
      <c r="XDH52" s="173"/>
      <c r="XDI52" s="173"/>
      <c r="XDJ52" s="173"/>
      <c r="XDK52" s="173"/>
      <c r="XDL52" s="173"/>
      <c r="XDM52" s="173"/>
      <c r="XDN52" s="173"/>
      <c r="XDO52" s="173"/>
      <c r="XDP52" s="173"/>
      <c r="XDQ52" s="173"/>
      <c r="XDR52" s="173"/>
      <c r="XDS52" s="173"/>
      <c r="XDT52" s="173"/>
      <c r="XDU52" s="173"/>
      <c r="XDV52" s="173"/>
      <c r="XDW52" s="173"/>
      <c r="XDX52" s="173"/>
      <c r="XDY52" s="173"/>
      <c r="XDZ52" s="173"/>
      <c r="XEA52" s="173"/>
      <c r="XEB52" s="173"/>
      <c r="XEC52" s="173"/>
      <c r="XED52" s="173"/>
      <c r="XEE52" s="173"/>
      <c r="XEF52" s="173"/>
      <c r="XEG52" s="173"/>
      <c r="XEH52" s="173"/>
      <c r="XEI52" s="173"/>
      <c r="XEJ52" s="173"/>
      <c r="XEK52" s="173"/>
      <c r="XEL52" s="173"/>
      <c r="XEM52" s="173"/>
      <c r="XEN52" s="173"/>
      <c r="XEO52" s="173"/>
      <c r="XEP52" s="173"/>
      <c r="XEQ52" s="173"/>
      <c r="XER52" s="173"/>
      <c r="XES52" s="173"/>
      <c r="XET52" s="173"/>
      <c r="XEU52" s="173"/>
      <c r="XEV52" s="173"/>
      <c r="XEW52" s="173"/>
      <c r="XEX52" s="173"/>
      <c r="XEY52" s="173"/>
      <c r="XEZ52" s="173"/>
      <c r="XFA52" s="173"/>
      <c r="XFB52" s="173"/>
      <c r="XFC52" s="173"/>
      <c r="XFD52" s="173"/>
    </row>
    <row r="53" spans="9984:16384">
      <c r="NSZ53" s="173"/>
      <c r="NTA53" s="173"/>
      <c r="NTB53" s="173"/>
      <c r="NTC53" s="173"/>
      <c r="NTD53" s="173"/>
      <c r="NTE53" s="173"/>
      <c r="NTF53" s="173"/>
      <c r="NTG53" s="173"/>
      <c r="NTH53" s="173"/>
      <c r="NTI53" s="173"/>
      <c r="NTJ53" s="173"/>
      <c r="NTK53" s="173"/>
      <c r="NTL53" s="173"/>
      <c r="NTM53" s="173"/>
      <c r="NTN53" s="173"/>
      <c r="NTO53" s="173"/>
      <c r="NTP53" s="173"/>
      <c r="NTQ53" s="173"/>
      <c r="NTR53" s="173"/>
      <c r="NTS53" s="173"/>
      <c r="NTT53" s="173"/>
      <c r="NTU53" s="173"/>
      <c r="NTV53" s="173"/>
      <c r="NTW53" s="173"/>
      <c r="NTX53" s="173"/>
      <c r="NTY53" s="173"/>
      <c r="NTZ53" s="173"/>
      <c r="NUA53" s="173"/>
      <c r="NUB53" s="173"/>
      <c r="NUC53" s="173"/>
      <c r="NUD53" s="173"/>
      <c r="NUE53" s="173"/>
      <c r="NUF53" s="173"/>
      <c r="NUG53" s="173"/>
      <c r="NUH53" s="173"/>
      <c r="NUI53" s="173"/>
      <c r="NUJ53" s="173"/>
      <c r="NUK53" s="173"/>
      <c r="NUL53" s="173"/>
      <c r="NUM53" s="173"/>
      <c r="NUN53" s="173"/>
      <c r="NUO53" s="173"/>
      <c r="NUP53" s="173"/>
      <c r="NUQ53" s="173"/>
      <c r="NUR53" s="173"/>
      <c r="NUS53" s="173"/>
      <c r="NUT53" s="173"/>
      <c r="NUU53" s="173"/>
      <c r="NUV53" s="173"/>
      <c r="NUW53" s="173"/>
      <c r="NUX53" s="173"/>
      <c r="NUY53" s="173"/>
      <c r="NUZ53" s="173"/>
      <c r="NVA53" s="173"/>
      <c r="NVB53" s="173"/>
      <c r="NVC53" s="173"/>
      <c r="NVD53" s="173"/>
      <c r="NVE53" s="173"/>
      <c r="NVF53" s="173"/>
      <c r="NVG53" s="173"/>
      <c r="NVH53" s="173"/>
      <c r="NVI53" s="173"/>
      <c r="NVJ53" s="173"/>
      <c r="NVK53" s="173"/>
      <c r="NVL53" s="173"/>
      <c r="NVM53" s="173"/>
      <c r="NVN53" s="173"/>
      <c r="NVO53" s="173"/>
      <c r="NVP53" s="173"/>
      <c r="NVQ53" s="173"/>
      <c r="NVR53" s="173"/>
      <c r="NVS53" s="173"/>
      <c r="NVT53" s="173"/>
      <c r="NVU53" s="173"/>
      <c r="NVV53" s="173"/>
      <c r="NVW53" s="173"/>
      <c r="NVX53" s="173"/>
      <c r="NVY53" s="173"/>
      <c r="NVZ53" s="173"/>
      <c r="NWA53" s="173"/>
      <c r="NWB53" s="173"/>
      <c r="NWC53" s="173"/>
      <c r="NWD53" s="173"/>
      <c r="NWE53" s="173"/>
      <c r="NWF53" s="173"/>
      <c r="NWG53" s="173"/>
      <c r="NWH53" s="173"/>
      <c r="NWI53" s="173"/>
      <c r="NWJ53" s="173"/>
      <c r="NWK53" s="173"/>
      <c r="NWL53" s="173"/>
      <c r="NWM53" s="173"/>
      <c r="NWN53" s="173"/>
      <c r="NWO53" s="173"/>
      <c r="NWP53" s="173"/>
      <c r="NWQ53" s="173"/>
      <c r="NWR53" s="173"/>
      <c r="NWS53" s="173"/>
      <c r="NWT53" s="173"/>
      <c r="NWU53" s="173"/>
      <c r="NWV53" s="173"/>
      <c r="NWW53" s="173"/>
      <c r="NWX53" s="173"/>
      <c r="NWY53" s="173"/>
      <c r="NWZ53" s="173"/>
      <c r="NXA53" s="173"/>
      <c r="NXB53" s="173"/>
      <c r="NXC53" s="173"/>
      <c r="NXD53" s="173"/>
      <c r="NXE53" s="173"/>
      <c r="NXF53" s="173"/>
      <c r="NXG53" s="173"/>
      <c r="NXH53" s="173"/>
      <c r="NXI53" s="173"/>
      <c r="NXJ53" s="173"/>
      <c r="NXK53" s="173"/>
      <c r="NXL53" s="173"/>
      <c r="NXM53" s="173"/>
      <c r="NXN53" s="173"/>
      <c r="NXO53" s="173"/>
      <c r="NXP53" s="173"/>
      <c r="NXQ53" s="173"/>
      <c r="NXR53" s="173"/>
      <c r="NXS53" s="173"/>
      <c r="NXT53" s="173"/>
      <c r="NXU53" s="173"/>
      <c r="NXV53" s="173"/>
      <c r="NXW53" s="173"/>
      <c r="NXX53" s="173"/>
      <c r="NXY53" s="173"/>
      <c r="NXZ53" s="173"/>
      <c r="NYA53" s="173"/>
      <c r="NYB53" s="173"/>
      <c r="NYC53" s="173"/>
      <c r="NYD53" s="173"/>
      <c r="NYE53" s="173"/>
      <c r="NYF53" s="173"/>
      <c r="NYG53" s="173"/>
      <c r="NYH53" s="173"/>
      <c r="NYI53" s="173"/>
      <c r="NYJ53" s="173"/>
      <c r="NYK53" s="173"/>
      <c r="NYL53" s="173"/>
      <c r="NYM53" s="173"/>
      <c r="NYN53" s="173"/>
      <c r="NYO53" s="173"/>
      <c r="NYP53" s="173"/>
      <c r="NYQ53" s="173"/>
      <c r="NYR53" s="173"/>
      <c r="NYS53" s="173"/>
      <c r="NYT53" s="173"/>
      <c r="NYU53" s="173"/>
      <c r="NYV53" s="173"/>
      <c r="NYW53" s="173"/>
      <c r="NYX53" s="173"/>
      <c r="NYY53" s="173"/>
      <c r="NYZ53" s="173"/>
      <c r="NZA53" s="173"/>
      <c r="NZB53" s="173"/>
      <c r="NZC53" s="173"/>
      <c r="NZD53" s="173"/>
      <c r="NZE53" s="173"/>
      <c r="NZF53" s="173"/>
      <c r="NZG53" s="173"/>
      <c r="NZH53" s="173"/>
      <c r="NZI53" s="173"/>
      <c r="NZJ53" s="173"/>
      <c r="NZK53" s="173"/>
      <c r="NZL53" s="173"/>
      <c r="NZM53" s="173"/>
      <c r="NZN53" s="173"/>
      <c r="NZO53" s="173"/>
      <c r="NZP53" s="173"/>
      <c r="NZQ53" s="173"/>
      <c r="NZR53" s="173"/>
      <c r="NZS53" s="173"/>
      <c r="NZT53" s="173"/>
      <c r="NZU53" s="173"/>
      <c r="NZV53" s="173"/>
      <c r="NZW53" s="173"/>
      <c r="NZX53" s="173"/>
      <c r="NZY53" s="173"/>
      <c r="NZZ53" s="173"/>
      <c r="OAA53" s="173"/>
      <c r="OAB53" s="173"/>
      <c r="OAC53" s="173"/>
      <c r="OAD53" s="173"/>
      <c r="OAE53" s="173"/>
      <c r="OAF53" s="173"/>
      <c r="OAG53" s="173"/>
      <c r="OAH53" s="173"/>
      <c r="OAI53" s="173"/>
      <c r="OAJ53" s="173"/>
      <c r="OAK53" s="173"/>
      <c r="OAL53" s="173"/>
      <c r="OAM53" s="173"/>
      <c r="OAN53" s="173"/>
      <c r="OAO53" s="173"/>
      <c r="OAP53" s="173"/>
      <c r="OAQ53" s="173"/>
      <c r="OAR53" s="173"/>
      <c r="OAS53" s="173"/>
      <c r="OAT53" s="173"/>
      <c r="OAU53" s="173"/>
      <c r="OAV53" s="173"/>
      <c r="OAW53" s="173"/>
      <c r="OAX53" s="173"/>
      <c r="OAY53" s="173"/>
      <c r="OAZ53" s="173"/>
      <c r="OBA53" s="173"/>
      <c r="OBB53" s="173"/>
      <c r="OBC53" s="173"/>
      <c r="OBD53" s="173"/>
      <c r="OBE53" s="173"/>
      <c r="OBF53" s="173"/>
      <c r="OBG53" s="173"/>
      <c r="OBH53" s="173"/>
      <c r="OBI53" s="173"/>
      <c r="OBJ53" s="173"/>
      <c r="OBK53" s="173"/>
      <c r="OBL53" s="173"/>
      <c r="OBM53" s="173"/>
      <c r="OBN53" s="173"/>
      <c r="OBO53" s="173"/>
      <c r="OBP53" s="173"/>
      <c r="OBQ53" s="173"/>
      <c r="OBR53" s="173"/>
      <c r="OBS53" s="173"/>
      <c r="OBT53" s="173"/>
      <c r="OBU53" s="173"/>
      <c r="OBV53" s="173"/>
      <c r="OBW53" s="173"/>
      <c r="OBX53" s="173"/>
      <c r="OBY53" s="173"/>
      <c r="OBZ53" s="173"/>
      <c r="OCA53" s="173"/>
      <c r="OCB53" s="173"/>
      <c r="OCC53" s="173"/>
      <c r="OCD53" s="173"/>
      <c r="OCE53" s="173"/>
      <c r="OCF53" s="173"/>
      <c r="OCG53" s="173"/>
      <c r="OCH53" s="173"/>
      <c r="OCI53" s="173"/>
      <c r="OCJ53" s="173"/>
      <c r="OCK53" s="173"/>
      <c r="OCL53" s="173"/>
      <c r="OCM53" s="173"/>
      <c r="OCN53" s="173"/>
      <c r="OCO53" s="173"/>
      <c r="OCP53" s="173"/>
      <c r="OCQ53" s="173"/>
      <c r="OCR53" s="173"/>
      <c r="OCS53" s="173"/>
      <c r="OCT53" s="173"/>
      <c r="OCU53" s="173"/>
      <c r="OCV53" s="173"/>
      <c r="OCW53" s="173"/>
      <c r="OCX53" s="173"/>
      <c r="OCY53" s="173"/>
      <c r="OCZ53" s="173"/>
      <c r="ODA53" s="173"/>
      <c r="ODB53" s="173"/>
      <c r="ODC53" s="173"/>
      <c r="ODD53" s="173"/>
      <c r="ODE53" s="173"/>
      <c r="ODF53" s="173"/>
      <c r="ODG53" s="173"/>
      <c r="ODH53" s="173"/>
      <c r="ODI53" s="173"/>
      <c r="ODJ53" s="173"/>
      <c r="ODK53" s="173"/>
      <c r="ODL53" s="173"/>
      <c r="ODM53" s="173"/>
      <c r="ODN53" s="173"/>
      <c r="ODO53" s="173"/>
      <c r="ODP53" s="173"/>
      <c r="ODQ53" s="173"/>
      <c r="ODR53" s="173"/>
      <c r="ODS53" s="173"/>
      <c r="ODT53" s="173"/>
      <c r="ODU53" s="173"/>
      <c r="ODV53" s="173"/>
      <c r="ODW53" s="173"/>
      <c r="ODX53" s="173"/>
      <c r="ODY53" s="173"/>
      <c r="ODZ53" s="173"/>
      <c r="OEA53" s="173"/>
      <c r="OEB53" s="173"/>
      <c r="OEC53" s="173"/>
      <c r="OED53" s="173"/>
      <c r="OEE53" s="173"/>
      <c r="OEF53" s="173"/>
      <c r="OEG53" s="173"/>
      <c r="OEH53" s="173"/>
      <c r="OEI53" s="173"/>
      <c r="OEJ53" s="173"/>
      <c r="OEK53" s="173"/>
      <c r="OEL53" s="173"/>
      <c r="OEM53" s="173"/>
      <c r="OEN53" s="173"/>
      <c r="OEO53" s="173"/>
      <c r="OEP53" s="173"/>
      <c r="OEQ53" s="173"/>
      <c r="OER53" s="173"/>
      <c r="OES53" s="173"/>
      <c r="OET53" s="173"/>
      <c r="OEU53" s="173"/>
      <c r="OEV53" s="173"/>
      <c r="OEW53" s="173"/>
      <c r="OEX53" s="173"/>
      <c r="OEY53" s="173"/>
      <c r="OEZ53" s="173"/>
      <c r="OFA53" s="173"/>
      <c r="OFB53" s="173"/>
      <c r="OFC53" s="173"/>
      <c r="OFD53" s="173"/>
      <c r="OFE53" s="173"/>
      <c r="OFF53" s="173"/>
      <c r="OFG53" s="173"/>
      <c r="OFH53" s="173"/>
      <c r="OFI53" s="173"/>
      <c r="OFJ53" s="173"/>
      <c r="OFK53" s="173"/>
      <c r="OFL53" s="173"/>
      <c r="OFM53" s="173"/>
      <c r="OFN53" s="173"/>
      <c r="OFO53" s="173"/>
      <c r="OFP53" s="173"/>
      <c r="OFQ53" s="173"/>
      <c r="OFR53" s="173"/>
      <c r="OFS53" s="173"/>
      <c r="OFT53" s="173"/>
      <c r="OFU53" s="173"/>
      <c r="OFV53" s="173"/>
      <c r="OFW53" s="173"/>
      <c r="OFX53" s="173"/>
      <c r="OFY53" s="173"/>
      <c r="OFZ53" s="173"/>
      <c r="OGA53" s="173"/>
      <c r="OGB53" s="173"/>
      <c r="OGC53" s="173"/>
      <c r="OGD53" s="173"/>
      <c r="OGE53" s="173"/>
      <c r="OGF53" s="173"/>
      <c r="OGG53" s="173"/>
      <c r="OGH53" s="173"/>
      <c r="OGI53" s="173"/>
      <c r="OGJ53" s="173"/>
      <c r="OGK53" s="173"/>
      <c r="OGL53" s="173"/>
      <c r="OGM53" s="173"/>
      <c r="OGN53" s="173"/>
      <c r="OGO53" s="173"/>
      <c r="OGP53" s="173"/>
      <c r="OGQ53" s="173"/>
      <c r="OGR53" s="173"/>
      <c r="OGS53" s="173"/>
      <c r="OGT53" s="173"/>
      <c r="OGU53" s="173"/>
      <c r="OGV53" s="173"/>
      <c r="OGW53" s="173"/>
      <c r="OGX53" s="173"/>
      <c r="OGY53" s="173"/>
      <c r="OGZ53" s="173"/>
      <c r="OHA53" s="173"/>
      <c r="OHB53" s="173"/>
      <c r="OHC53" s="173"/>
      <c r="OHD53" s="173"/>
      <c r="OHE53" s="173"/>
      <c r="OHF53" s="173"/>
      <c r="OHG53" s="173"/>
      <c r="OHH53" s="173"/>
      <c r="OHI53" s="173"/>
      <c r="OHJ53" s="173"/>
      <c r="OHK53" s="173"/>
      <c r="OHL53" s="173"/>
      <c r="OHM53" s="173"/>
      <c r="OHN53" s="173"/>
      <c r="OHO53" s="173"/>
      <c r="OHP53" s="173"/>
      <c r="OHQ53" s="173"/>
      <c r="OHR53" s="173"/>
      <c r="OHS53" s="173"/>
      <c r="OHT53" s="173"/>
      <c r="OHU53" s="173"/>
      <c r="OHV53" s="173"/>
      <c r="OHW53" s="173"/>
      <c r="OHX53" s="173"/>
      <c r="OHY53" s="173"/>
      <c r="OHZ53" s="173"/>
      <c r="OIA53" s="173"/>
      <c r="OIB53" s="173"/>
      <c r="OIC53" s="173"/>
      <c r="OID53" s="173"/>
      <c r="OIE53" s="173"/>
      <c r="OIF53" s="173"/>
      <c r="OIG53" s="173"/>
      <c r="OIH53" s="173"/>
      <c r="OII53" s="173"/>
      <c r="OIJ53" s="173"/>
      <c r="OIK53" s="173"/>
      <c r="OIL53" s="173"/>
      <c r="OIM53" s="173"/>
      <c r="OIN53" s="173"/>
      <c r="OIO53" s="173"/>
      <c r="OIP53" s="173"/>
      <c r="OIQ53" s="173"/>
      <c r="OIR53" s="173"/>
      <c r="OIS53" s="173"/>
      <c r="OIT53" s="173"/>
      <c r="OIU53" s="173"/>
      <c r="OIV53" s="173"/>
      <c r="OIW53" s="173"/>
      <c r="OIX53" s="173"/>
      <c r="OIY53" s="173"/>
      <c r="OIZ53" s="173"/>
      <c r="OJA53" s="173"/>
      <c r="OJB53" s="173"/>
      <c r="OJC53" s="173"/>
      <c r="OJD53" s="173"/>
      <c r="OJE53" s="173"/>
      <c r="OJF53" s="173"/>
      <c r="OJG53" s="173"/>
      <c r="OJH53" s="173"/>
      <c r="OJI53" s="173"/>
      <c r="OJJ53" s="173"/>
      <c r="OJK53" s="173"/>
      <c r="OJL53" s="173"/>
      <c r="OJM53" s="173"/>
      <c r="OJN53" s="173"/>
      <c r="OJO53" s="173"/>
      <c r="OJP53" s="173"/>
      <c r="OJQ53" s="173"/>
      <c r="OJR53" s="173"/>
      <c r="OJS53" s="173"/>
      <c r="OJT53" s="173"/>
      <c r="OJU53" s="173"/>
      <c r="OJV53" s="173"/>
      <c r="OJW53" s="173"/>
      <c r="OJX53" s="173"/>
      <c r="OJY53" s="173"/>
      <c r="OJZ53" s="173"/>
      <c r="OKA53" s="173"/>
      <c r="OKB53" s="173"/>
      <c r="OKC53" s="173"/>
      <c r="OKD53" s="173"/>
      <c r="OKE53" s="173"/>
      <c r="OKF53" s="173"/>
      <c r="OKG53" s="173"/>
      <c r="OKH53" s="173"/>
      <c r="OKI53" s="173"/>
      <c r="OKJ53" s="173"/>
      <c r="OKK53" s="173"/>
      <c r="OKL53" s="173"/>
      <c r="OKM53" s="173"/>
      <c r="OKN53" s="173"/>
      <c r="OKO53" s="173"/>
      <c r="OKP53" s="173"/>
      <c r="OKQ53" s="173"/>
      <c r="OKR53" s="173"/>
      <c r="OKS53" s="173"/>
      <c r="OKT53" s="173"/>
      <c r="OKU53" s="173"/>
      <c r="OKV53" s="173"/>
      <c r="OKW53" s="173"/>
      <c r="OKX53" s="173"/>
      <c r="OKY53" s="173"/>
      <c r="OKZ53" s="173"/>
      <c r="OLA53" s="173"/>
      <c r="OLB53" s="173"/>
      <c r="OLC53" s="173"/>
      <c r="OLD53" s="173"/>
      <c r="OLE53" s="173"/>
      <c r="OLF53" s="173"/>
      <c r="OLG53" s="173"/>
      <c r="OLH53" s="173"/>
      <c r="OLI53" s="173"/>
      <c r="OLJ53" s="173"/>
      <c r="OLK53" s="173"/>
      <c r="OLL53" s="173"/>
      <c r="OLM53" s="173"/>
      <c r="OLN53" s="173"/>
      <c r="OLO53" s="173"/>
      <c r="OLP53" s="173"/>
      <c r="OLQ53" s="173"/>
      <c r="OLR53" s="173"/>
      <c r="OLS53" s="173"/>
      <c r="OLT53" s="173"/>
      <c r="OLU53" s="173"/>
      <c r="OLV53" s="173"/>
      <c r="OLW53" s="173"/>
      <c r="OLX53" s="173"/>
      <c r="OLY53" s="173"/>
      <c r="OLZ53" s="173"/>
      <c r="OMA53" s="173"/>
      <c r="OMB53" s="173"/>
      <c r="OMC53" s="173"/>
      <c r="OMD53" s="173"/>
      <c r="OME53" s="173"/>
      <c r="OMF53" s="173"/>
      <c r="OMG53" s="173"/>
      <c r="OMH53" s="173"/>
      <c r="OMI53" s="173"/>
      <c r="OMJ53" s="173"/>
      <c r="OMK53" s="173"/>
      <c r="OML53" s="173"/>
      <c r="OMM53" s="173"/>
      <c r="OMN53" s="173"/>
      <c r="OMO53" s="173"/>
      <c r="OMP53" s="173"/>
      <c r="OMQ53" s="173"/>
      <c r="OMR53" s="173"/>
      <c r="OMS53" s="173"/>
      <c r="OMT53" s="173"/>
      <c r="OMU53" s="173"/>
      <c r="OMV53" s="173"/>
      <c r="OMW53" s="173"/>
      <c r="OMX53" s="173"/>
      <c r="OMY53" s="173"/>
      <c r="OMZ53" s="173"/>
      <c r="ONA53" s="173"/>
      <c r="ONB53" s="173"/>
      <c r="ONC53" s="173"/>
      <c r="OND53" s="173"/>
      <c r="ONE53" s="173"/>
      <c r="ONF53" s="173"/>
      <c r="ONG53" s="173"/>
      <c r="ONH53" s="173"/>
      <c r="ONI53" s="173"/>
      <c r="ONJ53" s="173"/>
      <c r="ONK53" s="173"/>
      <c r="ONL53" s="173"/>
      <c r="ONM53" s="173"/>
      <c r="ONN53" s="173"/>
      <c r="ONO53" s="173"/>
      <c r="ONP53" s="173"/>
      <c r="ONQ53" s="173"/>
      <c r="ONR53" s="173"/>
      <c r="ONS53" s="173"/>
      <c r="ONT53" s="173"/>
      <c r="ONU53" s="173"/>
      <c r="ONV53" s="173"/>
      <c r="ONW53" s="173"/>
      <c r="ONX53" s="173"/>
      <c r="ONY53" s="173"/>
      <c r="ONZ53" s="173"/>
      <c r="OOA53" s="173"/>
      <c r="OOB53" s="173"/>
      <c r="OOC53" s="173"/>
      <c r="OOD53" s="173"/>
      <c r="OOE53" s="173"/>
      <c r="OOF53" s="173"/>
      <c r="OOG53" s="173"/>
      <c r="OOH53" s="173"/>
      <c r="OOI53" s="173"/>
      <c r="OOJ53" s="173"/>
      <c r="OOK53" s="173"/>
      <c r="OOL53" s="173"/>
      <c r="OOM53" s="173"/>
      <c r="OON53" s="173"/>
      <c r="OOO53" s="173"/>
      <c r="OOP53" s="173"/>
      <c r="OOQ53" s="173"/>
      <c r="OOR53" s="173"/>
      <c r="OOS53" s="173"/>
      <c r="OOT53" s="173"/>
      <c r="OOU53" s="173"/>
      <c r="OOV53" s="173"/>
      <c r="OOW53" s="173"/>
      <c r="OOX53" s="173"/>
      <c r="OOY53" s="173"/>
      <c r="OOZ53" s="173"/>
      <c r="OPA53" s="173"/>
      <c r="OPB53" s="173"/>
      <c r="OPC53" s="173"/>
      <c r="OPD53" s="173"/>
      <c r="OPE53" s="173"/>
      <c r="OPF53" s="173"/>
      <c r="OPG53" s="173"/>
      <c r="OPH53" s="173"/>
      <c r="OPI53" s="173"/>
      <c r="OPJ53" s="173"/>
      <c r="OPK53" s="173"/>
      <c r="OPL53" s="173"/>
      <c r="OPM53" s="173"/>
      <c r="OPN53" s="173"/>
      <c r="OPO53" s="173"/>
      <c r="OPP53" s="173"/>
      <c r="OPQ53" s="173"/>
      <c r="OPR53" s="173"/>
      <c r="OPS53" s="173"/>
      <c r="OPT53" s="173"/>
      <c r="OPU53" s="173"/>
      <c r="OPV53" s="173"/>
      <c r="OPW53" s="173"/>
      <c r="OPX53" s="173"/>
      <c r="OPY53" s="173"/>
      <c r="OPZ53" s="173"/>
      <c r="OQA53" s="173"/>
      <c r="OQB53" s="173"/>
      <c r="OQC53" s="173"/>
      <c r="OQD53" s="173"/>
      <c r="OQE53" s="173"/>
      <c r="OQF53" s="173"/>
      <c r="OQG53" s="173"/>
      <c r="OQH53" s="173"/>
      <c r="OQI53" s="173"/>
      <c r="OQJ53" s="173"/>
      <c r="OQK53" s="173"/>
      <c r="OQL53" s="173"/>
      <c r="OQM53" s="173"/>
      <c r="OQN53" s="173"/>
      <c r="OQO53" s="173"/>
      <c r="OQP53" s="173"/>
      <c r="OQQ53" s="173"/>
      <c r="OQR53" s="173"/>
      <c r="OQS53" s="173"/>
      <c r="OQT53" s="173"/>
      <c r="OQU53" s="173"/>
      <c r="OQV53" s="173"/>
      <c r="OQW53" s="173"/>
      <c r="OQX53" s="173"/>
      <c r="OQY53" s="173"/>
      <c r="OQZ53" s="173"/>
      <c r="ORA53" s="173"/>
      <c r="ORB53" s="173"/>
      <c r="ORC53" s="173"/>
      <c r="ORD53" s="173"/>
      <c r="ORE53" s="173"/>
      <c r="ORF53" s="173"/>
      <c r="ORG53" s="173"/>
      <c r="ORH53" s="173"/>
      <c r="ORI53" s="173"/>
      <c r="ORJ53" s="173"/>
      <c r="ORK53" s="173"/>
      <c r="ORL53" s="173"/>
      <c r="ORM53" s="173"/>
      <c r="ORN53" s="173"/>
      <c r="ORO53" s="173"/>
      <c r="ORP53" s="173"/>
      <c r="ORQ53" s="173"/>
      <c r="ORR53" s="173"/>
      <c r="ORS53" s="173"/>
      <c r="ORT53" s="173"/>
      <c r="ORU53" s="173"/>
      <c r="ORV53" s="173"/>
      <c r="ORW53" s="173"/>
      <c r="ORX53" s="173"/>
      <c r="ORY53" s="173"/>
      <c r="ORZ53" s="173"/>
      <c r="OSA53" s="173"/>
      <c r="OSB53" s="173"/>
      <c r="OSC53" s="173"/>
      <c r="OSD53" s="173"/>
      <c r="OSE53" s="173"/>
      <c r="OSF53" s="173"/>
      <c r="OSG53" s="173"/>
      <c r="OSH53" s="173"/>
      <c r="OSI53" s="173"/>
      <c r="OSJ53" s="173"/>
      <c r="OSK53" s="173"/>
      <c r="OSL53" s="173"/>
      <c r="OSM53" s="173"/>
      <c r="OSN53" s="173"/>
      <c r="OSO53" s="173"/>
      <c r="OSP53" s="173"/>
      <c r="OSQ53" s="173"/>
      <c r="OSR53" s="173"/>
      <c r="OSS53" s="173"/>
      <c r="OST53" s="173"/>
      <c r="OSU53" s="173"/>
      <c r="OSV53" s="173"/>
      <c r="OSW53" s="173"/>
      <c r="OSX53" s="173"/>
      <c r="OSY53" s="173"/>
      <c r="OSZ53" s="173"/>
      <c r="OTA53" s="173"/>
      <c r="OTB53" s="173"/>
      <c r="OTC53" s="173"/>
      <c r="OTD53" s="173"/>
      <c r="OTE53" s="173"/>
      <c r="OTF53" s="173"/>
      <c r="OTG53" s="173"/>
      <c r="OTH53" s="173"/>
      <c r="OTI53" s="173"/>
      <c r="OTJ53" s="173"/>
      <c r="OTK53" s="173"/>
      <c r="OTL53" s="173"/>
      <c r="OTM53" s="173"/>
      <c r="OTN53" s="173"/>
      <c r="OTO53" s="173"/>
      <c r="OTP53" s="173"/>
      <c r="OTQ53" s="173"/>
      <c r="OTR53" s="173"/>
      <c r="OTS53" s="173"/>
      <c r="OTT53" s="173"/>
      <c r="OTU53" s="173"/>
      <c r="OTV53" s="173"/>
      <c r="OTW53" s="173"/>
      <c r="OTX53" s="173"/>
      <c r="OTY53" s="173"/>
      <c r="OTZ53" s="173"/>
      <c r="OUA53" s="173"/>
      <c r="OUB53" s="173"/>
      <c r="OUC53" s="173"/>
      <c r="OUD53" s="173"/>
      <c r="OUE53" s="173"/>
      <c r="OUF53" s="173"/>
      <c r="OUG53" s="173"/>
      <c r="OUH53" s="173"/>
      <c r="OUI53" s="173"/>
      <c r="OUJ53" s="173"/>
      <c r="OUK53" s="173"/>
      <c r="OUL53" s="173"/>
      <c r="OUM53" s="173"/>
      <c r="OUN53" s="173"/>
      <c r="OUO53" s="173"/>
      <c r="OUP53" s="173"/>
      <c r="OUQ53" s="173"/>
      <c r="OUR53" s="173"/>
      <c r="OUS53" s="173"/>
      <c r="OUT53" s="173"/>
      <c r="OUU53" s="173"/>
      <c r="OUV53" s="173"/>
      <c r="OUW53" s="173"/>
      <c r="OUX53" s="173"/>
      <c r="OUY53" s="173"/>
      <c r="OUZ53" s="173"/>
      <c r="OVA53" s="173"/>
      <c r="OVB53" s="173"/>
      <c r="OVC53" s="173"/>
      <c r="OVD53" s="173"/>
      <c r="OVE53" s="173"/>
      <c r="OVF53" s="173"/>
      <c r="OVG53" s="173"/>
      <c r="OVH53" s="173"/>
      <c r="OVI53" s="173"/>
      <c r="OVJ53" s="173"/>
      <c r="OVK53" s="173"/>
      <c r="OVL53" s="173"/>
      <c r="OVM53" s="173"/>
      <c r="OVN53" s="173"/>
      <c r="OVO53" s="173"/>
      <c r="OVP53" s="173"/>
      <c r="OVQ53" s="173"/>
      <c r="OVR53" s="173"/>
      <c r="OVS53" s="173"/>
      <c r="OVT53" s="173"/>
      <c r="OVU53" s="173"/>
      <c r="OVV53" s="173"/>
      <c r="OVW53" s="173"/>
      <c r="OVX53" s="173"/>
      <c r="OVY53" s="173"/>
      <c r="OVZ53" s="173"/>
      <c r="OWA53" s="173"/>
      <c r="OWB53" s="173"/>
      <c r="OWC53" s="173"/>
      <c r="OWD53" s="173"/>
      <c r="OWE53" s="173"/>
      <c r="OWF53" s="173"/>
      <c r="OWG53" s="173"/>
      <c r="OWH53" s="173"/>
      <c r="OWI53" s="173"/>
      <c r="OWJ53" s="173"/>
      <c r="OWK53" s="173"/>
      <c r="OWL53" s="173"/>
      <c r="OWM53" s="173"/>
      <c r="OWN53" s="173"/>
      <c r="OWO53" s="173"/>
      <c r="OWP53" s="173"/>
      <c r="OWQ53" s="173"/>
      <c r="OWR53" s="173"/>
      <c r="OWS53" s="173"/>
      <c r="OWT53" s="173"/>
      <c r="OWU53" s="173"/>
      <c r="OWV53" s="173"/>
      <c r="OWW53" s="173"/>
      <c r="OWX53" s="173"/>
      <c r="OWY53" s="173"/>
      <c r="OWZ53" s="173"/>
      <c r="OXA53" s="173"/>
      <c r="OXB53" s="173"/>
      <c r="OXC53" s="173"/>
      <c r="OXD53" s="173"/>
      <c r="OXE53" s="173"/>
      <c r="OXF53" s="173"/>
      <c r="OXG53" s="173"/>
      <c r="OXH53" s="173"/>
      <c r="OXI53" s="173"/>
      <c r="OXJ53" s="173"/>
      <c r="OXK53" s="173"/>
      <c r="OXL53" s="173"/>
      <c r="OXM53" s="173"/>
      <c r="OXN53" s="173"/>
      <c r="OXO53" s="173"/>
      <c r="OXP53" s="173"/>
      <c r="OXQ53" s="173"/>
      <c r="OXR53" s="173"/>
      <c r="OXS53" s="173"/>
      <c r="OXT53" s="173"/>
      <c r="OXU53" s="173"/>
      <c r="OXV53" s="173"/>
      <c r="OXW53" s="173"/>
      <c r="OXX53" s="173"/>
      <c r="OXY53" s="173"/>
      <c r="OXZ53" s="173"/>
      <c r="OYA53" s="173"/>
      <c r="OYB53" s="173"/>
      <c r="OYC53" s="173"/>
      <c r="OYD53" s="173"/>
      <c r="OYE53" s="173"/>
      <c r="OYF53" s="173"/>
      <c r="OYG53" s="173"/>
      <c r="OYH53" s="173"/>
      <c r="OYI53" s="173"/>
      <c r="OYJ53" s="173"/>
      <c r="OYK53" s="173"/>
      <c r="OYL53" s="173"/>
      <c r="OYM53" s="173"/>
      <c r="OYN53" s="173"/>
      <c r="OYO53" s="173"/>
      <c r="OYP53" s="173"/>
      <c r="OYQ53" s="173"/>
      <c r="OYR53" s="173"/>
      <c r="OYS53" s="173"/>
      <c r="OYT53" s="173"/>
      <c r="OYU53" s="173"/>
      <c r="OYV53" s="173"/>
      <c r="OYW53" s="173"/>
      <c r="OYX53" s="173"/>
      <c r="OYY53" s="173"/>
      <c r="OYZ53" s="173"/>
      <c r="OZA53" s="173"/>
      <c r="OZB53" s="173"/>
      <c r="OZC53" s="173"/>
      <c r="OZD53" s="173"/>
      <c r="OZE53" s="173"/>
      <c r="OZF53" s="173"/>
      <c r="OZG53" s="173"/>
      <c r="OZH53" s="173"/>
      <c r="OZI53" s="173"/>
      <c r="OZJ53" s="173"/>
      <c r="OZK53" s="173"/>
      <c r="OZL53" s="173"/>
      <c r="OZM53" s="173"/>
      <c r="OZN53" s="173"/>
      <c r="OZO53" s="173"/>
      <c r="OZP53" s="173"/>
      <c r="OZQ53" s="173"/>
      <c r="OZR53" s="173"/>
      <c r="OZS53" s="173"/>
      <c r="OZT53" s="173"/>
      <c r="OZU53" s="173"/>
      <c r="OZV53" s="173"/>
      <c r="OZW53" s="173"/>
      <c r="OZX53" s="173"/>
      <c r="OZY53" s="173"/>
      <c r="OZZ53" s="173"/>
      <c r="PAA53" s="173"/>
      <c r="PAB53" s="173"/>
      <c r="PAC53" s="173"/>
      <c r="PAD53" s="173"/>
      <c r="PAE53" s="173"/>
      <c r="PAF53" s="173"/>
      <c r="PAG53" s="173"/>
      <c r="PAH53" s="173"/>
      <c r="PAI53" s="173"/>
      <c r="PAJ53" s="173"/>
      <c r="PAK53" s="173"/>
      <c r="PAL53" s="173"/>
      <c r="PAM53" s="173"/>
      <c r="PAN53" s="173"/>
      <c r="PAO53" s="173"/>
      <c r="PAP53" s="173"/>
      <c r="PAQ53" s="173"/>
      <c r="PAR53" s="173"/>
      <c r="PAS53" s="173"/>
      <c r="PAT53" s="173"/>
      <c r="PAU53" s="173"/>
      <c r="PAV53" s="173"/>
      <c r="PAW53" s="173"/>
      <c r="PAX53" s="173"/>
      <c r="PAY53" s="173"/>
      <c r="PAZ53" s="173"/>
      <c r="PBA53" s="173"/>
      <c r="PBB53" s="173"/>
      <c r="PBC53" s="173"/>
      <c r="PBD53" s="173"/>
      <c r="PBE53" s="173"/>
      <c r="PBF53" s="173"/>
      <c r="PBG53" s="173"/>
      <c r="PBH53" s="173"/>
      <c r="PBI53" s="173"/>
      <c r="PBJ53" s="173"/>
      <c r="PBK53" s="173"/>
      <c r="PBL53" s="173"/>
      <c r="PBM53" s="173"/>
      <c r="PBN53" s="173"/>
      <c r="PBO53" s="173"/>
      <c r="PBP53" s="173"/>
      <c r="PBQ53" s="173"/>
      <c r="PBR53" s="173"/>
      <c r="PBS53" s="173"/>
      <c r="PBT53" s="173"/>
      <c r="PBU53" s="173"/>
      <c r="PBV53" s="173"/>
      <c r="PBW53" s="173"/>
      <c r="PBX53" s="173"/>
      <c r="PBY53" s="173"/>
      <c r="PBZ53" s="173"/>
      <c r="PCA53" s="173"/>
      <c r="PCB53" s="173"/>
      <c r="PCC53" s="173"/>
      <c r="PCD53" s="173"/>
      <c r="PCE53" s="173"/>
      <c r="PCF53" s="173"/>
      <c r="PCG53" s="173"/>
      <c r="PCH53" s="173"/>
      <c r="PCI53" s="173"/>
      <c r="PCJ53" s="173"/>
      <c r="PCK53" s="173"/>
      <c r="PCL53" s="173"/>
      <c r="PCM53" s="173"/>
      <c r="PCN53" s="173"/>
      <c r="PCO53" s="173"/>
      <c r="PCP53" s="173"/>
      <c r="PCQ53" s="173"/>
      <c r="PCR53" s="173"/>
      <c r="PCS53" s="173"/>
      <c r="PCT53" s="173"/>
      <c r="PCU53" s="173"/>
      <c r="PCV53" s="173"/>
      <c r="PCW53" s="173"/>
      <c r="PCX53" s="173"/>
      <c r="PCY53" s="173"/>
      <c r="PCZ53" s="173"/>
      <c r="PDA53" s="173"/>
      <c r="PDB53" s="173"/>
      <c r="PDC53" s="173"/>
      <c r="PDD53" s="173"/>
      <c r="PDE53" s="173"/>
      <c r="PDF53" s="173"/>
      <c r="PDG53" s="173"/>
      <c r="PDH53" s="173"/>
      <c r="PDI53" s="173"/>
      <c r="PDJ53" s="173"/>
      <c r="PDK53" s="173"/>
      <c r="PDL53" s="173"/>
      <c r="PDM53" s="173"/>
      <c r="PDN53" s="173"/>
      <c r="PDO53" s="173"/>
      <c r="PDP53" s="173"/>
      <c r="PDQ53" s="173"/>
      <c r="PDR53" s="173"/>
      <c r="PDS53" s="173"/>
      <c r="PDT53" s="173"/>
      <c r="PDU53" s="173"/>
      <c r="PDV53" s="173"/>
      <c r="PDW53" s="173"/>
      <c r="PDX53" s="173"/>
      <c r="PDY53" s="173"/>
      <c r="PDZ53" s="173"/>
      <c r="PEA53" s="173"/>
      <c r="PEB53" s="173"/>
      <c r="PEC53" s="173"/>
      <c r="PED53" s="173"/>
      <c r="PEE53" s="173"/>
      <c r="PEF53" s="173"/>
      <c r="PEG53" s="173"/>
      <c r="PEH53" s="173"/>
      <c r="PEI53" s="173"/>
      <c r="PEJ53" s="173"/>
      <c r="PEK53" s="173"/>
      <c r="PEL53" s="173"/>
      <c r="PEM53" s="173"/>
      <c r="PEN53" s="173"/>
      <c r="PEO53" s="173"/>
      <c r="PEP53" s="173"/>
      <c r="PEQ53" s="173"/>
      <c r="PER53" s="173"/>
      <c r="PES53" s="173"/>
      <c r="PET53" s="173"/>
      <c r="PEU53" s="173"/>
      <c r="PEV53" s="173"/>
      <c r="PEW53" s="173"/>
      <c r="PEX53" s="173"/>
      <c r="PEY53" s="173"/>
      <c r="PEZ53" s="173"/>
      <c r="PFA53" s="173"/>
      <c r="PFB53" s="173"/>
      <c r="PFC53" s="173"/>
      <c r="PFD53" s="173"/>
      <c r="PFE53" s="173"/>
      <c r="PFF53" s="173"/>
      <c r="PFG53" s="173"/>
      <c r="PFH53" s="173"/>
      <c r="PFI53" s="173"/>
      <c r="PFJ53" s="173"/>
      <c r="PFK53" s="173"/>
      <c r="PFL53" s="173"/>
      <c r="PFM53" s="173"/>
      <c r="PFN53" s="173"/>
      <c r="PFO53" s="173"/>
      <c r="PFP53" s="173"/>
      <c r="PFQ53" s="173"/>
      <c r="PFR53" s="173"/>
      <c r="PFS53" s="173"/>
      <c r="PFT53" s="173"/>
      <c r="PFU53" s="173"/>
      <c r="PFV53" s="173"/>
      <c r="PFW53" s="173"/>
      <c r="PFX53" s="173"/>
      <c r="PFY53" s="173"/>
      <c r="PFZ53" s="173"/>
      <c r="PGA53" s="173"/>
      <c r="PGB53" s="173"/>
      <c r="PGC53" s="173"/>
      <c r="PGD53" s="173"/>
      <c r="PGE53" s="173"/>
      <c r="PGF53" s="173"/>
      <c r="PGG53" s="173"/>
      <c r="PGH53" s="173"/>
      <c r="PGI53" s="173"/>
      <c r="PGJ53" s="173"/>
      <c r="PGK53" s="173"/>
      <c r="PGL53" s="173"/>
      <c r="PGM53" s="173"/>
      <c r="PGN53" s="173"/>
      <c r="PGO53" s="173"/>
      <c r="PGP53" s="173"/>
      <c r="PGQ53" s="173"/>
      <c r="PGR53" s="173"/>
      <c r="PGS53" s="173"/>
      <c r="PGT53" s="173"/>
      <c r="PGU53" s="173"/>
      <c r="PGV53" s="173"/>
      <c r="PGW53" s="173"/>
      <c r="PGX53" s="173"/>
      <c r="PGY53" s="173"/>
      <c r="PGZ53" s="173"/>
      <c r="PHA53" s="173"/>
      <c r="PHB53" s="173"/>
      <c r="PHC53" s="173"/>
      <c r="PHD53" s="173"/>
      <c r="PHE53" s="173"/>
      <c r="PHF53" s="173"/>
      <c r="PHG53" s="173"/>
      <c r="PHH53" s="173"/>
      <c r="PHI53" s="173"/>
      <c r="PHJ53" s="173"/>
      <c r="PHK53" s="173"/>
      <c r="PHL53" s="173"/>
      <c r="PHM53" s="173"/>
      <c r="PHN53" s="173"/>
      <c r="PHO53" s="173"/>
      <c r="PHP53" s="173"/>
      <c r="PHQ53" s="173"/>
      <c r="PHR53" s="173"/>
      <c r="PHS53" s="173"/>
      <c r="PHT53" s="173"/>
      <c r="PHU53" s="173"/>
      <c r="PHV53" s="173"/>
      <c r="PHW53" s="173"/>
      <c r="PHX53" s="173"/>
      <c r="PHY53" s="173"/>
      <c r="PHZ53" s="173"/>
      <c r="PIA53" s="173"/>
      <c r="PIB53" s="173"/>
      <c r="PIC53" s="173"/>
      <c r="PID53" s="173"/>
      <c r="PIE53" s="173"/>
      <c r="PIF53" s="173"/>
      <c r="PIG53" s="173"/>
      <c r="PIH53" s="173"/>
      <c r="PII53" s="173"/>
      <c r="PIJ53" s="173"/>
      <c r="PIK53" s="173"/>
      <c r="PIL53" s="173"/>
      <c r="PIM53" s="173"/>
      <c r="PIN53" s="173"/>
      <c r="PIO53" s="173"/>
      <c r="PIP53" s="173"/>
      <c r="PIQ53" s="173"/>
      <c r="PIR53" s="173"/>
      <c r="PIS53" s="173"/>
      <c r="PIT53" s="173"/>
      <c r="PIU53" s="173"/>
      <c r="PIV53" s="173"/>
      <c r="PIW53" s="173"/>
      <c r="PIX53" s="173"/>
      <c r="PIY53" s="173"/>
      <c r="PIZ53" s="173"/>
      <c r="PJA53" s="173"/>
      <c r="PJB53" s="173"/>
      <c r="PJC53" s="173"/>
      <c r="PJD53" s="173"/>
      <c r="PJE53" s="173"/>
      <c r="PJF53" s="173"/>
      <c r="PJG53" s="173"/>
      <c r="PJH53" s="173"/>
      <c r="PJI53" s="173"/>
      <c r="PJJ53" s="173"/>
      <c r="PJK53" s="173"/>
      <c r="PJL53" s="173"/>
      <c r="PJM53" s="173"/>
      <c r="PJN53" s="173"/>
      <c r="PJO53" s="173"/>
      <c r="PJP53" s="173"/>
      <c r="PJQ53" s="173"/>
      <c r="PJR53" s="173"/>
      <c r="PJS53" s="173"/>
      <c r="PJT53" s="173"/>
      <c r="PJU53" s="173"/>
      <c r="PJV53" s="173"/>
      <c r="PJW53" s="173"/>
      <c r="PJX53" s="173"/>
      <c r="PJY53" s="173"/>
      <c r="PJZ53" s="173"/>
      <c r="PKA53" s="173"/>
      <c r="PKB53" s="173"/>
      <c r="PKC53" s="173"/>
      <c r="PKD53" s="173"/>
      <c r="PKE53" s="173"/>
      <c r="PKF53" s="173"/>
      <c r="PKG53" s="173"/>
      <c r="PKH53" s="173"/>
      <c r="PKI53" s="173"/>
      <c r="PKJ53" s="173"/>
      <c r="PKK53" s="173"/>
      <c r="PKL53" s="173"/>
      <c r="PKM53" s="173"/>
      <c r="PKN53" s="173"/>
      <c r="PKO53" s="173"/>
      <c r="PKP53" s="173"/>
      <c r="PKQ53" s="173"/>
      <c r="PKR53" s="173"/>
      <c r="PKS53" s="173"/>
      <c r="PKT53" s="173"/>
      <c r="PKU53" s="173"/>
      <c r="PKV53" s="173"/>
      <c r="PKW53" s="173"/>
      <c r="PKX53" s="173"/>
      <c r="PKY53" s="173"/>
      <c r="PKZ53" s="173"/>
      <c r="PLA53" s="173"/>
      <c r="PLB53" s="173"/>
      <c r="PLC53" s="173"/>
      <c r="PLD53" s="173"/>
      <c r="PLE53" s="173"/>
      <c r="PLF53" s="173"/>
      <c r="PLG53" s="173"/>
      <c r="PLH53" s="173"/>
      <c r="PLI53" s="173"/>
      <c r="PLJ53" s="173"/>
      <c r="PLK53" s="173"/>
      <c r="PLL53" s="173"/>
      <c r="PLM53" s="173"/>
      <c r="PLN53" s="173"/>
      <c r="PLO53" s="173"/>
      <c r="PLP53" s="173"/>
      <c r="PLQ53" s="173"/>
      <c r="PLR53" s="173"/>
      <c r="PLS53" s="173"/>
      <c r="PLT53" s="173"/>
      <c r="PLU53" s="173"/>
      <c r="PLV53" s="173"/>
      <c r="PLW53" s="173"/>
      <c r="PLX53" s="173"/>
      <c r="PLY53" s="173"/>
      <c r="PLZ53" s="173"/>
      <c r="PMA53" s="173"/>
      <c r="PMB53" s="173"/>
      <c r="PMC53" s="173"/>
      <c r="PMD53" s="173"/>
      <c r="PME53" s="173"/>
      <c r="PMF53" s="173"/>
      <c r="PMG53" s="173"/>
      <c r="PMH53" s="173"/>
      <c r="PMI53" s="173"/>
      <c r="PMJ53" s="173"/>
      <c r="PMK53" s="173"/>
      <c r="PML53" s="173"/>
      <c r="PMM53" s="173"/>
      <c r="PMN53" s="173"/>
      <c r="PMO53" s="173"/>
      <c r="PMP53" s="173"/>
      <c r="PMQ53" s="173"/>
      <c r="PMR53" s="173"/>
      <c r="PMS53" s="173"/>
      <c r="PMT53" s="173"/>
      <c r="PMU53" s="173"/>
      <c r="PMV53" s="173"/>
      <c r="PMW53" s="173"/>
      <c r="PMX53" s="173"/>
      <c r="PMY53" s="173"/>
      <c r="PMZ53" s="173"/>
      <c r="PNA53" s="173"/>
      <c r="PNB53" s="173"/>
      <c r="PNC53" s="173"/>
      <c r="PND53" s="173"/>
      <c r="PNE53" s="173"/>
      <c r="PNF53" s="173"/>
      <c r="PNG53" s="173"/>
      <c r="PNH53" s="173"/>
      <c r="PNI53" s="173"/>
      <c r="PNJ53" s="173"/>
      <c r="PNK53" s="173"/>
      <c r="PNL53" s="173"/>
      <c r="PNM53" s="173"/>
      <c r="PNN53" s="173"/>
      <c r="PNO53" s="173"/>
      <c r="PNP53" s="173"/>
      <c r="PNQ53" s="173"/>
      <c r="PNR53" s="173"/>
      <c r="PNS53" s="173"/>
      <c r="PNT53" s="173"/>
      <c r="PNU53" s="173"/>
      <c r="PNV53" s="173"/>
      <c r="PNW53" s="173"/>
      <c r="PNX53" s="173"/>
      <c r="PNY53" s="173"/>
      <c r="PNZ53" s="173"/>
      <c r="POA53" s="173"/>
      <c r="POB53" s="173"/>
      <c r="POC53" s="173"/>
      <c r="POD53" s="173"/>
      <c r="POE53" s="173"/>
      <c r="POF53" s="173"/>
      <c r="POG53" s="173"/>
      <c r="POH53" s="173"/>
      <c r="POI53" s="173"/>
      <c r="POJ53" s="173"/>
      <c r="POK53" s="173"/>
      <c r="POL53" s="173"/>
      <c r="POM53" s="173"/>
      <c r="PON53" s="173"/>
      <c r="POO53" s="173"/>
      <c r="POP53" s="173"/>
      <c r="POQ53" s="173"/>
      <c r="POR53" s="173"/>
      <c r="POS53" s="173"/>
      <c r="POT53" s="173"/>
      <c r="POU53" s="173"/>
      <c r="POV53" s="173"/>
      <c r="POW53" s="173"/>
      <c r="POX53" s="173"/>
      <c r="POY53" s="173"/>
      <c r="POZ53" s="173"/>
      <c r="PPA53" s="173"/>
      <c r="PPB53" s="173"/>
      <c r="PPC53" s="173"/>
      <c r="PPD53" s="173"/>
      <c r="PPE53" s="173"/>
      <c r="PPF53" s="173"/>
      <c r="PPG53" s="173"/>
      <c r="PPH53" s="173"/>
      <c r="PPI53" s="173"/>
      <c r="PPJ53" s="173"/>
      <c r="PPK53" s="173"/>
      <c r="PPL53" s="173"/>
      <c r="PPM53" s="173"/>
      <c r="PPN53" s="173"/>
      <c r="PPO53" s="173"/>
      <c r="PPP53" s="173"/>
      <c r="PPQ53" s="173"/>
      <c r="PPR53" s="173"/>
      <c r="PPS53" s="173"/>
      <c r="PPT53" s="173"/>
      <c r="PPU53" s="173"/>
      <c r="PPV53" s="173"/>
      <c r="PPW53" s="173"/>
      <c r="PPX53" s="173"/>
      <c r="PPY53" s="173"/>
      <c r="PPZ53" s="173"/>
      <c r="PQA53" s="173"/>
      <c r="PQB53" s="173"/>
      <c r="PQC53" s="173"/>
      <c r="PQD53" s="173"/>
      <c r="PQE53" s="173"/>
      <c r="PQF53" s="173"/>
      <c r="PQG53" s="173"/>
      <c r="PQH53" s="173"/>
      <c r="PQI53" s="173"/>
      <c r="PQJ53" s="173"/>
      <c r="PQK53" s="173"/>
      <c r="PQL53" s="173"/>
      <c r="PQM53" s="173"/>
      <c r="PQN53" s="173"/>
      <c r="PQO53" s="173"/>
      <c r="PQP53" s="173"/>
      <c r="PQQ53" s="173"/>
      <c r="PQR53" s="173"/>
      <c r="PQS53" s="173"/>
      <c r="PQT53" s="173"/>
      <c r="PQU53" s="173"/>
      <c r="PQV53" s="173"/>
      <c r="PQW53" s="173"/>
      <c r="PQX53" s="173"/>
      <c r="PQY53" s="173"/>
      <c r="PQZ53" s="173"/>
      <c r="PRA53" s="173"/>
      <c r="PRB53" s="173"/>
      <c r="PRC53" s="173"/>
      <c r="PRD53" s="173"/>
      <c r="PRE53" s="173"/>
      <c r="PRF53" s="173"/>
      <c r="PRG53" s="173"/>
      <c r="PRH53" s="173"/>
      <c r="PRI53" s="173"/>
      <c r="PRJ53" s="173"/>
      <c r="PRK53" s="173"/>
      <c r="PRL53" s="173"/>
      <c r="PRM53" s="173"/>
      <c r="PRN53" s="173"/>
      <c r="PRO53" s="173"/>
      <c r="PRP53" s="173"/>
      <c r="PRQ53" s="173"/>
      <c r="PRR53" s="173"/>
      <c r="PRS53" s="173"/>
      <c r="PRT53" s="173"/>
      <c r="PRU53" s="173"/>
      <c r="PRV53" s="173"/>
      <c r="PRW53" s="173"/>
      <c r="PRX53" s="173"/>
      <c r="PRY53" s="173"/>
      <c r="PRZ53" s="173"/>
      <c r="PSA53" s="173"/>
      <c r="PSB53" s="173"/>
      <c r="PSC53" s="173"/>
      <c r="PSD53" s="173"/>
      <c r="PSE53" s="173"/>
      <c r="PSF53" s="173"/>
      <c r="PSG53" s="173"/>
      <c r="PSH53" s="173"/>
      <c r="PSI53" s="173"/>
      <c r="PSJ53" s="173"/>
      <c r="PSK53" s="173"/>
      <c r="PSL53" s="173"/>
      <c r="PSM53" s="173"/>
      <c r="PSN53" s="173"/>
      <c r="PSO53" s="173"/>
      <c r="PSP53" s="173"/>
      <c r="PSQ53" s="173"/>
      <c r="PSR53" s="173"/>
      <c r="PSS53" s="173"/>
      <c r="PST53" s="173"/>
      <c r="PSU53" s="173"/>
      <c r="PSV53" s="173"/>
      <c r="PSW53" s="173"/>
      <c r="PSX53" s="173"/>
      <c r="PSY53" s="173"/>
      <c r="PSZ53" s="173"/>
      <c r="PTA53" s="173"/>
      <c r="PTB53" s="173"/>
      <c r="PTC53" s="173"/>
      <c r="PTD53" s="173"/>
      <c r="PTE53" s="173"/>
      <c r="PTF53" s="173"/>
      <c r="PTG53" s="173"/>
      <c r="PTH53" s="173"/>
      <c r="PTI53" s="173"/>
      <c r="PTJ53" s="173"/>
      <c r="PTK53" s="173"/>
      <c r="PTL53" s="173"/>
      <c r="PTM53" s="173"/>
      <c r="PTN53" s="173"/>
      <c r="PTO53" s="173"/>
      <c r="PTP53" s="173"/>
      <c r="PTQ53" s="173"/>
      <c r="PTR53" s="173"/>
      <c r="PTS53" s="173"/>
      <c r="PTT53" s="173"/>
      <c r="PTU53" s="173"/>
      <c r="PTV53" s="173"/>
      <c r="PTW53" s="173"/>
      <c r="PTX53" s="173"/>
      <c r="PTY53" s="173"/>
      <c r="PTZ53" s="173"/>
      <c r="PUA53" s="173"/>
      <c r="PUB53" s="173"/>
      <c r="PUC53" s="173"/>
      <c r="PUD53" s="173"/>
      <c r="PUE53" s="173"/>
      <c r="PUF53" s="173"/>
      <c r="PUG53" s="173"/>
      <c r="PUH53" s="173"/>
      <c r="PUI53" s="173"/>
      <c r="PUJ53" s="173"/>
      <c r="PUK53" s="173"/>
      <c r="PUL53" s="173"/>
      <c r="PUM53" s="173"/>
      <c r="PUN53" s="173"/>
      <c r="PUO53" s="173"/>
      <c r="PUP53" s="173"/>
      <c r="PUQ53" s="173"/>
      <c r="PUR53" s="173"/>
      <c r="PUS53" s="173"/>
      <c r="PUT53" s="173"/>
      <c r="PUU53" s="173"/>
      <c r="PUV53" s="173"/>
      <c r="PUW53" s="173"/>
      <c r="PUX53" s="173"/>
      <c r="PUY53" s="173"/>
      <c r="PUZ53" s="173"/>
      <c r="PVA53" s="173"/>
      <c r="PVB53" s="173"/>
      <c r="PVC53" s="173"/>
      <c r="PVD53" s="173"/>
      <c r="PVE53" s="173"/>
      <c r="PVF53" s="173"/>
      <c r="PVG53" s="173"/>
      <c r="PVH53" s="173"/>
      <c r="PVI53" s="173"/>
      <c r="PVJ53" s="173"/>
      <c r="PVK53" s="173"/>
      <c r="PVL53" s="173"/>
      <c r="PVM53" s="173"/>
      <c r="PVN53" s="173"/>
      <c r="PVO53" s="173"/>
      <c r="PVP53" s="173"/>
      <c r="PVQ53" s="173"/>
      <c r="PVR53" s="173"/>
      <c r="PVS53" s="173"/>
      <c r="PVT53" s="173"/>
      <c r="PVU53" s="173"/>
      <c r="PVV53" s="173"/>
      <c r="PVW53" s="173"/>
      <c r="PVX53" s="173"/>
      <c r="PVY53" s="173"/>
      <c r="PVZ53" s="173"/>
      <c r="PWA53" s="173"/>
      <c r="PWB53" s="173"/>
      <c r="PWC53" s="173"/>
      <c r="PWD53" s="173"/>
      <c r="PWE53" s="173"/>
      <c r="PWF53" s="173"/>
      <c r="PWG53" s="173"/>
      <c r="PWH53" s="173"/>
      <c r="PWI53" s="173"/>
      <c r="PWJ53" s="173"/>
      <c r="PWK53" s="173"/>
      <c r="PWL53" s="173"/>
      <c r="PWM53" s="173"/>
      <c r="PWN53" s="173"/>
      <c r="PWO53" s="173"/>
      <c r="PWP53" s="173"/>
      <c r="PWQ53" s="173"/>
      <c r="PWR53" s="173"/>
      <c r="PWS53" s="173"/>
      <c r="PWT53" s="173"/>
      <c r="PWU53" s="173"/>
      <c r="PWV53" s="173"/>
      <c r="PWW53" s="173"/>
      <c r="PWX53" s="173"/>
      <c r="PWY53" s="173"/>
      <c r="PWZ53" s="173"/>
      <c r="PXA53" s="173"/>
      <c r="PXB53" s="173"/>
      <c r="PXC53" s="173"/>
      <c r="PXD53" s="173"/>
      <c r="PXE53" s="173"/>
      <c r="PXF53" s="173"/>
      <c r="PXG53" s="173"/>
      <c r="PXH53" s="173"/>
      <c r="PXI53" s="173"/>
      <c r="PXJ53" s="173"/>
      <c r="PXK53" s="173"/>
      <c r="PXL53" s="173"/>
      <c r="PXM53" s="173"/>
      <c r="PXN53" s="173"/>
      <c r="PXO53" s="173"/>
      <c r="PXP53" s="173"/>
      <c r="PXQ53" s="173"/>
      <c r="PXR53" s="173"/>
      <c r="PXS53" s="173"/>
      <c r="PXT53" s="173"/>
      <c r="PXU53" s="173"/>
      <c r="PXV53" s="173"/>
      <c r="PXW53" s="173"/>
      <c r="PXX53" s="173"/>
      <c r="PXY53" s="173"/>
      <c r="PXZ53" s="173"/>
      <c r="PYA53" s="173"/>
      <c r="PYB53" s="173"/>
      <c r="PYC53" s="173"/>
      <c r="PYD53" s="173"/>
      <c r="PYE53" s="173"/>
      <c r="PYF53" s="173"/>
      <c r="PYG53" s="173"/>
      <c r="PYH53" s="173"/>
      <c r="PYI53" s="173"/>
      <c r="PYJ53" s="173"/>
      <c r="PYK53" s="173"/>
      <c r="PYL53" s="173"/>
      <c r="PYM53" s="173"/>
      <c r="PYN53" s="173"/>
      <c r="PYO53" s="173"/>
      <c r="PYP53" s="173"/>
      <c r="PYQ53" s="173"/>
      <c r="PYR53" s="173"/>
      <c r="PYS53" s="173"/>
      <c r="PYT53" s="173"/>
      <c r="PYU53" s="173"/>
      <c r="PYV53" s="173"/>
      <c r="PYW53" s="173"/>
      <c r="PYX53" s="173"/>
      <c r="PYY53" s="173"/>
      <c r="PYZ53" s="173"/>
      <c r="PZA53" s="173"/>
      <c r="PZB53" s="173"/>
      <c r="PZC53" s="173"/>
      <c r="PZD53" s="173"/>
      <c r="PZE53" s="173"/>
      <c r="PZF53" s="173"/>
      <c r="PZG53" s="173"/>
      <c r="PZH53" s="173"/>
      <c r="PZI53" s="173"/>
      <c r="PZJ53" s="173"/>
      <c r="PZK53" s="173"/>
      <c r="PZL53" s="173"/>
      <c r="PZM53" s="173"/>
      <c r="PZN53" s="173"/>
      <c r="PZO53" s="173"/>
      <c r="PZP53" s="173"/>
      <c r="PZQ53" s="173"/>
      <c r="PZR53" s="173"/>
      <c r="PZS53" s="173"/>
      <c r="PZT53" s="173"/>
      <c r="PZU53" s="173"/>
      <c r="PZV53" s="173"/>
      <c r="PZW53" s="173"/>
      <c r="PZX53" s="173"/>
      <c r="PZY53" s="173"/>
      <c r="PZZ53" s="173"/>
      <c r="QAA53" s="173"/>
      <c r="QAB53" s="173"/>
      <c r="QAC53" s="173"/>
      <c r="QAD53" s="173"/>
      <c r="QAE53" s="173"/>
      <c r="QAF53" s="173"/>
      <c r="QAG53" s="173"/>
      <c r="QAH53" s="173"/>
      <c r="QAI53" s="173"/>
      <c r="QAJ53" s="173"/>
      <c r="QAK53" s="173"/>
      <c r="QAL53" s="173"/>
      <c r="QAM53" s="173"/>
      <c r="QAN53" s="173"/>
      <c r="QAO53" s="173"/>
      <c r="QAP53" s="173"/>
      <c r="QAQ53" s="173"/>
      <c r="QAR53" s="173"/>
      <c r="QAS53" s="173"/>
      <c r="QAT53" s="173"/>
      <c r="QAU53" s="173"/>
      <c r="QAV53" s="173"/>
      <c r="QAW53" s="173"/>
      <c r="QAX53" s="173"/>
      <c r="QAY53" s="173"/>
      <c r="QAZ53" s="173"/>
      <c r="QBA53" s="173"/>
      <c r="QBB53" s="173"/>
      <c r="QBC53" s="173"/>
      <c r="QBD53" s="173"/>
      <c r="QBE53" s="173"/>
      <c r="QBF53" s="173"/>
      <c r="QBG53" s="173"/>
      <c r="QBH53" s="173"/>
      <c r="QBI53" s="173"/>
      <c r="QBJ53" s="173"/>
      <c r="QBK53" s="173"/>
      <c r="QBL53" s="173"/>
      <c r="QBM53" s="173"/>
      <c r="QBN53" s="173"/>
      <c r="QBO53" s="173"/>
      <c r="QBP53" s="173"/>
      <c r="QBQ53" s="173"/>
      <c r="QBR53" s="173"/>
      <c r="QBS53" s="173"/>
      <c r="QBT53" s="173"/>
      <c r="QBU53" s="173"/>
      <c r="QBV53" s="173"/>
      <c r="QBW53" s="173"/>
      <c r="QBX53" s="173"/>
      <c r="QBY53" s="173"/>
      <c r="QBZ53" s="173"/>
      <c r="QCA53" s="173"/>
      <c r="QCB53" s="173"/>
      <c r="QCC53" s="173"/>
      <c r="QCD53" s="173"/>
      <c r="QCE53" s="173"/>
      <c r="QCF53" s="173"/>
      <c r="QCG53" s="173"/>
      <c r="QCH53" s="173"/>
      <c r="QCI53" s="173"/>
      <c r="QCJ53" s="173"/>
      <c r="QCK53" s="173"/>
      <c r="QCL53" s="173"/>
      <c r="QCM53" s="173"/>
      <c r="QCN53" s="173"/>
      <c r="QCO53" s="173"/>
      <c r="QCP53" s="173"/>
      <c r="QCQ53" s="173"/>
      <c r="QCR53" s="173"/>
      <c r="QCS53" s="173"/>
      <c r="QCT53" s="173"/>
      <c r="QCU53" s="173"/>
      <c r="QCV53" s="173"/>
      <c r="QCW53" s="173"/>
      <c r="QCX53" s="173"/>
      <c r="QCY53" s="173"/>
      <c r="QCZ53" s="173"/>
      <c r="QDA53" s="173"/>
      <c r="QDB53" s="173"/>
      <c r="QDC53" s="173"/>
      <c r="QDD53" s="173"/>
      <c r="QDE53" s="173"/>
      <c r="QDF53" s="173"/>
      <c r="QDG53" s="173"/>
      <c r="QDH53" s="173"/>
      <c r="QDI53" s="173"/>
      <c r="QDJ53" s="173"/>
      <c r="QDK53" s="173"/>
      <c r="QDL53" s="173"/>
      <c r="QDM53" s="173"/>
      <c r="QDN53" s="173"/>
      <c r="QDO53" s="173"/>
      <c r="QDP53" s="173"/>
      <c r="QDQ53" s="173"/>
      <c r="QDR53" s="173"/>
      <c r="QDS53" s="173"/>
      <c r="QDT53" s="173"/>
      <c r="QDU53" s="173"/>
      <c r="QDV53" s="173"/>
      <c r="QDW53" s="173"/>
      <c r="QDX53" s="173"/>
      <c r="QDY53" s="173"/>
      <c r="QDZ53" s="173"/>
      <c r="QEA53" s="173"/>
      <c r="QEB53" s="173"/>
      <c r="QEC53" s="173"/>
      <c r="QED53" s="173"/>
      <c r="QEE53" s="173"/>
      <c r="QEF53" s="173"/>
      <c r="QEG53" s="173"/>
      <c r="QEH53" s="173"/>
      <c r="QEI53" s="173"/>
      <c r="QEJ53" s="173"/>
      <c r="QEK53" s="173"/>
      <c r="QEL53" s="173"/>
      <c r="QEM53" s="173"/>
      <c r="QEN53" s="173"/>
      <c r="QEO53" s="173"/>
      <c r="QEP53" s="173"/>
      <c r="QEQ53" s="173"/>
      <c r="QER53" s="173"/>
      <c r="QES53" s="173"/>
      <c r="QET53" s="173"/>
      <c r="QEU53" s="173"/>
      <c r="QEV53" s="173"/>
      <c r="QEW53" s="173"/>
      <c r="QEX53" s="173"/>
      <c r="QEY53" s="173"/>
      <c r="QEZ53" s="173"/>
      <c r="QFA53" s="173"/>
      <c r="QFB53" s="173"/>
      <c r="QFC53" s="173"/>
      <c r="QFD53" s="173"/>
      <c r="QFE53" s="173"/>
      <c r="QFF53" s="173"/>
      <c r="QFG53" s="173"/>
      <c r="QFH53" s="173"/>
      <c r="QFI53" s="173"/>
      <c r="QFJ53" s="173"/>
      <c r="QFK53" s="173"/>
      <c r="QFL53" s="173"/>
      <c r="QFM53" s="173"/>
      <c r="QFN53" s="173"/>
      <c r="QFO53" s="173"/>
      <c r="QFP53" s="173"/>
      <c r="QFQ53" s="173"/>
      <c r="QFR53" s="173"/>
      <c r="QFS53" s="173"/>
      <c r="QFT53" s="173"/>
      <c r="QFU53" s="173"/>
      <c r="QFV53" s="173"/>
      <c r="QFW53" s="173"/>
      <c r="QFX53" s="173"/>
      <c r="QFY53" s="173"/>
      <c r="QFZ53" s="173"/>
      <c r="QGA53" s="173"/>
      <c r="QGB53" s="173"/>
      <c r="QGC53" s="173"/>
      <c r="QGD53" s="173"/>
      <c r="QGE53" s="173"/>
      <c r="QGF53" s="173"/>
      <c r="QGG53" s="173"/>
      <c r="QGH53" s="173"/>
      <c r="QGI53" s="173"/>
      <c r="QGJ53" s="173"/>
      <c r="QGK53" s="173"/>
      <c r="QGL53" s="173"/>
      <c r="QGM53" s="173"/>
      <c r="QGN53" s="173"/>
      <c r="QGO53" s="173"/>
      <c r="QGP53" s="173"/>
      <c r="QGQ53" s="173"/>
      <c r="QGR53" s="173"/>
      <c r="QGS53" s="173"/>
      <c r="QGT53" s="173"/>
      <c r="QGU53" s="173"/>
      <c r="QGV53" s="173"/>
      <c r="QGW53" s="173"/>
      <c r="QGX53" s="173"/>
      <c r="QGY53" s="173"/>
      <c r="QGZ53" s="173"/>
      <c r="QHA53" s="173"/>
      <c r="QHB53" s="173"/>
      <c r="QHC53" s="173"/>
      <c r="QHD53" s="173"/>
      <c r="QHE53" s="173"/>
      <c r="QHF53" s="173"/>
      <c r="QHG53" s="173"/>
      <c r="QHH53" s="173"/>
      <c r="QHI53" s="173"/>
      <c r="QHJ53" s="173"/>
      <c r="QHK53" s="173"/>
      <c r="QHL53" s="173"/>
      <c r="QHM53" s="173"/>
      <c r="QHN53" s="173"/>
      <c r="QHO53" s="173"/>
      <c r="QHP53" s="173"/>
      <c r="QHQ53" s="173"/>
      <c r="QHR53" s="173"/>
      <c r="QHS53" s="173"/>
      <c r="QHT53" s="173"/>
      <c r="QHU53" s="173"/>
      <c r="QHV53" s="173"/>
      <c r="QHW53" s="173"/>
      <c r="QHX53" s="173"/>
      <c r="QHY53" s="173"/>
      <c r="QHZ53" s="173"/>
      <c r="QIA53" s="173"/>
      <c r="QIB53" s="173"/>
      <c r="QIC53" s="173"/>
      <c r="QID53" s="173"/>
      <c r="QIE53" s="173"/>
      <c r="QIF53" s="173"/>
      <c r="QIG53" s="173"/>
      <c r="QIH53" s="173"/>
      <c r="QII53" s="173"/>
      <c r="QIJ53" s="173"/>
      <c r="QIK53" s="173"/>
      <c r="QIL53" s="173"/>
      <c r="QIM53" s="173"/>
      <c r="QIN53" s="173"/>
      <c r="QIO53" s="173"/>
      <c r="QIP53" s="173"/>
      <c r="QIQ53" s="173"/>
      <c r="QIR53" s="173"/>
      <c r="QIS53" s="173"/>
      <c r="QIT53" s="173"/>
      <c r="QIU53" s="173"/>
      <c r="QIV53" s="173"/>
      <c r="QIW53" s="173"/>
      <c r="QIX53" s="173"/>
      <c r="QIY53" s="173"/>
      <c r="QIZ53" s="173"/>
      <c r="QJA53" s="173"/>
      <c r="QJB53" s="173"/>
      <c r="QJC53" s="173"/>
      <c r="QJD53" s="173"/>
      <c r="QJE53" s="173"/>
      <c r="QJF53" s="173"/>
      <c r="QJG53" s="173"/>
      <c r="QJH53" s="173"/>
      <c r="QJI53" s="173"/>
      <c r="QJJ53" s="173"/>
      <c r="QJK53" s="173"/>
      <c r="QJL53" s="173"/>
      <c r="QJM53" s="173"/>
      <c r="QJN53" s="173"/>
      <c r="QJO53" s="173"/>
      <c r="QJP53" s="173"/>
      <c r="QJQ53" s="173"/>
      <c r="QJR53" s="173"/>
      <c r="QJS53" s="173"/>
      <c r="QJT53" s="173"/>
      <c r="QJU53" s="173"/>
      <c r="QJV53" s="173"/>
      <c r="QJW53" s="173"/>
      <c r="QJX53" s="173"/>
      <c r="QJY53" s="173"/>
      <c r="QJZ53" s="173"/>
      <c r="QKA53" s="173"/>
      <c r="QKB53" s="173"/>
      <c r="QKC53" s="173"/>
      <c r="QKD53" s="173"/>
      <c r="QKE53" s="173"/>
      <c r="QKF53" s="173"/>
      <c r="QKG53" s="173"/>
      <c r="QKH53" s="173"/>
      <c r="QKI53" s="173"/>
      <c r="QKJ53" s="173"/>
      <c r="QKK53" s="173"/>
      <c r="QKL53" s="173"/>
      <c r="QKM53" s="173"/>
      <c r="QKN53" s="173"/>
      <c r="QKO53" s="173"/>
      <c r="QKP53" s="173"/>
      <c r="QKQ53" s="173"/>
      <c r="QKR53" s="173"/>
      <c r="QKS53" s="173"/>
      <c r="QKT53" s="173"/>
      <c r="QKU53" s="173"/>
      <c r="QKV53" s="173"/>
      <c r="QKW53" s="173"/>
      <c r="QKX53" s="173"/>
      <c r="QKY53" s="173"/>
      <c r="QKZ53" s="173"/>
      <c r="QLA53" s="173"/>
      <c r="QLB53" s="173"/>
      <c r="QLC53" s="173"/>
      <c r="QLD53" s="173"/>
      <c r="QLE53" s="173"/>
      <c r="QLF53" s="173"/>
      <c r="QLG53" s="173"/>
      <c r="QLH53" s="173"/>
      <c r="QLI53" s="173"/>
      <c r="QLJ53" s="173"/>
      <c r="QLK53" s="173"/>
      <c r="QLL53" s="173"/>
      <c r="QLM53" s="173"/>
      <c r="QLN53" s="173"/>
      <c r="QLO53" s="173"/>
      <c r="QLP53" s="173"/>
      <c r="QLQ53" s="173"/>
      <c r="QLR53" s="173"/>
      <c r="QLS53" s="173"/>
      <c r="QLT53" s="173"/>
      <c r="QLU53" s="173"/>
      <c r="QLV53" s="173"/>
      <c r="QLW53" s="173"/>
      <c r="QLX53" s="173"/>
      <c r="QLY53" s="173"/>
      <c r="QLZ53" s="173"/>
      <c r="QMA53" s="173"/>
      <c r="QMB53" s="173"/>
      <c r="QMC53" s="173"/>
      <c r="QMD53" s="173"/>
      <c r="QME53" s="173"/>
      <c r="QMF53" s="173"/>
      <c r="QMG53" s="173"/>
      <c r="QMH53" s="173"/>
      <c r="QMI53" s="173"/>
      <c r="QMJ53" s="173"/>
      <c r="QMK53" s="173"/>
      <c r="QML53" s="173"/>
      <c r="QMM53" s="173"/>
      <c r="QMN53" s="173"/>
      <c r="QMO53" s="173"/>
      <c r="QMP53" s="173"/>
      <c r="QMQ53" s="173"/>
      <c r="QMR53" s="173"/>
      <c r="QMS53" s="173"/>
      <c r="QMT53" s="173"/>
      <c r="QMU53" s="173"/>
      <c r="QMV53" s="173"/>
      <c r="QMW53" s="173"/>
      <c r="QMX53" s="173"/>
      <c r="QMY53" s="173"/>
      <c r="QMZ53" s="173"/>
      <c r="QNA53" s="173"/>
      <c r="QNB53" s="173"/>
      <c r="QNC53" s="173"/>
      <c r="QND53" s="173"/>
      <c r="QNE53" s="173"/>
      <c r="QNF53" s="173"/>
      <c r="QNG53" s="173"/>
      <c r="QNH53" s="173"/>
      <c r="QNI53" s="173"/>
      <c r="QNJ53" s="173"/>
      <c r="QNK53" s="173"/>
      <c r="QNL53" s="173"/>
      <c r="QNM53" s="173"/>
      <c r="QNN53" s="173"/>
      <c r="QNO53" s="173"/>
      <c r="QNP53" s="173"/>
      <c r="QNQ53" s="173"/>
      <c r="QNR53" s="173"/>
      <c r="QNS53" s="173"/>
      <c r="QNT53" s="173"/>
      <c r="QNU53" s="173"/>
      <c r="QNV53" s="173"/>
      <c r="QNW53" s="173"/>
      <c r="QNX53" s="173"/>
      <c r="QNY53" s="173"/>
      <c r="QNZ53" s="173"/>
      <c r="QOA53" s="173"/>
      <c r="QOB53" s="173"/>
      <c r="QOC53" s="173"/>
      <c r="QOD53" s="173"/>
      <c r="QOE53" s="173"/>
      <c r="QOF53" s="173"/>
      <c r="QOG53" s="173"/>
      <c r="QOH53" s="173"/>
      <c r="QOI53" s="173"/>
      <c r="QOJ53" s="173"/>
      <c r="QOK53" s="173"/>
      <c r="QOL53" s="173"/>
      <c r="QOM53" s="173"/>
      <c r="QON53" s="173"/>
      <c r="QOO53" s="173"/>
      <c r="QOP53" s="173"/>
      <c r="QOQ53" s="173"/>
      <c r="QOR53" s="173"/>
      <c r="QOS53" s="173"/>
      <c r="QOT53" s="173"/>
      <c r="QOU53" s="173"/>
      <c r="QOV53" s="173"/>
      <c r="QOW53" s="173"/>
      <c r="QOX53" s="173"/>
      <c r="QOY53" s="173"/>
      <c r="QOZ53" s="173"/>
      <c r="QPA53" s="173"/>
      <c r="QPB53" s="173"/>
      <c r="QPC53" s="173"/>
      <c r="QPD53" s="173"/>
      <c r="QPE53" s="173"/>
      <c r="QPF53" s="173"/>
      <c r="QPG53" s="173"/>
      <c r="QPH53" s="173"/>
      <c r="QPI53" s="173"/>
      <c r="QPJ53" s="173"/>
      <c r="QPK53" s="173"/>
      <c r="QPL53" s="173"/>
      <c r="QPM53" s="173"/>
      <c r="QPN53" s="173"/>
      <c r="QPO53" s="173"/>
      <c r="QPP53" s="173"/>
      <c r="QPQ53" s="173"/>
      <c r="QPR53" s="173"/>
      <c r="QPS53" s="173"/>
      <c r="QPT53" s="173"/>
      <c r="QPU53" s="173"/>
      <c r="QPV53" s="173"/>
      <c r="QPW53" s="173"/>
      <c r="QPX53" s="173"/>
      <c r="QPY53" s="173"/>
      <c r="QPZ53" s="173"/>
      <c r="QQA53" s="173"/>
      <c r="QQB53" s="173"/>
      <c r="QQC53" s="173"/>
      <c r="QQD53" s="173"/>
      <c r="QQE53" s="173"/>
      <c r="QQF53" s="173"/>
      <c r="QQG53" s="173"/>
      <c r="QQH53" s="173"/>
      <c r="QQI53" s="173"/>
      <c r="QQJ53" s="173"/>
      <c r="QQK53" s="173"/>
      <c r="QQL53" s="173"/>
      <c r="QQM53" s="173"/>
      <c r="QQN53" s="173"/>
      <c r="QQO53" s="173"/>
      <c r="QQP53" s="173"/>
      <c r="QQQ53" s="173"/>
      <c r="QQR53" s="173"/>
      <c r="QQS53" s="173"/>
      <c r="QQT53" s="173"/>
      <c r="QQU53" s="173"/>
      <c r="QQV53" s="173"/>
      <c r="QQW53" s="173"/>
      <c r="QQX53" s="173"/>
      <c r="QQY53" s="173"/>
      <c r="QQZ53" s="173"/>
      <c r="QRA53" s="173"/>
      <c r="QRB53" s="173"/>
      <c r="QRC53" s="173"/>
      <c r="QRD53" s="173"/>
      <c r="QRE53" s="173"/>
      <c r="QRF53" s="173"/>
      <c r="QRG53" s="173"/>
      <c r="QRH53" s="173"/>
      <c r="QRI53" s="173"/>
      <c r="QRJ53" s="173"/>
      <c r="QRK53" s="173"/>
      <c r="QRL53" s="173"/>
      <c r="QRM53" s="173"/>
      <c r="QRN53" s="173"/>
      <c r="QRO53" s="173"/>
      <c r="QRP53" s="173"/>
      <c r="QRQ53" s="173"/>
      <c r="QRR53" s="173"/>
      <c r="QRS53" s="173"/>
      <c r="QRT53" s="173"/>
      <c r="QRU53" s="173"/>
      <c r="QRV53" s="173"/>
      <c r="QRW53" s="173"/>
      <c r="QRX53" s="173"/>
      <c r="QRY53" s="173"/>
      <c r="QRZ53" s="173"/>
      <c r="QSA53" s="173"/>
      <c r="QSB53" s="173"/>
      <c r="QSC53" s="173"/>
      <c r="QSD53" s="173"/>
      <c r="QSE53" s="173"/>
      <c r="QSF53" s="173"/>
      <c r="QSG53" s="173"/>
      <c r="QSH53" s="173"/>
      <c r="QSI53" s="173"/>
      <c r="QSJ53" s="173"/>
      <c r="QSK53" s="173"/>
      <c r="QSL53" s="173"/>
      <c r="QSM53" s="173"/>
      <c r="QSN53" s="173"/>
      <c r="QSO53" s="173"/>
      <c r="QSP53" s="173"/>
      <c r="QSQ53" s="173"/>
      <c r="QSR53" s="173"/>
      <c r="QSS53" s="173"/>
      <c r="QST53" s="173"/>
      <c r="QSU53" s="173"/>
      <c r="QSV53" s="173"/>
      <c r="QSW53" s="173"/>
      <c r="QSX53" s="173"/>
      <c r="QSY53" s="173"/>
      <c r="QSZ53" s="173"/>
      <c r="QTA53" s="173"/>
      <c r="QTB53" s="173"/>
      <c r="QTC53" s="173"/>
      <c r="QTD53" s="173"/>
      <c r="QTE53" s="173"/>
      <c r="QTF53" s="173"/>
      <c r="QTG53" s="173"/>
      <c r="QTH53" s="173"/>
      <c r="QTI53" s="173"/>
      <c r="QTJ53" s="173"/>
      <c r="QTK53" s="173"/>
      <c r="QTL53" s="173"/>
      <c r="QTM53" s="173"/>
      <c r="QTN53" s="173"/>
      <c r="QTO53" s="173"/>
      <c r="QTP53" s="173"/>
      <c r="QTQ53" s="173"/>
      <c r="QTR53" s="173"/>
      <c r="QTS53" s="173"/>
      <c r="QTT53" s="173"/>
      <c r="QTU53" s="173"/>
      <c r="QTV53" s="173"/>
      <c r="QTW53" s="173"/>
      <c r="QTX53" s="173"/>
      <c r="QTY53" s="173"/>
      <c r="QTZ53" s="173"/>
      <c r="QUA53" s="173"/>
      <c r="QUB53" s="173"/>
      <c r="QUC53" s="173"/>
      <c r="QUD53" s="173"/>
      <c r="QUE53" s="173"/>
      <c r="QUF53" s="173"/>
      <c r="QUG53" s="173"/>
      <c r="QUH53" s="173"/>
      <c r="QUI53" s="173"/>
      <c r="QUJ53" s="173"/>
      <c r="QUK53" s="173"/>
      <c r="QUL53" s="173"/>
      <c r="QUM53" s="173"/>
      <c r="QUN53" s="173"/>
      <c r="QUO53" s="173"/>
      <c r="QUP53" s="173"/>
      <c r="QUQ53" s="173"/>
      <c r="QUR53" s="173"/>
      <c r="QUS53" s="173"/>
      <c r="QUT53" s="173"/>
      <c r="QUU53" s="173"/>
      <c r="QUV53" s="173"/>
      <c r="QUW53" s="173"/>
      <c r="QUX53" s="173"/>
      <c r="QUY53" s="173"/>
      <c r="QUZ53" s="173"/>
      <c r="QVA53" s="173"/>
      <c r="QVB53" s="173"/>
      <c r="QVC53" s="173"/>
      <c r="QVD53" s="173"/>
      <c r="QVE53" s="173"/>
      <c r="QVF53" s="173"/>
      <c r="QVG53" s="173"/>
      <c r="QVH53" s="173"/>
      <c r="QVI53" s="173"/>
      <c r="QVJ53" s="173"/>
      <c r="QVK53" s="173"/>
      <c r="QVL53" s="173"/>
      <c r="QVM53" s="173"/>
      <c r="QVN53" s="173"/>
      <c r="QVO53" s="173"/>
      <c r="QVP53" s="173"/>
      <c r="QVQ53" s="173"/>
      <c r="QVR53" s="173"/>
      <c r="QVS53" s="173"/>
      <c r="QVT53" s="173"/>
      <c r="QVU53" s="173"/>
      <c r="QVV53" s="173"/>
      <c r="QVW53" s="173"/>
      <c r="QVX53" s="173"/>
      <c r="QVY53" s="173"/>
      <c r="QVZ53" s="173"/>
      <c r="QWA53" s="173"/>
      <c r="QWB53" s="173"/>
      <c r="QWC53" s="173"/>
      <c r="QWD53" s="173"/>
      <c r="QWE53" s="173"/>
      <c r="QWF53" s="173"/>
      <c r="QWG53" s="173"/>
      <c r="QWH53" s="173"/>
      <c r="QWI53" s="173"/>
      <c r="QWJ53" s="173"/>
      <c r="QWK53" s="173"/>
      <c r="QWL53" s="173"/>
      <c r="QWM53" s="173"/>
      <c r="QWN53" s="173"/>
      <c r="QWO53" s="173"/>
      <c r="QWP53" s="173"/>
      <c r="QWQ53" s="173"/>
      <c r="QWR53" s="173"/>
      <c r="QWS53" s="173"/>
      <c r="QWT53" s="173"/>
      <c r="QWU53" s="173"/>
      <c r="QWV53" s="173"/>
      <c r="QWW53" s="173"/>
      <c r="QWX53" s="173"/>
      <c r="QWY53" s="173"/>
      <c r="QWZ53" s="173"/>
      <c r="QXA53" s="173"/>
      <c r="QXB53" s="173"/>
      <c r="QXC53" s="173"/>
      <c r="QXD53" s="173"/>
      <c r="QXE53" s="173"/>
      <c r="QXF53" s="173"/>
      <c r="QXG53" s="173"/>
      <c r="QXH53" s="173"/>
      <c r="QXI53" s="173"/>
      <c r="QXJ53" s="173"/>
      <c r="QXK53" s="173"/>
      <c r="QXL53" s="173"/>
      <c r="QXM53" s="173"/>
      <c r="QXN53" s="173"/>
      <c r="QXO53" s="173"/>
      <c r="QXP53" s="173"/>
      <c r="QXQ53" s="173"/>
      <c r="QXR53" s="173"/>
      <c r="QXS53" s="173"/>
      <c r="QXT53" s="173"/>
      <c r="QXU53" s="173"/>
      <c r="QXV53" s="173"/>
      <c r="QXW53" s="173"/>
      <c r="QXX53" s="173"/>
      <c r="QXY53" s="173"/>
      <c r="QXZ53" s="173"/>
      <c r="QYA53" s="173"/>
      <c r="QYB53" s="173"/>
      <c r="QYC53" s="173"/>
      <c r="QYD53" s="173"/>
      <c r="QYE53" s="173"/>
      <c r="QYF53" s="173"/>
      <c r="QYG53" s="173"/>
      <c r="QYH53" s="173"/>
      <c r="QYI53" s="173"/>
      <c r="QYJ53" s="173"/>
      <c r="QYK53" s="173"/>
      <c r="QYL53" s="173"/>
      <c r="QYM53" s="173"/>
      <c r="QYN53" s="173"/>
      <c r="QYO53" s="173"/>
      <c r="QYP53" s="173"/>
      <c r="QYQ53" s="173"/>
      <c r="QYR53" s="173"/>
      <c r="QYS53" s="173"/>
      <c r="QYT53" s="173"/>
      <c r="QYU53" s="173"/>
      <c r="QYV53" s="173"/>
      <c r="QYW53" s="173"/>
      <c r="QYX53" s="173"/>
      <c r="QYY53" s="173"/>
      <c r="QYZ53" s="173"/>
      <c r="QZA53" s="173"/>
      <c r="QZB53" s="173"/>
      <c r="QZC53" s="173"/>
      <c r="QZD53" s="173"/>
      <c r="QZE53" s="173"/>
      <c r="QZF53" s="173"/>
      <c r="QZG53" s="173"/>
      <c r="QZH53" s="173"/>
      <c r="QZI53" s="173"/>
      <c r="QZJ53" s="173"/>
      <c r="QZK53" s="173"/>
      <c r="QZL53" s="173"/>
      <c r="QZM53" s="173"/>
      <c r="QZN53" s="173"/>
      <c r="QZO53" s="173"/>
      <c r="QZP53" s="173"/>
      <c r="QZQ53" s="173"/>
      <c r="QZR53" s="173"/>
      <c r="QZS53" s="173"/>
      <c r="QZT53" s="173"/>
      <c r="QZU53" s="173"/>
      <c r="QZV53" s="173"/>
      <c r="QZW53" s="173"/>
      <c r="QZX53" s="173"/>
      <c r="QZY53" s="173"/>
      <c r="QZZ53" s="173"/>
      <c r="RAA53" s="173"/>
      <c r="RAB53" s="173"/>
      <c r="RAC53" s="173"/>
      <c r="RAD53" s="173"/>
      <c r="RAE53" s="173"/>
      <c r="RAF53" s="173"/>
      <c r="RAG53" s="173"/>
      <c r="RAH53" s="173"/>
      <c r="RAI53" s="173"/>
      <c r="RAJ53" s="173"/>
      <c r="RAK53" s="173"/>
      <c r="RAL53" s="173"/>
      <c r="RAM53" s="173"/>
      <c r="RAN53" s="173"/>
      <c r="RAO53" s="173"/>
      <c r="RAP53" s="173"/>
      <c r="RAQ53" s="173"/>
      <c r="RAR53" s="173"/>
      <c r="RAS53" s="173"/>
      <c r="RAT53" s="173"/>
      <c r="RAU53" s="173"/>
      <c r="RAV53" s="173"/>
      <c r="RAW53" s="173"/>
      <c r="RAX53" s="173"/>
      <c r="RAY53" s="173"/>
      <c r="RAZ53" s="173"/>
      <c r="RBA53" s="173"/>
      <c r="RBB53" s="173"/>
      <c r="RBC53" s="173"/>
      <c r="RBD53" s="173"/>
      <c r="RBE53" s="173"/>
      <c r="RBF53" s="173"/>
      <c r="RBG53" s="173"/>
      <c r="RBH53" s="173"/>
      <c r="RBI53" s="173"/>
      <c r="RBJ53" s="173"/>
      <c r="RBK53" s="173"/>
      <c r="RBL53" s="173"/>
      <c r="RBM53" s="173"/>
      <c r="RBN53" s="173"/>
      <c r="RBO53" s="173"/>
      <c r="RBP53" s="173"/>
      <c r="RBQ53" s="173"/>
      <c r="RBR53" s="173"/>
      <c r="RBS53" s="173"/>
      <c r="RBT53" s="173"/>
      <c r="RBU53" s="173"/>
      <c r="RBV53" s="173"/>
      <c r="RBW53" s="173"/>
      <c r="RBX53" s="173"/>
      <c r="RBY53" s="173"/>
      <c r="RBZ53" s="173"/>
      <c r="RCA53" s="173"/>
      <c r="RCB53" s="173"/>
      <c r="RCC53" s="173"/>
      <c r="RCD53" s="173"/>
      <c r="RCE53" s="173"/>
      <c r="RCF53" s="173"/>
      <c r="RCG53" s="173"/>
      <c r="RCH53" s="173"/>
      <c r="RCI53" s="173"/>
      <c r="RCJ53" s="173"/>
      <c r="RCK53" s="173"/>
      <c r="RCL53" s="173"/>
      <c r="RCM53" s="173"/>
      <c r="RCN53" s="173"/>
      <c r="RCO53" s="173"/>
      <c r="RCP53" s="173"/>
      <c r="RCQ53" s="173"/>
      <c r="RCR53" s="173"/>
      <c r="RCS53" s="173"/>
      <c r="RCT53" s="173"/>
      <c r="RCU53" s="173"/>
      <c r="RCV53" s="173"/>
      <c r="RCW53" s="173"/>
      <c r="RCX53" s="173"/>
      <c r="RCY53" s="173"/>
      <c r="RCZ53" s="173"/>
      <c r="RDA53" s="173"/>
      <c r="RDB53" s="173"/>
      <c r="RDC53" s="173"/>
      <c r="RDD53" s="173"/>
      <c r="RDE53" s="173"/>
      <c r="RDF53" s="173"/>
      <c r="RDG53" s="173"/>
      <c r="RDH53" s="173"/>
      <c r="RDI53" s="173"/>
      <c r="RDJ53" s="173"/>
      <c r="RDK53" s="173"/>
      <c r="RDL53" s="173"/>
      <c r="RDM53" s="173"/>
      <c r="RDN53" s="173"/>
      <c r="RDO53" s="173"/>
      <c r="RDP53" s="173"/>
      <c r="RDQ53" s="173"/>
      <c r="RDR53" s="173"/>
      <c r="RDS53" s="173"/>
      <c r="RDT53" s="173"/>
      <c r="RDU53" s="173"/>
      <c r="RDV53" s="173"/>
      <c r="RDW53" s="173"/>
      <c r="RDX53" s="173"/>
      <c r="RDY53" s="173"/>
      <c r="RDZ53" s="173"/>
      <c r="REA53" s="173"/>
      <c r="REB53" s="173"/>
      <c r="REC53" s="173"/>
      <c r="RED53" s="173"/>
      <c r="REE53" s="173"/>
      <c r="REF53" s="173"/>
      <c r="REG53" s="173"/>
      <c r="REH53" s="173"/>
      <c r="REI53" s="173"/>
      <c r="REJ53" s="173"/>
      <c r="REK53" s="173"/>
      <c r="REL53" s="173"/>
      <c r="REM53" s="173"/>
      <c r="REN53" s="173"/>
      <c r="REO53" s="173"/>
      <c r="REP53" s="173"/>
      <c r="REQ53" s="173"/>
      <c r="RER53" s="173"/>
      <c r="RES53" s="173"/>
      <c r="RET53" s="173"/>
      <c r="REU53" s="173"/>
      <c r="REV53" s="173"/>
      <c r="REW53" s="173"/>
      <c r="REX53" s="173"/>
      <c r="REY53" s="173"/>
      <c r="REZ53" s="173"/>
      <c r="RFA53" s="173"/>
      <c r="RFB53" s="173"/>
      <c r="RFC53" s="173"/>
      <c r="RFD53" s="173"/>
      <c r="RFE53" s="173"/>
      <c r="RFF53" s="173"/>
      <c r="RFG53" s="173"/>
      <c r="RFH53" s="173"/>
      <c r="RFI53" s="173"/>
      <c r="RFJ53" s="173"/>
      <c r="RFK53" s="173"/>
      <c r="RFL53" s="173"/>
      <c r="RFM53" s="173"/>
      <c r="RFN53" s="173"/>
      <c r="RFO53" s="173"/>
      <c r="RFP53" s="173"/>
      <c r="RFQ53" s="173"/>
      <c r="RFR53" s="173"/>
      <c r="RFS53" s="173"/>
      <c r="RFT53" s="173"/>
      <c r="RFU53" s="173"/>
      <c r="RFV53" s="173"/>
      <c r="RFW53" s="173"/>
      <c r="RFX53" s="173"/>
      <c r="RFY53" s="173"/>
      <c r="RFZ53" s="173"/>
      <c r="RGA53" s="173"/>
      <c r="RGB53" s="173"/>
      <c r="RGC53" s="173"/>
      <c r="RGD53" s="173"/>
      <c r="RGE53" s="173"/>
      <c r="RGF53" s="173"/>
      <c r="RGG53" s="173"/>
      <c r="RGH53" s="173"/>
      <c r="RGI53" s="173"/>
      <c r="RGJ53" s="173"/>
      <c r="RGK53" s="173"/>
      <c r="RGL53" s="173"/>
      <c r="RGM53" s="173"/>
      <c r="RGN53" s="173"/>
      <c r="RGO53" s="173"/>
      <c r="RGP53" s="173"/>
      <c r="RGQ53" s="173"/>
      <c r="RGR53" s="173"/>
      <c r="RGS53" s="173"/>
      <c r="RGT53" s="173"/>
      <c r="RGU53" s="173"/>
      <c r="RGV53" s="173"/>
      <c r="RGW53" s="173"/>
      <c r="RGX53" s="173"/>
      <c r="RGY53" s="173"/>
      <c r="RGZ53" s="173"/>
      <c r="RHA53" s="173"/>
      <c r="RHB53" s="173"/>
      <c r="RHC53" s="173"/>
      <c r="RHD53" s="173"/>
      <c r="RHE53" s="173"/>
      <c r="RHF53" s="173"/>
      <c r="RHG53" s="173"/>
      <c r="RHH53" s="173"/>
      <c r="RHI53" s="173"/>
      <c r="RHJ53" s="173"/>
      <c r="RHK53" s="173"/>
      <c r="RHL53" s="173"/>
      <c r="RHM53" s="173"/>
      <c r="RHN53" s="173"/>
      <c r="RHO53" s="173"/>
      <c r="RHP53" s="173"/>
      <c r="RHQ53" s="173"/>
      <c r="RHR53" s="173"/>
      <c r="RHS53" s="173"/>
      <c r="RHT53" s="173"/>
      <c r="RHU53" s="173"/>
      <c r="RHV53" s="173"/>
      <c r="RHW53" s="173"/>
      <c r="RHX53" s="173"/>
      <c r="RHY53" s="173"/>
      <c r="RHZ53" s="173"/>
      <c r="RIA53" s="173"/>
      <c r="RIB53" s="173"/>
      <c r="RIC53" s="173"/>
      <c r="RID53" s="173"/>
      <c r="RIE53" s="173"/>
      <c r="RIF53" s="173"/>
      <c r="RIG53" s="173"/>
      <c r="RIH53" s="173"/>
      <c r="RII53" s="173"/>
      <c r="RIJ53" s="173"/>
      <c r="RIK53" s="173"/>
      <c r="RIL53" s="173"/>
      <c r="RIM53" s="173"/>
      <c r="RIN53" s="173"/>
      <c r="RIO53" s="173"/>
      <c r="RIP53" s="173"/>
      <c r="RIQ53" s="173"/>
      <c r="RIR53" s="173"/>
      <c r="RIS53" s="173"/>
      <c r="RIT53" s="173"/>
      <c r="RIU53" s="173"/>
      <c r="RIV53" s="173"/>
      <c r="RIW53" s="173"/>
      <c r="RIX53" s="173"/>
      <c r="RIY53" s="173"/>
      <c r="RIZ53" s="173"/>
      <c r="RJA53" s="173"/>
      <c r="RJB53" s="173"/>
      <c r="RJC53" s="173"/>
      <c r="RJD53" s="173"/>
      <c r="RJE53" s="173"/>
      <c r="RJF53" s="173"/>
      <c r="RJG53" s="173"/>
      <c r="RJH53" s="173"/>
      <c r="RJI53" s="173"/>
      <c r="RJJ53" s="173"/>
      <c r="RJK53" s="173"/>
      <c r="RJL53" s="173"/>
      <c r="RJM53" s="173"/>
      <c r="RJN53" s="173"/>
      <c r="RJO53" s="173"/>
      <c r="RJP53" s="173"/>
      <c r="RJQ53" s="173"/>
      <c r="RJR53" s="173"/>
      <c r="RJS53" s="173"/>
      <c r="RJT53" s="173"/>
      <c r="RJU53" s="173"/>
      <c r="RJV53" s="173"/>
      <c r="RJW53" s="173"/>
      <c r="RJX53" s="173"/>
      <c r="RJY53" s="173"/>
      <c r="RJZ53" s="173"/>
      <c r="RKA53" s="173"/>
      <c r="RKB53" s="173"/>
      <c r="RKC53" s="173"/>
      <c r="RKD53" s="173"/>
      <c r="RKE53" s="173"/>
      <c r="RKF53" s="173"/>
      <c r="RKG53" s="173"/>
      <c r="RKH53" s="173"/>
      <c r="RKI53" s="173"/>
      <c r="RKJ53" s="173"/>
      <c r="RKK53" s="173"/>
      <c r="RKL53" s="173"/>
      <c r="RKM53" s="173"/>
      <c r="RKN53" s="173"/>
      <c r="RKO53" s="173"/>
      <c r="RKP53" s="173"/>
      <c r="RKQ53" s="173"/>
      <c r="RKR53" s="173"/>
      <c r="RKS53" s="173"/>
      <c r="RKT53" s="173"/>
      <c r="RKU53" s="173"/>
      <c r="RKV53" s="173"/>
      <c r="RKW53" s="173"/>
      <c r="RKX53" s="173"/>
      <c r="RKY53" s="173"/>
      <c r="RKZ53" s="173"/>
      <c r="RLA53" s="173"/>
      <c r="RLB53" s="173"/>
      <c r="RLC53" s="173"/>
      <c r="RLD53" s="173"/>
      <c r="RLE53" s="173"/>
      <c r="RLF53" s="173"/>
      <c r="RLG53" s="173"/>
      <c r="RLH53" s="173"/>
      <c r="RLI53" s="173"/>
      <c r="RLJ53" s="173"/>
      <c r="RLK53" s="173"/>
      <c r="RLL53" s="173"/>
      <c r="RLM53" s="173"/>
      <c r="RLN53" s="173"/>
      <c r="RLO53" s="173"/>
      <c r="RLP53" s="173"/>
      <c r="RLQ53" s="173"/>
      <c r="RLR53" s="173"/>
      <c r="RLS53" s="173"/>
      <c r="RLT53" s="173"/>
      <c r="RLU53" s="173"/>
      <c r="RLV53" s="173"/>
      <c r="RLW53" s="173"/>
      <c r="RLX53" s="173"/>
      <c r="RLY53" s="173"/>
      <c r="RLZ53" s="173"/>
      <c r="RMA53" s="173"/>
      <c r="RMB53" s="173"/>
      <c r="RMC53" s="173"/>
      <c r="RMD53" s="173"/>
      <c r="RME53" s="173"/>
      <c r="RMF53" s="173"/>
      <c r="RMG53" s="173"/>
      <c r="RMH53" s="173"/>
      <c r="RMI53" s="173"/>
      <c r="RMJ53" s="173"/>
      <c r="RMK53" s="173"/>
      <c r="RML53" s="173"/>
      <c r="RMM53" s="173"/>
      <c r="RMN53" s="173"/>
      <c r="RMO53" s="173"/>
      <c r="RMP53" s="173"/>
      <c r="RMQ53" s="173"/>
      <c r="RMR53" s="173"/>
      <c r="RMS53" s="173"/>
      <c r="RMT53" s="173"/>
      <c r="RMU53" s="173"/>
      <c r="RMV53" s="173"/>
      <c r="RMW53" s="173"/>
      <c r="RMX53" s="173"/>
      <c r="RMY53" s="173"/>
      <c r="RMZ53" s="173"/>
      <c r="RNA53" s="173"/>
      <c r="RNB53" s="173"/>
      <c r="RNC53" s="173"/>
      <c r="RND53" s="173"/>
      <c r="RNE53" s="173"/>
      <c r="RNF53" s="173"/>
      <c r="RNG53" s="173"/>
      <c r="RNH53" s="173"/>
      <c r="RNI53" s="173"/>
      <c r="RNJ53" s="173"/>
      <c r="RNK53" s="173"/>
      <c r="RNL53" s="173"/>
      <c r="RNM53" s="173"/>
      <c r="RNN53" s="173"/>
      <c r="RNO53" s="173"/>
      <c r="RNP53" s="173"/>
      <c r="RNQ53" s="173"/>
      <c r="RNR53" s="173"/>
      <c r="RNS53" s="173"/>
      <c r="RNT53" s="173"/>
      <c r="RNU53" s="173"/>
      <c r="RNV53" s="173"/>
      <c r="RNW53" s="173"/>
      <c r="RNX53" s="173"/>
      <c r="RNY53" s="173"/>
      <c r="RNZ53" s="173"/>
      <c r="ROA53" s="173"/>
      <c r="ROB53" s="173"/>
      <c r="ROC53" s="173"/>
      <c r="ROD53" s="173"/>
      <c r="ROE53" s="173"/>
      <c r="ROF53" s="173"/>
      <c r="ROG53" s="173"/>
      <c r="ROH53" s="173"/>
      <c r="ROI53" s="173"/>
      <c r="ROJ53" s="173"/>
      <c r="ROK53" s="173"/>
      <c r="ROL53" s="173"/>
      <c r="ROM53" s="173"/>
      <c r="RON53" s="173"/>
      <c r="ROO53" s="173"/>
      <c r="ROP53" s="173"/>
      <c r="ROQ53" s="173"/>
      <c r="ROR53" s="173"/>
      <c r="ROS53" s="173"/>
      <c r="ROT53" s="173"/>
      <c r="ROU53" s="173"/>
      <c r="ROV53" s="173"/>
      <c r="ROW53" s="173"/>
      <c r="ROX53" s="173"/>
      <c r="ROY53" s="173"/>
      <c r="ROZ53" s="173"/>
      <c r="RPA53" s="173"/>
      <c r="RPB53" s="173"/>
      <c r="RPC53" s="173"/>
      <c r="RPD53" s="173"/>
      <c r="RPE53" s="173"/>
      <c r="RPF53" s="173"/>
      <c r="RPG53" s="173"/>
      <c r="RPH53" s="173"/>
      <c r="RPI53" s="173"/>
      <c r="RPJ53" s="173"/>
      <c r="RPK53" s="173"/>
      <c r="RPL53" s="173"/>
      <c r="RPM53" s="173"/>
      <c r="RPN53" s="173"/>
      <c r="RPO53" s="173"/>
      <c r="RPP53" s="173"/>
      <c r="RPQ53" s="173"/>
      <c r="RPR53" s="173"/>
      <c r="RPS53" s="173"/>
      <c r="RPT53" s="173"/>
      <c r="RPU53" s="173"/>
      <c r="RPV53" s="173"/>
      <c r="RPW53" s="173"/>
      <c r="RPX53" s="173"/>
      <c r="RPY53" s="173"/>
      <c r="RPZ53" s="173"/>
      <c r="RQA53" s="173"/>
      <c r="RQB53" s="173"/>
      <c r="RQC53" s="173"/>
      <c r="RQD53" s="173"/>
      <c r="RQE53" s="173"/>
      <c r="RQF53" s="173"/>
      <c r="RQG53" s="173"/>
      <c r="RQH53" s="173"/>
      <c r="RQI53" s="173"/>
      <c r="RQJ53" s="173"/>
      <c r="RQK53" s="173"/>
      <c r="RQL53" s="173"/>
      <c r="RQM53" s="173"/>
      <c r="RQN53" s="173"/>
      <c r="RQO53" s="173"/>
      <c r="RQP53" s="173"/>
      <c r="RQQ53" s="173"/>
      <c r="RQR53" s="173"/>
      <c r="RQS53" s="173"/>
      <c r="RQT53" s="173"/>
      <c r="RQU53" s="173"/>
      <c r="RQV53" s="173"/>
      <c r="RQW53" s="173"/>
      <c r="RQX53" s="173"/>
      <c r="RQY53" s="173"/>
      <c r="RQZ53" s="173"/>
      <c r="RRA53" s="173"/>
      <c r="RRB53" s="173"/>
      <c r="RRC53" s="173"/>
      <c r="RRD53" s="173"/>
      <c r="RRE53" s="173"/>
      <c r="RRF53" s="173"/>
      <c r="RRG53" s="173"/>
      <c r="RRH53" s="173"/>
      <c r="RRI53" s="173"/>
      <c r="RRJ53" s="173"/>
      <c r="RRK53" s="173"/>
      <c r="RRL53" s="173"/>
      <c r="RRM53" s="173"/>
      <c r="RRN53" s="173"/>
      <c r="RRO53" s="173"/>
      <c r="RRP53" s="173"/>
      <c r="RRQ53" s="173"/>
      <c r="RRR53" s="173"/>
      <c r="RRS53" s="173"/>
      <c r="RRT53" s="173"/>
      <c r="RRU53" s="173"/>
      <c r="RRV53" s="173"/>
      <c r="RRW53" s="173"/>
      <c r="RRX53" s="173"/>
      <c r="RRY53" s="173"/>
      <c r="RRZ53" s="173"/>
      <c r="RSA53" s="173"/>
      <c r="RSB53" s="173"/>
      <c r="RSC53" s="173"/>
      <c r="RSD53" s="173"/>
      <c r="RSE53" s="173"/>
      <c r="RSF53" s="173"/>
      <c r="RSG53" s="173"/>
      <c r="RSH53" s="173"/>
      <c r="RSI53" s="173"/>
      <c r="RSJ53" s="173"/>
      <c r="RSK53" s="173"/>
      <c r="RSL53" s="173"/>
      <c r="RSM53" s="173"/>
      <c r="RSN53" s="173"/>
      <c r="RSO53" s="173"/>
      <c r="RSP53" s="173"/>
      <c r="RSQ53" s="173"/>
      <c r="RSR53" s="173"/>
      <c r="RSS53" s="173"/>
      <c r="RST53" s="173"/>
      <c r="RSU53" s="173"/>
      <c r="RSV53" s="173"/>
      <c r="RSW53" s="173"/>
      <c r="RSX53" s="173"/>
      <c r="RSY53" s="173"/>
      <c r="RSZ53" s="173"/>
      <c r="RTA53" s="173"/>
      <c r="RTB53" s="173"/>
      <c r="RTC53" s="173"/>
      <c r="RTD53" s="173"/>
      <c r="RTE53" s="173"/>
      <c r="RTF53" s="173"/>
      <c r="RTG53" s="173"/>
      <c r="RTH53" s="173"/>
      <c r="RTI53" s="173"/>
      <c r="RTJ53" s="173"/>
      <c r="RTK53" s="173"/>
      <c r="RTL53" s="173"/>
      <c r="RTM53" s="173"/>
      <c r="RTN53" s="173"/>
      <c r="RTO53" s="173"/>
      <c r="RTP53" s="173"/>
      <c r="RTQ53" s="173"/>
      <c r="RTR53" s="173"/>
      <c r="RTS53" s="173"/>
      <c r="RTT53" s="173"/>
      <c r="RTU53" s="173"/>
      <c r="RTV53" s="173"/>
      <c r="RTW53" s="173"/>
      <c r="RTX53" s="173"/>
      <c r="RTY53" s="173"/>
      <c r="RTZ53" s="173"/>
      <c r="RUA53" s="173"/>
      <c r="RUB53" s="173"/>
      <c r="RUC53" s="173"/>
      <c r="RUD53" s="173"/>
      <c r="RUE53" s="173"/>
      <c r="RUF53" s="173"/>
      <c r="RUG53" s="173"/>
      <c r="RUH53" s="173"/>
      <c r="RUI53" s="173"/>
      <c r="RUJ53" s="173"/>
      <c r="RUK53" s="173"/>
      <c r="RUL53" s="173"/>
      <c r="RUM53" s="173"/>
      <c r="RUN53" s="173"/>
      <c r="RUO53" s="173"/>
      <c r="RUP53" s="173"/>
      <c r="RUQ53" s="173"/>
      <c r="RUR53" s="173"/>
      <c r="RUS53" s="173"/>
      <c r="RUT53" s="173"/>
      <c r="RUU53" s="173"/>
      <c r="RUV53" s="173"/>
      <c r="RUW53" s="173"/>
      <c r="RUX53" s="173"/>
      <c r="RUY53" s="173"/>
      <c r="RUZ53" s="173"/>
      <c r="RVA53" s="173"/>
      <c r="RVB53" s="173"/>
      <c r="RVC53" s="173"/>
      <c r="RVD53" s="173"/>
      <c r="RVE53" s="173"/>
      <c r="RVF53" s="173"/>
      <c r="RVG53" s="173"/>
      <c r="RVH53" s="173"/>
      <c r="RVI53" s="173"/>
      <c r="RVJ53" s="173"/>
      <c r="RVK53" s="173"/>
      <c r="RVL53" s="173"/>
      <c r="RVM53" s="173"/>
      <c r="RVN53" s="173"/>
      <c r="RVO53" s="173"/>
      <c r="RVP53" s="173"/>
      <c r="RVQ53" s="173"/>
      <c r="RVR53" s="173"/>
      <c r="RVS53" s="173"/>
      <c r="RVT53" s="173"/>
      <c r="RVU53" s="173"/>
      <c r="RVV53" s="173"/>
      <c r="RVW53" s="173"/>
      <c r="RVX53" s="173"/>
      <c r="RVY53" s="173"/>
      <c r="RVZ53" s="173"/>
      <c r="RWA53" s="173"/>
      <c r="RWB53" s="173"/>
      <c r="RWC53" s="173"/>
      <c r="RWD53" s="173"/>
      <c r="RWE53" s="173"/>
      <c r="RWF53" s="173"/>
      <c r="RWG53" s="173"/>
      <c r="RWH53" s="173"/>
      <c r="RWI53" s="173"/>
      <c r="RWJ53" s="173"/>
      <c r="RWK53" s="173"/>
      <c r="RWL53" s="173"/>
      <c r="RWM53" s="173"/>
      <c r="RWN53" s="173"/>
      <c r="RWO53" s="173"/>
      <c r="RWP53" s="173"/>
      <c r="RWQ53" s="173"/>
      <c r="RWR53" s="173"/>
      <c r="RWS53" s="173"/>
      <c r="RWT53" s="173"/>
      <c r="RWU53" s="173"/>
      <c r="RWV53" s="173"/>
      <c r="RWW53" s="173"/>
      <c r="RWX53" s="173"/>
      <c r="RWY53" s="173"/>
      <c r="RWZ53" s="173"/>
      <c r="RXA53" s="173"/>
      <c r="RXB53" s="173"/>
      <c r="RXC53" s="173"/>
      <c r="RXD53" s="173"/>
      <c r="RXE53" s="173"/>
      <c r="RXF53" s="173"/>
      <c r="RXG53" s="173"/>
      <c r="RXH53" s="173"/>
      <c r="RXI53" s="173"/>
      <c r="RXJ53" s="173"/>
      <c r="RXK53" s="173"/>
      <c r="RXL53" s="173"/>
      <c r="RXM53" s="173"/>
      <c r="RXN53" s="173"/>
      <c r="RXO53" s="173"/>
      <c r="RXP53" s="173"/>
      <c r="RXQ53" s="173"/>
      <c r="RXR53" s="173"/>
      <c r="RXS53" s="173"/>
      <c r="RXT53" s="173"/>
      <c r="RXU53" s="173"/>
      <c r="RXV53" s="173"/>
      <c r="RXW53" s="173"/>
      <c r="RXX53" s="173"/>
      <c r="RXY53" s="173"/>
      <c r="RXZ53" s="173"/>
      <c r="RYA53" s="173"/>
      <c r="RYB53" s="173"/>
      <c r="RYC53" s="173"/>
      <c r="RYD53" s="173"/>
      <c r="RYE53" s="173"/>
      <c r="RYF53" s="173"/>
      <c r="RYG53" s="173"/>
      <c r="RYH53" s="173"/>
      <c r="RYI53" s="173"/>
      <c r="RYJ53" s="173"/>
      <c r="RYK53" s="173"/>
      <c r="RYL53" s="173"/>
      <c r="RYM53" s="173"/>
      <c r="RYN53" s="173"/>
      <c r="RYO53" s="173"/>
      <c r="RYP53" s="173"/>
      <c r="RYQ53" s="173"/>
      <c r="RYR53" s="173"/>
      <c r="RYS53" s="173"/>
      <c r="RYT53" s="173"/>
      <c r="RYU53" s="173"/>
      <c r="RYV53" s="173"/>
      <c r="RYW53" s="173"/>
      <c r="RYX53" s="173"/>
      <c r="RYY53" s="173"/>
      <c r="RYZ53" s="173"/>
      <c r="RZA53" s="173"/>
      <c r="RZB53" s="173"/>
      <c r="RZC53" s="173"/>
      <c r="RZD53" s="173"/>
      <c r="RZE53" s="173"/>
      <c r="RZF53" s="173"/>
      <c r="RZG53" s="173"/>
      <c r="RZH53" s="173"/>
      <c r="RZI53" s="173"/>
      <c r="RZJ53" s="173"/>
      <c r="RZK53" s="173"/>
      <c r="RZL53" s="173"/>
      <c r="RZM53" s="173"/>
      <c r="RZN53" s="173"/>
      <c r="RZO53" s="173"/>
      <c r="RZP53" s="173"/>
      <c r="RZQ53" s="173"/>
      <c r="RZR53" s="173"/>
      <c r="RZS53" s="173"/>
      <c r="RZT53" s="173"/>
      <c r="RZU53" s="173"/>
      <c r="RZV53" s="173"/>
      <c r="RZW53" s="173"/>
      <c r="RZX53" s="173"/>
      <c r="RZY53" s="173"/>
      <c r="RZZ53" s="173"/>
      <c r="SAA53" s="173"/>
      <c r="SAB53" s="173"/>
      <c r="SAC53" s="173"/>
      <c r="SAD53" s="173"/>
      <c r="SAE53" s="173"/>
      <c r="SAF53" s="173"/>
      <c r="SAG53" s="173"/>
      <c r="SAH53" s="173"/>
      <c r="SAI53" s="173"/>
      <c r="SAJ53" s="173"/>
      <c r="SAK53" s="173"/>
      <c r="SAL53" s="173"/>
      <c r="SAM53" s="173"/>
      <c r="SAN53" s="173"/>
      <c r="SAO53" s="173"/>
      <c r="SAP53" s="173"/>
      <c r="SAQ53" s="173"/>
      <c r="SAR53" s="173"/>
      <c r="SAS53" s="173"/>
      <c r="SAT53" s="173"/>
      <c r="SAU53" s="173"/>
      <c r="SAV53" s="173"/>
      <c r="SAW53" s="173"/>
      <c r="SAX53" s="173"/>
      <c r="SAY53" s="173"/>
      <c r="SAZ53" s="173"/>
      <c r="SBA53" s="173"/>
      <c r="SBB53" s="173"/>
      <c r="SBC53" s="173"/>
      <c r="SBD53" s="173"/>
      <c r="SBE53" s="173"/>
      <c r="SBF53" s="173"/>
      <c r="SBG53" s="173"/>
      <c r="SBH53" s="173"/>
      <c r="SBI53" s="173"/>
      <c r="SBJ53" s="173"/>
      <c r="SBK53" s="173"/>
      <c r="SBL53" s="173"/>
      <c r="SBM53" s="173"/>
      <c r="SBN53" s="173"/>
      <c r="SBO53" s="173"/>
      <c r="SBP53" s="173"/>
      <c r="SBQ53" s="173"/>
      <c r="SBR53" s="173"/>
      <c r="SBS53" s="173"/>
      <c r="SBT53" s="173"/>
      <c r="SBU53" s="173"/>
      <c r="SBV53" s="173"/>
      <c r="SBW53" s="173"/>
      <c r="SBX53" s="173"/>
      <c r="SBY53" s="173"/>
      <c r="SBZ53" s="173"/>
      <c r="SCA53" s="173"/>
      <c r="SCB53" s="173"/>
      <c r="SCC53" s="173"/>
      <c r="SCD53" s="173"/>
      <c r="SCE53" s="173"/>
      <c r="SCF53" s="173"/>
      <c r="SCG53" s="173"/>
      <c r="SCH53" s="173"/>
      <c r="SCI53" s="173"/>
      <c r="SCJ53" s="173"/>
      <c r="SCK53" s="173"/>
      <c r="SCL53" s="173"/>
      <c r="SCM53" s="173"/>
      <c r="SCN53" s="173"/>
      <c r="SCO53" s="173"/>
      <c r="SCP53" s="173"/>
      <c r="SCQ53" s="173"/>
      <c r="SCR53" s="173"/>
      <c r="SCS53" s="173"/>
      <c r="SCT53" s="173"/>
      <c r="SCU53" s="173"/>
      <c r="SCV53" s="173"/>
      <c r="SCW53" s="173"/>
      <c r="SCX53" s="173"/>
      <c r="SCY53" s="173"/>
      <c r="SCZ53" s="173"/>
      <c r="SDA53" s="173"/>
      <c r="SDB53" s="173"/>
      <c r="SDC53" s="173"/>
      <c r="SDD53" s="173"/>
      <c r="SDE53" s="173"/>
      <c r="SDF53" s="173"/>
      <c r="SDG53" s="173"/>
      <c r="SDH53" s="173"/>
      <c r="SDI53" s="173"/>
      <c r="SDJ53" s="173"/>
      <c r="SDK53" s="173"/>
      <c r="SDL53" s="173"/>
      <c r="SDM53" s="173"/>
      <c r="SDN53" s="173"/>
      <c r="SDO53" s="173"/>
      <c r="SDP53" s="173"/>
      <c r="SDQ53" s="173"/>
      <c r="SDR53" s="173"/>
      <c r="SDS53" s="173"/>
      <c r="SDT53" s="173"/>
      <c r="SDU53" s="173"/>
      <c r="SDV53" s="173"/>
      <c r="SDW53" s="173"/>
      <c r="SDX53" s="173"/>
      <c r="SDY53" s="173"/>
      <c r="SDZ53" s="173"/>
      <c r="SEA53" s="173"/>
      <c r="SEB53" s="173"/>
      <c r="SEC53" s="173"/>
      <c r="SED53" s="173"/>
      <c r="SEE53" s="173"/>
      <c r="SEF53" s="173"/>
      <c r="SEG53" s="173"/>
      <c r="SEH53" s="173"/>
      <c r="SEI53" s="173"/>
      <c r="SEJ53" s="173"/>
      <c r="SEK53" s="173"/>
      <c r="SEL53" s="173"/>
      <c r="SEM53" s="173"/>
      <c r="SEN53" s="173"/>
      <c r="SEO53" s="173"/>
      <c r="SEP53" s="173"/>
      <c r="SEQ53" s="173"/>
      <c r="SER53" s="173"/>
      <c r="SES53" s="173"/>
      <c r="SET53" s="173"/>
      <c r="SEU53" s="173"/>
      <c r="SEV53" s="173"/>
      <c r="SEW53" s="173"/>
      <c r="SEX53" s="173"/>
      <c r="SEY53" s="173"/>
      <c r="SEZ53" s="173"/>
      <c r="SFA53" s="173"/>
      <c r="SFB53" s="173"/>
      <c r="SFC53" s="173"/>
      <c r="SFD53" s="173"/>
      <c r="SFE53" s="173"/>
      <c r="SFF53" s="173"/>
      <c r="SFG53" s="173"/>
      <c r="SFH53" s="173"/>
      <c r="SFI53" s="173"/>
      <c r="SFJ53" s="173"/>
      <c r="SFK53" s="173"/>
      <c r="SFL53" s="173"/>
      <c r="SFM53" s="173"/>
      <c r="SFN53" s="173"/>
      <c r="SFO53" s="173"/>
      <c r="SFP53" s="173"/>
      <c r="SFQ53" s="173"/>
      <c r="SFR53" s="173"/>
      <c r="SFS53" s="173"/>
      <c r="SFT53" s="173"/>
      <c r="SFU53" s="173"/>
      <c r="SFV53" s="173"/>
      <c r="SFW53" s="173"/>
      <c r="SFX53" s="173"/>
      <c r="SFY53" s="173"/>
      <c r="SFZ53" s="173"/>
      <c r="SGA53" s="173"/>
      <c r="SGB53" s="173"/>
      <c r="SGC53" s="173"/>
      <c r="SGD53" s="173"/>
      <c r="SGE53" s="173"/>
      <c r="SGF53" s="173"/>
      <c r="SGG53" s="173"/>
      <c r="SGH53" s="173"/>
      <c r="SGI53" s="173"/>
      <c r="SGJ53" s="173"/>
      <c r="SGK53" s="173"/>
      <c r="SGL53" s="173"/>
      <c r="SGM53" s="173"/>
      <c r="SGN53" s="173"/>
      <c r="SGO53" s="173"/>
      <c r="SGP53" s="173"/>
      <c r="SGQ53" s="173"/>
      <c r="SGR53" s="173"/>
      <c r="SGS53" s="173"/>
      <c r="SGT53" s="173"/>
      <c r="SGU53" s="173"/>
      <c r="SGV53" s="173"/>
      <c r="SGW53" s="173"/>
      <c r="SGX53" s="173"/>
      <c r="SGY53" s="173"/>
      <c r="SGZ53" s="173"/>
      <c r="SHA53" s="173"/>
      <c r="SHB53" s="173"/>
      <c r="SHC53" s="173"/>
      <c r="SHD53" s="173"/>
      <c r="SHE53" s="173"/>
      <c r="SHF53" s="173"/>
      <c r="SHG53" s="173"/>
      <c r="SHH53" s="173"/>
      <c r="SHI53" s="173"/>
      <c r="SHJ53" s="173"/>
      <c r="SHK53" s="173"/>
      <c r="SHL53" s="173"/>
      <c r="SHM53" s="173"/>
      <c r="SHN53" s="173"/>
      <c r="SHO53" s="173"/>
      <c r="SHP53" s="173"/>
      <c r="SHQ53" s="173"/>
      <c r="SHR53" s="173"/>
      <c r="SHS53" s="173"/>
      <c r="SHT53" s="173"/>
      <c r="SHU53" s="173"/>
      <c r="SHV53" s="173"/>
      <c r="SHW53" s="173"/>
      <c r="SHX53" s="173"/>
      <c r="SHY53" s="173"/>
      <c r="SHZ53" s="173"/>
      <c r="SIA53" s="173"/>
      <c r="SIB53" s="173"/>
      <c r="SIC53" s="173"/>
      <c r="SID53" s="173"/>
      <c r="SIE53" s="173"/>
      <c r="SIF53" s="173"/>
      <c r="SIG53" s="173"/>
      <c r="SIH53" s="173"/>
      <c r="SII53" s="173"/>
      <c r="SIJ53" s="173"/>
      <c r="SIK53" s="173"/>
      <c r="SIL53" s="173"/>
      <c r="SIM53" s="173"/>
      <c r="SIN53" s="173"/>
      <c r="SIO53" s="173"/>
      <c r="SIP53" s="173"/>
      <c r="SIQ53" s="173"/>
      <c r="SIR53" s="173"/>
      <c r="SIS53" s="173"/>
      <c r="SIT53" s="173"/>
      <c r="SIU53" s="173"/>
      <c r="SIV53" s="173"/>
      <c r="SIW53" s="173"/>
      <c r="SIX53" s="173"/>
      <c r="SIY53" s="173"/>
      <c r="SIZ53" s="173"/>
      <c r="SJA53" s="173"/>
      <c r="SJB53" s="173"/>
      <c r="SJC53" s="173"/>
      <c r="SJD53" s="173"/>
      <c r="SJE53" s="173"/>
      <c r="SJF53" s="173"/>
      <c r="SJG53" s="173"/>
      <c r="SJH53" s="173"/>
      <c r="SJI53" s="173"/>
      <c r="SJJ53" s="173"/>
      <c r="SJK53" s="173"/>
      <c r="SJL53" s="173"/>
      <c r="SJM53" s="173"/>
      <c r="SJN53" s="173"/>
      <c r="SJO53" s="173"/>
      <c r="SJP53" s="173"/>
      <c r="SJQ53" s="173"/>
      <c r="SJR53" s="173"/>
      <c r="SJS53" s="173"/>
      <c r="SJT53" s="173"/>
      <c r="SJU53" s="173"/>
      <c r="SJV53" s="173"/>
      <c r="SJW53" s="173"/>
      <c r="SJX53" s="173"/>
      <c r="SJY53" s="173"/>
      <c r="SJZ53" s="173"/>
      <c r="SKA53" s="173"/>
      <c r="SKB53" s="173"/>
      <c r="SKC53" s="173"/>
      <c r="SKD53" s="173"/>
      <c r="SKE53" s="173"/>
      <c r="SKF53" s="173"/>
      <c r="SKG53" s="173"/>
      <c r="SKH53" s="173"/>
      <c r="SKI53" s="173"/>
      <c r="SKJ53" s="173"/>
      <c r="SKK53" s="173"/>
      <c r="SKL53" s="173"/>
      <c r="SKM53" s="173"/>
      <c r="SKN53" s="173"/>
      <c r="SKO53" s="173"/>
      <c r="SKP53" s="173"/>
      <c r="SKQ53" s="173"/>
      <c r="SKR53" s="173"/>
      <c r="SKS53" s="173"/>
      <c r="SKT53" s="173"/>
      <c r="SKU53" s="173"/>
      <c r="SKV53" s="173"/>
      <c r="SKW53" s="173"/>
      <c r="SKX53" s="173"/>
      <c r="SKY53" s="173"/>
      <c r="SKZ53" s="173"/>
      <c r="SLA53" s="173"/>
      <c r="SLB53" s="173"/>
      <c r="SLC53" s="173"/>
      <c r="SLD53" s="173"/>
      <c r="SLE53" s="173"/>
      <c r="SLF53" s="173"/>
      <c r="SLG53" s="173"/>
      <c r="SLH53" s="173"/>
      <c r="SLI53" s="173"/>
      <c r="SLJ53" s="173"/>
      <c r="SLK53" s="173"/>
      <c r="SLL53" s="173"/>
      <c r="SLM53" s="173"/>
      <c r="SLN53" s="173"/>
      <c r="SLO53" s="173"/>
      <c r="SLP53" s="173"/>
      <c r="SLQ53" s="173"/>
      <c r="SLR53" s="173"/>
      <c r="SLS53" s="173"/>
      <c r="SLT53" s="173"/>
      <c r="SLU53" s="173"/>
      <c r="SLV53" s="173"/>
      <c r="SLW53" s="173"/>
      <c r="SLX53" s="173"/>
      <c r="SLY53" s="173"/>
      <c r="SLZ53" s="173"/>
      <c r="SMA53" s="173"/>
      <c r="SMB53" s="173"/>
      <c r="SMC53" s="173"/>
      <c r="SMD53" s="173"/>
      <c r="SME53" s="173"/>
      <c r="SMF53" s="173"/>
      <c r="SMG53" s="173"/>
      <c r="SMH53" s="173"/>
      <c r="SMI53" s="173"/>
      <c r="SMJ53" s="173"/>
      <c r="SMK53" s="173"/>
      <c r="SML53" s="173"/>
      <c r="SMM53" s="173"/>
      <c r="SMN53" s="173"/>
      <c r="SMO53" s="173"/>
      <c r="SMP53" s="173"/>
      <c r="SMQ53" s="173"/>
      <c r="SMR53" s="173"/>
      <c r="SMS53" s="173"/>
      <c r="SMT53" s="173"/>
      <c r="SMU53" s="173"/>
      <c r="SMV53" s="173"/>
      <c r="SMW53" s="173"/>
      <c r="SMX53" s="173"/>
      <c r="SMY53" s="173"/>
      <c r="SMZ53" s="173"/>
      <c r="SNA53" s="173"/>
      <c r="SNB53" s="173"/>
      <c r="SNC53" s="173"/>
      <c r="SND53" s="173"/>
      <c r="SNE53" s="173"/>
      <c r="SNF53" s="173"/>
      <c r="SNG53" s="173"/>
      <c r="SNH53" s="173"/>
      <c r="SNI53" s="173"/>
      <c r="SNJ53" s="173"/>
      <c r="SNK53" s="173"/>
      <c r="SNL53" s="173"/>
      <c r="SNM53" s="173"/>
      <c r="SNN53" s="173"/>
      <c r="SNO53" s="173"/>
      <c r="SNP53" s="173"/>
      <c r="SNQ53" s="173"/>
      <c r="SNR53" s="173"/>
      <c r="SNS53" s="173"/>
      <c r="SNT53" s="173"/>
      <c r="SNU53" s="173"/>
      <c r="SNV53" s="173"/>
      <c r="SNW53" s="173"/>
      <c r="SNX53" s="173"/>
      <c r="SNY53" s="173"/>
      <c r="SNZ53" s="173"/>
      <c r="SOA53" s="173"/>
      <c r="SOB53" s="173"/>
      <c r="SOC53" s="173"/>
      <c r="SOD53" s="173"/>
      <c r="SOE53" s="173"/>
      <c r="SOF53" s="173"/>
      <c r="SOG53" s="173"/>
      <c r="SOH53" s="173"/>
      <c r="SOI53" s="173"/>
      <c r="SOJ53" s="173"/>
      <c r="SOK53" s="173"/>
      <c r="SOL53" s="173"/>
      <c r="SOM53" s="173"/>
      <c r="SON53" s="173"/>
      <c r="SOO53" s="173"/>
      <c r="SOP53" s="173"/>
      <c r="SOQ53" s="173"/>
      <c r="SOR53" s="173"/>
      <c r="SOS53" s="173"/>
      <c r="SOT53" s="173"/>
      <c r="SOU53" s="173"/>
      <c r="SOV53" s="173"/>
      <c r="SOW53" s="173"/>
      <c r="SOX53" s="173"/>
      <c r="SOY53" s="173"/>
      <c r="SOZ53" s="173"/>
      <c r="SPA53" s="173"/>
      <c r="SPB53" s="173"/>
      <c r="SPC53" s="173"/>
      <c r="SPD53" s="173"/>
      <c r="SPE53" s="173"/>
      <c r="SPF53" s="173"/>
      <c r="SPG53" s="173"/>
      <c r="SPH53" s="173"/>
      <c r="SPI53" s="173"/>
      <c r="SPJ53" s="173"/>
      <c r="SPK53" s="173"/>
      <c r="SPL53" s="173"/>
      <c r="SPM53" s="173"/>
      <c r="SPN53" s="173"/>
      <c r="SPO53" s="173"/>
      <c r="SPP53" s="173"/>
      <c r="SPQ53" s="173"/>
      <c r="SPR53" s="173"/>
      <c r="SPS53" s="173"/>
      <c r="SPT53" s="173"/>
      <c r="SPU53" s="173"/>
      <c r="SPV53" s="173"/>
      <c r="SPW53" s="173"/>
      <c r="SPX53" s="173"/>
      <c r="SPY53" s="173"/>
      <c r="SPZ53" s="173"/>
      <c r="SQA53" s="173"/>
      <c r="SQB53" s="173"/>
      <c r="SQC53" s="173"/>
      <c r="SQD53" s="173"/>
      <c r="SQE53" s="173"/>
      <c r="SQF53" s="173"/>
      <c r="SQG53" s="173"/>
      <c r="SQH53" s="173"/>
      <c r="SQI53" s="173"/>
      <c r="SQJ53" s="173"/>
      <c r="SQK53" s="173"/>
      <c r="SQL53" s="173"/>
      <c r="SQM53" s="173"/>
      <c r="SQN53" s="173"/>
      <c r="SQO53" s="173"/>
      <c r="SQP53" s="173"/>
      <c r="SQQ53" s="173"/>
      <c r="SQR53" s="173"/>
      <c r="SQS53" s="173"/>
      <c r="SQT53" s="173"/>
      <c r="SQU53" s="173"/>
      <c r="SQV53" s="173"/>
      <c r="SQW53" s="173"/>
      <c r="SQX53" s="173"/>
      <c r="SQY53" s="173"/>
      <c r="SQZ53" s="173"/>
      <c r="SRA53" s="173"/>
      <c r="SRB53" s="173"/>
      <c r="SRC53" s="173"/>
      <c r="SRD53" s="173"/>
      <c r="SRE53" s="173"/>
      <c r="SRF53" s="173"/>
      <c r="SRG53" s="173"/>
      <c r="SRH53" s="173"/>
      <c r="SRI53" s="173"/>
      <c r="SRJ53" s="173"/>
      <c r="SRK53" s="173"/>
      <c r="SRL53" s="173"/>
      <c r="SRM53" s="173"/>
      <c r="SRN53" s="173"/>
      <c r="SRO53" s="173"/>
      <c r="SRP53" s="173"/>
      <c r="SRQ53" s="173"/>
      <c r="SRR53" s="173"/>
      <c r="SRS53" s="173"/>
      <c r="SRT53" s="173"/>
      <c r="SRU53" s="173"/>
      <c r="SRV53" s="173"/>
      <c r="SRW53" s="173"/>
      <c r="SRX53" s="173"/>
      <c r="SRY53" s="173"/>
      <c r="SRZ53" s="173"/>
      <c r="SSA53" s="173"/>
      <c r="SSB53" s="173"/>
      <c r="SSC53" s="173"/>
      <c r="SSD53" s="173"/>
      <c r="SSE53" s="173"/>
      <c r="SSF53" s="173"/>
      <c r="SSG53" s="173"/>
      <c r="SSH53" s="173"/>
      <c r="SSI53" s="173"/>
      <c r="SSJ53" s="173"/>
      <c r="SSK53" s="173"/>
      <c r="SSL53" s="173"/>
      <c r="SSM53" s="173"/>
      <c r="SSN53" s="173"/>
      <c r="SSO53" s="173"/>
      <c r="SSP53" s="173"/>
      <c r="SSQ53" s="173"/>
      <c r="SSR53" s="173"/>
      <c r="SSS53" s="173"/>
      <c r="SST53" s="173"/>
      <c r="SSU53" s="173"/>
      <c r="SSV53" s="173"/>
      <c r="SSW53" s="173"/>
      <c r="SSX53" s="173"/>
      <c r="SSY53" s="173"/>
      <c r="SSZ53" s="173"/>
      <c r="STA53" s="173"/>
      <c r="STB53" s="173"/>
      <c r="STC53" s="173"/>
      <c r="STD53" s="173"/>
      <c r="STE53" s="173"/>
      <c r="STF53" s="173"/>
      <c r="STG53" s="173"/>
      <c r="STH53" s="173"/>
      <c r="STI53" s="173"/>
      <c r="STJ53" s="173"/>
      <c r="STK53" s="173"/>
      <c r="STL53" s="173"/>
      <c r="STM53" s="173"/>
      <c r="STN53" s="173"/>
      <c r="STO53" s="173"/>
      <c r="STP53" s="173"/>
      <c r="STQ53" s="173"/>
      <c r="STR53" s="173"/>
      <c r="STS53" s="173"/>
      <c r="STT53" s="173"/>
      <c r="STU53" s="173"/>
      <c r="STV53" s="173"/>
      <c r="STW53" s="173"/>
      <c r="STX53" s="173"/>
      <c r="STY53" s="173"/>
      <c r="STZ53" s="173"/>
      <c r="SUA53" s="173"/>
      <c r="SUB53" s="173"/>
      <c r="SUC53" s="173"/>
      <c r="SUD53" s="173"/>
      <c r="SUE53" s="173"/>
      <c r="SUF53" s="173"/>
      <c r="SUG53" s="173"/>
      <c r="SUH53" s="173"/>
      <c r="SUI53" s="173"/>
      <c r="SUJ53" s="173"/>
      <c r="SUK53" s="173"/>
      <c r="SUL53" s="173"/>
      <c r="SUM53" s="173"/>
      <c r="SUN53" s="173"/>
      <c r="SUO53" s="173"/>
      <c r="SUP53" s="173"/>
      <c r="SUQ53" s="173"/>
      <c r="SUR53" s="173"/>
      <c r="SUS53" s="173"/>
      <c r="SUT53" s="173"/>
      <c r="SUU53" s="173"/>
      <c r="SUV53" s="173"/>
      <c r="SUW53" s="173"/>
      <c r="SUX53" s="173"/>
      <c r="SUY53" s="173"/>
      <c r="SUZ53" s="173"/>
      <c r="SVA53" s="173"/>
      <c r="SVB53" s="173"/>
      <c r="SVC53" s="173"/>
      <c r="SVD53" s="173"/>
      <c r="SVE53" s="173"/>
      <c r="SVF53" s="173"/>
      <c r="SVG53" s="173"/>
      <c r="SVH53" s="173"/>
      <c r="SVI53" s="173"/>
      <c r="SVJ53" s="173"/>
      <c r="SVK53" s="173"/>
      <c r="SVL53" s="173"/>
      <c r="SVM53" s="173"/>
      <c r="SVN53" s="173"/>
      <c r="SVO53" s="173"/>
      <c r="SVP53" s="173"/>
      <c r="SVQ53" s="173"/>
      <c r="SVR53" s="173"/>
      <c r="SVS53" s="173"/>
      <c r="SVT53" s="173"/>
      <c r="SVU53" s="173"/>
      <c r="SVV53" s="173"/>
      <c r="SVW53" s="173"/>
      <c r="SVX53" s="173"/>
      <c r="SVY53" s="173"/>
      <c r="SVZ53" s="173"/>
      <c r="SWA53" s="173"/>
      <c r="SWB53" s="173"/>
      <c r="SWC53" s="173"/>
      <c r="SWD53" s="173"/>
      <c r="SWE53" s="173"/>
      <c r="SWF53" s="173"/>
      <c r="SWG53" s="173"/>
      <c r="SWH53" s="173"/>
      <c r="SWI53" s="173"/>
      <c r="SWJ53" s="173"/>
      <c r="SWK53" s="173"/>
      <c r="SWL53" s="173"/>
      <c r="SWM53" s="173"/>
      <c r="SWN53" s="173"/>
      <c r="SWO53" s="173"/>
      <c r="SWP53" s="173"/>
      <c r="SWQ53" s="173"/>
      <c r="SWR53" s="173"/>
      <c r="SWS53" s="173"/>
      <c r="SWT53" s="173"/>
      <c r="SWU53" s="173"/>
      <c r="SWV53" s="173"/>
      <c r="SWW53" s="173"/>
      <c r="SWX53" s="173"/>
      <c r="SWY53" s="173"/>
      <c r="SWZ53" s="173"/>
      <c r="SXA53" s="173"/>
      <c r="SXB53" s="173"/>
      <c r="SXC53" s="173"/>
      <c r="SXD53" s="173"/>
      <c r="SXE53" s="173"/>
      <c r="SXF53" s="173"/>
      <c r="SXG53" s="173"/>
      <c r="SXH53" s="173"/>
      <c r="SXI53" s="173"/>
      <c r="SXJ53" s="173"/>
      <c r="SXK53" s="173"/>
      <c r="SXL53" s="173"/>
      <c r="SXM53" s="173"/>
      <c r="SXN53" s="173"/>
      <c r="SXO53" s="173"/>
      <c r="SXP53" s="173"/>
      <c r="SXQ53" s="173"/>
      <c r="SXR53" s="173"/>
      <c r="SXS53" s="173"/>
      <c r="SXT53" s="173"/>
      <c r="SXU53" s="173"/>
      <c r="SXV53" s="173"/>
      <c r="SXW53" s="173"/>
      <c r="SXX53" s="173"/>
      <c r="SXY53" s="173"/>
      <c r="SXZ53" s="173"/>
      <c r="SYA53" s="173"/>
      <c r="SYB53" s="173"/>
      <c r="SYC53" s="173"/>
      <c r="SYD53" s="173"/>
      <c r="SYE53" s="173"/>
      <c r="SYF53" s="173"/>
      <c r="SYG53" s="173"/>
      <c r="SYH53" s="173"/>
      <c r="SYI53" s="173"/>
      <c r="SYJ53" s="173"/>
      <c r="SYK53" s="173"/>
      <c r="SYL53" s="173"/>
      <c r="SYM53" s="173"/>
      <c r="SYN53" s="173"/>
      <c r="SYO53" s="173"/>
      <c r="SYP53" s="173"/>
      <c r="SYQ53" s="173"/>
      <c r="SYR53" s="173"/>
      <c r="SYS53" s="173"/>
      <c r="SYT53" s="173"/>
      <c r="SYU53" s="173"/>
      <c r="SYV53" s="173"/>
      <c r="SYW53" s="173"/>
      <c r="SYX53" s="173"/>
      <c r="SYY53" s="173"/>
      <c r="SYZ53" s="173"/>
      <c r="SZA53" s="173"/>
      <c r="SZB53" s="173"/>
      <c r="SZC53" s="173"/>
      <c r="SZD53" s="173"/>
      <c r="SZE53" s="173"/>
      <c r="SZF53" s="173"/>
      <c r="SZG53" s="173"/>
      <c r="SZH53" s="173"/>
      <c r="SZI53" s="173"/>
      <c r="SZJ53" s="173"/>
      <c r="SZK53" s="173"/>
      <c r="SZL53" s="173"/>
      <c r="SZM53" s="173"/>
      <c r="SZN53" s="173"/>
      <c r="SZO53" s="173"/>
      <c r="SZP53" s="173"/>
      <c r="SZQ53" s="173"/>
      <c r="SZR53" s="173"/>
      <c r="SZS53" s="173"/>
      <c r="SZT53" s="173"/>
      <c r="SZU53" s="173"/>
      <c r="SZV53" s="173"/>
      <c r="SZW53" s="173"/>
      <c r="SZX53" s="173"/>
      <c r="SZY53" s="173"/>
      <c r="SZZ53" s="173"/>
      <c r="TAA53" s="173"/>
      <c r="TAB53" s="173"/>
      <c r="TAC53" s="173"/>
      <c r="TAD53" s="173"/>
      <c r="TAE53" s="173"/>
      <c r="TAF53" s="173"/>
      <c r="TAG53" s="173"/>
      <c r="TAH53" s="173"/>
      <c r="TAI53" s="173"/>
      <c r="TAJ53" s="173"/>
      <c r="TAK53" s="173"/>
      <c r="TAL53" s="173"/>
      <c r="TAM53" s="173"/>
      <c r="TAN53" s="173"/>
      <c r="TAO53" s="173"/>
      <c r="TAP53" s="173"/>
      <c r="TAQ53" s="173"/>
      <c r="TAR53" s="173"/>
      <c r="TAS53" s="173"/>
      <c r="TAT53" s="173"/>
      <c r="TAU53" s="173"/>
      <c r="TAV53" s="173"/>
      <c r="TAW53" s="173"/>
      <c r="TAX53" s="173"/>
      <c r="TAY53" s="173"/>
      <c r="TAZ53" s="173"/>
      <c r="TBA53" s="173"/>
      <c r="TBB53" s="173"/>
      <c r="TBC53" s="173"/>
      <c r="TBD53" s="173"/>
      <c r="TBE53" s="173"/>
      <c r="TBF53" s="173"/>
      <c r="TBG53" s="173"/>
      <c r="TBH53" s="173"/>
      <c r="TBI53" s="173"/>
      <c r="TBJ53" s="173"/>
      <c r="TBK53" s="173"/>
      <c r="TBL53" s="173"/>
      <c r="TBM53" s="173"/>
      <c r="TBN53" s="173"/>
      <c r="TBO53" s="173"/>
      <c r="TBP53" s="173"/>
      <c r="TBQ53" s="173"/>
      <c r="TBR53" s="173"/>
      <c r="TBS53" s="173"/>
      <c r="TBT53" s="173"/>
      <c r="TBU53" s="173"/>
      <c r="TBV53" s="173"/>
      <c r="TBW53" s="173"/>
      <c r="TBX53" s="173"/>
      <c r="TBY53" s="173"/>
      <c r="TBZ53" s="173"/>
      <c r="TCA53" s="173"/>
      <c r="TCB53" s="173"/>
      <c r="TCC53" s="173"/>
      <c r="TCD53" s="173"/>
      <c r="TCE53" s="173"/>
      <c r="TCF53" s="173"/>
      <c r="TCG53" s="173"/>
      <c r="TCH53" s="173"/>
      <c r="TCI53" s="173"/>
      <c r="TCJ53" s="173"/>
      <c r="TCK53" s="173"/>
      <c r="TCL53" s="173"/>
      <c r="TCM53" s="173"/>
      <c r="TCN53" s="173"/>
      <c r="TCO53" s="173"/>
      <c r="TCP53" s="173"/>
      <c r="TCQ53" s="173"/>
      <c r="TCR53" s="173"/>
      <c r="TCS53" s="173"/>
      <c r="TCT53" s="173"/>
      <c r="TCU53" s="173"/>
      <c r="TCV53" s="173"/>
      <c r="TCW53" s="173"/>
      <c r="TCX53" s="173"/>
      <c r="TCY53" s="173"/>
      <c r="TCZ53" s="173"/>
      <c r="TDA53" s="173"/>
      <c r="TDB53" s="173"/>
      <c r="TDC53" s="173"/>
      <c r="TDD53" s="173"/>
      <c r="TDE53" s="173"/>
      <c r="TDF53" s="173"/>
      <c r="TDG53" s="173"/>
      <c r="TDH53" s="173"/>
      <c r="TDI53" s="173"/>
      <c r="TDJ53" s="173"/>
      <c r="TDK53" s="173"/>
      <c r="TDL53" s="173"/>
      <c r="TDM53" s="173"/>
      <c r="TDN53" s="173"/>
      <c r="TDO53" s="173"/>
      <c r="TDP53" s="173"/>
      <c r="TDQ53" s="173"/>
      <c r="TDR53" s="173"/>
      <c r="TDS53" s="173"/>
      <c r="TDT53" s="173"/>
      <c r="TDU53" s="173"/>
      <c r="TDV53" s="173"/>
      <c r="TDW53" s="173"/>
      <c r="TDX53" s="173"/>
      <c r="TDY53" s="173"/>
      <c r="TDZ53" s="173"/>
      <c r="TEA53" s="173"/>
      <c r="TEB53" s="173"/>
      <c r="TEC53" s="173"/>
      <c r="TED53" s="173"/>
      <c r="TEE53" s="173"/>
      <c r="TEF53" s="173"/>
      <c r="TEG53" s="173"/>
      <c r="TEH53" s="173"/>
      <c r="TEI53" s="173"/>
      <c r="TEJ53" s="173"/>
      <c r="TEK53" s="173"/>
      <c r="TEL53" s="173"/>
      <c r="TEM53" s="173"/>
      <c r="TEN53" s="173"/>
      <c r="TEO53" s="173"/>
      <c r="TEP53" s="173"/>
      <c r="TEQ53" s="173"/>
      <c r="TER53" s="173"/>
      <c r="TES53" s="173"/>
      <c r="TET53" s="173"/>
      <c r="TEU53" s="173"/>
      <c r="TEV53" s="173"/>
      <c r="TEW53" s="173"/>
      <c r="TEX53" s="173"/>
      <c r="TEY53" s="173"/>
      <c r="TEZ53" s="173"/>
      <c r="TFA53" s="173"/>
      <c r="TFB53" s="173"/>
      <c r="TFC53" s="173"/>
      <c r="TFD53" s="173"/>
      <c r="TFE53" s="173"/>
      <c r="TFF53" s="173"/>
      <c r="TFG53" s="173"/>
      <c r="TFH53" s="173"/>
      <c r="TFI53" s="173"/>
      <c r="TFJ53" s="173"/>
      <c r="TFK53" s="173"/>
      <c r="TFL53" s="173"/>
      <c r="TFM53" s="173"/>
      <c r="TFN53" s="173"/>
      <c r="TFO53" s="173"/>
      <c r="TFP53" s="173"/>
      <c r="TFQ53" s="173"/>
      <c r="TFR53" s="173"/>
      <c r="TFS53" s="173"/>
      <c r="TFT53" s="173"/>
      <c r="TFU53" s="173"/>
      <c r="TFV53" s="173"/>
      <c r="TFW53" s="173"/>
      <c r="TFX53" s="173"/>
      <c r="TFY53" s="173"/>
      <c r="TFZ53" s="173"/>
      <c r="TGA53" s="173"/>
      <c r="TGB53" s="173"/>
      <c r="TGC53" s="173"/>
      <c r="TGD53" s="173"/>
      <c r="TGE53" s="173"/>
      <c r="TGF53" s="173"/>
      <c r="TGG53" s="173"/>
      <c r="TGH53" s="173"/>
      <c r="TGI53" s="173"/>
      <c r="TGJ53" s="173"/>
      <c r="TGK53" s="173"/>
      <c r="TGL53" s="173"/>
      <c r="TGM53" s="173"/>
      <c r="TGN53" s="173"/>
      <c r="TGO53" s="173"/>
      <c r="TGP53" s="173"/>
      <c r="TGQ53" s="173"/>
      <c r="TGR53" s="173"/>
      <c r="TGS53" s="173"/>
      <c r="TGT53" s="173"/>
      <c r="TGU53" s="173"/>
      <c r="TGV53" s="173"/>
      <c r="TGW53" s="173"/>
      <c r="TGX53" s="173"/>
      <c r="TGY53" s="173"/>
      <c r="TGZ53" s="173"/>
      <c r="THA53" s="173"/>
      <c r="THB53" s="173"/>
      <c r="THC53" s="173"/>
      <c r="THD53" s="173"/>
      <c r="THE53" s="173"/>
      <c r="THF53" s="173"/>
      <c r="THG53" s="173"/>
      <c r="THH53" s="173"/>
      <c r="THI53" s="173"/>
      <c r="THJ53" s="173"/>
      <c r="THK53" s="173"/>
      <c r="THL53" s="173"/>
      <c r="THM53" s="173"/>
      <c r="THN53" s="173"/>
      <c r="THO53" s="173"/>
      <c r="THP53" s="173"/>
      <c r="THQ53" s="173"/>
      <c r="THR53" s="173"/>
      <c r="THS53" s="173"/>
      <c r="THT53" s="173"/>
      <c r="THU53" s="173"/>
      <c r="THV53" s="173"/>
      <c r="THW53" s="173"/>
      <c r="THX53" s="173"/>
      <c r="THY53" s="173"/>
      <c r="THZ53" s="173"/>
      <c r="TIA53" s="173"/>
      <c r="TIB53" s="173"/>
      <c r="TIC53" s="173"/>
      <c r="TID53" s="173"/>
      <c r="TIE53" s="173"/>
      <c r="TIF53" s="173"/>
      <c r="TIG53" s="173"/>
      <c r="TIH53" s="173"/>
      <c r="TII53" s="173"/>
      <c r="TIJ53" s="173"/>
      <c r="TIK53" s="173"/>
      <c r="TIL53" s="173"/>
      <c r="TIM53" s="173"/>
      <c r="TIN53" s="173"/>
      <c r="TIO53" s="173"/>
      <c r="TIP53" s="173"/>
      <c r="TIQ53" s="173"/>
      <c r="TIR53" s="173"/>
      <c r="TIS53" s="173"/>
      <c r="TIT53" s="173"/>
      <c r="TIU53" s="173"/>
      <c r="TIV53" s="173"/>
      <c r="TIW53" s="173"/>
      <c r="TIX53" s="173"/>
      <c r="TIY53" s="173"/>
      <c r="TIZ53" s="173"/>
      <c r="TJA53" s="173"/>
      <c r="TJB53" s="173"/>
      <c r="TJC53" s="173"/>
      <c r="TJD53" s="173"/>
      <c r="TJE53" s="173"/>
      <c r="TJF53" s="173"/>
      <c r="TJG53" s="173"/>
      <c r="TJH53" s="173"/>
      <c r="TJI53" s="173"/>
      <c r="TJJ53" s="173"/>
      <c r="TJK53" s="173"/>
      <c r="TJL53" s="173"/>
      <c r="TJM53" s="173"/>
      <c r="TJN53" s="173"/>
      <c r="TJO53" s="173"/>
      <c r="TJP53" s="173"/>
      <c r="TJQ53" s="173"/>
      <c r="TJR53" s="173"/>
      <c r="TJS53" s="173"/>
      <c r="TJT53" s="173"/>
      <c r="TJU53" s="173"/>
      <c r="TJV53" s="173"/>
      <c r="TJW53" s="173"/>
      <c r="TJX53" s="173"/>
      <c r="TJY53" s="173"/>
      <c r="TJZ53" s="173"/>
      <c r="TKA53" s="173"/>
      <c r="TKB53" s="173"/>
      <c r="TKC53" s="173"/>
      <c r="TKD53" s="173"/>
      <c r="TKE53" s="173"/>
      <c r="TKF53" s="173"/>
      <c r="TKG53" s="173"/>
      <c r="TKH53" s="173"/>
      <c r="TKI53" s="173"/>
      <c r="TKJ53" s="173"/>
      <c r="TKK53" s="173"/>
      <c r="TKL53" s="173"/>
      <c r="TKM53" s="173"/>
      <c r="TKN53" s="173"/>
      <c r="TKO53" s="173"/>
      <c r="TKP53" s="173"/>
      <c r="TKQ53" s="173"/>
      <c r="TKR53" s="173"/>
      <c r="TKS53" s="173"/>
      <c r="TKT53" s="173"/>
      <c r="TKU53" s="173"/>
      <c r="TKV53" s="173"/>
      <c r="TKW53" s="173"/>
      <c r="TKX53" s="173"/>
      <c r="TKY53" s="173"/>
      <c r="TKZ53" s="173"/>
      <c r="TLA53" s="173"/>
      <c r="TLB53" s="173"/>
      <c r="TLC53" s="173"/>
      <c r="TLD53" s="173"/>
      <c r="TLE53" s="173"/>
      <c r="TLF53" s="173"/>
      <c r="TLG53" s="173"/>
      <c r="TLH53" s="173"/>
      <c r="TLI53" s="173"/>
      <c r="TLJ53" s="173"/>
      <c r="TLK53" s="173"/>
      <c r="TLL53" s="173"/>
      <c r="TLM53" s="173"/>
      <c r="TLN53" s="173"/>
      <c r="TLO53" s="173"/>
      <c r="TLP53" s="173"/>
      <c r="TLQ53" s="173"/>
      <c r="TLR53" s="173"/>
      <c r="TLS53" s="173"/>
      <c r="TLT53" s="173"/>
      <c r="TLU53" s="173"/>
      <c r="TLV53" s="173"/>
      <c r="TLW53" s="173"/>
      <c r="TLX53" s="173"/>
      <c r="TLY53" s="173"/>
      <c r="TLZ53" s="173"/>
      <c r="TMA53" s="173"/>
      <c r="TMB53" s="173"/>
      <c r="TMC53" s="173"/>
      <c r="TMD53" s="173"/>
      <c r="TME53" s="173"/>
      <c r="TMF53" s="173"/>
      <c r="TMG53" s="173"/>
      <c r="TMH53" s="173"/>
      <c r="TMI53" s="173"/>
      <c r="TMJ53" s="173"/>
      <c r="TMK53" s="173"/>
      <c r="TML53" s="173"/>
      <c r="TMM53" s="173"/>
      <c r="TMN53" s="173"/>
      <c r="TMO53" s="173"/>
      <c r="TMP53" s="173"/>
      <c r="TMQ53" s="173"/>
      <c r="TMR53" s="173"/>
      <c r="TMS53" s="173"/>
      <c r="TMT53" s="173"/>
      <c r="TMU53" s="173"/>
      <c r="TMV53" s="173"/>
      <c r="TMW53" s="173"/>
      <c r="TMX53" s="173"/>
      <c r="TMY53" s="173"/>
      <c r="TMZ53" s="173"/>
      <c r="TNA53" s="173"/>
      <c r="TNB53" s="173"/>
      <c r="TNC53" s="173"/>
      <c r="TND53" s="173"/>
      <c r="TNE53" s="173"/>
      <c r="TNF53" s="173"/>
      <c r="TNG53" s="173"/>
      <c r="TNH53" s="173"/>
      <c r="TNI53" s="173"/>
      <c r="TNJ53" s="173"/>
      <c r="TNK53" s="173"/>
      <c r="TNL53" s="173"/>
      <c r="TNM53" s="173"/>
      <c r="TNN53" s="173"/>
      <c r="TNO53" s="173"/>
      <c r="TNP53" s="173"/>
      <c r="TNQ53" s="173"/>
      <c r="TNR53" s="173"/>
      <c r="TNS53" s="173"/>
      <c r="TNT53" s="173"/>
      <c r="TNU53" s="173"/>
      <c r="TNV53" s="173"/>
      <c r="TNW53" s="173"/>
      <c r="TNX53" s="173"/>
      <c r="TNY53" s="173"/>
      <c r="TNZ53" s="173"/>
      <c r="TOA53" s="173"/>
      <c r="TOB53" s="173"/>
      <c r="TOC53" s="173"/>
      <c r="TOD53" s="173"/>
      <c r="TOE53" s="173"/>
      <c r="TOF53" s="173"/>
      <c r="TOG53" s="173"/>
      <c r="TOH53" s="173"/>
      <c r="TOI53" s="173"/>
      <c r="TOJ53" s="173"/>
      <c r="TOK53" s="173"/>
      <c r="TOL53" s="173"/>
      <c r="TOM53" s="173"/>
      <c r="TON53" s="173"/>
      <c r="TOO53" s="173"/>
      <c r="TOP53" s="173"/>
      <c r="TOQ53" s="173"/>
      <c r="TOR53" s="173"/>
      <c r="TOS53" s="173"/>
      <c r="TOT53" s="173"/>
      <c r="TOU53" s="173"/>
      <c r="TOV53" s="173"/>
      <c r="TOW53" s="173"/>
      <c r="TOX53" s="173"/>
      <c r="TOY53" s="173"/>
      <c r="TOZ53" s="173"/>
      <c r="TPA53" s="173"/>
      <c r="TPB53" s="173"/>
      <c r="TPC53" s="173"/>
      <c r="TPD53" s="173"/>
      <c r="TPE53" s="173"/>
      <c r="TPF53" s="173"/>
      <c r="TPG53" s="173"/>
      <c r="TPH53" s="173"/>
      <c r="TPI53" s="173"/>
      <c r="TPJ53" s="173"/>
      <c r="TPK53" s="173"/>
      <c r="TPL53" s="173"/>
      <c r="TPM53" s="173"/>
      <c r="TPN53" s="173"/>
      <c r="TPO53" s="173"/>
      <c r="TPP53" s="173"/>
      <c r="TPQ53" s="173"/>
      <c r="TPR53" s="173"/>
      <c r="TPS53" s="173"/>
      <c r="TPT53" s="173"/>
      <c r="TPU53" s="173"/>
      <c r="TPV53" s="173"/>
      <c r="TPW53" s="173"/>
      <c r="TPX53" s="173"/>
      <c r="TPY53" s="173"/>
      <c r="TPZ53" s="173"/>
      <c r="TQA53" s="173"/>
      <c r="TQB53" s="173"/>
      <c r="TQC53" s="173"/>
      <c r="TQD53" s="173"/>
      <c r="TQE53" s="173"/>
      <c r="TQF53" s="173"/>
      <c r="TQG53" s="173"/>
      <c r="TQH53" s="173"/>
      <c r="TQI53" s="173"/>
      <c r="TQJ53" s="173"/>
      <c r="TQK53" s="173"/>
      <c r="TQL53" s="173"/>
      <c r="TQM53" s="173"/>
      <c r="TQN53" s="173"/>
      <c r="TQO53" s="173"/>
      <c r="TQP53" s="173"/>
      <c r="TQQ53" s="173"/>
      <c r="TQR53" s="173"/>
      <c r="TQS53" s="173"/>
      <c r="TQT53" s="173"/>
      <c r="TQU53" s="173"/>
      <c r="TQV53" s="173"/>
      <c r="TQW53" s="173"/>
      <c r="TQX53" s="173"/>
      <c r="TQY53" s="173"/>
      <c r="TQZ53" s="173"/>
      <c r="TRA53" s="173"/>
      <c r="TRB53" s="173"/>
      <c r="TRC53" s="173"/>
      <c r="TRD53" s="173"/>
      <c r="TRE53" s="173"/>
      <c r="TRF53" s="173"/>
      <c r="TRG53" s="173"/>
      <c r="TRH53" s="173"/>
      <c r="TRI53" s="173"/>
      <c r="TRJ53" s="173"/>
      <c r="TRK53" s="173"/>
      <c r="TRL53" s="173"/>
      <c r="TRM53" s="173"/>
      <c r="TRN53" s="173"/>
      <c r="TRO53" s="173"/>
      <c r="TRP53" s="173"/>
      <c r="TRQ53" s="173"/>
      <c r="TRR53" s="173"/>
      <c r="TRS53" s="173"/>
      <c r="TRT53" s="173"/>
      <c r="TRU53" s="173"/>
      <c r="TRV53" s="173"/>
      <c r="TRW53" s="173"/>
      <c r="TRX53" s="173"/>
      <c r="TRY53" s="173"/>
      <c r="TRZ53" s="173"/>
      <c r="TSA53" s="173"/>
      <c r="TSB53" s="173"/>
      <c r="TSC53" s="173"/>
      <c r="TSD53" s="173"/>
      <c r="TSE53" s="173"/>
      <c r="TSF53" s="173"/>
      <c r="TSG53" s="173"/>
      <c r="TSH53" s="173"/>
      <c r="TSI53" s="173"/>
      <c r="TSJ53" s="173"/>
      <c r="TSK53" s="173"/>
      <c r="TSL53" s="173"/>
      <c r="TSM53" s="173"/>
      <c r="TSN53" s="173"/>
      <c r="TSO53" s="173"/>
      <c r="TSP53" s="173"/>
      <c r="TSQ53" s="173"/>
      <c r="TSR53" s="173"/>
      <c r="TSS53" s="173"/>
      <c r="TST53" s="173"/>
      <c r="TSU53" s="173"/>
      <c r="TSV53" s="173"/>
      <c r="TSW53" s="173"/>
      <c r="TSX53" s="173"/>
      <c r="TSY53" s="173"/>
      <c r="TSZ53" s="173"/>
      <c r="TTA53" s="173"/>
      <c r="TTB53" s="173"/>
      <c r="TTC53" s="173"/>
      <c r="TTD53" s="173"/>
      <c r="TTE53" s="173"/>
      <c r="TTF53" s="173"/>
      <c r="TTG53" s="173"/>
      <c r="TTH53" s="173"/>
      <c r="TTI53" s="173"/>
      <c r="TTJ53" s="173"/>
      <c r="TTK53" s="173"/>
      <c r="TTL53" s="173"/>
      <c r="TTM53" s="173"/>
      <c r="TTN53" s="173"/>
      <c r="TTO53" s="173"/>
      <c r="TTP53" s="173"/>
      <c r="TTQ53" s="173"/>
      <c r="TTR53" s="173"/>
      <c r="TTS53" s="173"/>
      <c r="TTT53" s="173"/>
      <c r="TTU53" s="173"/>
      <c r="TTV53" s="173"/>
      <c r="TTW53" s="173"/>
      <c r="TTX53" s="173"/>
      <c r="TTY53" s="173"/>
      <c r="TTZ53" s="173"/>
      <c r="TUA53" s="173"/>
      <c r="TUB53" s="173"/>
      <c r="TUC53" s="173"/>
      <c r="TUD53" s="173"/>
      <c r="TUE53" s="173"/>
      <c r="TUF53" s="173"/>
      <c r="TUG53" s="173"/>
      <c r="TUH53" s="173"/>
      <c r="TUI53" s="173"/>
      <c r="TUJ53" s="173"/>
      <c r="TUK53" s="173"/>
      <c r="TUL53" s="173"/>
      <c r="TUM53" s="173"/>
      <c r="TUN53" s="173"/>
      <c r="TUO53" s="173"/>
      <c r="TUP53" s="173"/>
      <c r="TUQ53" s="173"/>
      <c r="TUR53" s="173"/>
      <c r="TUS53" s="173"/>
      <c r="TUT53" s="173"/>
      <c r="TUU53" s="173"/>
      <c r="TUV53" s="173"/>
      <c r="TUW53" s="173"/>
      <c r="TUX53" s="173"/>
      <c r="TUY53" s="173"/>
      <c r="TUZ53" s="173"/>
      <c r="TVA53" s="173"/>
      <c r="TVB53" s="173"/>
      <c r="TVC53" s="173"/>
      <c r="TVD53" s="173"/>
      <c r="TVE53" s="173"/>
      <c r="TVF53" s="173"/>
      <c r="TVG53" s="173"/>
      <c r="TVH53" s="173"/>
      <c r="TVI53" s="173"/>
      <c r="TVJ53" s="173"/>
      <c r="TVK53" s="173"/>
      <c r="TVL53" s="173"/>
      <c r="TVM53" s="173"/>
      <c r="TVN53" s="173"/>
      <c r="TVO53" s="173"/>
      <c r="TVP53" s="173"/>
      <c r="TVQ53" s="173"/>
      <c r="TVR53" s="173"/>
      <c r="TVS53" s="173"/>
      <c r="TVT53" s="173"/>
      <c r="TVU53" s="173"/>
      <c r="TVV53" s="173"/>
      <c r="TVW53" s="173"/>
      <c r="TVX53" s="173"/>
      <c r="TVY53" s="173"/>
      <c r="TVZ53" s="173"/>
      <c r="TWA53" s="173"/>
      <c r="TWB53" s="173"/>
      <c r="TWC53" s="173"/>
      <c r="TWD53" s="173"/>
      <c r="TWE53" s="173"/>
      <c r="TWF53" s="173"/>
      <c r="TWG53" s="173"/>
      <c r="TWH53" s="173"/>
      <c r="TWI53" s="173"/>
      <c r="TWJ53" s="173"/>
      <c r="TWK53" s="173"/>
      <c r="TWL53" s="173"/>
      <c r="TWM53" s="173"/>
      <c r="TWN53" s="173"/>
      <c r="TWO53" s="173"/>
      <c r="TWP53" s="173"/>
      <c r="TWQ53" s="173"/>
      <c r="TWR53" s="173"/>
      <c r="TWS53" s="173"/>
      <c r="TWT53" s="173"/>
      <c r="TWU53" s="173"/>
      <c r="TWV53" s="173"/>
      <c r="TWW53" s="173"/>
      <c r="TWX53" s="173"/>
      <c r="TWY53" s="173"/>
      <c r="TWZ53" s="173"/>
      <c r="TXA53" s="173"/>
      <c r="TXB53" s="173"/>
      <c r="TXC53" s="173"/>
      <c r="TXD53" s="173"/>
      <c r="TXE53" s="173"/>
      <c r="TXF53" s="173"/>
      <c r="TXG53" s="173"/>
      <c r="TXH53" s="173"/>
      <c r="TXI53" s="173"/>
      <c r="TXJ53" s="173"/>
      <c r="TXK53" s="173"/>
      <c r="TXL53" s="173"/>
      <c r="TXM53" s="173"/>
      <c r="TXN53" s="173"/>
      <c r="TXO53" s="173"/>
      <c r="TXP53" s="173"/>
      <c r="TXQ53" s="173"/>
      <c r="TXR53" s="173"/>
      <c r="TXS53" s="173"/>
      <c r="TXT53" s="173"/>
      <c r="TXU53" s="173"/>
      <c r="TXV53" s="173"/>
      <c r="TXW53" s="173"/>
      <c r="TXX53" s="173"/>
      <c r="TXY53" s="173"/>
      <c r="TXZ53" s="173"/>
      <c r="TYA53" s="173"/>
      <c r="TYB53" s="173"/>
      <c r="TYC53" s="173"/>
      <c r="TYD53" s="173"/>
      <c r="TYE53" s="173"/>
      <c r="TYF53" s="173"/>
      <c r="TYG53" s="173"/>
      <c r="TYH53" s="173"/>
      <c r="TYI53" s="173"/>
      <c r="TYJ53" s="173"/>
      <c r="TYK53" s="173"/>
      <c r="TYL53" s="173"/>
      <c r="TYM53" s="173"/>
      <c r="TYN53" s="173"/>
      <c r="TYO53" s="173"/>
      <c r="TYP53" s="173"/>
      <c r="TYQ53" s="173"/>
      <c r="TYR53" s="173"/>
      <c r="TYS53" s="173"/>
      <c r="TYT53" s="173"/>
      <c r="TYU53" s="173"/>
      <c r="TYV53" s="173"/>
      <c r="TYW53" s="173"/>
      <c r="TYX53" s="173"/>
      <c r="TYY53" s="173"/>
      <c r="TYZ53" s="173"/>
      <c r="TZA53" s="173"/>
      <c r="TZB53" s="173"/>
      <c r="TZC53" s="173"/>
      <c r="TZD53" s="173"/>
      <c r="TZE53" s="173"/>
      <c r="TZF53" s="173"/>
      <c r="TZG53" s="173"/>
      <c r="TZH53" s="173"/>
      <c r="TZI53" s="173"/>
      <c r="TZJ53" s="173"/>
      <c r="TZK53" s="173"/>
      <c r="TZL53" s="173"/>
      <c r="TZM53" s="173"/>
      <c r="TZN53" s="173"/>
      <c r="TZO53" s="173"/>
      <c r="TZP53" s="173"/>
      <c r="TZQ53" s="173"/>
      <c r="TZR53" s="173"/>
      <c r="TZS53" s="173"/>
      <c r="TZT53" s="173"/>
      <c r="TZU53" s="173"/>
      <c r="TZV53" s="173"/>
      <c r="TZW53" s="173"/>
      <c r="TZX53" s="173"/>
      <c r="TZY53" s="173"/>
      <c r="TZZ53" s="173"/>
      <c r="UAA53" s="173"/>
      <c r="UAB53" s="173"/>
      <c r="UAC53" s="173"/>
      <c r="UAD53" s="173"/>
      <c r="UAE53" s="173"/>
      <c r="UAF53" s="173"/>
      <c r="UAG53" s="173"/>
      <c r="UAH53" s="173"/>
      <c r="UAI53" s="173"/>
      <c r="UAJ53" s="173"/>
      <c r="UAK53" s="173"/>
      <c r="UAL53" s="173"/>
      <c r="UAM53" s="173"/>
      <c r="UAN53" s="173"/>
      <c r="UAO53" s="173"/>
      <c r="UAP53" s="173"/>
      <c r="UAQ53" s="173"/>
      <c r="UAR53" s="173"/>
      <c r="UAS53" s="173"/>
      <c r="UAT53" s="173"/>
      <c r="UAU53" s="173"/>
      <c r="UAV53" s="173"/>
      <c r="UAW53" s="173"/>
      <c r="UAX53" s="173"/>
      <c r="UAY53" s="173"/>
      <c r="UAZ53" s="173"/>
      <c r="UBA53" s="173"/>
      <c r="UBB53" s="173"/>
      <c r="UBC53" s="173"/>
      <c r="UBD53" s="173"/>
      <c r="UBE53" s="173"/>
      <c r="UBF53" s="173"/>
      <c r="UBG53" s="173"/>
      <c r="UBH53" s="173"/>
      <c r="UBI53" s="173"/>
      <c r="UBJ53" s="173"/>
      <c r="UBK53" s="173"/>
      <c r="UBL53" s="173"/>
      <c r="UBM53" s="173"/>
      <c r="UBN53" s="173"/>
      <c r="UBO53" s="173"/>
      <c r="UBP53" s="173"/>
      <c r="UBQ53" s="173"/>
      <c r="UBR53" s="173"/>
      <c r="UBS53" s="173"/>
      <c r="UBT53" s="173"/>
      <c r="UBU53" s="173"/>
      <c r="UBV53" s="173"/>
      <c r="UBW53" s="173"/>
      <c r="UBX53" s="173"/>
      <c r="UBY53" s="173"/>
      <c r="UBZ53" s="173"/>
      <c r="UCA53" s="173"/>
      <c r="UCB53" s="173"/>
      <c r="UCC53" s="173"/>
      <c r="UCD53" s="173"/>
      <c r="UCE53" s="173"/>
      <c r="UCF53" s="173"/>
      <c r="UCG53" s="173"/>
      <c r="UCH53" s="173"/>
      <c r="UCI53" s="173"/>
      <c r="UCJ53" s="173"/>
      <c r="UCK53" s="173"/>
      <c r="UCL53" s="173"/>
      <c r="UCM53" s="173"/>
      <c r="UCN53" s="173"/>
      <c r="UCO53" s="173"/>
      <c r="UCP53" s="173"/>
      <c r="UCQ53" s="173"/>
      <c r="UCR53" s="173"/>
      <c r="UCS53" s="173"/>
      <c r="UCT53" s="173"/>
      <c r="UCU53" s="173"/>
      <c r="UCV53" s="173"/>
      <c r="UCW53" s="173"/>
      <c r="UCX53" s="173"/>
      <c r="UCY53" s="173"/>
      <c r="UCZ53" s="173"/>
      <c r="UDA53" s="173"/>
      <c r="UDB53" s="173"/>
      <c r="UDC53" s="173"/>
      <c r="UDD53" s="173"/>
      <c r="UDE53" s="173"/>
      <c r="UDF53" s="173"/>
      <c r="UDG53" s="173"/>
      <c r="UDH53" s="173"/>
      <c r="UDI53" s="173"/>
      <c r="UDJ53" s="173"/>
      <c r="UDK53" s="173"/>
      <c r="UDL53" s="173"/>
      <c r="UDM53" s="173"/>
      <c r="UDN53" s="173"/>
      <c r="UDO53" s="173"/>
      <c r="UDP53" s="173"/>
      <c r="UDQ53" s="173"/>
      <c r="UDR53" s="173"/>
      <c r="UDS53" s="173"/>
      <c r="UDT53" s="173"/>
      <c r="UDU53" s="173"/>
      <c r="UDV53" s="173"/>
      <c r="UDW53" s="173"/>
      <c r="UDX53" s="173"/>
      <c r="UDY53" s="173"/>
      <c r="UDZ53" s="173"/>
      <c r="UEA53" s="173"/>
      <c r="UEB53" s="173"/>
      <c r="UEC53" s="173"/>
      <c r="UED53" s="173"/>
      <c r="UEE53" s="173"/>
      <c r="UEF53" s="173"/>
      <c r="UEG53" s="173"/>
      <c r="UEH53" s="173"/>
      <c r="UEI53" s="173"/>
      <c r="UEJ53" s="173"/>
      <c r="UEK53" s="173"/>
      <c r="UEL53" s="173"/>
      <c r="UEM53" s="173"/>
      <c r="UEN53" s="173"/>
      <c r="UEO53" s="173"/>
      <c r="UEP53" s="173"/>
      <c r="UEQ53" s="173"/>
      <c r="UER53" s="173"/>
      <c r="UES53" s="173"/>
      <c r="UET53" s="173"/>
      <c r="UEU53" s="173"/>
      <c r="UEV53" s="173"/>
      <c r="UEW53" s="173"/>
      <c r="UEX53" s="173"/>
      <c r="UEY53" s="173"/>
      <c r="UEZ53" s="173"/>
      <c r="UFA53" s="173"/>
      <c r="UFB53" s="173"/>
      <c r="UFC53" s="173"/>
      <c r="UFD53" s="173"/>
      <c r="UFE53" s="173"/>
      <c r="UFF53" s="173"/>
      <c r="UFG53" s="173"/>
      <c r="UFH53" s="173"/>
      <c r="UFI53" s="173"/>
      <c r="UFJ53" s="173"/>
      <c r="UFK53" s="173"/>
      <c r="UFL53" s="173"/>
      <c r="UFM53" s="173"/>
      <c r="UFN53" s="173"/>
      <c r="UFO53" s="173"/>
      <c r="UFP53" s="173"/>
      <c r="UFQ53" s="173"/>
      <c r="UFR53" s="173"/>
      <c r="UFS53" s="173"/>
      <c r="UFT53" s="173"/>
      <c r="UFU53" s="173"/>
      <c r="UFV53" s="173"/>
      <c r="UFW53" s="173"/>
      <c r="UFX53" s="173"/>
      <c r="UFY53" s="173"/>
      <c r="UFZ53" s="173"/>
      <c r="UGA53" s="173"/>
      <c r="UGB53" s="173"/>
      <c r="UGC53" s="173"/>
      <c r="UGD53" s="173"/>
      <c r="UGE53" s="173"/>
      <c r="UGF53" s="173"/>
      <c r="UGG53" s="173"/>
      <c r="UGH53" s="173"/>
      <c r="UGI53" s="173"/>
      <c r="UGJ53" s="173"/>
      <c r="UGK53" s="173"/>
      <c r="UGL53" s="173"/>
      <c r="UGM53" s="173"/>
      <c r="UGN53" s="173"/>
      <c r="UGO53" s="173"/>
      <c r="UGP53" s="173"/>
      <c r="UGQ53" s="173"/>
      <c r="UGR53" s="173"/>
      <c r="UGS53" s="173"/>
      <c r="UGT53" s="173"/>
      <c r="UGU53" s="173"/>
      <c r="UGV53" s="173"/>
      <c r="UGW53" s="173"/>
      <c r="UGX53" s="173"/>
      <c r="UGY53" s="173"/>
      <c r="UGZ53" s="173"/>
      <c r="UHA53" s="173"/>
      <c r="UHB53" s="173"/>
      <c r="UHC53" s="173"/>
      <c r="UHD53" s="173"/>
      <c r="UHE53" s="173"/>
      <c r="UHF53" s="173"/>
      <c r="UHG53" s="173"/>
      <c r="UHH53" s="173"/>
      <c r="UHI53" s="173"/>
      <c r="UHJ53" s="173"/>
      <c r="UHK53" s="173"/>
      <c r="UHL53" s="173"/>
      <c r="UHM53" s="173"/>
      <c r="UHN53" s="173"/>
      <c r="UHO53" s="173"/>
      <c r="UHP53" s="173"/>
      <c r="UHQ53" s="173"/>
      <c r="UHR53" s="173"/>
      <c r="UHS53" s="173"/>
      <c r="UHT53" s="173"/>
      <c r="UHU53" s="173"/>
      <c r="UHV53" s="173"/>
      <c r="UHW53" s="173"/>
      <c r="UHX53" s="173"/>
      <c r="UHY53" s="173"/>
      <c r="UHZ53" s="173"/>
      <c r="UIA53" s="173"/>
      <c r="UIB53" s="173"/>
      <c r="UIC53" s="173"/>
      <c r="UID53" s="173"/>
      <c r="UIE53" s="173"/>
      <c r="UIF53" s="173"/>
      <c r="UIG53" s="173"/>
      <c r="UIH53" s="173"/>
      <c r="UII53" s="173"/>
      <c r="UIJ53" s="173"/>
      <c r="UIK53" s="173"/>
      <c r="UIL53" s="173"/>
      <c r="UIM53" s="173"/>
      <c r="UIN53" s="173"/>
      <c r="UIO53" s="173"/>
      <c r="UIP53" s="173"/>
      <c r="UIQ53" s="173"/>
      <c r="UIR53" s="173"/>
      <c r="UIS53" s="173"/>
      <c r="UIT53" s="173"/>
      <c r="UIU53" s="173"/>
      <c r="UIV53" s="173"/>
      <c r="UIW53" s="173"/>
      <c r="UIX53" s="173"/>
      <c r="UIY53" s="173"/>
      <c r="UIZ53" s="173"/>
      <c r="UJA53" s="173"/>
      <c r="UJB53" s="173"/>
      <c r="UJC53" s="173"/>
      <c r="UJD53" s="173"/>
      <c r="UJE53" s="173"/>
      <c r="UJF53" s="173"/>
      <c r="UJG53" s="173"/>
      <c r="UJH53" s="173"/>
      <c r="UJI53" s="173"/>
      <c r="UJJ53" s="173"/>
      <c r="UJK53" s="173"/>
      <c r="UJL53" s="173"/>
      <c r="UJM53" s="173"/>
      <c r="UJN53" s="173"/>
      <c r="UJO53" s="173"/>
      <c r="UJP53" s="173"/>
      <c r="UJQ53" s="173"/>
      <c r="UJR53" s="173"/>
      <c r="UJS53" s="173"/>
      <c r="UJT53" s="173"/>
      <c r="UJU53" s="173"/>
      <c r="UJV53" s="173"/>
      <c r="UJW53" s="173"/>
      <c r="UJX53" s="173"/>
      <c r="UJY53" s="173"/>
      <c r="UJZ53" s="173"/>
      <c r="UKA53" s="173"/>
      <c r="UKB53" s="173"/>
      <c r="UKC53" s="173"/>
      <c r="UKD53" s="173"/>
      <c r="UKE53" s="173"/>
      <c r="UKF53" s="173"/>
      <c r="UKG53" s="173"/>
      <c r="UKH53" s="173"/>
      <c r="UKI53" s="173"/>
      <c r="UKJ53" s="173"/>
      <c r="UKK53" s="173"/>
      <c r="UKL53" s="173"/>
      <c r="UKM53" s="173"/>
      <c r="UKN53" s="173"/>
      <c r="UKO53" s="173"/>
      <c r="UKP53" s="173"/>
      <c r="UKQ53" s="173"/>
      <c r="UKR53" s="173"/>
      <c r="UKS53" s="173"/>
      <c r="UKT53" s="173"/>
      <c r="UKU53" s="173"/>
      <c r="UKV53" s="173"/>
      <c r="UKW53" s="173"/>
      <c r="UKX53" s="173"/>
      <c r="UKY53" s="173"/>
      <c r="UKZ53" s="173"/>
      <c r="ULA53" s="173"/>
      <c r="ULB53" s="173"/>
      <c r="ULC53" s="173"/>
      <c r="ULD53" s="173"/>
      <c r="ULE53" s="173"/>
      <c r="ULF53" s="173"/>
      <c r="ULG53" s="173"/>
      <c r="ULH53" s="173"/>
      <c r="ULI53" s="173"/>
      <c r="ULJ53" s="173"/>
      <c r="ULK53" s="173"/>
      <c r="ULL53" s="173"/>
      <c r="ULM53" s="173"/>
      <c r="ULN53" s="173"/>
      <c r="ULO53" s="173"/>
      <c r="ULP53" s="173"/>
      <c r="ULQ53" s="173"/>
      <c r="ULR53" s="173"/>
      <c r="ULS53" s="173"/>
      <c r="ULT53" s="173"/>
      <c r="ULU53" s="173"/>
      <c r="ULV53" s="173"/>
      <c r="ULW53" s="173"/>
      <c r="ULX53" s="173"/>
      <c r="ULY53" s="173"/>
      <c r="ULZ53" s="173"/>
      <c r="UMA53" s="173"/>
      <c r="UMB53" s="173"/>
      <c r="UMC53" s="173"/>
      <c r="UMD53" s="173"/>
      <c r="UME53" s="173"/>
      <c r="UMF53" s="173"/>
      <c r="UMG53" s="173"/>
      <c r="UMH53" s="173"/>
      <c r="UMI53" s="173"/>
      <c r="UMJ53" s="173"/>
      <c r="UMK53" s="173"/>
      <c r="UML53" s="173"/>
      <c r="UMM53" s="173"/>
      <c r="UMN53" s="173"/>
      <c r="UMO53" s="173"/>
      <c r="UMP53" s="173"/>
      <c r="UMQ53" s="173"/>
      <c r="UMR53" s="173"/>
      <c r="UMS53" s="173"/>
      <c r="UMT53" s="173"/>
      <c r="UMU53" s="173"/>
      <c r="UMV53" s="173"/>
      <c r="UMW53" s="173"/>
      <c r="UMX53" s="173"/>
      <c r="UMY53" s="173"/>
      <c r="UMZ53" s="173"/>
      <c r="UNA53" s="173"/>
      <c r="UNB53" s="173"/>
      <c r="UNC53" s="173"/>
      <c r="UND53" s="173"/>
      <c r="UNE53" s="173"/>
      <c r="UNF53" s="173"/>
      <c r="UNG53" s="173"/>
      <c r="UNH53" s="173"/>
      <c r="UNI53" s="173"/>
      <c r="UNJ53" s="173"/>
      <c r="UNK53" s="173"/>
      <c r="UNL53" s="173"/>
      <c r="UNM53" s="173"/>
      <c r="UNN53" s="173"/>
      <c r="UNO53" s="173"/>
      <c r="UNP53" s="173"/>
      <c r="UNQ53" s="173"/>
      <c r="UNR53" s="173"/>
      <c r="UNS53" s="173"/>
      <c r="UNT53" s="173"/>
      <c r="UNU53" s="173"/>
      <c r="UNV53" s="173"/>
      <c r="UNW53" s="173"/>
      <c r="UNX53" s="173"/>
      <c r="UNY53" s="173"/>
      <c r="UNZ53" s="173"/>
      <c r="UOA53" s="173"/>
      <c r="UOB53" s="173"/>
      <c r="UOC53" s="173"/>
      <c r="UOD53" s="173"/>
      <c r="UOE53" s="173"/>
      <c r="UOF53" s="173"/>
      <c r="UOG53" s="173"/>
      <c r="UOH53" s="173"/>
      <c r="UOI53" s="173"/>
      <c r="UOJ53" s="173"/>
      <c r="UOK53" s="173"/>
      <c r="UOL53" s="173"/>
      <c r="UOM53" s="173"/>
      <c r="UON53" s="173"/>
      <c r="UOO53" s="173"/>
      <c r="UOP53" s="173"/>
      <c r="UOQ53" s="173"/>
      <c r="UOR53" s="173"/>
      <c r="UOS53" s="173"/>
      <c r="UOT53" s="173"/>
      <c r="UOU53" s="173"/>
      <c r="UOV53" s="173"/>
      <c r="UOW53" s="173"/>
      <c r="UOX53" s="173"/>
      <c r="UOY53" s="173"/>
      <c r="UOZ53" s="173"/>
      <c r="UPA53" s="173"/>
      <c r="UPB53" s="173"/>
      <c r="UPC53" s="173"/>
      <c r="UPD53" s="173"/>
      <c r="UPE53" s="173"/>
      <c r="UPF53" s="173"/>
      <c r="UPG53" s="173"/>
      <c r="UPH53" s="173"/>
      <c r="UPI53" s="173"/>
      <c r="UPJ53" s="173"/>
      <c r="UPK53" s="173"/>
      <c r="UPL53" s="173"/>
      <c r="UPM53" s="173"/>
      <c r="UPN53" s="173"/>
      <c r="UPO53" s="173"/>
      <c r="UPP53" s="173"/>
      <c r="UPQ53" s="173"/>
      <c r="UPR53" s="173"/>
      <c r="UPS53" s="173"/>
      <c r="UPT53" s="173"/>
      <c r="UPU53" s="173"/>
      <c r="UPV53" s="173"/>
      <c r="UPW53" s="173"/>
      <c r="UPX53" s="173"/>
      <c r="UPY53" s="173"/>
      <c r="UPZ53" s="173"/>
      <c r="UQA53" s="173"/>
      <c r="UQB53" s="173"/>
      <c r="UQC53" s="173"/>
      <c r="UQD53" s="173"/>
      <c r="UQE53" s="173"/>
      <c r="UQF53" s="173"/>
      <c r="UQG53" s="173"/>
      <c r="UQH53" s="173"/>
      <c r="UQI53" s="173"/>
      <c r="UQJ53" s="173"/>
      <c r="UQK53" s="173"/>
      <c r="UQL53" s="173"/>
      <c r="UQM53" s="173"/>
      <c r="UQN53" s="173"/>
      <c r="UQO53" s="173"/>
      <c r="UQP53" s="173"/>
      <c r="UQQ53" s="173"/>
      <c r="UQR53" s="173"/>
      <c r="UQS53" s="173"/>
      <c r="UQT53" s="173"/>
      <c r="UQU53" s="173"/>
      <c r="UQV53" s="173"/>
      <c r="UQW53" s="173"/>
      <c r="UQX53" s="173"/>
      <c r="UQY53" s="173"/>
      <c r="UQZ53" s="173"/>
      <c r="URA53" s="173"/>
      <c r="URB53" s="173"/>
      <c r="URC53" s="173"/>
      <c r="URD53" s="173"/>
      <c r="URE53" s="173"/>
      <c r="URF53" s="173"/>
      <c r="URG53" s="173"/>
      <c r="URH53" s="173"/>
      <c r="URI53" s="173"/>
      <c r="URJ53" s="173"/>
      <c r="URK53" s="173"/>
      <c r="URL53" s="173"/>
      <c r="URM53" s="173"/>
      <c r="URN53" s="173"/>
      <c r="URO53" s="173"/>
      <c r="URP53" s="173"/>
      <c r="URQ53" s="173"/>
      <c r="URR53" s="173"/>
      <c r="URS53" s="173"/>
      <c r="URT53" s="173"/>
      <c r="URU53" s="173"/>
      <c r="URV53" s="173"/>
      <c r="URW53" s="173"/>
      <c r="URX53" s="173"/>
      <c r="URY53" s="173"/>
      <c r="URZ53" s="173"/>
      <c r="USA53" s="173"/>
      <c r="USB53" s="173"/>
      <c r="USC53" s="173"/>
      <c r="USD53" s="173"/>
      <c r="USE53" s="173"/>
      <c r="USF53" s="173"/>
      <c r="USG53" s="173"/>
      <c r="USH53" s="173"/>
      <c r="USI53" s="173"/>
      <c r="USJ53" s="173"/>
      <c r="USK53" s="173"/>
      <c r="USL53" s="173"/>
      <c r="USM53" s="173"/>
      <c r="USN53" s="173"/>
      <c r="USO53" s="173"/>
      <c r="USP53" s="173"/>
      <c r="USQ53" s="173"/>
      <c r="USR53" s="173"/>
      <c r="USS53" s="173"/>
      <c r="UST53" s="173"/>
      <c r="USU53" s="173"/>
      <c r="USV53" s="173"/>
      <c r="USW53" s="173"/>
      <c r="USX53" s="173"/>
      <c r="USY53" s="173"/>
      <c r="USZ53" s="173"/>
      <c r="UTA53" s="173"/>
      <c r="UTB53" s="173"/>
      <c r="UTC53" s="173"/>
      <c r="UTD53" s="173"/>
      <c r="UTE53" s="173"/>
      <c r="UTF53" s="173"/>
      <c r="UTG53" s="173"/>
      <c r="UTH53" s="173"/>
      <c r="UTI53" s="173"/>
      <c r="UTJ53" s="173"/>
      <c r="UTK53" s="173"/>
      <c r="UTL53" s="173"/>
      <c r="UTM53" s="173"/>
      <c r="UTN53" s="173"/>
      <c r="UTO53" s="173"/>
      <c r="UTP53" s="173"/>
      <c r="UTQ53" s="173"/>
      <c r="UTR53" s="173"/>
      <c r="UTS53" s="173"/>
      <c r="UTT53" s="173"/>
      <c r="UTU53" s="173"/>
      <c r="UTV53" s="173"/>
      <c r="UTW53" s="173"/>
      <c r="UTX53" s="173"/>
      <c r="UTY53" s="173"/>
      <c r="UTZ53" s="173"/>
      <c r="UUA53" s="173"/>
      <c r="UUB53" s="173"/>
      <c r="UUC53" s="173"/>
      <c r="UUD53" s="173"/>
      <c r="UUE53" s="173"/>
      <c r="UUF53" s="173"/>
      <c r="UUG53" s="173"/>
      <c r="UUH53" s="173"/>
      <c r="UUI53" s="173"/>
      <c r="UUJ53" s="173"/>
      <c r="UUK53" s="173"/>
      <c r="UUL53" s="173"/>
      <c r="UUM53" s="173"/>
      <c r="UUN53" s="173"/>
      <c r="UUO53" s="173"/>
      <c r="UUP53" s="173"/>
      <c r="UUQ53" s="173"/>
      <c r="UUR53" s="173"/>
      <c r="UUS53" s="173"/>
      <c r="UUT53" s="173"/>
      <c r="UUU53" s="173"/>
      <c r="UUV53" s="173"/>
      <c r="UUW53" s="173"/>
      <c r="UUX53" s="173"/>
      <c r="UUY53" s="173"/>
      <c r="UUZ53" s="173"/>
      <c r="UVA53" s="173"/>
      <c r="UVB53" s="173"/>
      <c r="UVC53" s="173"/>
      <c r="UVD53" s="173"/>
      <c r="UVE53" s="173"/>
      <c r="UVF53" s="173"/>
      <c r="UVG53" s="173"/>
      <c r="UVH53" s="173"/>
      <c r="UVI53" s="173"/>
      <c r="UVJ53" s="173"/>
      <c r="UVK53" s="173"/>
      <c r="UVL53" s="173"/>
      <c r="UVM53" s="173"/>
      <c r="UVN53" s="173"/>
      <c r="UVO53" s="173"/>
      <c r="UVP53" s="173"/>
      <c r="UVQ53" s="173"/>
      <c r="UVR53" s="173"/>
      <c r="UVS53" s="173"/>
      <c r="UVT53" s="173"/>
      <c r="UVU53" s="173"/>
      <c r="UVV53" s="173"/>
      <c r="UVW53" s="173"/>
      <c r="UVX53" s="173"/>
      <c r="UVY53" s="173"/>
      <c r="UVZ53" s="173"/>
      <c r="UWA53" s="173"/>
      <c r="UWB53" s="173"/>
      <c r="UWC53" s="173"/>
      <c r="UWD53" s="173"/>
      <c r="UWE53" s="173"/>
      <c r="UWF53" s="173"/>
      <c r="UWG53" s="173"/>
      <c r="UWH53" s="173"/>
      <c r="UWI53" s="173"/>
      <c r="UWJ53" s="173"/>
      <c r="UWK53" s="173"/>
      <c r="UWL53" s="173"/>
      <c r="UWM53" s="173"/>
      <c r="UWN53" s="173"/>
      <c r="UWO53" s="173"/>
      <c r="UWP53" s="173"/>
      <c r="UWQ53" s="173"/>
      <c r="UWR53" s="173"/>
      <c r="UWS53" s="173"/>
      <c r="UWT53" s="173"/>
      <c r="UWU53" s="173"/>
      <c r="UWV53" s="173"/>
      <c r="UWW53" s="173"/>
      <c r="UWX53" s="173"/>
      <c r="UWY53" s="173"/>
      <c r="UWZ53" s="173"/>
      <c r="UXA53" s="173"/>
      <c r="UXB53" s="173"/>
      <c r="UXC53" s="173"/>
      <c r="UXD53" s="173"/>
      <c r="UXE53" s="173"/>
      <c r="UXF53" s="173"/>
      <c r="UXG53" s="173"/>
      <c r="UXH53" s="173"/>
      <c r="UXI53" s="173"/>
      <c r="UXJ53" s="173"/>
      <c r="UXK53" s="173"/>
      <c r="UXL53" s="173"/>
      <c r="UXM53" s="173"/>
      <c r="UXN53" s="173"/>
      <c r="UXO53" s="173"/>
      <c r="UXP53" s="173"/>
      <c r="UXQ53" s="173"/>
      <c r="UXR53" s="173"/>
      <c r="UXS53" s="173"/>
      <c r="UXT53" s="173"/>
      <c r="UXU53" s="173"/>
      <c r="UXV53" s="173"/>
      <c r="UXW53" s="173"/>
      <c r="UXX53" s="173"/>
      <c r="UXY53" s="173"/>
      <c r="UXZ53" s="173"/>
      <c r="UYA53" s="173"/>
      <c r="UYB53" s="173"/>
      <c r="UYC53" s="173"/>
      <c r="UYD53" s="173"/>
      <c r="UYE53" s="173"/>
      <c r="UYF53" s="173"/>
      <c r="UYG53" s="173"/>
      <c r="UYH53" s="173"/>
      <c r="UYI53" s="173"/>
      <c r="UYJ53" s="173"/>
      <c r="UYK53" s="173"/>
      <c r="UYL53" s="173"/>
      <c r="UYM53" s="173"/>
      <c r="UYN53" s="173"/>
      <c r="UYO53" s="173"/>
      <c r="UYP53" s="173"/>
      <c r="UYQ53" s="173"/>
      <c r="UYR53" s="173"/>
      <c r="UYS53" s="173"/>
      <c r="UYT53" s="173"/>
      <c r="UYU53" s="173"/>
      <c r="UYV53" s="173"/>
      <c r="UYW53" s="173"/>
      <c r="UYX53" s="173"/>
      <c r="UYY53" s="173"/>
      <c r="UYZ53" s="173"/>
      <c r="UZA53" s="173"/>
      <c r="UZB53" s="173"/>
      <c r="UZC53" s="173"/>
      <c r="UZD53" s="173"/>
      <c r="UZE53" s="173"/>
      <c r="UZF53" s="173"/>
      <c r="UZG53" s="173"/>
      <c r="UZH53" s="173"/>
      <c r="UZI53" s="173"/>
      <c r="UZJ53" s="173"/>
      <c r="UZK53" s="173"/>
      <c r="UZL53" s="173"/>
      <c r="UZM53" s="173"/>
      <c r="UZN53" s="173"/>
      <c r="UZO53" s="173"/>
      <c r="UZP53" s="173"/>
      <c r="UZQ53" s="173"/>
      <c r="UZR53" s="173"/>
      <c r="UZS53" s="173"/>
      <c r="UZT53" s="173"/>
      <c r="UZU53" s="173"/>
      <c r="UZV53" s="173"/>
      <c r="UZW53" s="173"/>
      <c r="UZX53" s="173"/>
      <c r="UZY53" s="173"/>
      <c r="UZZ53" s="173"/>
      <c r="VAA53" s="173"/>
      <c r="VAB53" s="173"/>
      <c r="VAC53" s="173"/>
      <c r="VAD53" s="173"/>
      <c r="VAE53" s="173"/>
      <c r="VAF53" s="173"/>
      <c r="VAG53" s="173"/>
      <c r="VAH53" s="173"/>
      <c r="VAI53" s="173"/>
      <c r="VAJ53" s="173"/>
      <c r="VAK53" s="173"/>
      <c r="VAL53" s="173"/>
      <c r="VAM53" s="173"/>
      <c r="VAN53" s="173"/>
      <c r="VAO53" s="173"/>
      <c r="VAP53" s="173"/>
      <c r="VAQ53" s="173"/>
      <c r="VAR53" s="173"/>
      <c r="VAS53" s="173"/>
      <c r="VAT53" s="173"/>
      <c r="VAU53" s="173"/>
      <c r="VAV53" s="173"/>
      <c r="VAW53" s="173"/>
      <c r="VAX53" s="173"/>
      <c r="VAY53" s="173"/>
      <c r="VAZ53" s="173"/>
      <c r="VBA53" s="173"/>
      <c r="VBB53" s="173"/>
      <c r="VBC53" s="173"/>
      <c r="VBD53" s="173"/>
      <c r="VBE53" s="173"/>
      <c r="VBF53" s="173"/>
      <c r="VBG53" s="173"/>
      <c r="VBH53" s="173"/>
      <c r="VBI53" s="173"/>
      <c r="VBJ53" s="173"/>
      <c r="VBK53" s="173"/>
      <c r="VBL53" s="173"/>
      <c r="VBM53" s="173"/>
      <c r="VBN53" s="173"/>
      <c r="VBO53" s="173"/>
      <c r="VBP53" s="173"/>
      <c r="VBQ53" s="173"/>
      <c r="VBR53" s="173"/>
      <c r="VBS53" s="173"/>
      <c r="VBT53" s="173"/>
      <c r="VBU53" s="173"/>
      <c r="VBV53" s="173"/>
      <c r="VBW53" s="173"/>
      <c r="VBX53" s="173"/>
      <c r="VBY53" s="173"/>
      <c r="VBZ53" s="173"/>
      <c r="VCA53" s="173"/>
      <c r="VCB53" s="173"/>
      <c r="VCC53" s="173"/>
      <c r="VCD53" s="173"/>
      <c r="VCE53" s="173"/>
      <c r="VCF53" s="173"/>
      <c r="VCG53" s="173"/>
      <c r="VCH53" s="173"/>
      <c r="VCI53" s="173"/>
      <c r="VCJ53" s="173"/>
      <c r="VCK53" s="173"/>
      <c r="VCL53" s="173"/>
      <c r="VCM53" s="173"/>
      <c r="VCN53" s="173"/>
      <c r="VCO53" s="173"/>
      <c r="VCP53" s="173"/>
      <c r="VCQ53" s="173"/>
      <c r="VCR53" s="173"/>
      <c r="VCS53" s="173"/>
      <c r="VCT53" s="173"/>
      <c r="VCU53" s="173"/>
      <c r="VCV53" s="173"/>
      <c r="VCW53" s="173"/>
      <c r="VCX53" s="173"/>
      <c r="VCY53" s="173"/>
      <c r="VCZ53" s="173"/>
      <c r="VDA53" s="173"/>
      <c r="VDB53" s="173"/>
      <c r="VDC53" s="173"/>
      <c r="VDD53" s="173"/>
      <c r="VDE53" s="173"/>
      <c r="VDF53" s="173"/>
      <c r="VDG53" s="173"/>
      <c r="VDH53" s="173"/>
      <c r="VDI53" s="173"/>
      <c r="VDJ53" s="173"/>
      <c r="VDK53" s="173"/>
      <c r="VDL53" s="173"/>
      <c r="VDM53" s="173"/>
      <c r="VDN53" s="173"/>
      <c r="VDO53" s="173"/>
      <c r="VDP53" s="173"/>
      <c r="VDQ53" s="173"/>
      <c r="VDR53" s="173"/>
      <c r="VDS53" s="173"/>
      <c r="VDT53" s="173"/>
      <c r="VDU53" s="173"/>
      <c r="VDV53" s="173"/>
      <c r="VDW53" s="173"/>
      <c r="VDX53" s="173"/>
      <c r="VDY53" s="173"/>
      <c r="VDZ53" s="173"/>
      <c r="VEA53" s="173"/>
      <c r="VEB53" s="173"/>
      <c r="VEC53" s="173"/>
      <c r="VED53" s="173"/>
      <c r="VEE53" s="173"/>
      <c r="VEF53" s="173"/>
      <c r="VEG53" s="173"/>
      <c r="VEH53" s="173"/>
      <c r="VEI53" s="173"/>
      <c r="VEJ53" s="173"/>
      <c r="VEK53" s="173"/>
      <c r="VEL53" s="173"/>
      <c r="VEM53" s="173"/>
      <c r="VEN53" s="173"/>
      <c r="VEO53" s="173"/>
      <c r="VEP53" s="173"/>
      <c r="VEQ53" s="173"/>
      <c r="VER53" s="173"/>
      <c r="VES53" s="173"/>
      <c r="VET53" s="173"/>
      <c r="VEU53" s="173"/>
      <c r="VEV53" s="173"/>
      <c r="VEW53" s="173"/>
      <c r="VEX53" s="173"/>
      <c r="VEY53" s="173"/>
      <c r="VEZ53" s="173"/>
      <c r="VFA53" s="173"/>
      <c r="VFB53" s="173"/>
      <c r="VFC53" s="173"/>
      <c r="VFD53" s="173"/>
      <c r="VFE53" s="173"/>
      <c r="VFF53" s="173"/>
      <c r="VFG53" s="173"/>
      <c r="VFH53" s="173"/>
      <c r="VFI53" s="173"/>
      <c r="VFJ53" s="173"/>
      <c r="VFK53" s="173"/>
      <c r="VFL53" s="173"/>
      <c r="VFM53" s="173"/>
      <c r="VFN53" s="173"/>
      <c r="VFO53" s="173"/>
      <c r="VFP53" s="173"/>
      <c r="VFQ53" s="173"/>
      <c r="VFR53" s="173"/>
      <c r="VFS53" s="173"/>
      <c r="VFT53" s="173"/>
      <c r="VFU53" s="173"/>
      <c r="VFV53" s="173"/>
      <c r="VFW53" s="173"/>
      <c r="VFX53" s="173"/>
      <c r="VFY53" s="173"/>
      <c r="VFZ53" s="173"/>
      <c r="VGA53" s="173"/>
      <c r="VGB53" s="173"/>
      <c r="VGC53" s="173"/>
      <c r="VGD53" s="173"/>
      <c r="VGE53" s="173"/>
      <c r="VGF53" s="173"/>
      <c r="VGG53" s="173"/>
      <c r="VGH53" s="173"/>
      <c r="VGI53" s="173"/>
      <c r="VGJ53" s="173"/>
      <c r="VGK53" s="173"/>
      <c r="VGL53" s="173"/>
      <c r="VGM53" s="173"/>
      <c r="VGN53" s="173"/>
      <c r="VGO53" s="173"/>
      <c r="VGP53" s="173"/>
      <c r="VGQ53" s="173"/>
      <c r="VGR53" s="173"/>
      <c r="VGS53" s="173"/>
      <c r="VGT53" s="173"/>
      <c r="VGU53" s="173"/>
      <c r="VGV53" s="173"/>
      <c r="VGW53" s="173"/>
      <c r="VGX53" s="173"/>
      <c r="VGY53" s="173"/>
      <c r="VGZ53" s="173"/>
      <c r="VHA53" s="173"/>
      <c r="VHB53" s="173"/>
      <c r="VHC53" s="173"/>
      <c r="VHD53" s="173"/>
      <c r="VHE53" s="173"/>
      <c r="VHF53" s="173"/>
      <c r="VHG53" s="173"/>
      <c r="VHH53" s="173"/>
      <c r="VHI53" s="173"/>
      <c r="VHJ53" s="173"/>
      <c r="VHK53" s="173"/>
      <c r="VHL53" s="173"/>
      <c r="VHM53" s="173"/>
      <c r="VHN53" s="173"/>
      <c r="VHO53" s="173"/>
      <c r="VHP53" s="173"/>
      <c r="VHQ53" s="173"/>
      <c r="VHR53" s="173"/>
      <c r="VHS53" s="173"/>
      <c r="VHT53" s="173"/>
      <c r="VHU53" s="173"/>
      <c r="VHV53" s="173"/>
      <c r="VHW53" s="173"/>
      <c r="VHX53" s="173"/>
      <c r="VHY53" s="173"/>
      <c r="VHZ53" s="173"/>
      <c r="VIA53" s="173"/>
      <c r="VIB53" s="173"/>
      <c r="VIC53" s="173"/>
      <c r="VID53" s="173"/>
      <c r="VIE53" s="173"/>
      <c r="VIF53" s="173"/>
      <c r="VIG53" s="173"/>
      <c r="VIH53" s="173"/>
      <c r="VII53" s="173"/>
      <c r="VIJ53" s="173"/>
      <c r="VIK53" s="173"/>
      <c r="VIL53" s="173"/>
      <c r="VIM53" s="173"/>
      <c r="VIN53" s="173"/>
      <c r="VIO53" s="173"/>
      <c r="VIP53" s="173"/>
      <c r="VIQ53" s="173"/>
      <c r="VIR53" s="173"/>
      <c r="VIS53" s="173"/>
      <c r="VIT53" s="173"/>
      <c r="VIU53" s="173"/>
      <c r="VIV53" s="173"/>
      <c r="VIW53" s="173"/>
      <c r="VIX53" s="173"/>
      <c r="VIY53" s="173"/>
      <c r="VIZ53" s="173"/>
      <c r="VJA53" s="173"/>
      <c r="VJB53" s="173"/>
      <c r="VJC53" s="173"/>
      <c r="VJD53" s="173"/>
      <c r="VJE53" s="173"/>
      <c r="VJF53" s="173"/>
      <c r="VJG53" s="173"/>
      <c r="VJH53" s="173"/>
      <c r="VJI53" s="173"/>
      <c r="VJJ53" s="173"/>
      <c r="VJK53" s="173"/>
      <c r="VJL53" s="173"/>
      <c r="VJM53" s="173"/>
      <c r="VJN53" s="173"/>
      <c r="VJO53" s="173"/>
      <c r="VJP53" s="173"/>
      <c r="VJQ53" s="173"/>
      <c r="VJR53" s="173"/>
      <c r="VJS53" s="173"/>
      <c r="VJT53" s="173"/>
      <c r="VJU53" s="173"/>
      <c r="VJV53" s="173"/>
      <c r="VJW53" s="173"/>
      <c r="VJX53" s="173"/>
      <c r="VJY53" s="173"/>
      <c r="VJZ53" s="173"/>
      <c r="VKA53" s="173"/>
      <c r="VKB53" s="173"/>
      <c r="VKC53" s="173"/>
      <c r="VKD53" s="173"/>
      <c r="VKE53" s="173"/>
      <c r="VKF53" s="173"/>
      <c r="VKG53" s="173"/>
      <c r="VKH53" s="173"/>
      <c r="VKI53" s="173"/>
      <c r="VKJ53" s="173"/>
      <c r="VKK53" s="173"/>
      <c r="VKL53" s="173"/>
      <c r="VKM53" s="173"/>
      <c r="VKN53" s="173"/>
      <c r="VKO53" s="173"/>
      <c r="VKP53" s="173"/>
      <c r="VKQ53" s="173"/>
      <c r="VKR53" s="173"/>
      <c r="VKS53" s="173"/>
      <c r="VKT53" s="173"/>
      <c r="VKU53" s="173"/>
      <c r="VKV53" s="173"/>
      <c r="VKW53" s="173"/>
      <c r="VKX53" s="173"/>
      <c r="VKY53" s="173"/>
      <c r="VKZ53" s="173"/>
      <c r="VLA53" s="173"/>
      <c r="VLB53" s="173"/>
      <c r="VLC53" s="173"/>
      <c r="VLD53" s="173"/>
      <c r="VLE53" s="173"/>
      <c r="VLF53" s="173"/>
      <c r="VLG53" s="173"/>
      <c r="VLH53" s="173"/>
      <c r="VLI53" s="173"/>
      <c r="VLJ53" s="173"/>
      <c r="VLK53" s="173"/>
      <c r="VLL53" s="173"/>
      <c r="VLM53" s="173"/>
      <c r="VLN53" s="173"/>
      <c r="VLO53" s="173"/>
      <c r="VLP53" s="173"/>
      <c r="VLQ53" s="173"/>
      <c r="VLR53" s="173"/>
      <c r="VLS53" s="173"/>
      <c r="VLT53" s="173"/>
      <c r="VLU53" s="173"/>
      <c r="VLV53" s="173"/>
      <c r="VLW53" s="173"/>
      <c r="VLX53" s="173"/>
      <c r="VLY53" s="173"/>
      <c r="VLZ53" s="173"/>
      <c r="VMA53" s="173"/>
      <c r="VMB53" s="173"/>
      <c r="VMC53" s="173"/>
      <c r="VMD53" s="173"/>
      <c r="VME53" s="173"/>
      <c r="VMF53" s="173"/>
      <c r="VMG53" s="173"/>
      <c r="VMH53" s="173"/>
      <c r="VMI53" s="173"/>
      <c r="VMJ53" s="173"/>
      <c r="VMK53" s="173"/>
      <c r="VML53" s="173"/>
      <c r="VMM53" s="173"/>
      <c r="VMN53" s="173"/>
      <c r="VMO53" s="173"/>
      <c r="VMP53" s="173"/>
      <c r="VMQ53" s="173"/>
      <c r="VMR53" s="173"/>
      <c r="VMS53" s="173"/>
      <c r="VMT53" s="173"/>
      <c r="VMU53" s="173"/>
      <c r="VMV53" s="173"/>
      <c r="VMW53" s="173"/>
      <c r="VMX53" s="173"/>
      <c r="VMY53" s="173"/>
      <c r="VMZ53" s="173"/>
      <c r="VNA53" s="173"/>
      <c r="VNB53" s="173"/>
      <c r="VNC53" s="173"/>
      <c r="VND53" s="173"/>
      <c r="VNE53" s="173"/>
      <c r="VNF53" s="173"/>
      <c r="VNG53" s="173"/>
      <c r="VNH53" s="173"/>
      <c r="VNI53" s="173"/>
      <c r="VNJ53" s="173"/>
      <c r="VNK53" s="173"/>
      <c r="VNL53" s="173"/>
      <c r="VNM53" s="173"/>
      <c r="VNN53" s="173"/>
      <c r="VNO53" s="173"/>
      <c r="VNP53" s="173"/>
      <c r="VNQ53" s="173"/>
      <c r="VNR53" s="173"/>
      <c r="VNS53" s="173"/>
      <c r="VNT53" s="173"/>
      <c r="VNU53" s="173"/>
      <c r="VNV53" s="173"/>
      <c r="VNW53" s="173"/>
      <c r="VNX53" s="173"/>
      <c r="VNY53" s="173"/>
      <c r="VNZ53" s="173"/>
      <c r="VOA53" s="173"/>
      <c r="VOB53" s="173"/>
      <c r="VOC53" s="173"/>
      <c r="VOD53" s="173"/>
      <c r="VOE53" s="173"/>
      <c r="VOF53" s="173"/>
      <c r="VOG53" s="173"/>
      <c r="VOH53" s="173"/>
      <c r="VOI53" s="173"/>
      <c r="VOJ53" s="173"/>
      <c r="VOK53" s="173"/>
      <c r="VOL53" s="173"/>
      <c r="VOM53" s="173"/>
      <c r="VON53" s="173"/>
      <c r="VOO53" s="173"/>
      <c r="VOP53" s="173"/>
      <c r="VOQ53" s="173"/>
      <c r="VOR53" s="173"/>
      <c r="VOS53" s="173"/>
      <c r="VOT53" s="173"/>
      <c r="VOU53" s="173"/>
      <c r="VOV53" s="173"/>
      <c r="VOW53" s="173"/>
      <c r="VOX53" s="173"/>
      <c r="VOY53" s="173"/>
      <c r="VOZ53" s="173"/>
      <c r="VPA53" s="173"/>
      <c r="VPB53" s="173"/>
      <c r="VPC53" s="173"/>
      <c r="VPD53" s="173"/>
      <c r="VPE53" s="173"/>
      <c r="VPF53" s="173"/>
      <c r="VPG53" s="173"/>
      <c r="VPH53" s="173"/>
      <c r="VPI53" s="173"/>
      <c r="VPJ53" s="173"/>
      <c r="VPK53" s="173"/>
      <c r="VPL53" s="173"/>
      <c r="VPM53" s="173"/>
      <c r="VPN53" s="173"/>
      <c r="VPO53" s="173"/>
      <c r="VPP53" s="173"/>
      <c r="VPQ53" s="173"/>
      <c r="VPR53" s="173"/>
      <c r="VPS53" s="173"/>
      <c r="VPT53" s="173"/>
      <c r="VPU53" s="173"/>
      <c r="VPV53" s="173"/>
      <c r="VPW53" s="173"/>
      <c r="VPX53" s="173"/>
      <c r="VPY53" s="173"/>
      <c r="VPZ53" s="173"/>
      <c r="VQA53" s="173"/>
      <c r="VQB53" s="173"/>
      <c r="VQC53" s="173"/>
      <c r="VQD53" s="173"/>
      <c r="VQE53" s="173"/>
      <c r="VQF53" s="173"/>
      <c r="VQG53" s="173"/>
      <c r="VQH53" s="173"/>
      <c r="VQI53" s="173"/>
      <c r="VQJ53" s="173"/>
      <c r="VQK53" s="173"/>
      <c r="VQL53" s="173"/>
      <c r="VQM53" s="173"/>
      <c r="VQN53" s="173"/>
      <c r="VQO53" s="173"/>
      <c r="VQP53" s="173"/>
      <c r="VQQ53" s="173"/>
      <c r="VQR53" s="173"/>
      <c r="VQS53" s="173"/>
      <c r="VQT53" s="173"/>
      <c r="VQU53" s="173"/>
      <c r="VQV53" s="173"/>
      <c r="VQW53" s="173"/>
      <c r="VQX53" s="173"/>
      <c r="VQY53" s="173"/>
      <c r="VQZ53" s="173"/>
      <c r="VRA53" s="173"/>
      <c r="VRB53" s="173"/>
      <c r="VRC53" s="173"/>
      <c r="VRD53" s="173"/>
      <c r="VRE53" s="173"/>
      <c r="VRF53" s="173"/>
      <c r="VRG53" s="173"/>
      <c r="VRH53" s="173"/>
      <c r="VRI53" s="173"/>
      <c r="VRJ53" s="173"/>
      <c r="VRK53" s="173"/>
      <c r="VRL53" s="173"/>
      <c r="VRM53" s="173"/>
      <c r="VRN53" s="173"/>
      <c r="VRO53" s="173"/>
      <c r="VRP53" s="173"/>
      <c r="VRQ53" s="173"/>
      <c r="VRR53" s="173"/>
      <c r="VRS53" s="173"/>
      <c r="VRT53" s="173"/>
      <c r="VRU53" s="173"/>
      <c r="VRV53" s="173"/>
      <c r="VRW53" s="173"/>
      <c r="VRX53" s="173"/>
      <c r="VRY53" s="173"/>
      <c r="VRZ53" s="173"/>
      <c r="VSA53" s="173"/>
      <c r="VSB53" s="173"/>
      <c r="VSC53" s="173"/>
      <c r="VSD53" s="173"/>
      <c r="VSE53" s="173"/>
      <c r="VSF53" s="173"/>
      <c r="VSG53" s="173"/>
      <c r="VSH53" s="173"/>
      <c r="VSI53" s="173"/>
      <c r="VSJ53" s="173"/>
      <c r="VSK53" s="173"/>
      <c r="VSL53" s="173"/>
      <c r="VSM53" s="173"/>
      <c r="VSN53" s="173"/>
      <c r="VSO53" s="173"/>
      <c r="VSP53" s="173"/>
      <c r="VSQ53" s="173"/>
      <c r="VSR53" s="173"/>
      <c r="VSS53" s="173"/>
      <c r="VST53" s="173"/>
      <c r="VSU53" s="173"/>
      <c r="VSV53" s="173"/>
      <c r="VSW53" s="173"/>
      <c r="VSX53" s="173"/>
      <c r="VSY53" s="173"/>
      <c r="VSZ53" s="173"/>
      <c r="VTA53" s="173"/>
      <c r="VTB53" s="173"/>
      <c r="VTC53" s="173"/>
      <c r="VTD53" s="173"/>
      <c r="VTE53" s="173"/>
      <c r="VTF53" s="173"/>
      <c r="VTG53" s="173"/>
      <c r="VTH53" s="173"/>
      <c r="VTI53" s="173"/>
      <c r="VTJ53" s="173"/>
      <c r="VTK53" s="173"/>
      <c r="VTL53" s="173"/>
      <c r="VTM53" s="173"/>
      <c r="VTN53" s="173"/>
      <c r="VTO53" s="173"/>
      <c r="VTP53" s="173"/>
      <c r="VTQ53" s="173"/>
      <c r="VTR53" s="173"/>
      <c r="VTS53" s="173"/>
      <c r="VTT53" s="173"/>
      <c r="VTU53" s="173"/>
      <c r="VTV53" s="173"/>
      <c r="VTW53" s="173"/>
      <c r="VTX53" s="173"/>
      <c r="VTY53" s="173"/>
      <c r="VTZ53" s="173"/>
      <c r="VUA53" s="173"/>
      <c r="VUB53" s="173"/>
      <c r="VUC53" s="173"/>
      <c r="VUD53" s="173"/>
      <c r="VUE53" s="173"/>
      <c r="VUF53" s="173"/>
      <c r="VUG53" s="173"/>
      <c r="VUH53" s="173"/>
      <c r="VUI53" s="173"/>
      <c r="VUJ53" s="173"/>
      <c r="VUK53" s="173"/>
      <c r="VUL53" s="173"/>
      <c r="VUM53" s="173"/>
      <c r="VUN53" s="173"/>
      <c r="VUO53" s="173"/>
      <c r="VUP53" s="173"/>
      <c r="VUQ53" s="173"/>
      <c r="VUR53" s="173"/>
      <c r="VUS53" s="173"/>
      <c r="VUT53" s="173"/>
      <c r="VUU53" s="173"/>
      <c r="VUV53" s="173"/>
      <c r="VUW53" s="173"/>
      <c r="VUX53" s="173"/>
      <c r="VUY53" s="173"/>
      <c r="VUZ53" s="173"/>
      <c r="VVA53" s="173"/>
      <c r="VVB53" s="173"/>
      <c r="VVC53" s="173"/>
      <c r="VVD53" s="173"/>
      <c r="VVE53" s="173"/>
      <c r="VVF53" s="173"/>
      <c r="VVG53" s="173"/>
      <c r="VVH53" s="173"/>
      <c r="VVI53" s="173"/>
      <c r="VVJ53" s="173"/>
      <c r="VVK53" s="173"/>
      <c r="VVL53" s="173"/>
      <c r="VVM53" s="173"/>
      <c r="VVN53" s="173"/>
      <c r="VVO53" s="173"/>
      <c r="VVP53" s="173"/>
      <c r="VVQ53" s="173"/>
      <c r="VVR53" s="173"/>
      <c r="VVS53" s="173"/>
      <c r="VVT53" s="173"/>
      <c r="VVU53" s="173"/>
      <c r="VVV53" s="173"/>
      <c r="VVW53" s="173"/>
      <c r="VVX53" s="173"/>
      <c r="VVY53" s="173"/>
      <c r="VVZ53" s="173"/>
      <c r="VWA53" s="173"/>
      <c r="VWB53" s="173"/>
      <c r="VWC53" s="173"/>
      <c r="VWD53" s="173"/>
      <c r="VWE53" s="173"/>
      <c r="VWF53" s="173"/>
      <c r="VWG53" s="173"/>
      <c r="VWH53" s="173"/>
      <c r="VWI53" s="173"/>
      <c r="VWJ53" s="173"/>
      <c r="VWK53" s="173"/>
      <c r="VWL53" s="173"/>
      <c r="VWM53" s="173"/>
      <c r="VWN53" s="173"/>
      <c r="VWO53" s="173"/>
      <c r="VWP53" s="173"/>
      <c r="VWQ53" s="173"/>
      <c r="VWR53" s="173"/>
      <c r="VWS53" s="173"/>
      <c r="VWT53" s="173"/>
      <c r="VWU53" s="173"/>
      <c r="VWV53" s="173"/>
      <c r="VWW53" s="173"/>
      <c r="VWX53" s="173"/>
      <c r="VWY53" s="173"/>
      <c r="VWZ53" s="173"/>
      <c r="VXA53" s="173"/>
      <c r="VXB53" s="173"/>
      <c r="VXC53" s="173"/>
      <c r="VXD53" s="173"/>
      <c r="VXE53" s="173"/>
      <c r="VXF53" s="173"/>
      <c r="VXG53" s="173"/>
      <c r="VXH53" s="173"/>
      <c r="VXI53" s="173"/>
      <c r="VXJ53" s="173"/>
      <c r="VXK53" s="173"/>
      <c r="VXL53" s="173"/>
      <c r="VXM53" s="173"/>
      <c r="VXN53" s="173"/>
      <c r="VXO53" s="173"/>
      <c r="VXP53" s="173"/>
      <c r="VXQ53" s="173"/>
      <c r="VXR53" s="173"/>
      <c r="VXS53" s="173"/>
      <c r="VXT53" s="173"/>
      <c r="VXU53" s="173"/>
      <c r="VXV53" s="173"/>
      <c r="VXW53" s="173"/>
      <c r="VXX53" s="173"/>
      <c r="VXY53" s="173"/>
      <c r="VXZ53" s="173"/>
      <c r="VYA53" s="173"/>
      <c r="VYB53" s="173"/>
      <c r="VYC53" s="173"/>
      <c r="VYD53" s="173"/>
      <c r="VYE53" s="173"/>
      <c r="VYF53" s="173"/>
      <c r="VYG53" s="173"/>
      <c r="VYH53" s="173"/>
      <c r="VYI53" s="173"/>
      <c r="VYJ53" s="173"/>
      <c r="VYK53" s="173"/>
      <c r="VYL53" s="173"/>
      <c r="VYM53" s="173"/>
      <c r="VYN53" s="173"/>
      <c r="VYO53" s="173"/>
      <c r="VYP53" s="173"/>
      <c r="VYQ53" s="173"/>
      <c r="VYR53" s="173"/>
      <c r="VYS53" s="173"/>
      <c r="VYT53" s="173"/>
      <c r="VYU53" s="173"/>
      <c r="VYV53" s="173"/>
      <c r="VYW53" s="173"/>
      <c r="VYX53" s="173"/>
      <c r="VYY53" s="173"/>
      <c r="VYZ53" s="173"/>
      <c r="VZA53" s="173"/>
      <c r="VZB53" s="173"/>
      <c r="VZC53" s="173"/>
      <c r="VZD53" s="173"/>
      <c r="VZE53" s="173"/>
      <c r="VZF53" s="173"/>
      <c r="VZG53" s="173"/>
      <c r="VZH53" s="173"/>
      <c r="VZI53" s="173"/>
      <c r="VZJ53" s="173"/>
      <c r="VZK53" s="173"/>
      <c r="VZL53" s="173"/>
      <c r="VZM53" s="173"/>
      <c r="VZN53" s="173"/>
      <c r="VZO53" s="173"/>
      <c r="VZP53" s="173"/>
      <c r="VZQ53" s="173"/>
      <c r="VZR53" s="173"/>
      <c r="VZS53" s="173"/>
      <c r="VZT53" s="173"/>
      <c r="VZU53" s="173"/>
      <c r="VZV53" s="173"/>
      <c r="VZW53" s="173"/>
      <c r="VZX53" s="173"/>
      <c r="VZY53" s="173"/>
      <c r="VZZ53" s="173"/>
      <c r="WAA53" s="173"/>
      <c r="WAB53" s="173"/>
      <c r="WAC53" s="173"/>
      <c r="WAD53" s="173"/>
      <c r="WAE53" s="173"/>
      <c r="WAF53" s="173"/>
      <c r="WAG53" s="173"/>
      <c r="WAH53" s="173"/>
      <c r="WAI53" s="173"/>
      <c r="WAJ53" s="173"/>
      <c r="WAK53" s="173"/>
      <c r="WAL53" s="173"/>
      <c r="WAM53" s="173"/>
      <c r="WAN53" s="173"/>
      <c r="WAO53" s="173"/>
      <c r="WAP53" s="173"/>
      <c r="WAQ53" s="173"/>
      <c r="WAR53" s="173"/>
      <c r="WAS53" s="173"/>
      <c r="WAT53" s="173"/>
      <c r="WAU53" s="173"/>
      <c r="WAV53" s="173"/>
      <c r="WAW53" s="173"/>
      <c r="WAX53" s="173"/>
      <c r="WAY53" s="173"/>
      <c r="WAZ53" s="173"/>
      <c r="WBA53" s="173"/>
      <c r="WBB53" s="173"/>
      <c r="WBC53" s="173"/>
      <c r="WBD53" s="173"/>
      <c r="WBE53" s="173"/>
      <c r="WBF53" s="173"/>
      <c r="WBG53" s="173"/>
      <c r="WBH53" s="173"/>
      <c r="WBI53" s="173"/>
      <c r="WBJ53" s="173"/>
      <c r="WBK53" s="173"/>
      <c r="WBL53" s="173"/>
      <c r="WBM53" s="173"/>
      <c r="WBN53" s="173"/>
      <c r="WBO53" s="173"/>
      <c r="WBP53" s="173"/>
      <c r="WBQ53" s="173"/>
      <c r="WBR53" s="173"/>
      <c r="WBS53" s="173"/>
      <c r="WBT53" s="173"/>
      <c r="WBU53" s="173"/>
      <c r="WBV53" s="173"/>
      <c r="WBW53" s="173"/>
      <c r="WBX53" s="173"/>
      <c r="WBY53" s="173"/>
      <c r="WBZ53" s="173"/>
      <c r="WCA53" s="173"/>
      <c r="WCB53" s="173"/>
      <c r="WCC53" s="173"/>
      <c r="WCD53" s="173"/>
      <c r="WCE53" s="173"/>
      <c r="WCF53" s="173"/>
      <c r="WCG53" s="173"/>
      <c r="WCH53" s="173"/>
      <c r="WCI53" s="173"/>
      <c r="WCJ53" s="173"/>
      <c r="WCK53" s="173"/>
      <c r="WCL53" s="173"/>
      <c r="WCM53" s="173"/>
      <c r="WCN53" s="173"/>
      <c r="WCO53" s="173"/>
      <c r="WCP53" s="173"/>
      <c r="WCQ53" s="173"/>
      <c r="WCR53" s="173"/>
      <c r="WCS53" s="173"/>
      <c r="WCT53" s="173"/>
      <c r="WCU53" s="173"/>
      <c r="WCV53" s="173"/>
      <c r="WCW53" s="173"/>
      <c r="WCX53" s="173"/>
      <c r="WCY53" s="173"/>
      <c r="WCZ53" s="173"/>
      <c r="WDA53" s="173"/>
      <c r="WDB53" s="173"/>
      <c r="WDC53" s="173"/>
      <c r="WDD53" s="173"/>
      <c r="WDE53" s="173"/>
      <c r="WDF53" s="173"/>
      <c r="WDG53" s="173"/>
      <c r="WDH53" s="173"/>
      <c r="WDI53" s="173"/>
      <c r="WDJ53" s="173"/>
      <c r="WDK53" s="173"/>
      <c r="WDL53" s="173"/>
      <c r="WDM53" s="173"/>
      <c r="WDN53" s="173"/>
      <c r="WDO53" s="173"/>
      <c r="WDP53" s="173"/>
      <c r="WDQ53" s="173"/>
      <c r="WDR53" s="173"/>
      <c r="WDS53" s="173"/>
      <c r="WDT53" s="173"/>
      <c r="WDU53" s="173"/>
      <c r="WDV53" s="173"/>
      <c r="WDW53" s="173"/>
      <c r="WDX53" s="173"/>
      <c r="WDY53" s="173"/>
      <c r="WDZ53" s="173"/>
      <c r="WEA53" s="173"/>
      <c r="WEB53" s="173"/>
      <c r="WEC53" s="173"/>
      <c r="WED53" s="173"/>
      <c r="WEE53" s="173"/>
      <c r="WEF53" s="173"/>
      <c r="WEG53" s="173"/>
      <c r="WEH53" s="173"/>
      <c r="WEI53" s="173"/>
      <c r="WEJ53" s="173"/>
      <c r="WEK53" s="173"/>
      <c r="WEL53" s="173"/>
      <c r="WEM53" s="173"/>
      <c r="WEN53" s="173"/>
      <c r="WEO53" s="173"/>
      <c r="WEP53" s="173"/>
      <c r="WEQ53" s="173"/>
      <c r="WER53" s="173"/>
      <c r="WES53" s="173"/>
      <c r="WET53" s="173"/>
      <c r="WEU53" s="173"/>
      <c r="WEV53" s="173"/>
      <c r="WEW53" s="173"/>
      <c r="WEX53" s="173"/>
      <c r="WEY53" s="173"/>
      <c r="WEZ53" s="173"/>
      <c r="WFA53" s="173"/>
      <c r="WFB53" s="173"/>
      <c r="WFC53" s="173"/>
      <c r="WFD53" s="173"/>
      <c r="WFE53" s="173"/>
      <c r="WFF53" s="173"/>
      <c r="WFG53" s="173"/>
      <c r="WFH53" s="173"/>
      <c r="WFI53" s="173"/>
      <c r="WFJ53" s="173"/>
      <c r="WFK53" s="173"/>
      <c r="WFL53" s="173"/>
      <c r="WFM53" s="173"/>
      <c r="WFN53" s="173"/>
      <c r="WFO53" s="173"/>
      <c r="WFP53" s="173"/>
      <c r="WFQ53" s="173"/>
      <c r="WFR53" s="173"/>
      <c r="WFS53" s="173"/>
      <c r="WFT53" s="173"/>
      <c r="WFU53" s="173"/>
      <c r="WFV53" s="173"/>
      <c r="WFW53" s="173"/>
      <c r="WFX53" s="173"/>
      <c r="WFY53" s="173"/>
      <c r="WFZ53" s="173"/>
      <c r="WGA53" s="173"/>
      <c r="WGB53" s="173"/>
      <c r="WGC53" s="173"/>
      <c r="WGD53" s="173"/>
      <c r="WGE53" s="173"/>
      <c r="WGF53" s="173"/>
      <c r="WGG53" s="173"/>
      <c r="WGH53" s="173"/>
      <c r="WGI53" s="173"/>
      <c r="WGJ53" s="173"/>
      <c r="WGK53" s="173"/>
      <c r="WGL53" s="173"/>
      <c r="WGM53" s="173"/>
      <c r="WGN53" s="173"/>
      <c r="WGO53" s="173"/>
      <c r="WGP53" s="173"/>
      <c r="WGQ53" s="173"/>
      <c r="WGR53" s="173"/>
      <c r="WGS53" s="173"/>
      <c r="WGT53" s="173"/>
      <c r="WGU53" s="173"/>
      <c r="WGV53" s="173"/>
      <c r="WGW53" s="173"/>
      <c r="WGX53" s="173"/>
      <c r="WGY53" s="173"/>
      <c r="WGZ53" s="173"/>
      <c r="WHA53" s="173"/>
      <c r="WHB53" s="173"/>
      <c r="WHC53" s="173"/>
      <c r="WHD53" s="173"/>
      <c r="WHE53" s="173"/>
      <c r="WHF53" s="173"/>
      <c r="WHG53" s="173"/>
      <c r="WHH53" s="173"/>
      <c r="WHI53" s="173"/>
      <c r="WHJ53" s="173"/>
      <c r="WHK53" s="173"/>
      <c r="WHL53" s="173"/>
      <c r="WHM53" s="173"/>
      <c r="WHN53" s="173"/>
      <c r="WHO53" s="173"/>
      <c r="WHP53" s="173"/>
      <c r="WHQ53" s="173"/>
      <c r="WHR53" s="173"/>
      <c r="WHS53" s="173"/>
      <c r="WHT53" s="173"/>
      <c r="WHU53" s="173"/>
      <c r="WHV53" s="173"/>
      <c r="WHW53" s="173"/>
      <c r="WHX53" s="173"/>
      <c r="WHY53" s="173"/>
      <c r="WHZ53" s="173"/>
      <c r="WIA53" s="173"/>
      <c r="WIB53" s="173"/>
      <c r="WIC53" s="173"/>
      <c r="WID53" s="173"/>
      <c r="WIE53" s="173"/>
      <c r="WIF53" s="173"/>
      <c r="WIG53" s="173"/>
      <c r="WIH53" s="173"/>
      <c r="WII53" s="173"/>
      <c r="WIJ53" s="173"/>
      <c r="WIK53" s="173"/>
      <c r="WIL53" s="173"/>
      <c r="WIM53" s="173"/>
      <c r="WIN53" s="173"/>
      <c r="WIO53" s="173"/>
      <c r="WIP53" s="173"/>
      <c r="WIQ53" s="173"/>
      <c r="WIR53" s="173"/>
      <c r="WIS53" s="173"/>
      <c r="WIT53" s="173"/>
      <c r="WIU53" s="173"/>
      <c r="WIV53" s="173"/>
      <c r="WIW53" s="173"/>
      <c r="WIX53" s="173"/>
      <c r="WIY53" s="173"/>
      <c r="WIZ53" s="173"/>
      <c r="WJA53" s="173"/>
      <c r="WJB53" s="173"/>
      <c r="WJC53" s="173"/>
      <c r="WJD53" s="173"/>
      <c r="WJE53" s="173"/>
      <c r="WJF53" s="173"/>
      <c r="WJG53" s="173"/>
      <c r="WJH53" s="173"/>
      <c r="WJI53" s="173"/>
      <c r="WJJ53" s="173"/>
      <c r="WJK53" s="173"/>
      <c r="WJL53" s="173"/>
      <c r="WJM53" s="173"/>
      <c r="WJN53" s="173"/>
      <c r="WJO53" s="173"/>
      <c r="WJP53" s="173"/>
      <c r="WJQ53" s="173"/>
      <c r="WJR53" s="173"/>
      <c r="WJS53" s="173"/>
      <c r="WJT53" s="173"/>
      <c r="WJU53" s="173"/>
      <c r="WJV53" s="173"/>
      <c r="WJW53" s="173"/>
      <c r="WJX53" s="173"/>
      <c r="WJY53" s="173"/>
      <c r="WJZ53" s="173"/>
      <c r="WKA53" s="173"/>
      <c r="WKB53" s="173"/>
      <c r="WKC53" s="173"/>
      <c r="WKD53" s="173"/>
      <c r="WKE53" s="173"/>
      <c r="WKF53" s="173"/>
      <c r="WKG53" s="173"/>
      <c r="WKH53" s="173"/>
      <c r="WKI53" s="173"/>
      <c r="WKJ53" s="173"/>
      <c r="WKK53" s="173"/>
      <c r="WKL53" s="173"/>
      <c r="WKM53" s="173"/>
      <c r="WKN53" s="173"/>
      <c r="WKO53" s="173"/>
      <c r="WKP53" s="173"/>
      <c r="WKQ53" s="173"/>
      <c r="WKR53" s="173"/>
      <c r="WKS53" s="173"/>
      <c r="WKT53" s="173"/>
      <c r="WKU53" s="173"/>
      <c r="WKV53" s="173"/>
      <c r="WKW53" s="173"/>
      <c r="WKX53" s="173"/>
      <c r="WKY53" s="173"/>
      <c r="WKZ53" s="173"/>
      <c r="WLA53" s="173"/>
      <c r="WLB53" s="173"/>
      <c r="WLC53" s="173"/>
      <c r="WLD53" s="173"/>
      <c r="WLE53" s="173"/>
      <c r="WLF53" s="173"/>
      <c r="WLG53" s="173"/>
      <c r="WLH53" s="173"/>
      <c r="WLI53" s="173"/>
      <c r="WLJ53" s="173"/>
      <c r="WLK53" s="173"/>
      <c r="WLL53" s="173"/>
      <c r="WLM53" s="173"/>
      <c r="WLN53" s="173"/>
      <c r="WLO53" s="173"/>
      <c r="WLP53" s="173"/>
      <c r="WLQ53" s="173"/>
      <c r="WLR53" s="173"/>
      <c r="WLS53" s="173"/>
      <c r="WLT53" s="173"/>
      <c r="WLU53" s="173"/>
      <c r="WLV53" s="173"/>
      <c r="WLW53" s="173"/>
      <c r="WLX53" s="173"/>
      <c r="WLY53" s="173"/>
      <c r="WLZ53" s="173"/>
      <c r="WMA53" s="173"/>
      <c r="WMB53" s="173"/>
      <c r="WMC53" s="173"/>
      <c r="WMD53" s="173"/>
      <c r="WME53" s="173"/>
      <c r="WMF53" s="173"/>
      <c r="WMG53" s="173"/>
      <c r="WMH53" s="173"/>
      <c r="WMI53" s="173"/>
      <c r="WMJ53" s="173"/>
      <c r="WMK53" s="173"/>
      <c r="WML53" s="173"/>
      <c r="WMM53" s="173"/>
      <c r="WMN53" s="173"/>
      <c r="WMO53" s="173"/>
      <c r="WMP53" s="173"/>
      <c r="WMQ53" s="173"/>
      <c r="WMR53" s="173"/>
      <c r="WMS53" s="173"/>
      <c r="WMT53" s="173"/>
      <c r="WMU53" s="173"/>
      <c r="WMV53" s="173"/>
      <c r="WMW53" s="173"/>
      <c r="WMX53" s="173"/>
      <c r="WMY53" s="173"/>
      <c r="WMZ53" s="173"/>
      <c r="WNA53" s="173"/>
      <c r="WNB53" s="173"/>
      <c r="WNC53" s="173"/>
      <c r="WND53" s="173"/>
      <c r="WNE53" s="173"/>
      <c r="WNF53" s="173"/>
      <c r="WNG53" s="173"/>
      <c r="WNH53" s="173"/>
      <c r="WNI53" s="173"/>
      <c r="WNJ53" s="173"/>
      <c r="WNK53" s="173"/>
      <c r="WNL53" s="173"/>
      <c r="WNM53" s="173"/>
      <c r="WNN53" s="173"/>
      <c r="WNO53" s="173"/>
      <c r="WNP53" s="173"/>
      <c r="WNQ53" s="173"/>
      <c r="WNR53" s="173"/>
      <c r="WNS53" s="173"/>
      <c r="WNT53" s="173"/>
      <c r="WNU53" s="173"/>
      <c r="WNV53" s="173"/>
      <c r="WNW53" s="173"/>
      <c r="WNX53" s="173"/>
      <c r="WNY53" s="173"/>
      <c r="WNZ53" s="173"/>
      <c r="WOA53" s="173"/>
      <c r="WOB53" s="173"/>
      <c r="WOC53" s="173"/>
      <c r="WOD53" s="173"/>
      <c r="WOE53" s="173"/>
      <c r="WOF53" s="173"/>
      <c r="WOG53" s="173"/>
      <c r="WOH53" s="173"/>
      <c r="WOI53" s="173"/>
      <c r="WOJ53" s="173"/>
      <c r="WOK53" s="173"/>
      <c r="WOL53" s="173"/>
      <c r="WOM53" s="173"/>
      <c r="WON53" s="173"/>
      <c r="WOO53" s="173"/>
      <c r="WOP53" s="173"/>
      <c r="WOQ53" s="173"/>
      <c r="WOR53" s="173"/>
      <c r="WOS53" s="173"/>
      <c r="WOT53" s="173"/>
      <c r="WOU53" s="173"/>
      <c r="WOV53" s="173"/>
      <c r="WOW53" s="173"/>
      <c r="WOX53" s="173"/>
      <c r="WOY53" s="173"/>
      <c r="WOZ53" s="173"/>
      <c r="WPA53" s="173"/>
      <c r="WPB53" s="173"/>
      <c r="WPC53" s="173"/>
      <c r="WPD53" s="173"/>
      <c r="WPE53" s="173"/>
      <c r="WPF53" s="173"/>
      <c r="WPG53" s="173"/>
      <c r="WPH53" s="173"/>
      <c r="WPI53" s="173"/>
      <c r="WPJ53" s="173"/>
      <c r="WPK53" s="173"/>
      <c r="WPL53" s="173"/>
      <c r="WPM53" s="173"/>
      <c r="WPN53" s="173"/>
      <c r="WPO53" s="173"/>
      <c r="WPP53" s="173"/>
      <c r="WPQ53" s="173"/>
      <c r="WPR53" s="173"/>
      <c r="WPS53" s="173"/>
      <c r="WPT53" s="173"/>
      <c r="WPU53" s="173"/>
      <c r="WPV53" s="173"/>
      <c r="WPW53" s="173"/>
      <c r="WPX53" s="173"/>
      <c r="WPY53" s="173"/>
      <c r="WPZ53" s="173"/>
      <c r="WQA53" s="173"/>
      <c r="WQB53" s="173"/>
      <c r="WQC53" s="173"/>
      <c r="WQD53" s="173"/>
      <c r="WQE53" s="173"/>
      <c r="WQF53" s="173"/>
      <c r="WQG53" s="173"/>
      <c r="WQH53" s="173"/>
      <c r="WQI53" s="173"/>
      <c r="WQJ53" s="173"/>
      <c r="WQK53" s="173"/>
      <c r="WQL53" s="173"/>
      <c r="WQM53" s="173"/>
      <c r="WQN53" s="173"/>
      <c r="WQO53" s="173"/>
      <c r="WQP53" s="173"/>
      <c r="WQQ53" s="173"/>
      <c r="WQR53" s="173"/>
      <c r="WQS53" s="173"/>
      <c r="WQT53" s="173"/>
      <c r="WQU53" s="173"/>
      <c r="WQV53" s="173"/>
      <c r="WQW53" s="173"/>
      <c r="WQX53" s="173"/>
      <c r="WQY53" s="173"/>
      <c r="WQZ53" s="173"/>
      <c r="WRA53" s="173"/>
      <c r="WRB53" s="173"/>
      <c r="WRC53" s="173"/>
      <c r="WRD53" s="173"/>
      <c r="WRE53" s="173"/>
      <c r="WRF53" s="173"/>
      <c r="WRG53" s="173"/>
      <c r="WRH53" s="173"/>
      <c r="WRI53" s="173"/>
      <c r="WRJ53" s="173"/>
      <c r="WRK53" s="173"/>
      <c r="WRL53" s="173"/>
      <c r="WRM53" s="173"/>
      <c r="WRN53" s="173"/>
      <c r="WRO53" s="173"/>
      <c r="WRP53" s="173"/>
      <c r="WRQ53" s="173"/>
      <c r="WRR53" s="173"/>
      <c r="WRS53" s="173"/>
      <c r="WRT53" s="173"/>
      <c r="WRU53" s="173"/>
      <c r="WRV53" s="173"/>
      <c r="WRW53" s="173"/>
      <c r="WRX53" s="173"/>
      <c r="WRY53" s="173"/>
      <c r="WRZ53" s="173"/>
      <c r="WSA53" s="173"/>
      <c r="WSB53" s="173"/>
      <c r="WSC53" s="173"/>
      <c r="WSD53" s="173"/>
      <c r="WSE53" s="173"/>
      <c r="WSF53" s="173"/>
      <c r="WSG53" s="173"/>
      <c r="WSH53" s="173"/>
      <c r="WSI53" s="173"/>
      <c r="WSJ53" s="173"/>
      <c r="WSK53" s="173"/>
      <c r="WSL53" s="173"/>
      <c r="WSM53" s="173"/>
      <c r="WSN53" s="173"/>
      <c r="WSO53" s="173"/>
      <c r="WSP53" s="173"/>
      <c r="WSQ53" s="173"/>
      <c r="WSR53" s="173"/>
      <c r="WSS53" s="173"/>
      <c r="WST53" s="173"/>
      <c r="WSU53" s="173"/>
      <c r="WSV53" s="173"/>
      <c r="WSW53" s="173"/>
      <c r="WSX53" s="173"/>
      <c r="WSY53" s="173"/>
      <c r="WSZ53" s="173"/>
      <c r="WTA53" s="173"/>
      <c r="WTB53" s="173"/>
      <c r="WTC53" s="173"/>
      <c r="WTD53" s="173"/>
      <c r="WTE53" s="173"/>
      <c r="WTF53" s="173"/>
      <c r="WTG53" s="173"/>
      <c r="WTH53" s="173"/>
      <c r="WTI53" s="173"/>
      <c r="WTJ53" s="173"/>
      <c r="WTK53" s="173"/>
      <c r="WTL53" s="173"/>
      <c r="WTM53" s="173"/>
      <c r="WTN53" s="173"/>
      <c r="WTO53" s="173"/>
      <c r="WTP53" s="173"/>
      <c r="WTQ53" s="173"/>
      <c r="WTR53" s="173"/>
      <c r="WTS53" s="173"/>
      <c r="WTT53" s="173"/>
      <c r="WTU53" s="173"/>
      <c r="WTV53" s="173"/>
      <c r="WTW53" s="173"/>
      <c r="WTX53" s="173"/>
      <c r="WTY53" s="173"/>
      <c r="WTZ53" s="173"/>
      <c r="WUA53" s="173"/>
      <c r="WUB53" s="173"/>
      <c r="WUC53" s="173"/>
      <c r="WUD53" s="173"/>
      <c r="WUE53" s="173"/>
      <c r="WUF53" s="173"/>
      <c r="WUG53" s="173"/>
      <c r="WUH53" s="173"/>
      <c r="WUI53" s="173"/>
      <c r="WUJ53" s="173"/>
      <c r="WUK53" s="173"/>
      <c r="WUL53" s="173"/>
      <c r="WUM53" s="173"/>
      <c r="WUN53" s="173"/>
      <c r="WUO53" s="173"/>
      <c r="WUP53" s="173"/>
      <c r="WUQ53" s="173"/>
      <c r="WUR53" s="173"/>
      <c r="WUS53" s="173"/>
      <c r="WUT53" s="173"/>
      <c r="WUU53" s="173"/>
      <c r="WUV53" s="173"/>
      <c r="WUW53" s="173"/>
      <c r="WUX53" s="173"/>
      <c r="WUY53" s="173"/>
      <c r="WUZ53" s="173"/>
      <c r="WVA53" s="173"/>
      <c r="WVB53" s="173"/>
      <c r="WVC53" s="173"/>
      <c r="WVD53" s="173"/>
      <c r="WVE53" s="173"/>
      <c r="WVF53" s="173"/>
      <c r="WVG53" s="173"/>
      <c r="WVH53" s="173"/>
      <c r="WVI53" s="173"/>
      <c r="WVJ53" s="173"/>
      <c r="WVK53" s="173"/>
      <c r="WVL53" s="173"/>
      <c r="WVM53" s="173"/>
      <c r="WVN53" s="173"/>
      <c r="WVO53" s="173"/>
      <c r="WVP53" s="173"/>
      <c r="WVQ53" s="173"/>
      <c r="WVR53" s="173"/>
      <c r="WVS53" s="173"/>
      <c r="WVT53" s="173"/>
      <c r="WVU53" s="173"/>
      <c r="WVV53" s="173"/>
      <c r="WVW53" s="173"/>
      <c r="WVX53" s="173"/>
      <c r="WVY53" s="173"/>
      <c r="WVZ53" s="173"/>
      <c r="WWA53" s="173"/>
      <c r="WWB53" s="173"/>
      <c r="WWC53" s="173"/>
      <c r="WWD53" s="173"/>
      <c r="WWE53" s="173"/>
      <c r="WWF53" s="173"/>
      <c r="WWG53" s="173"/>
      <c r="WWH53" s="173"/>
      <c r="WWI53" s="173"/>
      <c r="WWJ53" s="173"/>
      <c r="WWK53" s="173"/>
      <c r="WWL53" s="173"/>
      <c r="WWM53" s="173"/>
      <c r="WWN53" s="173"/>
      <c r="WWO53" s="173"/>
      <c r="WWP53" s="173"/>
      <c r="WWQ53" s="173"/>
      <c r="WWR53" s="173"/>
      <c r="WWS53" s="173"/>
      <c r="WWT53" s="173"/>
      <c r="WWU53" s="173"/>
      <c r="WWV53" s="173"/>
      <c r="WWW53" s="173"/>
      <c r="WWX53" s="173"/>
      <c r="WWY53" s="173"/>
      <c r="WWZ53" s="173"/>
      <c r="WXA53" s="173"/>
      <c r="WXB53" s="173"/>
      <c r="WXC53" s="173"/>
      <c r="WXD53" s="173"/>
      <c r="WXE53" s="173"/>
      <c r="WXF53" s="173"/>
      <c r="WXG53" s="173"/>
      <c r="WXH53" s="173"/>
      <c r="WXI53" s="173"/>
      <c r="WXJ53" s="173"/>
      <c r="WXK53" s="173"/>
      <c r="WXL53" s="173"/>
      <c r="WXM53" s="173"/>
      <c r="WXN53" s="173"/>
      <c r="WXO53" s="173"/>
      <c r="WXP53" s="173"/>
      <c r="WXQ53" s="173"/>
      <c r="WXR53" s="173"/>
      <c r="WXS53" s="173"/>
      <c r="WXT53" s="173"/>
      <c r="WXU53" s="173"/>
      <c r="WXV53" s="173"/>
      <c r="WXW53" s="173"/>
      <c r="WXX53" s="173"/>
      <c r="WXY53" s="173"/>
      <c r="WXZ53" s="173"/>
      <c r="WYA53" s="173"/>
      <c r="WYB53" s="173"/>
      <c r="WYC53" s="173"/>
      <c r="WYD53" s="173"/>
      <c r="WYE53" s="173"/>
      <c r="WYF53" s="173"/>
      <c r="WYG53" s="173"/>
      <c r="WYH53" s="173"/>
      <c r="WYI53" s="173"/>
      <c r="WYJ53" s="173"/>
      <c r="WYK53" s="173"/>
      <c r="WYL53" s="173"/>
      <c r="WYM53" s="173"/>
      <c r="WYN53" s="173"/>
      <c r="WYO53" s="173"/>
      <c r="WYP53" s="173"/>
      <c r="WYQ53" s="173"/>
      <c r="WYR53" s="173"/>
      <c r="WYS53" s="173"/>
      <c r="WYT53" s="173"/>
      <c r="WYU53" s="173"/>
      <c r="WYV53" s="173"/>
      <c r="WYW53" s="173"/>
      <c r="WYX53" s="173"/>
      <c r="WYY53" s="173"/>
      <c r="WYZ53" s="173"/>
      <c r="WZA53" s="173"/>
      <c r="WZB53" s="173"/>
      <c r="WZC53" s="173"/>
      <c r="WZD53" s="173"/>
      <c r="WZE53" s="173"/>
      <c r="WZF53" s="173"/>
      <c r="WZG53" s="173"/>
      <c r="WZH53" s="173"/>
      <c r="WZI53" s="173"/>
      <c r="WZJ53" s="173"/>
      <c r="WZK53" s="173"/>
      <c r="WZL53" s="173"/>
      <c r="WZM53" s="173"/>
      <c r="WZN53" s="173"/>
      <c r="WZO53" s="173"/>
      <c r="WZP53" s="173"/>
      <c r="WZQ53" s="173"/>
      <c r="WZR53" s="173"/>
      <c r="WZS53" s="173"/>
      <c r="WZT53" s="173"/>
      <c r="WZU53" s="173"/>
      <c r="WZV53" s="173"/>
      <c r="WZW53" s="173"/>
      <c r="WZX53" s="173"/>
      <c r="WZY53" s="173"/>
      <c r="WZZ53" s="173"/>
      <c r="XAA53" s="173"/>
      <c r="XAB53" s="173"/>
      <c r="XAC53" s="173"/>
      <c r="XAD53" s="173"/>
      <c r="XAE53" s="173"/>
      <c r="XAF53" s="173"/>
      <c r="XAG53" s="173"/>
      <c r="XAH53" s="173"/>
      <c r="XAI53" s="173"/>
      <c r="XAJ53" s="173"/>
      <c r="XAK53" s="173"/>
      <c r="XAL53" s="173"/>
      <c r="XAM53" s="173"/>
      <c r="XAN53" s="173"/>
      <c r="XAO53" s="173"/>
      <c r="XAP53" s="173"/>
      <c r="XAQ53" s="173"/>
      <c r="XAR53" s="173"/>
      <c r="XAS53" s="173"/>
      <c r="XAT53" s="173"/>
      <c r="XAU53" s="173"/>
      <c r="XAV53" s="173"/>
      <c r="XAW53" s="173"/>
      <c r="XAX53" s="173"/>
      <c r="XAY53" s="173"/>
      <c r="XAZ53" s="173"/>
      <c r="XBA53" s="173"/>
      <c r="XBB53" s="173"/>
      <c r="XBC53" s="173"/>
      <c r="XBD53" s="173"/>
      <c r="XBE53" s="173"/>
      <c r="XBF53" s="173"/>
      <c r="XBG53" s="173"/>
      <c r="XBH53" s="173"/>
      <c r="XBI53" s="173"/>
      <c r="XBJ53" s="173"/>
      <c r="XBK53" s="173"/>
      <c r="XBL53" s="173"/>
      <c r="XBM53" s="173"/>
      <c r="XBN53" s="173"/>
      <c r="XBO53" s="173"/>
      <c r="XBP53" s="173"/>
      <c r="XBQ53" s="173"/>
      <c r="XBR53" s="173"/>
      <c r="XBS53" s="173"/>
      <c r="XBT53" s="173"/>
      <c r="XBU53" s="173"/>
      <c r="XBV53" s="173"/>
      <c r="XBW53" s="173"/>
      <c r="XBX53" s="173"/>
      <c r="XBY53" s="173"/>
      <c r="XBZ53" s="173"/>
      <c r="XCA53" s="173"/>
      <c r="XCB53" s="173"/>
      <c r="XCC53" s="173"/>
      <c r="XCD53" s="173"/>
      <c r="XCE53" s="173"/>
      <c r="XCF53" s="173"/>
      <c r="XCG53" s="173"/>
      <c r="XCH53" s="173"/>
      <c r="XCI53" s="173"/>
      <c r="XCJ53" s="173"/>
      <c r="XCK53" s="173"/>
      <c r="XCL53" s="173"/>
      <c r="XCM53" s="173"/>
      <c r="XCN53" s="173"/>
      <c r="XCO53" s="173"/>
      <c r="XCP53" s="173"/>
      <c r="XCQ53" s="173"/>
      <c r="XCR53" s="173"/>
      <c r="XCS53" s="173"/>
      <c r="XCT53" s="173"/>
      <c r="XCU53" s="173"/>
      <c r="XCV53" s="173"/>
      <c r="XCW53" s="173"/>
      <c r="XCX53" s="173"/>
      <c r="XCY53" s="173"/>
      <c r="XCZ53" s="173"/>
      <c r="XDA53" s="173"/>
      <c r="XDB53" s="173"/>
      <c r="XDC53" s="173"/>
      <c r="XDD53" s="173"/>
      <c r="XDE53" s="173"/>
      <c r="XDF53" s="173"/>
      <c r="XDG53" s="173"/>
      <c r="XDH53" s="173"/>
      <c r="XDI53" s="173"/>
      <c r="XDJ53" s="173"/>
      <c r="XDK53" s="173"/>
      <c r="XDL53" s="173"/>
      <c r="XDM53" s="173"/>
      <c r="XDN53" s="173"/>
      <c r="XDO53" s="173"/>
      <c r="XDP53" s="173"/>
      <c r="XDQ53" s="173"/>
      <c r="XDR53" s="173"/>
      <c r="XDS53" s="173"/>
      <c r="XDT53" s="173"/>
      <c r="XDU53" s="173"/>
      <c r="XDV53" s="173"/>
      <c r="XDW53" s="173"/>
      <c r="XDX53" s="173"/>
      <c r="XDY53" s="173"/>
      <c r="XDZ53" s="173"/>
      <c r="XEA53" s="173"/>
      <c r="XEB53" s="173"/>
      <c r="XEC53" s="173"/>
      <c r="XED53" s="173"/>
      <c r="XEE53" s="173"/>
      <c r="XEF53" s="173"/>
      <c r="XEG53" s="173"/>
      <c r="XEH53" s="173"/>
      <c r="XEI53" s="173"/>
      <c r="XEJ53" s="173"/>
      <c r="XEK53" s="173"/>
      <c r="XEL53" s="173"/>
      <c r="XEM53" s="173"/>
      <c r="XEN53" s="173"/>
      <c r="XEO53" s="173"/>
      <c r="XEP53" s="173"/>
      <c r="XEQ53" s="173"/>
      <c r="XER53" s="173"/>
      <c r="XES53" s="173"/>
      <c r="XET53" s="173"/>
      <c r="XEU53" s="173"/>
      <c r="XEV53" s="173"/>
      <c r="XEW53" s="173"/>
      <c r="XEX53" s="173"/>
      <c r="XEY53" s="173"/>
      <c r="XEZ53" s="173"/>
      <c r="XFA53" s="173"/>
      <c r="XFB53" s="173"/>
      <c r="XFC53" s="173"/>
      <c r="XFD53" s="173"/>
    </row>
  </sheetData>
  <sheetProtection formatCells="0" formatColumns="0" formatRows="0" deleteColumns="0" deleteRows="0" sort="0"/>
  <autoFilter ref="A2:O37"/>
  <pageMargins left="0.23622047244094491" right="0.23622047244094491" top="0.74803149606299213" bottom="0.74803149606299213" header="0.31496062992125984" footer="0.31496062992125984"/>
  <pageSetup paperSize="8" scale="5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"/>
  <sheetViews>
    <sheetView topLeftCell="A16" workbookViewId="0">
      <selection activeCell="P45" sqref="P45"/>
    </sheetView>
  </sheetViews>
  <sheetFormatPr defaultRowHeight="12.75"/>
  <sheetData>
    <row r="2" spans="2:2">
      <c r="B2" s="249" t="s">
        <v>251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P70"/>
  <sheetViews>
    <sheetView topLeftCell="A31" zoomScale="87" zoomScaleNormal="87" workbookViewId="0">
      <selection activeCell="D70" sqref="D70:F70"/>
    </sheetView>
  </sheetViews>
  <sheetFormatPr defaultColWidth="12.42578125" defaultRowHeight="15.75" outlineLevelCol="1"/>
  <cols>
    <col min="1" max="2" width="9.85546875" style="66" customWidth="1"/>
    <col min="3" max="6" width="17.5703125" style="66" customWidth="1"/>
    <col min="7" max="7" width="7.28515625" style="66" customWidth="1"/>
    <col min="8" max="8" width="14" style="66" customWidth="1"/>
    <col min="9" max="11" width="14" style="66" customWidth="1" outlineLevel="1"/>
    <col min="12" max="12" width="23.5703125" style="66" bestFit="1" customWidth="1"/>
    <col min="13" max="256" width="12.42578125" style="66"/>
    <col min="257" max="258" width="9.85546875" style="66" customWidth="1"/>
    <col min="259" max="262" width="17.5703125" style="66" customWidth="1"/>
    <col min="263" max="263" width="7.28515625" style="66" customWidth="1"/>
    <col min="264" max="267" width="14" style="66" customWidth="1"/>
    <col min="268" max="268" width="23.5703125" style="66" bestFit="1" customWidth="1"/>
    <col min="269" max="512" width="12.42578125" style="66"/>
    <col min="513" max="514" width="9.85546875" style="66" customWidth="1"/>
    <col min="515" max="518" width="17.5703125" style="66" customWidth="1"/>
    <col min="519" max="519" width="7.28515625" style="66" customWidth="1"/>
    <col min="520" max="523" width="14" style="66" customWidth="1"/>
    <col min="524" max="524" width="23.5703125" style="66" bestFit="1" customWidth="1"/>
    <col min="525" max="768" width="12.42578125" style="66"/>
    <col min="769" max="770" width="9.85546875" style="66" customWidth="1"/>
    <col min="771" max="774" width="17.5703125" style="66" customWidth="1"/>
    <col min="775" max="775" width="7.28515625" style="66" customWidth="1"/>
    <col min="776" max="779" width="14" style="66" customWidth="1"/>
    <col min="780" max="780" width="23.5703125" style="66" bestFit="1" customWidth="1"/>
    <col min="781" max="1024" width="12.42578125" style="66"/>
    <col min="1025" max="1026" width="9.85546875" style="66" customWidth="1"/>
    <col min="1027" max="1030" width="17.5703125" style="66" customWidth="1"/>
    <col min="1031" max="1031" width="7.28515625" style="66" customWidth="1"/>
    <col min="1032" max="1035" width="14" style="66" customWidth="1"/>
    <col min="1036" max="1036" width="23.5703125" style="66" bestFit="1" customWidth="1"/>
    <col min="1037" max="1280" width="12.42578125" style="66"/>
    <col min="1281" max="1282" width="9.85546875" style="66" customWidth="1"/>
    <col min="1283" max="1286" width="17.5703125" style="66" customWidth="1"/>
    <col min="1287" max="1287" width="7.28515625" style="66" customWidth="1"/>
    <col min="1288" max="1291" width="14" style="66" customWidth="1"/>
    <col min="1292" max="1292" width="23.5703125" style="66" bestFit="1" customWidth="1"/>
    <col min="1293" max="1536" width="12.42578125" style="66"/>
    <col min="1537" max="1538" width="9.85546875" style="66" customWidth="1"/>
    <col min="1539" max="1542" width="17.5703125" style="66" customWidth="1"/>
    <col min="1543" max="1543" width="7.28515625" style="66" customWidth="1"/>
    <col min="1544" max="1547" width="14" style="66" customWidth="1"/>
    <col min="1548" max="1548" width="23.5703125" style="66" bestFit="1" customWidth="1"/>
    <col min="1549" max="1792" width="12.42578125" style="66"/>
    <col min="1793" max="1794" width="9.85546875" style="66" customWidth="1"/>
    <col min="1795" max="1798" width="17.5703125" style="66" customWidth="1"/>
    <col min="1799" max="1799" width="7.28515625" style="66" customWidth="1"/>
    <col min="1800" max="1803" width="14" style="66" customWidth="1"/>
    <col min="1804" max="1804" width="23.5703125" style="66" bestFit="1" customWidth="1"/>
    <col min="1805" max="2048" width="12.42578125" style="66"/>
    <col min="2049" max="2050" width="9.85546875" style="66" customWidth="1"/>
    <col min="2051" max="2054" width="17.5703125" style="66" customWidth="1"/>
    <col min="2055" max="2055" width="7.28515625" style="66" customWidth="1"/>
    <col min="2056" max="2059" width="14" style="66" customWidth="1"/>
    <col min="2060" max="2060" width="23.5703125" style="66" bestFit="1" customWidth="1"/>
    <col min="2061" max="2304" width="12.42578125" style="66"/>
    <col min="2305" max="2306" width="9.85546875" style="66" customWidth="1"/>
    <col min="2307" max="2310" width="17.5703125" style="66" customWidth="1"/>
    <col min="2311" max="2311" width="7.28515625" style="66" customWidth="1"/>
    <col min="2312" max="2315" width="14" style="66" customWidth="1"/>
    <col min="2316" max="2316" width="23.5703125" style="66" bestFit="1" customWidth="1"/>
    <col min="2317" max="2560" width="12.42578125" style="66"/>
    <col min="2561" max="2562" width="9.85546875" style="66" customWidth="1"/>
    <col min="2563" max="2566" width="17.5703125" style="66" customWidth="1"/>
    <col min="2567" max="2567" width="7.28515625" style="66" customWidth="1"/>
    <col min="2568" max="2571" width="14" style="66" customWidth="1"/>
    <col min="2572" max="2572" width="23.5703125" style="66" bestFit="1" customWidth="1"/>
    <col min="2573" max="2816" width="12.42578125" style="66"/>
    <col min="2817" max="2818" width="9.85546875" style="66" customWidth="1"/>
    <col min="2819" max="2822" width="17.5703125" style="66" customWidth="1"/>
    <col min="2823" max="2823" width="7.28515625" style="66" customWidth="1"/>
    <col min="2824" max="2827" width="14" style="66" customWidth="1"/>
    <col min="2828" max="2828" width="23.5703125" style="66" bestFit="1" customWidth="1"/>
    <col min="2829" max="3072" width="12.42578125" style="66"/>
    <col min="3073" max="3074" width="9.85546875" style="66" customWidth="1"/>
    <col min="3075" max="3078" width="17.5703125" style="66" customWidth="1"/>
    <col min="3079" max="3079" width="7.28515625" style="66" customWidth="1"/>
    <col min="3080" max="3083" width="14" style="66" customWidth="1"/>
    <col min="3084" max="3084" width="23.5703125" style="66" bestFit="1" customWidth="1"/>
    <col min="3085" max="3328" width="12.42578125" style="66"/>
    <col min="3329" max="3330" width="9.85546875" style="66" customWidth="1"/>
    <col min="3331" max="3334" width="17.5703125" style="66" customWidth="1"/>
    <col min="3335" max="3335" width="7.28515625" style="66" customWidth="1"/>
    <col min="3336" max="3339" width="14" style="66" customWidth="1"/>
    <col min="3340" max="3340" width="23.5703125" style="66" bestFit="1" customWidth="1"/>
    <col min="3341" max="3584" width="12.42578125" style="66"/>
    <col min="3585" max="3586" width="9.85546875" style="66" customWidth="1"/>
    <col min="3587" max="3590" width="17.5703125" style="66" customWidth="1"/>
    <col min="3591" max="3591" width="7.28515625" style="66" customWidth="1"/>
    <col min="3592" max="3595" width="14" style="66" customWidth="1"/>
    <col min="3596" max="3596" width="23.5703125" style="66" bestFit="1" customWidth="1"/>
    <col min="3597" max="3840" width="12.42578125" style="66"/>
    <col min="3841" max="3842" width="9.85546875" style="66" customWidth="1"/>
    <col min="3843" max="3846" width="17.5703125" style="66" customWidth="1"/>
    <col min="3847" max="3847" width="7.28515625" style="66" customWidth="1"/>
    <col min="3848" max="3851" width="14" style="66" customWidth="1"/>
    <col min="3852" max="3852" width="23.5703125" style="66" bestFit="1" customWidth="1"/>
    <col min="3853" max="4096" width="12.42578125" style="66"/>
    <col min="4097" max="4098" width="9.85546875" style="66" customWidth="1"/>
    <col min="4099" max="4102" width="17.5703125" style="66" customWidth="1"/>
    <col min="4103" max="4103" width="7.28515625" style="66" customWidth="1"/>
    <col min="4104" max="4107" width="14" style="66" customWidth="1"/>
    <col min="4108" max="4108" width="23.5703125" style="66" bestFit="1" customWidth="1"/>
    <col min="4109" max="4352" width="12.42578125" style="66"/>
    <col min="4353" max="4354" width="9.85546875" style="66" customWidth="1"/>
    <col min="4355" max="4358" width="17.5703125" style="66" customWidth="1"/>
    <col min="4359" max="4359" width="7.28515625" style="66" customWidth="1"/>
    <col min="4360" max="4363" width="14" style="66" customWidth="1"/>
    <col min="4364" max="4364" width="23.5703125" style="66" bestFit="1" customWidth="1"/>
    <col min="4365" max="4608" width="12.42578125" style="66"/>
    <col min="4609" max="4610" width="9.85546875" style="66" customWidth="1"/>
    <col min="4611" max="4614" width="17.5703125" style="66" customWidth="1"/>
    <col min="4615" max="4615" width="7.28515625" style="66" customWidth="1"/>
    <col min="4616" max="4619" width="14" style="66" customWidth="1"/>
    <col min="4620" max="4620" width="23.5703125" style="66" bestFit="1" customWidth="1"/>
    <col min="4621" max="4864" width="12.42578125" style="66"/>
    <col min="4865" max="4866" width="9.85546875" style="66" customWidth="1"/>
    <col min="4867" max="4870" width="17.5703125" style="66" customWidth="1"/>
    <col min="4871" max="4871" width="7.28515625" style="66" customWidth="1"/>
    <col min="4872" max="4875" width="14" style="66" customWidth="1"/>
    <col min="4876" max="4876" width="23.5703125" style="66" bestFit="1" customWidth="1"/>
    <col min="4877" max="5120" width="12.42578125" style="66"/>
    <col min="5121" max="5122" width="9.85546875" style="66" customWidth="1"/>
    <col min="5123" max="5126" width="17.5703125" style="66" customWidth="1"/>
    <col min="5127" max="5127" width="7.28515625" style="66" customWidth="1"/>
    <col min="5128" max="5131" width="14" style="66" customWidth="1"/>
    <col min="5132" max="5132" width="23.5703125" style="66" bestFit="1" customWidth="1"/>
    <col min="5133" max="5376" width="12.42578125" style="66"/>
    <col min="5377" max="5378" width="9.85546875" style="66" customWidth="1"/>
    <col min="5379" max="5382" width="17.5703125" style="66" customWidth="1"/>
    <col min="5383" max="5383" width="7.28515625" style="66" customWidth="1"/>
    <col min="5384" max="5387" width="14" style="66" customWidth="1"/>
    <col min="5388" max="5388" width="23.5703125" style="66" bestFit="1" customWidth="1"/>
    <col min="5389" max="5632" width="12.42578125" style="66"/>
    <col min="5633" max="5634" width="9.85546875" style="66" customWidth="1"/>
    <col min="5635" max="5638" width="17.5703125" style="66" customWidth="1"/>
    <col min="5639" max="5639" width="7.28515625" style="66" customWidth="1"/>
    <col min="5640" max="5643" width="14" style="66" customWidth="1"/>
    <col min="5644" max="5644" width="23.5703125" style="66" bestFit="1" customWidth="1"/>
    <col min="5645" max="5888" width="12.42578125" style="66"/>
    <col min="5889" max="5890" width="9.85546875" style="66" customWidth="1"/>
    <col min="5891" max="5894" width="17.5703125" style="66" customWidth="1"/>
    <col min="5895" max="5895" width="7.28515625" style="66" customWidth="1"/>
    <col min="5896" max="5899" width="14" style="66" customWidth="1"/>
    <col min="5900" max="5900" width="23.5703125" style="66" bestFit="1" customWidth="1"/>
    <col min="5901" max="6144" width="12.42578125" style="66"/>
    <col min="6145" max="6146" width="9.85546875" style="66" customWidth="1"/>
    <col min="6147" max="6150" width="17.5703125" style="66" customWidth="1"/>
    <col min="6151" max="6151" width="7.28515625" style="66" customWidth="1"/>
    <col min="6152" max="6155" width="14" style="66" customWidth="1"/>
    <col min="6156" max="6156" width="23.5703125" style="66" bestFit="1" customWidth="1"/>
    <col min="6157" max="6400" width="12.42578125" style="66"/>
    <col min="6401" max="6402" width="9.85546875" style="66" customWidth="1"/>
    <col min="6403" max="6406" width="17.5703125" style="66" customWidth="1"/>
    <col min="6407" max="6407" width="7.28515625" style="66" customWidth="1"/>
    <col min="6408" max="6411" width="14" style="66" customWidth="1"/>
    <col min="6412" max="6412" width="23.5703125" style="66" bestFit="1" customWidth="1"/>
    <col min="6413" max="6656" width="12.42578125" style="66"/>
    <col min="6657" max="6658" width="9.85546875" style="66" customWidth="1"/>
    <col min="6659" max="6662" width="17.5703125" style="66" customWidth="1"/>
    <col min="6663" max="6663" width="7.28515625" style="66" customWidth="1"/>
    <col min="6664" max="6667" width="14" style="66" customWidth="1"/>
    <col min="6668" max="6668" width="23.5703125" style="66" bestFit="1" customWidth="1"/>
    <col min="6669" max="6912" width="12.42578125" style="66"/>
    <col min="6913" max="6914" width="9.85546875" style="66" customWidth="1"/>
    <col min="6915" max="6918" width="17.5703125" style="66" customWidth="1"/>
    <col min="6919" max="6919" width="7.28515625" style="66" customWidth="1"/>
    <col min="6920" max="6923" width="14" style="66" customWidth="1"/>
    <col min="6924" max="6924" width="23.5703125" style="66" bestFit="1" customWidth="1"/>
    <col min="6925" max="7168" width="12.42578125" style="66"/>
    <col min="7169" max="7170" width="9.85546875" style="66" customWidth="1"/>
    <col min="7171" max="7174" width="17.5703125" style="66" customWidth="1"/>
    <col min="7175" max="7175" width="7.28515625" style="66" customWidth="1"/>
    <col min="7176" max="7179" width="14" style="66" customWidth="1"/>
    <col min="7180" max="7180" width="23.5703125" style="66" bestFit="1" customWidth="1"/>
    <col min="7181" max="7424" width="12.42578125" style="66"/>
    <col min="7425" max="7426" width="9.85546875" style="66" customWidth="1"/>
    <col min="7427" max="7430" width="17.5703125" style="66" customWidth="1"/>
    <col min="7431" max="7431" width="7.28515625" style="66" customWidth="1"/>
    <col min="7432" max="7435" width="14" style="66" customWidth="1"/>
    <col min="7436" max="7436" width="23.5703125" style="66" bestFit="1" customWidth="1"/>
    <col min="7437" max="7680" width="12.42578125" style="66"/>
    <col min="7681" max="7682" width="9.85546875" style="66" customWidth="1"/>
    <col min="7683" max="7686" width="17.5703125" style="66" customWidth="1"/>
    <col min="7687" max="7687" width="7.28515625" style="66" customWidth="1"/>
    <col min="7688" max="7691" width="14" style="66" customWidth="1"/>
    <col min="7692" max="7692" width="23.5703125" style="66" bestFit="1" customWidth="1"/>
    <col min="7693" max="7936" width="12.42578125" style="66"/>
    <col min="7937" max="7938" width="9.85546875" style="66" customWidth="1"/>
    <col min="7939" max="7942" width="17.5703125" style="66" customWidth="1"/>
    <col min="7943" max="7943" width="7.28515625" style="66" customWidth="1"/>
    <col min="7944" max="7947" width="14" style="66" customWidth="1"/>
    <col min="7948" max="7948" width="23.5703125" style="66" bestFit="1" customWidth="1"/>
    <col min="7949" max="8192" width="12.42578125" style="66"/>
    <col min="8193" max="8194" width="9.85546875" style="66" customWidth="1"/>
    <col min="8195" max="8198" width="17.5703125" style="66" customWidth="1"/>
    <col min="8199" max="8199" width="7.28515625" style="66" customWidth="1"/>
    <col min="8200" max="8203" width="14" style="66" customWidth="1"/>
    <col min="8204" max="8204" width="23.5703125" style="66" bestFit="1" customWidth="1"/>
    <col min="8205" max="8448" width="12.42578125" style="66"/>
    <col min="8449" max="8450" width="9.85546875" style="66" customWidth="1"/>
    <col min="8451" max="8454" width="17.5703125" style="66" customWidth="1"/>
    <col min="8455" max="8455" width="7.28515625" style="66" customWidth="1"/>
    <col min="8456" max="8459" width="14" style="66" customWidth="1"/>
    <col min="8460" max="8460" width="23.5703125" style="66" bestFit="1" customWidth="1"/>
    <col min="8461" max="8704" width="12.42578125" style="66"/>
    <col min="8705" max="8706" width="9.85546875" style="66" customWidth="1"/>
    <col min="8707" max="8710" width="17.5703125" style="66" customWidth="1"/>
    <col min="8711" max="8711" width="7.28515625" style="66" customWidth="1"/>
    <col min="8712" max="8715" width="14" style="66" customWidth="1"/>
    <col min="8716" max="8716" width="23.5703125" style="66" bestFit="1" customWidth="1"/>
    <col min="8717" max="8960" width="12.42578125" style="66"/>
    <col min="8961" max="8962" width="9.85546875" style="66" customWidth="1"/>
    <col min="8963" max="8966" width="17.5703125" style="66" customWidth="1"/>
    <col min="8967" max="8967" width="7.28515625" style="66" customWidth="1"/>
    <col min="8968" max="8971" width="14" style="66" customWidth="1"/>
    <col min="8972" max="8972" width="23.5703125" style="66" bestFit="1" customWidth="1"/>
    <col min="8973" max="9216" width="12.42578125" style="66"/>
    <col min="9217" max="9218" width="9.85546875" style="66" customWidth="1"/>
    <col min="9219" max="9222" width="17.5703125" style="66" customWidth="1"/>
    <col min="9223" max="9223" width="7.28515625" style="66" customWidth="1"/>
    <col min="9224" max="9227" width="14" style="66" customWidth="1"/>
    <col min="9228" max="9228" width="23.5703125" style="66" bestFit="1" customWidth="1"/>
    <col min="9229" max="9472" width="12.42578125" style="66"/>
    <col min="9473" max="9474" width="9.85546875" style="66" customWidth="1"/>
    <col min="9475" max="9478" width="17.5703125" style="66" customWidth="1"/>
    <col min="9479" max="9479" width="7.28515625" style="66" customWidth="1"/>
    <col min="9480" max="9483" width="14" style="66" customWidth="1"/>
    <col min="9484" max="9484" width="23.5703125" style="66" bestFit="1" customWidth="1"/>
    <col min="9485" max="9728" width="12.42578125" style="66"/>
    <col min="9729" max="9730" width="9.85546875" style="66" customWidth="1"/>
    <col min="9731" max="9734" width="17.5703125" style="66" customWidth="1"/>
    <col min="9735" max="9735" width="7.28515625" style="66" customWidth="1"/>
    <col min="9736" max="9739" width="14" style="66" customWidth="1"/>
    <col min="9740" max="9740" width="23.5703125" style="66" bestFit="1" customWidth="1"/>
    <col min="9741" max="9984" width="12.42578125" style="66"/>
    <col min="9985" max="9986" width="9.85546875" style="66" customWidth="1"/>
    <col min="9987" max="9990" width="17.5703125" style="66" customWidth="1"/>
    <col min="9991" max="9991" width="7.28515625" style="66" customWidth="1"/>
    <col min="9992" max="9995" width="14" style="66" customWidth="1"/>
    <col min="9996" max="9996" width="23.5703125" style="66" bestFit="1" customWidth="1"/>
    <col min="9997" max="10240" width="12.42578125" style="66"/>
    <col min="10241" max="10242" width="9.85546875" style="66" customWidth="1"/>
    <col min="10243" max="10246" width="17.5703125" style="66" customWidth="1"/>
    <col min="10247" max="10247" width="7.28515625" style="66" customWidth="1"/>
    <col min="10248" max="10251" width="14" style="66" customWidth="1"/>
    <col min="10252" max="10252" width="23.5703125" style="66" bestFit="1" customWidth="1"/>
    <col min="10253" max="10496" width="12.42578125" style="66"/>
    <col min="10497" max="10498" width="9.85546875" style="66" customWidth="1"/>
    <col min="10499" max="10502" width="17.5703125" style="66" customWidth="1"/>
    <col min="10503" max="10503" width="7.28515625" style="66" customWidth="1"/>
    <col min="10504" max="10507" width="14" style="66" customWidth="1"/>
    <col min="10508" max="10508" width="23.5703125" style="66" bestFit="1" customWidth="1"/>
    <col min="10509" max="10752" width="12.42578125" style="66"/>
    <col min="10753" max="10754" width="9.85546875" style="66" customWidth="1"/>
    <col min="10755" max="10758" width="17.5703125" style="66" customWidth="1"/>
    <col min="10759" max="10759" width="7.28515625" style="66" customWidth="1"/>
    <col min="10760" max="10763" width="14" style="66" customWidth="1"/>
    <col min="10764" max="10764" width="23.5703125" style="66" bestFit="1" customWidth="1"/>
    <col min="10765" max="11008" width="12.42578125" style="66"/>
    <col min="11009" max="11010" width="9.85546875" style="66" customWidth="1"/>
    <col min="11011" max="11014" width="17.5703125" style="66" customWidth="1"/>
    <col min="11015" max="11015" width="7.28515625" style="66" customWidth="1"/>
    <col min="11016" max="11019" width="14" style="66" customWidth="1"/>
    <col min="11020" max="11020" width="23.5703125" style="66" bestFit="1" customWidth="1"/>
    <col min="11021" max="11264" width="12.42578125" style="66"/>
    <col min="11265" max="11266" width="9.85546875" style="66" customWidth="1"/>
    <col min="11267" max="11270" width="17.5703125" style="66" customWidth="1"/>
    <col min="11271" max="11271" width="7.28515625" style="66" customWidth="1"/>
    <col min="11272" max="11275" width="14" style="66" customWidth="1"/>
    <col min="11276" max="11276" width="23.5703125" style="66" bestFit="1" customWidth="1"/>
    <col min="11277" max="11520" width="12.42578125" style="66"/>
    <col min="11521" max="11522" width="9.85546875" style="66" customWidth="1"/>
    <col min="11523" max="11526" width="17.5703125" style="66" customWidth="1"/>
    <col min="11527" max="11527" width="7.28515625" style="66" customWidth="1"/>
    <col min="11528" max="11531" width="14" style="66" customWidth="1"/>
    <col min="11532" max="11532" width="23.5703125" style="66" bestFit="1" customWidth="1"/>
    <col min="11533" max="11776" width="12.42578125" style="66"/>
    <col min="11777" max="11778" width="9.85546875" style="66" customWidth="1"/>
    <col min="11779" max="11782" width="17.5703125" style="66" customWidth="1"/>
    <col min="11783" max="11783" width="7.28515625" style="66" customWidth="1"/>
    <col min="11784" max="11787" width="14" style="66" customWidth="1"/>
    <col min="11788" max="11788" width="23.5703125" style="66" bestFit="1" customWidth="1"/>
    <col min="11789" max="12032" width="12.42578125" style="66"/>
    <col min="12033" max="12034" width="9.85546875" style="66" customWidth="1"/>
    <col min="12035" max="12038" width="17.5703125" style="66" customWidth="1"/>
    <col min="12039" max="12039" width="7.28515625" style="66" customWidth="1"/>
    <col min="12040" max="12043" width="14" style="66" customWidth="1"/>
    <col min="12044" max="12044" width="23.5703125" style="66" bestFit="1" customWidth="1"/>
    <col min="12045" max="12288" width="12.42578125" style="66"/>
    <col min="12289" max="12290" width="9.85546875" style="66" customWidth="1"/>
    <col min="12291" max="12294" width="17.5703125" style="66" customWidth="1"/>
    <col min="12295" max="12295" width="7.28515625" style="66" customWidth="1"/>
    <col min="12296" max="12299" width="14" style="66" customWidth="1"/>
    <col min="12300" max="12300" width="23.5703125" style="66" bestFit="1" customWidth="1"/>
    <col min="12301" max="12544" width="12.42578125" style="66"/>
    <col min="12545" max="12546" width="9.85546875" style="66" customWidth="1"/>
    <col min="12547" max="12550" width="17.5703125" style="66" customWidth="1"/>
    <col min="12551" max="12551" width="7.28515625" style="66" customWidth="1"/>
    <col min="12552" max="12555" width="14" style="66" customWidth="1"/>
    <col min="12556" max="12556" width="23.5703125" style="66" bestFit="1" customWidth="1"/>
    <col min="12557" max="12800" width="12.42578125" style="66"/>
    <col min="12801" max="12802" width="9.85546875" style="66" customWidth="1"/>
    <col min="12803" max="12806" width="17.5703125" style="66" customWidth="1"/>
    <col min="12807" max="12807" width="7.28515625" style="66" customWidth="1"/>
    <col min="12808" max="12811" width="14" style="66" customWidth="1"/>
    <col min="12812" max="12812" width="23.5703125" style="66" bestFit="1" customWidth="1"/>
    <col min="12813" max="13056" width="12.42578125" style="66"/>
    <col min="13057" max="13058" width="9.85546875" style="66" customWidth="1"/>
    <col min="13059" max="13062" width="17.5703125" style="66" customWidth="1"/>
    <col min="13063" max="13063" width="7.28515625" style="66" customWidth="1"/>
    <col min="13064" max="13067" width="14" style="66" customWidth="1"/>
    <col min="13068" max="13068" width="23.5703125" style="66" bestFit="1" customWidth="1"/>
    <col min="13069" max="13312" width="12.42578125" style="66"/>
    <col min="13313" max="13314" width="9.85546875" style="66" customWidth="1"/>
    <col min="13315" max="13318" width="17.5703125" style="66" customWidth="1"/>
    <col min="13319" max="13319" width="7.28515625" style="66" customWidth="1"/>
    <col min="13320" max="13323" width="14" style="66" customWidth="1"/>
    <col min="13324" max="13324" width="23.5703125" style="66" bestFit="1" customWidth="1"/>
    <col min="13325" max="13568" width="12.42578125" style="66"/>
    <col min="13569" max="13570" width="9.85546875" style="66" customWidth="1"/>
    <col min="13571" max="13574" width="17.5703125" style="66" customWidth="1"/>
    <col min="13575" max="13575" width="7.28515625" style="66" customWidth="1"/>
    <col min="13576" max="13579" width="14" style="66" customWidth="1"/>
    <col min="13580" max="13580" width="23.5703125" style="66" bestFit="1" customWidth="1"/>
    <col min="13581" max="13824" width="12.42578125" style="66"/>
    <col min="13825" max="13826" width="9.85546875" style="66" customWidth="1"/>
    <col min="13827" max="13830" width="17.5703125" style="66" customWidth="1"/>
    <col min="13831" max="13831" width="7.28515625" style="66" customWidth="1"/>
    <col min="13832" max="13835" width="14" style="66" customWidth="1"/>
    <col min="13836" max="13836" width="23.5703125" style="66" bestFit="1" customWidth="1"/>
    <col min="13837" max="14080" width="12.42578125" style="66"/>
    <col min="14081" max="14082" width="9.85546875" style="66" customWidth="1"/>
    <col min="14083" max="14086" width="17.5703125" style="66" customWidth="1"/>
    <col min="14087" max="14087" width="7.28515625" style="66" customWidth="1"/>
    <col min="14088" max="14091" width="14" style="66" customWidth="1"/>
    <col min="14092" max="14092" width="23.5703125" style="66" bestFit="1" customWidth="1"/>
    <col min="14093" max="14336" width="12.42578125" style="66"/>
    <col min="14337" max="14338" width="9.85546875" style="66" customWidth="1"/>
    <col min="14339" max="14342" width="17.5703125" style="66" customWidth="1"/>
    <col min="14343" max="14343" width="7.28515625" style="66" customWidth="1"/>
    <col min="14344" max="14347" width="14" style="66" customWidth="1"/>
    <col min="14348" max="14348" width="23.5703125" style="66" bestFit="1" customWidth="1"/>
    <col min="14349" max="14592" width="12.42578125" style="66"/>
    <col min="14593" max="14594" width="9.85546875" style="66" customWidth="1"/>
    <col min="14595" max="14598" width="17.5703125" style="66" customWidth="1"/>
    <col min="14599" max="14599" width="7.28515625" style="66" customWidth="1"/>
    <col min="14600" max="14603" width="14" style="66" customWidth="1"/>
    <col min="14604" max="14604" width="23.5703125" style="66" bestFit="1" customWidth="1"/>
    <col min="14605" max="14848" width="12.42578125" style="66"/>
    <col min="14849" max="14850" width="9.85546875" style="66" customWidth="1"/>
    <col min="14851" max="14854" width="17.5703125" style="66" customWidth="1"/>
    <col min="14855" max="14855" width="7.28515625" style="66" customWidth="1"/>
    <col min="14856" max="14859" width="14" style="66" customWidth="1"/>
    <col min="14860" max="14860" width="23.5703125" style="66" bestFit="1" customWidth="1"/>
    <col min="14861" max="15104" width="12.42578125" style="66"/>
    <col min="15105" max="15106" width="9.85546875" style="66" customWidth="1"/>
    <col min="15107" max="15110" width="17.5703125" style="66" customWidth="1"/>
    <col min="15111" max="15111" width="7.28515625" style="66" customWidth="1"/>
    <col min="15112" max="15115" width="14" style="66" customWidth="1"/>
    <col min="15116" max="15116" width="23.5703125" style="66" bestFit="1" customWidth="1"/>
    <col min="15117" max="15360" width="12.42578125" style="66"/>
    <col min="15361" max="15362" width="9.85546875" style="66" customWidth="1"/>
    <col min="15363" max="15366" width="17.5703125" style="66" customWidth="1"/>
    <col min="15367" max="15367" width="7.28515625" style="66" customWidth="1"/>
    <col min="15368" max="15371" width="14" style="66" customWidth="1"/>
    <col min="15372" max="15372" width="23.5703125" style="66" bestFit="1" customWidth="1"/>
    <col min="15373" max="15616" width="12.42578125" style="66"/>
    <col min="15617" max="15618" width="9.85546875" style="66" customWidth="1"/>
    <col min="15619" max="15622" width="17.5703125" style="66" customWidth="1"/>
    <col min="15623" max="15623" width="7.28515625" style="66" customWidth="1"/>
    <col min="15624" max="15627" width="14" style="66" customWidth="1"/>
    <col min="15628" max="15628" width="23.5703125" style="66" bestFit="1" customWidth="1"/>
    <col min="15629" max="15872" width="12.42578125" style="66"/>
    <col min="15873" max="15874" width="9.85546875" style="66" customWidth="1"/>
    <col min="15875" max="15878" width="17.5703125" style="66" customWidth="1"/>
    <col min="15879" max="15879" width="7.28515625" style="66" customWidth="1"/>
    <col min="15880" max="15883" width="14" style="66" customWidth="1"/>
    <col min="15884" max="15884" width="23.5703125" style="66" bestFit="1" customWidth="1"/>
    <col min="15885" max="16128" width="12.42578125" style="66"/>
    <col min="16129" max="16130" width="9.85546875" style="66" customWidth="1"/>
    <col min="16131" max="16134" width="17.5703125" style="66" customWidth="1"/>
    <col min="16135" max="16135" width="7.28515625" style="66" customWidth="1"/>
    <col min="16136" max="16139" width="14" style="66" customWidth="1"/>
    <col min="16140" max="16140" width="23.5703125" style="66" bestFit="1" customWidth="1"/>
    <col min="16141" max="16384" width="12.42578125" style="66"/>
  </cols>
  <sheetData>
    <row r="1" spans="1:11">
      <c r="E1" s="67" t="s">
        <v>90</v>
      </c>
      <c r="F1" s="67" t="s">
        <v>91</v>
      </c>
    </row>
    <row r="2" spans="1:11">
      <c r="A2" s="68"/>
    </row>
    <row r="3" spans="1:11">
      <c r="A3" s="69" t="s">
        <v>92</v>
      </c>
      <c r="B3" s="70"/>
      <c r="C3" s="70"/>
      <c r="D3" s="70"/>
      <c r="E3" s="70"/>
      <c r="F3" s="70"/>
    </row>
    <row r="4" spans="1:11" ht="18.75">
      <c r="A4" s="71" t="s">
        <v>93</v>
      </c>
      <c r="B4" s="70"/>
      <c r="C4" s="70"/>
      <c r="D4" s="70"/>
      <c r="E4" s="70"/>
      <c r="F4" s="70"/>
      <c r="G4" s="70"/>
    </row>
    <row r="5" spans="1:11" ht="12.75" customHeight="1">
      <c r="A5" s="72"/>
      <c r="B5" s="267" t="s">
        <v>94</v>
      </c>
      <c r="C5" s="268"/>
      <c r="D5" s="268"/>
      <c r="E5" s="268"/>
      <c r="F5" s="268"/>
    </row>
    <row r="6" spans="1:11" ht="12.75" customHeight="1">
      <c r="A6" s="72"/>
    </row>
    <row r="7" spans="1:11">
      <c r="A7" s="66" t="s">
        <v>95</v>
      </c>
    </row>
    <row r="8" spans="1:11">
      <c r="A8" s="66" t="s">
        <v>96</v>
      </c>
    </row>
    <row r="9" spans="1:11" ht="12.75" customHeight="1">
      <c r="A9" s="69"/>
      <c r="B9" s="69"/>
      <c r="C9" s="69" t="s">
        <v>92</v>
      </c>
      <c r="D9" s="69" t="s">
        <v>92</v>
      </c>
      <c r="E9" s="69"/>
      <c r="F9" s="69" t="s">
        <v>92</v>
      </c>
    </row>
    <row r="10" spans="1:11" ht="12.75" customHeight="1"/>
    <row r="11" spans="1:11" ht="12.75" customHeight="1">
      <c r="A11" s="73"/>
      <c r="B11" s="74"/>
      <c r="C11" s="74"/>
      <c r="D11" s="74"/>
      <c r="E11" s="74"/>
      <c r="F11" s="74"/>
      <c r="H11" s="75" t="s">
        <v>97</v>
      </c>
      <c r="I11" s="75" t="s">
        <v>97</v>
      </c>
      <c r="J11" s="75" t="s">
        <v>97</v>
      </c>
      <c r="K11" s="75" t="s">
        <v>97</v>
      </c>
    </row>
    <row r="12" spans="1:11" ht="12.75" customHeight="1">
      <c r="A12" s="76" t="s">
        <v>92</v>
      </c>
      <c r="B12" s="77" t="s">
        <v>98</v>
      </c>
      <c r="C12" s="77" t="s">
        <v>99</v>
      </c>
      <c r="D12" s="77" t="s">
        <v>100</v>
      </c>
      <c r="E12" s="77" t="s">
        <v>101</v>
      </c>
      <c r="F12" s="77" t="s">
        <v>102</v>
      </c>
      <c r="H12" s="75" t="s">
        <v>99</v>
      </c>
      <c r="I12" s="75" t="s">
        <v>100</v>
      </c>
      <c r="J12" s="75" t="s">
        <v>101</v>
      </c>
      <c r="K12" s="75" t="s">
        <v>103</v>
      </c>
    </row>
    <row r="13" spans="1:11" ht="12.75" customHeight="1">
      <c r="A13" s="73"/>
      <c r="B13" s="78"/>
      <c r="C13" s="79"/>
      <c r="D13" s="78"/>
      <c r="E13" s="78"/>
      <c r="F13" s="78"/>
    </row>
    <row r="14" spans="1:11" ht="12.75" customHeight="1">
      <c r="A14" s="76" t="s">
        <v>92</v>
      </c>
      <c r="B14" s="80"/>
      <c r="C14" s="81"/>
      <c r="D14" s="82"/>
      <c r="E14" s="81"/>
      <c r="F14" s="81"/>
    </row>
    <row r="15" spans="1:11" ht="15" customHeight="1">
      <c r="A15" s="73"/>
      <c r="B15" s="83" t="s">
        <v>104</v>
      </c>
      <c r="C15" s="84">
        <v>37.9</v>
      </c>
      <c r="D15" s="85">
        <v>38.799999999999997</v>
      </c>
      <c r="E15" s="86">
        <v>39.700000000000003</v>
      </c>
      <c r="F15" s="86">
        <v>40.5</v>
      </c>
    </row>
    <row r="16" spans="1:11" ht="15" customHeight="1">
      <c r="A16" s="73"/>
      <c r="B16" s="83" t="s">
        <v>105</v>
      </c>
      <c r="C16" s="86">
        <v>41.4</v>
      </c>
      <c r="D16" s="87">
        <v>42.1</v>
      </c>
      <c r="E16" s="86">
        <v>43.2</v>
      </c>
      <c r="F16" s="86">
        <v>44.4</v>
      </c>
      <c r="H16" s="88"/>
      <c r="I16" s="88"/>
      <c r="J16" s="88">
        <f>+E16/E15-1</f>
        <v>8.8161209068010171E-2</v>
      </c>
      <c r="K16" s="88">
        <f>+F16/F15-1</f>
        <v>9.6296296296296324E-2</v>
      </c>
    </row>
    <row r="17" spans="1:16" ht="15" customHeight="1">
      <c r="A17" s="73"/>
      <c r="B17" s="83" t="s">
        <v>106</v>
      </c>
      <c r="C17" s="86">
        <v>45.3</v>
      </c>
      <c r="D17" s="87">
        <v>46</v>
      </c>
      <c r="E17" s="86">
        <v>46.8</v>
      </c>
      <c r="F17" s="86">
        <v>47.6</v>
      </c>
      <c r="H17" s="88">
        <f t="shared" ref="H17:K33" si="0">+C17/C16-1</f>
        <v>9.4202898550724612E-2</v>
      </c>
      <c r="I17" s="88">
        <f t="shared" si="0"/>
        <v>9.263657957244642E-2</v>
      </c>
      <c r="J17" s="88">
        <f t="shared" si="0"/>
        <v>8.3333333333333259E-2</v>
      </c>
      <c r="K17" s="88">
        <f t="shared" si="0"/>
        <v>7.2072072072072224E-2</v>
      </c>
    </row>
    <row r="18" spans="1:16" ht="15" customHeight="1">
      <c r="A18" s="73"/>
      <c r="B18" s="83" t="s">
        <v>107</v>
      </c>
      <c r="C18" s="86">
        <v>48.4</v>
      </c>
      <c r="D18" s="87">
        <v>49.3</v>
      </c>
      <c r="E18" s="86">
        <v>50.2</v>
      </c>
      <c r="F18" s="86">
        <v>51.2</v>
      </c>
      <c r="H18" s="88">
        <f t="shared" si="0"/>
        <v>6.8432671081677832E-2</v>
      </c>
      <c r="I18" s="88">
        <f t="shared" si="0"/>
        <v>7.1739130434782528E-2</v>
      </c>
      <c r="J18" s="88">
        <f t="shared" si="0"/>
        <v>7.2649572649572836E-2</v>
      </c>
      <c r="K18" s="88">
        <f t="shared" si="0"/>
        <v>7.5630252100840289E-2</v>
      </c>
    </row>
    <row r="19" spans="1:16" ht="15" customHeight="1">
      <c r="A19" s="73"/>
      <c r="B19" s="83" t="s">
        <v>108</v>
      </c>
      <c r="C19" s="86">
        <v>51.7</v>
      </c>
      <c r="D19" s="87">
        <v>53</v>
      </c>
      <c r="E19" s="86">
        <v>54.2</v>
      </c>
      <c r="F19" s="86">
        <v>55.2</v>
      </c>
      <c r="H19" s="88">
        <f t="shared" si="0"/>
        <v>6.8181818181818343E-2</v>
      </c>
      <c r="I19" s="88">
        <f t="shared" si="0"/>
        <v>7.5050709939148197E-2</v>
      </c>
      <c r="J19" s="88">
        <f t="shared" si="0"/>
        <v>7.9681274900398336E-2</v>
      </c>
      <c r="K19" s="88">
        <f t="shared" si="0"/>
        <v>7.8125E-2</v>
      </c>
    </row>
    <row r="20" spans="1:16" ht="15" customHeight="1">
      <c r="A20" s="73"/>
      <c r="B20" s="83" t="s">
        <v>109</v>
      </c>
      <c r="C20" s="86">
        <v>56.2</v>
      </c>
      <c r="D20" s="87">
        <v>57.1</v>
      </c>
      <c r="E20" s="86">
        <v>57.5</v>
      </c>
      <c r="F20" s="86">
        <v>59</v>
      </c>
      <c r="H20" s="88">
        <f t="shared" si="0"/>
        <v>8.7040618955512628E-2</v>
      </c>
      <c r="I20" s="88">
        <f t="shared" si="0"/>
        <v>7.735849056603783E-2</v>
      </c>
      <c r="J20" s="88">
        <f t="shared" si="0"/>
        <v>6.0885608856088513E-2</v>
      </c>
      <c r="K20" s="88">
        <f t="shared" si="0"/>
        <v>6.8840579710144789E-2</v>
      </c>
    </row>
    <row r="21" spans="1:16" ht="15" customHeight="1">
      <c r="A21" s="73"/>
      <c r="B21" s="83" t="s">
        <v>110</v>
      </c>
      <c r="C21" s="86">
        <v>58.9</v>
      </c>
      <c r="D21" s="87">
        <v>59</v>
      </c>
      <c r="E21" s="86">
        <v>59.3</v>
      </c>
      <c r="F21" s="86">
        <v>59.9</v>
      </c>
      <c r="H21" s="88">
        <f t="shared" si="0"/>
        <v>4.8042704626334531E-2</v>
      </c>
      <c r="I21" s="88">
        <f t="shared" si="0"/>
        <v>3.327495621716281E-2</v>
      </c>
      <c r="J21" s="88">
        <f t="shared" si="0"/>
        <v>3.130434782608682E-2</v>
      </c>
      <c r="K21" s="88">
        <f t="shared" si="0"/>
        <v>1.5254237288135464E-2</v>
      </c>
    </row>
    <row r="22" spans="1:16" ht="15" customHeight="1">
      <c r="A22" s="73"/>
      <c r="B22" s="83" t="s">
        <v>111</v>
      </c>
      <c r="C22" s="86">
        <v>59.9</v>
      </c>
      <c r="D22" s="87">
        <v>59.7</v>
      </c>
      <c r="E22" s="86">
        <v>59.8</v>
      </c>
      <c r="F22" s="86">
        <v>60.1</v>
      </c>
      <c r="H22" s="88">
        <f t="shared" si="0"/>
        <v>1.6977928692699429E-2</v>
      </c>
      <c r="I22" s="88">
        <f t="shared" si="0"/>
        <v>1.1864406779661163E-2</v>
      </c>
      <c r="J22" s="88">
        <f t="shared" si="0"/>
        <v>8.4317032040472917E-3</v>
      </c>
      <c r="K22" s="88">
        <f t="shared" si="0"/>
        <v>3.3388981636059967E-3</v>
      </c>
    </row>
    <row r="23" spans="1:16" ht="15" customHeight="1">
      <c r="A23" s="73"/>
      <c r="B23" s="83" t="s">
        <v>112</v>
      </c>
      <c r="C23" s="86">
        <v>60.6</v>
      </c>
      <c r="D23" s="87">
        <v>60.8</v>
      </c>
      <c r="E23" s="86">
        <v>61.1</v>
      </c>
      <c r="F23" s="86">
        <v>61.2</v>
      </c>
      <c r="H23" s="88">
        <f t="shared" si="0"/>
        <v>1.1686143572620988E-2</v>
      </c>
      <c r="I23" s="88">
        <f t="shared" si="0"/>
        <v>1.8425460636515734E-2</v>
      </c>
      <c r="J23" s="88">
        <f t="shared" si="0"/>
        <v>2.1739130434782705E-2</v>
      </c>
      <c r="K23" s="88">
        <f t="shared" si="0"/>
        <v>1.830282861896837E-2</v>
      </c>
      <c r="M23" s="89"/>
    </row>
    <row r="24" spans="1:16" ht="15" customHeight="1">
      <c r="A24" s="76"/>
      <c r="B24" s="90" t="s">
        <v>113</v>
      </c>
      <c r="C24" s="91">
        <v>61.5</v>
      </c>
      <c r="D24" s="92">
        <v>61.9</v>
      </c>
      <c r="E24" s="91">
        <v>62.3</v>
      </c>
      <c r="F24" s="91">
        <v>62.8</v>
      </c>
      <c r="H24" s="88">
        <f t="shared" si="0"/>
        <v>1.4851485148514865E-2</v>
      </c>
      <c r="I24" s="88">
        <f t="shared" si="0"/>
        <v>1.8092105263157965E-2</v>
      </c>
      <c r="J24" s="88">
        <f t="shared" si="0"/>
        <v>1.9639934533551395E-2</v>
      </c>
      <c r="K24" s="88">
        <f t="shared" si="0"/>
        <v>2.614379084967311E-2</v>
      </c>
      <c r="M24" s="89"/>
    </row>
    <row r="25" spans="1:16" ht="15" customHeight="1">
      <c r="A25" s="73"/>
      <c r="B25" s="83" t="s">
        <v>114</v>
      </c>
      <c r="C25" s="86">
        <v>63.8</v>
      </c>
      <c r="D25" s="87">
        <v>64.7</v>
      </c>
      <c r="E25" s="86">
        <v>65.5</v>
      </c>
      <c r="F25" s="86">
        <v>66</v>
      </c>
      <c r="H25" s="88">
        <f t="shared" si="0"/>
        <v>3.7398373983739797E-2</v>
      </c>
      <c r="I25" s="88">
        <f t="shared" si="0"/>
        <v>4.5234248788368348E-2</v>
      </c>
      <c r="J25" s="88">
        <f t="shared" si="0"/>
        <v>5.1364365971107606E-2</v>
      </c>
      <c r="K25" s="88">
        <f t="shared" si="0"/>
        <v>5.0955414012738842E-2</v>
      </c>
      <c r="M25" s="89"/>
    </row>
    <row r="26" spans="1:16" ht="15" customHeight="1">
      <c r="A26" s="73"/>
      <c r="B26" s="83" t="s">
        <v>115</v>
      </c>
      <c r="C26" s="86">
        <v>66.2</v>
      </c>
      <c r="D26" s="87">
        <v>66.7</v>
      </c>
      <c r="E26" s="86">
        <v>66.900000000000006</v>
      </c>
      <c r="F26" s="86">
        <v>67</v>
      </c>
      <c r="H26" s="88">
        <f t="shared" si="0"/>
        <v>3.7617554858934366E-2</v>
      </c>
      <c r="I26" s="88">
        <f t="shared" si="0"/>
        <v>3.0911901081916549E-2</v>
      </c>
      <c r="J26" s="88">
        <f t="shared" si="0"/>
        <v>2.1374045801526798E-2</v>
      </c>
      <c r="K26" s="88">
        <f t="shared" si="0"/>
        <v>1.5151515151515138E-2</v>
      </c>
      <c r="M26" s="89"/>
    </row>
    <row r="27" spans="1:16" ht="15" customHeight="1">
      <c r="A27" s="73"/>
      <c r="B27" s="83" t="s">
        <v>116</v>
      </c>
      <c r="C27" s="86">
        <v>67.099999999999994</v>
      </c>
      <c r="D27" s="87">
        <v>66.900000000000006</v>
      </c>
      <c r="E27" s="86">
        <v>66.599999999999994</v>
      </c>
      <c r="F27" s="86">
        <v>66.8</v>
      </c>
      <c r="H27" s="88">
        <f t="shared" si="0"/>
        <v>1.3595166163141936E-2</v>
      </c>
      <c r="I27" s="88">
        <f t="shared" si="0"/>
        <v>2.9985007496251548E-3</v>
      </c>
      <c r="J27" s="88">
        <f t="shared" si="0"/>
        <v>-4.48430493273555E-3</v>
      </c>
      <c r="K27" s="88">
        <f t="shared" si="0"/>
        <v>-2.9850746268657025E-3</v>
      </c>
      <c r="L27" s="93"/>
      <c r="M27" s="89"/>
    </row>
    <row r="28" spans="1:16" ht="15" customHeight="1">
      <c r="A28" s="73"/>
      <c r="B28" s="83">
        <v>1998</v>
      </c>
      <c r="C28" s="86">
        <v>67</v>
      </c>
      <c r="D28" s="87">
        <v>67.400000000000006</v>
      </c>
      <c r="E28" s="86">
        <v>67.5</v>
      </c>
      <c r="F28" s="84">
        <v>67.8</v>
      </c>
      <c r="H28" s="88">
        <f t="shared" si="0"/>
        <v>-1.4903129657226621E-3</v>
      </c>
      <c r="I28" s="88">
        <f t="shared" si="0"/>
        <v>7.4738415545589909E-3</v>
      </c>
      <c r="J28" s="88">
        <f t="shared" si="0"/>
        <v>1.3513513513513598E-2</v>
      </c>
      <c r="K28" s="88">
        <f t="shared" si="0"/>
        <v>1.4970059880239583E-2</v>
      </c>
      <c r="L28" s="93"/>
      <c r="M28" s="89"/>
    </row>
    <row r="29" spans="1:16" ht="15" customHeight="1">
      <c r="A29" s="73"/>
      <c r="B29" s="83">
        <v>1999</v>
      </c>
      <c r="C29" s="86">
        <v>67.8</v>
      </c>
      <c r="D29" s="85">
        <v>68.099999999999994</v>
      </c>
      <c r="E29" s="84">
        <v>68.7</v>
      </c>
      <c r="F29" s="84">
        <v>69.099999999999994</v>
      </c>
      <c r="H29" s="88">
        <f t="shared" si="0"/>
        <v>1.1940298507462588E-2</v>
      </c>
      <c r="I29" s="88">
        <f t="shared" si="0"/>
        <v>1.0385756676557722E-2</v>
      </c>
      <c r="J29" s="88">
        <f t="shared" si="0"/>
        <v>1.7777777777777892E-2</v>
      </c>
      <c r="K29" s="88">
        <f t="shared" si="0"/>
        <v>1.9174041297935096E-2</v>
      </c>
      <c r="L29" s="93"/>
      <c r="M29" s="94"/>
      <c r="N29" s="95"/>
      <c r="O29" s="95"/>
      <c r="P29" s="95"/>
    </row>
    <row r="30" spans="1:16" ht="15" customHeight="1">
      <c r="A30" s="73"/>
      <c r="B30" s="83">
        <v>2000</v>
      </c>
      <c r="C30" s="86">
        <v>69.7</v>
      </c>
      <c r="D30" s="85">
        <v>70.2</v>
      </c>
      <c r="E30" s="86">
        <v>72.900000000000006</v>
      </c>
      <c r="F30" s="84">
        <v>73.099999999999994</v>
      </c>
      <c r="H30" s="88">
        <f t="shared" si="0"/>
        <v>2.8023598820059004E-2</v>
      </c>
      <c r="I30" s="88">
        <f t="shared" si="0"/>
        <v>3.0837004405286361E-2</v>
      </c>
      <c r="J30" s="88">
        <f t="shared" si="0"/>
        <v>6.1135371179039444E-2</v>
      </c>
      <c r="K30" s="88">
        <f t="shared" si="0"/>
        <v>5.7887120115774238E-2</v>
      </c>
      <c r="L30" s="93"/>
      <c r="M30" s="94"/>
      <c r="N30" s="95"/>
      <c r="O30" s="95"/>
      <c r="P30" s="95"/>
    </row>
    <row r="31" spans="1:16" ht="15" customHeight="1">
      <c r="A31" s="73"/>
      <c r="B31" s="83">
        <v>2001</v>
      </c>
      <c r="C31" s="86">
        <v>73.900000000000006</v>
      </c>
      <c r="D31" s="85">
        <v>74.5</v>
      </c>
      <c r="E31" s="86">
        <v>74.7</v>
      </c>
      <c r="F31" s="84">
        <v>75.400000000000006</v>
      </c>
      <c r="H31" s="88">
        <f t="shared" si="0"/>
        <v>6.0258249641319983E-2</v>
      </c>
      <c r="I31" s="88">
        <f t="shared" si="0"/>
        <v>6.1253561253561184E-2</v>
      </c>
      <c r="J31" s="88">
        <f t="shared" si="0"/>
        <v>2.4691358024691246E-2</v>
      </c>
      <c r="K31" s="88">
        <f t="shared" si="0"/>
        <v>3.1463748290013749E-2</v>
      </c>
      <c r="L31" s="93"/>
      <c r="M31" s="94"/>
      <c r="N31" s="95"/>
      <c r="O31" s="95"/>
      <c r="P31" s="95"/>
    </row>
    <row r="32" spans="1:16" ht="15" customHeight="1">
      <c r="A32" s="73"/>
      <c r="B32" s="83">
        <v>2002</v>
      </c>
      <c r="C32" s="86">
        <v>76.099999999999994</v>
      </c>
      <c r="D32" s="85">
        <v>76.599999999999994</v>
      </c>
      <c r="E32" s="86">
        <v>77.099999999999994</v>
      </c>
      <c r="F32" s="84">
        <v>77.599999999999994</v>
      </c>
      <c r="H32" s="88">
        <f t="shared" si="0"/>
        <v>2.9769959404600588E-2</v>
      </c>
      <c r="I32" s="88">
        <f t="shared" si="0"/>
        <v>2.8187919463087185E-2</v>
      </c>
      <c r="J32" s="88">
        <f t="shared" si="0"/>
        <v>3.2128514056224855E-2</v>
      </c>
      <c r="K32" s="88">
        <f t="shared" si="0"/>
        <v>2.9177718832890998E-2</v>
      </c>
      <c r="L32" s="93"/>
      <c r="M32" s="94"/>
      <c r="N32" s="95"/>
      <c r="O32" s="95"/>
      <c r="P32" s="95"/>
    </row>
    <row r="33" spans="1:16" ht="15" customHeight="1">
      <c r="A33" s="73"/>
      <c r="B33" s="83">
        <v>2003</v>
      </c>
      <c r="C33" s="86">
        <v>78.599999999999994</v>
      </c>
      <c r="D33" s="85">
        <v>78.599999999999994</v>
      </c>
      <c r="E33" s="86">
        <v>79.099999999999994</v>
      </c>
      <c r="F33" s="86">
        <v>79.5</v>
      </c>
      <c r="H33" s="88">
        <f t="shared" si="0"/>
        <v>3.2851511169513792E-2</v>
      </c>
      <c r="I33" s="88">
        <f t="shared" si="0"/>
        <v>2.6109660574412441E-2</v>
      </c>
      <c r="J33" s="88">
        <f t="shared" si="0"/>
        <v>2.5940337224383825E-2</v>
      </c>
      <c r="K33" s="88">
        <f t="shared" si="0"/>
        <v>2.4484536082474362E-2</v>
      </c>
      <c r="L33" s="93"/>
      <c r="M33" s="94"/>
      <c r="N33" s="95"/>
      <c r="O33" s="95"/>
      <c r="P33" s="95"/>
    </row>
    <row r="34" spans="1:16" ht="15" customHeight="1">
      <c r="A34" s="73"/>
      <c r="B34" s="83">
        <v>2004</v>
      </c>
      <c r="C34" s="86">
        <v>80.2</v>
      </c>
      <c r="D34" s="85">
        <v>80.599999999999994</v>
      </c>
      <c r="E34" s="86">
        <v>80.900000000000006</v>
      </c>
      <c r="F34" s="86">
        <v>81.5</v>
      </c>
      <c r="H34" s="88">
        <f t="shared" ref="H34:K46" si="1">+C34/C33-1</f>
        <v>2.0356234096692294E-2</v>
      </c>
      <c r="I34" s="88">
        <f t="shared" si="1"/>
        <v>2.5445292620865034E-2</v>
      </c>
      <c r="J34" s="88">
        <f t="shared" si="1"/>
        <v>2.2756005056890238E-2</v>
      </c>
      <c r="K34" s="88">
        <f t="shared" si="1"/>
        <v>2.515723270440251E-2</v>
      </c>
      <c r="L34" s="93"/>
      <c r="M34" s="94"/>
      <c r="N34" s="95"/>
      <c r="O34" s="95"/>
      <c r="P34" s="95"/>
    </row>
    <row r="35" spans="1:16" ht="15" customHeight="1">
      <c r="A35" s="73"/>
      <c r="B35" s="83">
        <v>2005</v>
      </c>
      <c r="C35" s="86">
        <v>82.1</v>
      </c>
      <c r="D35" s="85">
        <v>82.6</v>
      </c>
      <c r="E35" s="86">
        <v>83.4</v>
      </c>
      <c r="F35" s="86">
        <v>83.8</v>
      </c>
      <c r="H35" s="88">
        <f t="shared" si="1"/>
        <v>2.3690773067331472E-2</v>
      </c>
      <c r="I35" s="88">
        <f t="shared" si="1"/>
        <v>2.4813895781637729E-2</v>
      </c>
      <c r="J35" s="88">
        <f t="shared" si="1"/>
        <v>3.0902348578492056E-2</v>
      </c>
      <c r="K35" s="88">
        <f t="shared" si="1"/>
        <v>2.8220858895705581E-2</v>
      </c>
      <c r="L35" s="93"/>
      <c r="M35" s="94"/>
      <c r="N35" s="95"/>
      <c r="O35" s="95"/>
      <c r="P35" s="95"/>
    </row>
    <row r="36" spans="1:16" ht="15" customHeight="1">
      <c r="A36" s="73"/>
      <c r="B36" s="83">
        <f>+B35+1</f>
        <v>2006</v>
      </c>
      <c r="C36" s="86">
        <v>84.5</v>
      </c>
      <c r="D36" s="85">
        <v>85.9</v>
      </c>
      <c r="E36" s="86">
        <v>86.7</v>
      </c>
      <c r="F36" s="96">
        <v>86.6</v>
      </c>
      <c r="H36" s="88">
        <f t="shared" si="1"/>
        <v>2.923264311814866E-2</v>
      </c>
      <c r="I36" s="88">
        <f>+D36/D35-1</f>
        <v>3.9951573849879018E-2</v>
      </c>
      <c r="J36" s="88">
        <f t="shared" si="1"/>
        <v>3.9568345323740983E-2</v>
      </c>
      <c r="K36" s="88">
        <f t="shared" si="1"/>
        <v>3.3412887828162319E-2</v>
      </c>
      <c r="L36" s="93"/>
      <c r="M36" s="94"/>
      <c r="N36" s="95"/>
      <c r="O36" s="95"/>
      <c r="P36" s="95"/>
    </row>
    <row r="37" spans="1:16" ht="15" customHeight="1">
      <c r="A37" s="73"/>
      <c r="B37" s="83">
        <f>+B36+1</f>
        <v>2007</v>
      </c>
      <c r="C37" s="86">
        <v>86.6</v>
      </c>
      <c r="D37" s="85">
        <v>87.7</v>
      </c>
      <c r="E37" s="86">
        <v>88.3</v>
      </c>
      <c r="F37" s="96">
        <v>89.1</v>
      </c>
      <c r="H37" s="88">
        <f t="shared" si="1"/>
        <v>2.485207100591702E-2</v>
      </c>
      <c r="I37" s="88">
        <f t="shared" si="1"/>
        <v>2.0954598370197974E-2</v>
      </c>
      <c r="J37" s="88">
        <f t="shared" si="1"/>
        <v>1.8454440599769306E-2</v>
      </c>
      <c r="K37" s="88">
        <f t="shared" si="1"/>
        <v>2.886836027713624E-2</v>
      </c>
      <c r="L37" s="93"/>
      <c r="M37" s="94"/>
      <c r="N37" s="95"/>
      <c r="O37" s="95"/>
      <c r="P37" s="95"/>
    </row>
    <row r="38" spans="1:16" ht="15" customHeight="1">
      <c r="A38" s="73"/>
      <c r="B38" s="83">
        <f>+B37+1</f>
        <v>2008</v>
      </c>
      <c r="C38" s="86">
        <v>90.3</v>
      </c>
      <c r="D38" s="85">
        <v>91.6</v>
      </c>
      <c r="E38" s="86">
        <v>92.7</v>
      </c>
      <c r="F38" s="96">
        <v>92.4</v>
      </c>
      <c r="H38" s="88">
        <f t="shared" si="1"/>
        <v>4.2725173210161671E-2</v>
      </c>
      <c r="I38" s="88">
        <f t="shared" si="1"/>
        <v>4.4469783352337311E-2</v>
      </c>
      <c r="J38" s="88">
        <f t="shared" si="1"/>
        <v>4.9830124575311441E-2</v>
      </c>
      <c r="K38" s="88">
        <f t="shared" si="1"/>
        <v>3.7037037037037202E-2</v>
      </c>
      <c r="L38" s="93"/>
      <c r="M38" s="94"/>
      <c r="N38" s="95"/>
      <c r="O38" s="95"/>
      <c r="P38" s="95"/>
    </row>
    <row r="39" spans="1:16" ht="15" customHeight="1">
      <c r="A39" s="73"/>
      <c r="B39" s="83">
        <v>2009</v>
      </c>
      <c r="C39" s="86">
        <v>92.5</v>
      </c>
      <c r="D39" s="85">
        <v>92.9</v>
      </c>
      <c r="E39" s="97">
        <v>93.8</v>
      </c>
      <c r="F39" s="96">
        <v>94.3</v>
      </c>
      <c r="H39" s="88">
        <f t="shared" si="1"/>
        <v>2.4363233665559259E-2</v>
      </c>
      <c r="I39" s="88">
        <f t="shared" si="1"/>
        <v>1.4192139737991383E-2</v>
      </c>
      <c r="J39" s="88">
        <f t="shared" si="1"/>
        <v>1.1866235167206085E-2</v>
      </c>
      <c r="K39" s="88">
        <f t="shared" si="1"/>
        <v>2.0562770562770449E-2</v>
      </c>
      <c r="L39" s="93"/>
      <c r="M39" s="94"/>
      <c r="N39" s="95"/>
      <c r="O39" s="95"/>
      <c r="P39" s="95"/>
    </row>
    <row r="40" spans="1:16" ht="15" customHeight="1">
      <c r="A40" s="73"/>
      <c r="B40" s="83">
        <v>2010</v>
      </c>
      <c r="C40" s="86">
        <v>95.2</v>
      </c>
      <c r="D40" s="85">
        <v>95.8</v>
      </c>
      <c r="E40" s="86">
        <v>96.5</v>
      </c>
      <c r="F40" s="96">
        <v>96.9</v>
      </c>
      <c r="H40" s="88">
        <f t="shared" si="1"/>
        <v>2.9189189189189113E-2</v>
      </c>
      <c r="I40" s="88">
        <f t="shared" si="1"/>
        <v>3.1216361679224924E-2</v>
      </c>
      <c r="J40" s="88">
        <f t="shared" si="1"/>
        <v>2.8784648187633266E-2</v>
      </c>
      <c r="K40" s="88">
        <f t="shared" si="1"/>
        <v>2.7571580063626921E-2</v>
      </c>
      <c r="L40" s="93"/>
      <c r="M40" s="94"/>
      <c r="N40" s="95"/>
      <c r="O40" s="95"/>
      <c r="P40" s="95"/>
    </row>
    <row r="41" spans="1:16" ht="15" customHeight="1">
      <c r="A41" s="73"/>
      <c r="B41" s="83">
        <v>2011</v>
      </c>
      <c r="C41" s="86">
        <v>98.3</v>
      </c>
      <c r="D41" s="85">
        <v>99.2</v>
      </c>
      <c r="E41" s="86">
        <v>99.8</v>
      </c>
      <c r="F41" s="96">
        <v>99.8</v>
      </c>
      <c r="H41" s="88">
        <f t="shared" si="1"/>
        <v>3.2563025210083918E-2</v>
      </c>
      <c r="I41" s="88">
        <f t="shared" si="1"/>
        <v>3.5490605427975108E-2</v>
      </c>
      <c r="J41" s="88">
        <f t="shared" si="1"/>
        <v>3.4196891191709877E-2</v>
      </c>
      <c r="K41" s="88">
        <f t="shared" si="1"/>
        <v>2.9927760577915352E-2</v>
      </c>
      <c r="L41" s="93"/>
      <c r="M41" s="94"/>
      <c r="N41" s="95"/>
      <c r="O41" s="95"/>
      <c r="P41" s="95"/>
    </row>
    <row r="42" spans="1:16" ht="15" customHeight="1">
      <c r="A42" s="73"/>
      <c r="B42" s="83">
        <v>2012</v>
      </c>
      <c r="C42" s="86">
        <v>99.9</v>
      </c>
      <c r="D42" s="85">
        <v>100.4</v>
      </c>
      <c r="E42" s="86">
        <v>101.8</v>
      </c>
      <c r="F42" s="96">
        <v>102</v>
      </c>
      <c r="H42" s="88">
        <f t="shared" si="1"/>
        <v>1.6276703967446737E-2</v>
      </c>
      <c r="I42" s="88">
        <f t="shared" si="1"/>
        <v>1.2096774193548487E-2</v>
      </c>
      <c r="J42" s="88">
        <f t="shared" si="1"/>
        <v>2.0040080160320661E-2</v>
      </c>
      <c r="K42" s="88">
        <f t="shared" si="1"/>
        <v>2.2044088176352838E-2</v>
      </c>
      <c r="L42" s="93"/>
      <c r="M42" s="94"/>
      <c r="N42" s="95"/>
      <c r="O42" s="95"/>
      <c r="P42" s="95"/>
    </row>
    <row r="43" spans="1:16" ht="15" customHeight="1">
      <c r="A43" s="73"/>
      <c r="B43" s="83">
        <v>2013</v>
      </c>
      <c r="C43" s="97">
        <v>102.4</v>
      </c>
      <c r="D43" s="85">
        <v>102.8</v>
      </c>
      <c r="E43" s="86">
        <v>104</v>
      </c>
      <c r="F43" s="96">
        <v>104.8</v>
      </c>
      <c r="H43" s="88">
        <f t="shared" si="1"/>
        <v>2.5025025025025016E-2</v>
      </c>
      <c r="I43" s="88">
        <f t="shared" si="1"/>
        <v>2.3904382470119501E-2</v>
      </c>
      <c r="J43" s="88">
        <f t="shared" si="1"/>
        <v>2.16110019646365E-2</v>
      </c>
      <c r="K43" s="88">
        <f t="shared" si="1"/>
        <v>2.7450980392156765E-2</v>
      </c>
      <c r="L43" s="93"/>
      <c r="M43" s="94"/>
    </row>
    <row r="44" spans="1:16" ht="15" customHeight="1">
      <c r="A44" s="73"/>
      <c r="B44" s="83">
        <v>2014</v>
      </c>
      <c r="C44" s="97">
        <v>105.4</v>
      </c>
      <c r="D44" s="85">
        <v>105.9</v>
      </c>
      <c r="E44" s="86"/>
      <c r="F44" s="96"/>
      <c r="H44" s="88">
        <f t="shared" si="1"/>
        <v>2.9296875E-2</v>
      </c>
      <c r="I44" s="88">
        <f t="shared" si="1"/>
        <v>3.0155642023346418E-2</v>
      </c>
      <c r="J44" s="88"/>
      <c r="K44" s="88"/>
      <c r="L44" s="93"/>
      <c r="M44" s="94"/>
    </row>
    <row r="45" spans="1:16" ht="15" customHeight="1">
      <c r="A45" s="73"/>
      <c r="B45" s="83">
        <v>2015</v>
      </c>
      <c r="C45" s="169">
        <v>106.8</v>
      </c>
      <c r="D45" s="239">
        <v>107.5</v>
      </c>
      <c r="E45" s="86"/>
      <c r="F45" s="96"/>
      <c r="H45" s="88">
        <f t="shared" si="1"/>
        <v>1.3282732447817747E-2</v>
      </c>
      <c r="I45" s="88">
        <f t="shared" si="1"/>
        <v>1.5108593012275628E-2</v>
      </c>
      <c r="J45" s="88"/>
      <c r="K45" s="88"/>
      <c r="L45" s="93"/>
      <c r="M45" s="94"/>
    </row>
    <row r="46" spans="1:16" ht="15" customHeight="1">
      <c r="A46" s="73"/>
      <c r="B46" s="83">
        <v>2016</v>
      </c>
      <c r="C46" s="105">
        <f>C45*$D$65</f>
        <v>109.46999999999998</v>
      </c>
      <c r="D46" s="195">
        <f>D45*1.0255</f>
        <v>110.24125000000001</v>
      </c>
      <c r="E46" s="86"/>
      <c r="F46" s="96"/>
      <c r="H46" s="88">
        <f t="shared" si="1"/>
        <v>2.4999999999999911E-2</v>
      </c>
      <c r="I46" s="88">
        <f t="shared" si="1"/>
        <v>2.5500000000000078E-2</v>
      </c>
      <c r="J46" s="88"/>
      <c r="K46" s="88"/>
      <c r="L46" s="93"/>
      <c r="M46" s="94"/>
    </row>
    <row r="47" spans="1:16" ht="15" customHeight="1">
      <c r="A47" s="73"/>
      <c r="B47" s="83">
        <v>2017</v>
      </c>
      <c r="C47" s="105">
        <f t="shared" ref="C47:C50" si="2">C46*$D$65</f>
        <v>112.20674999999997</v>
      </c>
      <c r="D47" s="195">
        <f>D46*$D$65</f>
        <v>112.99728125</v>
      </c>
      <c r="E47" s="86"/>
      <c r="F47" s="96"/>
      <c r="H47" s="88"/>
      <c r="I47" s="88"/>
      <c r="J47" s="88"/>
      <c r="K47" s="88"/>
      <c r="L47" s="93"/>
      <c r="M47" s="94"/>
    </row>
    <row r="48" spans="1:16" ht="15" customHeight="1">
      <c r="A48" s="73"/>
      <c r="B48" s="83">
        <v>2018</v>
      </c>
      <c r="C48" s="105">
        <f t="shared" si="2"/>
        <v>115.01191874999996</v>
      </c>
      <c r="D48" s="195">
        <f>D47*$D$65</f>
        <v>115.82221328124999</v>
      </c>
      <c r="E48" s="86"/>
      <c r="F48" s="96"/>
      <c r="H48" s="88"/>
      <c r="I48" s="88"/>
      <c r="J48" s="88"/>
      <c r="K48" s="88"/>
      <c r="L48" s="93"/>
      <c r="M48" s="94"/>
    </row>
    <row r="49" spans="1:13" ht="15" customHeight="1">
      <c r="A49" s="73"/>
      <c r="B49" s="83">
        <v>2019</v>
      </c>
      <c r="C49" s="105">
        <f t="shared" si="2"/>
        <v>117.88721671874995</v>
      </c>
      <c r="D49" s="195">
        <f t="shared" ref="D49:D56" si="3">D48*$D$65</f>
        <v>118.71776861328122</v>
      </c>
      <c r="E49" s="86"/>
      <c r="F49" s="96"/>
      <c r="H49" s="88"/>
      <c r="I49" s="88"/>
      <c r="J49" s="88"/>
      <c r="K49" s="88"/>
      <c r="L49" s="93"/>
      <c r="M49" s="94"/>
    </row>
    <row r="50" spans="1:13" ht="15" customHeight="1">
      <c r="A50" s="73"/>
      <c r="B50" s="83">
        <v>2020</v>
      </c>
      <c r="C50" s="105">
        <f t="shared" si="2"/>
        <v>120.83439713671869</v>
      </c>
      <c r="D50" s="195">
        <f t="shared" si="3"/>
        <v>121.68571282861325</v>
      </c>
      <c r="E50" s="86"/>
      <c r="F50" s="96"/>
      <c r="H50" s="88"/>
      <c r="I50" s="88"/>
      <c r="J50" s="88"/>
      <c r="K50" s="88"/>
      <c r="L50" s="93"/>
      <c r="M50" s="94"/>
    </row>
    <row r="51" spans="1:13" ht="15" customHeight="1">
      <c r="A51" s="73"/>
      <c r="B51" s="83">
        <v>2021</v>
      </c>
      <c r="C51" s="105">
        <f t="shared" ref="C51:C56" si="4">C50*$D$65</f>
        <v>123.85525706513666</v>
      </c>
      <c r="D51" s="195">
        <f t="shared" si="3"/>
        <v>124.72785564932857</v>
      </c>
      <c r="E51" s="86"/>
      <c r="F51" s="96"/>
      <c r="H51" s="88"/>
      <c r="I51" s="88"/>
      <c r="J51" s="88"/>
      <c r="K51" s="88"/>
      <c r="L51" s="93"/>
      <c r="M51" s="94"/>
    </row>
    <row r="52" spans="1:13" ht="15" customHeight="1">
      <c r="A52" s="73"/>
      <c r="B52" s="83">
        <v>2022</v>
      </c>
      <c r="C52" s="105">
        <f t="shared" si="4"/>
        <v>126.95163849176507</v>
      </c>
      <c r="D52" s="195">
        <f>D51*$D$65</f>
        <v>127.84605204056177</v>
      </c>
      <c r="E52" s="86"/>
      <c r="F52" s="96"/>
      <c r="H52" s="88"/>
      <c r="I52" s="88"/>
      <c r="J52" s="88"/>
      <c r="K52" s="88"/>
      <c r="L52" s="93"/>
      <c r="M52" s="94"/>
    </row>
    <row r="53" spans="1:13" ht="15" customHeight="1">
      <c r="A53" s="73"/>
      <c r="B53" s="83">
        <v>2023</v>
      </c>
      <c r="C53" s="105">
        <f t="shared" si="4"/>
        <v>130.12542945405917</v>
      </c>
      <c r="D53" s="195">
        <f>D52*$D$65</f>
        <v>131.0422033415758</v>
      </c>
      <c r="E53" s="86"/>
      <c r="F53" s="96"/>
      <c r="H53" s="88"/>
      <c r="I53" s="88"/>
      <c r="J53" s="88"/>
      <c r="K53" s="88"/>
      <c r="L53" s="93"/>
      <c r="M53" s="94"/>
    </row>
    <row r="54" spans="1:13" ht="15" customHeight="1">
      <c r="A54" s="73"/>
      <c r="B54" s="83">
        <v>2024</v>
      </c>
      <c r="C54" s="105">
        <f t="shared" si="4"/>
        <v>133.37856519041065</v>
      </c>
      <c r="D54" s="195">
        <f t="shared" si="3"/>
        <v>134.31825842511518</v>
      </c>
      <c r="E54" s="86"/>
      <c r="F54" s="96"/>
      <c r="H54" s="88"/>
      <c r="I54" s="88"/>
      <c r="J54" s="88"/>
      <c r="K54" s="88"/>
      <c r="L54" s="93"/>
      <c r="M54" s="94"/>
    </row>
    <row r="55" spans="1:13" ht="15" customHeight="1">
      <c r="A55" s="73"/>
      <c r="B55" s="83">
        <v>2025</v>
      </c>
      <c r="C55" s="105">
        <f t="shared" si="4"/>
        <v>136.7130293201709</v>
      </c>
      <c r="D55" s="195">
        <f t="shared" si="3"/>
        <v>137.67621488574304</v>
      </c>
      <c r="E55" s="86"/>
      <c r="F55" s="96"/>
      <c r="H55" s="88"/>
      <c r="I55" s="88"/>
      <c r="J55" s="88"/>
      <c r="K55" s="88"/>
      <c r="L55" s="93"/>
      <c r="M55" s="94"/>
    </row>
    <row r="56" spans="1:13" ht="15" customHeight="1">
      <c r="A56" s="73"/>
      <c r="B56" s="83">
        <v>2026</v>
      </c>
      <c r="C56" s="105">
        <f t="shared" si="4"/>
        <v>140.13085505317517</v>
      </c>
      <c r="D56" s="195">
        <f t="shared" si="3"/>
        <v>141.1181202578866</v>
      </c>
      <c r="E56" s="86"/>
      <c r="F56" s="96"/>
      <c r="H56" s="88"/>
      <c r="I56" s="88"/>
      <c r="J56" s="88"/>
      <c r="K56" s="88"/>
      <c r="L56" s="93"/>
      <c r="M56" s="94"/>
    </row>
    <row r="57" spans="1:13" ht="12.75" customHeight="1">
      <c r="A57" s="73"/>
      <c r="B57" s="98"/>
      <c r="C57" s="99"/>
      <c r="D57" s="100"/>
      <c r="E57" s="99"/>
      <c r="F57" s="99"/>
      <c r="M57" s="89"/>
    </row>
    <row r="58" spans="1:13" ht="12.75" customHeight="1">
      <c r="A58" s="73"/>
      <c r="B58" s="73"/>
      <c r="C58" s="101"/>
      <c r="D58" s="101"/>
      <c r="E58" s="101"/>
      <c r="F58" s="101"/>
      <c r="H58" s="88"/>
      <c r="L58" s="102"/>
      <c r="M58" s="89"/>
    </row>
    <row r="59" spans="1:13" ht="12.75" customHeight="1">
      <c r="L59" s="102"/>
      <c r="M59" s="89"/>
    </row>
    <row r="60" spans="1:13">
      <c r="J60" s="103"/>
      <c r="M60" s="89"/>
    </row>
    <row r="61" spans="1:13" ht="12.75" customHeight="1">
      <c r="B61" s="68" t="s">
        <v>117</v>
      </c>
      <c r="C61" s="66" t="s">
        <v>118</v>
      </c>
      <c r="M61" s="89"/>
    </row>
    <row r="62" spans="1:13" ht="16.899999999999999" customHeight="1">
      <c r="B62" s="104" t="s">
        <v>119</v>
      </c>
      <c r="C62" s="66" t="s">
        <v>120</v>
      </c>
      <c r="M62" s="89"/>
    </row>
    <row r="63" spans="1:13" ht="12.75" customHeight="1"/>
    <row r="65" spans="2:8">
      <c r="B65" s="66" t="s">
        <v>121</v>
      </c>
      <c r="D65" s="240">
        <v>1.0249999999999999</v>
      </c>
    </row>
    <row r="66" spans="2:8">
      <c r="C66" s="66" t="s">
        <v>253</v>
      </c>
      <c r="D66" s="66" t="s">
        <v>51</v>
      </c>
      <c r="E66" s="66" t="s">
        <v>50</v>
      </c>
      <c r="F66" s="66" t="s">
        <v>49</v>
      </c>
      <c r="H66" s="66" t="s">
        <v>7</v>
      </c>
    </row>
    <row r="67" spans="2:8">
      <c r="D67" s="66">
        <v>33</v>
      </c>
      <c r="E67" s="66">
        <v>291</v>
      </c>
      <c r="F67" s="66">
        <v>83</v>
      </c>
    </row>
    <row r="68" spans="2:8">
      <c r="D68" s="66">
        <f>D46/D43</f>
        <v>1.0723857003891051</v>
      </c>
      <c r="E68" s="66">
        <f>D46/D44</f>
        <v>1.0409938621340888</v>
      </c>
      <c r="F68" s="66">
        <f>D46/D45</f>
        <v>1.0255000000000001</v>
      </c>
    </row>
    <row r="70" spans="2:8">
      <c r="D70" s="66">
        <f>D67*D68</f>
        <v>35.388728112840468</v>
      </c>
      <c r="E70" s="66">
        <f t="shared" ref="E70:F70" si="5">E67*E68</f>
        <v>302.92921388101985</v>
      </c>
      <c r="F70" s="66">
        <f t="shared" si="5"/>
        <v>85.116500000000002</v>
      </c>
      <c r="H70" s="66">
        <f>SUM(D70:F70)</f>
        <v>423.43444199386033</v>
      </c>
    </row>
  </sheetData>
  <mergeCells count="1">
    <mergeCell ref="B5:F5"/>
  </mergeCells>
  <hyperlinks>
    <hyperlink ref="F1" r:id="rId1"/>
  </hyperlinks>
  <pageMargins left="0.94499999999999995" right="0.25" top="0.66" bottom="0.25" header="0.5" footer="0.5"/>
  <pageSetup paperSize="9" scale="76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O129"/>
  <sheetViews>
    <sheetView workbookViewId="0">
      <selection activeCell="I35" sqref="I35"/>
    </sheetView>
  </sheetViews>
  <sheetFormatPr defaultRowHeight="12.75"/>
  <cols>
    <col min="1" max="1" width="73" style="13" customWidth="1"/>
    <col min="2" max="7" width="11.42578125" style="13" customWidth="1"/>
    <col min="8" max="8" width="9.140625" style="13"/>
    <col min="9" max="9" width="24.5703125" style="13" customWidth="1"/>
    <col min="10" max="15" width="11.28515625" style="13" customWidth="1"/>
    <col min="16" max="16384" width="9.140625" style="13"/>
  </cols>
  <sheetData>
    <row r="1" spans="1:7" ht="13.5" thickBot="1"/>
    <row r="2" spans="1:7">
      <c r="A2" s="269" t="s">
        <v>89</v>
      </c>
    </row>
    <row r="3" spans="1:7" ht="13.5" thickBot="1">
      <c r="A3" s="270"/>
    </row>
    <row r="6" spans="1:7">
      <c r="A6" s="13" t="s">
        <v>77</v>
      </c>
    </row>
    <row r="9" spans="1:7">
      <c r="A9" s="60" t="s">
        <v>76</v>
      </c>
    </row>
    <row r="10" spans="1:7">
      <c r="B10" s="40" t="s">
        <v>53</v>
      </c>
      <c r="C10" s="40" t="s">
        <v>52</v>
      </c>
      <c r="D10" s="40" t="s">
        <v>51</v>
      </c>
      <c r="E10" s="40" t="s">
        <v>50</v>
      </c>
      <c r="F10" s="40" t="s">
        <v>49</v>
      </c>
      <c r="G10" s="40" t="s">
        <v>48</v>
      </c>
    </row>
    <row r="11" spans="1:7">
      <c r="A11" s="13" t="s">
        <v>71</v>
      </c>
      <c r="B11" s="59">
        <v>1096</v>
      </c>
    </row>
    <row r="12" spans="1:7">
      <c r="A12" s="13" t="s">
        <v>70</v>
      </c>
      <c r="B12" s="59">
        <v>304</v>
      </c>
      <c r="C12" s="14">
        <v>-90</v>
      </c>
    </row>
    <row r="13" spans="1:7">
      <c r="A13" s="13" t="s">
        <v>69</v>
      </c>
      <c r="B13" s="59">
        <v>221</v>
      </c>
      <c r="C13" s="13">
        <v>46</v>
      </c>
    </row>
    <row r="14" spans="1:7">
      <c r="A14" s="13" t="s">
        <v>68</v>
      </c>
      <c r="B14" s="59">
        <v>1303</v>
      </c>
      <c r="C14" s="13">
        <v>5182</v>
      </c>
    </row>
    <row r="15" spans="1:7">
      <c r="A15" s="13" t="s">
        <v>67</v>
      </c>
      <c r="B15" s="59">
        <v>29</v>
      </c>
      <c r="C15" s="13">
        <v>-29</v>
      </c>
      <c r="D15" s="13">
        <v>0</v>
      </c>
      <c r="E15" s="13">
        <v>0</v>
      </c>
      <c r="F15" s="13">
        <v>0</v>
      </c>
      <c r="G15" s="13">
        <v>0</v>
      </c>
    </row>
    <row r="16" spans="1:7">
      <c r="A16" s="13" t="s">
        <v>66</v>
      </c>
      <c r="B16" s="59">
        <v>39</v>
      </c>
      <c r="C16" s="13">
        <v>-39</v>
      </c>
      <c r="D16" s="13">
        <v>0</v>
      </c>
      <c r="E16" s="13">
        <v>0</v>
      </c>
      <c r="F16" s="13">
        <v>0</v>
      </c>
      <c r="G16" s="13">
        <v>0</v>
      </c>
    </row>
    <row r="17" spans="1:7">
      <c r="A17" s="13" t="s">
        <v>65</v>
      </c>
      <c r="B17" s="59">
        <v>97</v>
      </c>
      <c r="C17" s="13">
        <v>-97</v>
      </c>
      <c r="D17" s="13">
        <v>0</v>
      </c>
      <c r="E17" s="13">
        <v>0</v>
      </c>
      <c r="F17" s="13">
        <v>0</v>
      </c>
      <c r="G17" s="13">
        <v>0</v>
      </c>
    </row>
    <row r="18" spans="1:7">
      <c r="A18" s="13" t="s">
        <v>63</v>
      </c>
      <c r="B18" s="59">
        <v>138</v>
      </c>
      <c r="C18" s="13">
        <v>-138</v>
      </c>
      <c r="D18" s="13">
        <v>0</v>
      </c>
      <c r="E18" s="13">
        <v>0</v>
      </c>
      <c r="F18" s="13">
        <v>0</v>
      </c>
      <c r="G18" s="13">
        <v>0</v>
      </c>
    </row>
    <row r="19" spans="1:7">
      <c r="A19" s="13" t="s">
        <v>62</v>
      </c>
      <c r="B19" s="59">
        <v>279</v>
      </c>
      <c r="C19" s="13">
        <v>685</v>
      </c>
    </row>
    <row r="20" spans="1:7">
      <c r="A20" s="13" t="s">
        <v>38</v>
      </c>
      <c r="B20" s="59">
        <v>387</v>
      </c>
      <c r="C20" s="13">
        <v>116</v>
      </c>
    </row>
    <row r="21" spans="1:7">
      <c r="A21" s="13" t="s">
        <v>61</v>
      </c>
      <c r="B21" s="59">
        <v>221</v>
      </c>
      <c r="C21" s="13">
        <v>207</v>
      </c>
    </row>
    <row r="22" spans="1:7">
      <c r="A22" s="13" t="s">
        <v>60</v>
      </c>
      <c r="B22" s="59">
        <v>1011</v>
      </c>
      <c r="C22" s="13">
        <v>2633</v>
      </c>
    </row>
    <row r="23" spans="1:7">
      <c r="A23" s="13" t="s">
        <v>59</v>
      </c>
      <c r="B23" s="59">
        <v>0</v>
      </c>
      <c r="C23" s="13">
        <v>0</v>
      </c>
    </row>
    <row r="24" spans="1:7">
      <c r="A24" s="13" t="s">
        <v>39</v>
      </c>
      <c r="B24" s="59">
        <v>0</v>
      </c>
      <c r="C24" s="13">
        <v>4822</v>
      </c>
    </row>
    <row r="25" spans="1:7">
      <c r="A25" s="13" t="s">
        <v>58</v>
      </c>
      <c r="B25" s="59">
        <v>0</v>
      </c>
      <c r="C25" s="13">
        <v>428</v>
      </c>
    </row>
    <row r="26" spans="1:7">
      <c r="A26" s="13" t="s">
        <v>57</v>
      </c>
      <c r="B26" s="59">
        <v>407</v>
      </c>
      <c r="C26" s="13">
        <v>1029</v>
      </c>
      <c r="D26" s="13">
        <v>1473</v>
      </c>
      <c r="E26" s="13">
        <v>1509</v>
      </c>
      <c r="F26" s="13">
        <v>1185</v>
      </c>
      <c r="G26" s="13">
        <v>1385</v>
      </c>
    </row>
    <row r="27" spans="1:7">
      <c r="A27" s="58" t="s">
        <v>7</v>
      </c>
      <c r="B27" s="57">
        <f t="shared" ref="B27:G27" si="0">SUM(B11:B26)</f>
        <v>5532</v>
      </c>
      <c r="C27" s="57">
        <f t="shared" si="0"/>
        <v>14755</v>
      </c>
      <c r="D27" s="57">
        <f t="shared" si="0"/>
        <v>1473</v>
      </c>
      <c r="E27" s="57">
        <f t="shared" si="0"/>
        <v>1509</v>
      </c>
      <c r="F27" s="57">
        <f t="shared" si="0"/>
        <v>1185</v>
      </c>
      <c r="G27" s="57">
        <f t="shared" si="0"/>
        <v>1385</v>
      </c>
    </row>
    <row r="28" spans="1:7">
      <c r="B28" s="14"/>
    </row>
    <row r="29" spans="1:7">
      <c r="A29" s="62" t="s">
        <v>75</v>
      </c>
      <c r="B29" s="62">
        <f>SUM(B11:B26)+SUM(C11:C26)</f>
        <v>20287</v>
      </c>
    </row>
    <row r="30" spans="1:7">
      <c r="A30" s="61" t="s">
        <v>74</v>
      </c>
      <c r="B30" s="61"/>
      <c r="C30" s="61">
        <f>SUM(B12:B25)+SUM(C12:C25)</f>
        <v>17755</v>
      </c>
    </row>
    <row r="32" spans="1:7">
      <c r="A32" s="60" t="s">
        <v>73</v>
      </c>
      <c r="B32" s="14"/>
    </row>
    <row r="33" spans="1:7">
      <c r="B33" s="40" t="s">
        <v>53</v>
      </c>
      <c r="C33" s="40" t="s">
        <v>52</v>
      </c>
      <c r="D33" s="40" t="s">
        <v>51</v>
      </c>
      <c r="E33" s="40" t="s">
        <v>50</v>
      </c>
      <c r="F33" s="40" t="s">
        <v>49</v>
      </c>
      <c r="G33" s="40" t="s">
        <v>48</v>
      </c>
    </row>
    <row r="34" spans="1:7">
      <c r="A34" s="13" t="s">
        <v>71</v>
      </c>
      <c r="B34" s="59">
        <f t="shared" ref="B34:B49" si="1">B11</f>
        <v>1096</v>
      </c>
      <c r="C34" s="14">
        <f>C11/'[72]Cost escalators'!$B$5</f>
        <v>0</v>
      </c>
      <c r="D34" s="14">
        <f>D11/'[72]Cost escalators'!$C$5</f>
        <v>0</v>
      </c>
      <c r="E34" s="14">
        <v>0</v>
      </c>
      <c r="F34" s="14">
        <f>F11/'[72]Cost escalators'!E5</f>
        <v>0</v>
      </c>
      <c r="G34" s="14">
        <f>G11/'[72]Cost escalators'!F5</f>
        <v>0</v>
      </c>
    </row>
    <row r="35" spans="1:7">
      <c r="A35" s="13" t="s">
        <v>70</v>
      </c>
      <c r="B35" s="59">
        <f t="shared" si="1"/>
        <v>304</v>
      </c>
      <c r="C35" s="14">
        <f>C12/'[72]Cost escalators'!$B$5</f>
        <v>-89.596814335490294</v>
      </c>
      <c r="D35" s="14">
        <f>D12/'[72]Cost escalators'!$C$5</f>
        <v>0</v>
      </c>
      <c r="E35" s="13">
        <v>0</v>
      </c>
      <c r="F35" s="13">
        <v>0</v>
      </c>
      <c r="G35" s="13">
        <v>0</v>
      </c>
    </row>
    <row r="36" spans="1:7">
      <c r="A36" s="13" t="s">
        <v>69</v>
      </c>
      <c r="B36" s="59">
        <f t="shared" si="1"/>
        <v>221</v>
      </c>
      <c r="C36" s="14">
        <f>C13/'[72]Cost escalators'!$B$5</f>
        <v>45.793927327028378</v>
      </c>
      <c r="D36" s="14">
        <f>D13/'[72]Cost escalators'!$C$5</f>
        <v>0</v>
      </c>
      <c r="E36" s="13">
        <v>0</v>
      </c>
      <c r="F36" s="13">
        <v>0</v>
      </c>
      <c r="G36" s="13">
        <v>0</v>
      </c>
    </row>
    <row r="37" spans="1:7">
      <c r="A37" s="13" t="s">
        <v>68</v>
      </c>
      <c r="B37" s="59">
        <f t="shared" si="1"/>
        <v>1303</v>
      </c>
      <c r="C37" s="14">
        <f>C14/'[72]Cost escalators'!$B$5</f>
        <v>5158.7854654056746</v>
      </c>
      <c r="D37" s="14">
        <f>D14/'[72]Cost escalators'!$C$5</f>
        <v>0</v>
      </c>
      <c r="E37" s="13">
        <v>0</v>
      </c>
      <c r="F37" s="13">
        <v>0</v>
      </c>
      <c r="G37" s="13">
        <v>0</v>
      </c>
    </row>
    <row r="38" spans="1:7">
      <c r="A38" s="13" t="s">
        <v>67</v>
      </c>
      <c r="B38" s="59">
        <f t="shared" si="1"/>
        <v>29</v>
      </c>
      <c r="C38" s="14">
        <f>C15/'[72]Cost escalators'!$B$5</f>
        <v>-28.870084619213539</v>
      </c>
      <c r="D38" s="14">
        <f>D15/'[72]Cost escalators'!$C$5</f>
        <v>0</v>
      </c>
      <c r="E38" s="13">
        <v>0</v>
      </c>
      <c r="F38" s="13">
        <v>0</v>
      </c>
      <c r="G38" s="13">
        <v>0</v>
      </c>
    </row>
    <row r="39" spans="1:7">
      <c r="A39" s="13" t="s">
        <v>66</v>
      </c>
      <c r="B39" s="59">
        <f t="shared" si="1"/>
        <v>39</v>
      </c>
      <c r="C39" s="14">
        <f>C16/'[72]Cost escalators'!$B$5</f>
        <v>-38.825286212045796</v>
      </c>
      <c r="D39" s="14">
        <f>D16/'[72]Cost escalators'!$C$5</f>
        <v>0</v>
      </c>
      <c r="E39" s="13">
        <v>0</v>
      </c>
      <c r="F39" s="13">
        <v>0</v>
      </c>
      <c r="G39" s="13">
        <v>0</v>
      </c>
    </row>
    <row r="40" spans="1:7">
      <c r="A40" s="13" t="s">
        <v>65</v>
      </c>
      <c r="B40" s="59">
        <f t="shared" si="1"/>
        <v>97</v>
      </c>
      <c r="C40" s="14">
        <f>C17/'[72]Cost escalators'!$B$5</f>
        <v>-96.565455450472882</v>
      </c>
      <c r="D40" s="14">
        <f>D17/'[72]Cost escalators'!$C$5</f>
        <v>0</v>
      </c>
      <c r="E40" s="13">
        <v>0</v>
      </c>
      <c r="F40" s="13">
        <v>0</v>
      </c>
      <c r="G40" s="13">
        <v>0</v>
      </c>
    </row>
    <row r="41" spans="1:7">
      <c r="A41" s="13" t="s">
        <v>63</v>
      </c>
      <c r="B41" s="59">
        <f t="shared" si="1"/>
        <v>138</v>
      </c>
      <c r="C41" s="14">
        <f>C18/'[72]Cost escalators'!$B$5</f>
        <v>-137.38178198108511</v>
      </c>
      <c r="D41" s="14">
        <f>D18/'[72]Cost escalators'!$C$5</f>
        <v>0</v>
      </c>
      <c r="E41" s="13">
        <v>0</v>
      </c>
      <c r="F41" s="13">
        <v>0</v>
      </c>
      <c r="G41" s="13">
        <v>0</v>
      </c>
    </row>
    <row r="42" spans="1:7">
      <c r="A42" s="13" t="s">
        <v>62</v>
      </c>
      <c r="B42" s="59">
        <f t="shared" si="1"/>
        <v>279</v>
      </c>
      <c r="C42" s="14">
        <f>C19/'[72]Cost escalators'!$B$5</f>
        <v>681.93130910900948</v>
      </c>
      <c r="D42" s="14">
        <f>D19/'[72]Cost escalators'!$C$5</f>
        <v>0</v>
      </c>
      <c r="E42" s="13">
        <v>0</v>
      </c>
      <c r="F42" s="13">
        <v>0</v>
      </c>
      <c r="G42" s="13">
        <v>0</v>
      </c>
    </row>
    <row r="43" spans="1:7">
      <c r="A43" s="13" t="s">
        <v>38</v>
      </c>
      <c r="B43" s="59">
        <f t="shared" si="1"/>
        <v>387</v>
      </c>
      <c r="C43" s="14">
        <f>C20/'[72]Cost escalators'!$B$5</f>
        <v>115.48033847685416</v>
      </c>
      <c r="D43" s="14">
        <f>D20/'[72]Cost escalators'!$C$5</f>
        <v>0</v>
      </c>
      <c r="E43" s="13">
        <v>0</v>
      </c>
      <c r="F43" s="13">
        <v>0</v>
      </c>
      <c r="G43" s="13">
        <v>0</v>
      </c>
    </row>
    <row r="44" spans="1:7">
      <c r="A44" s="13" t="s">
        <v>61</v>
      </c>
      <c r="B44" s="59">
        <f t="shared" si="1"/>
        <v>221</v>
      </c>
      <c r="C44" s="14">
        <f>C21/'[72]Cost escalators'!$B$5</f>
        <v>206.0726729716277</v>
      </c>
      <c r="D44" s="14">
        <f>D21/'[72]Cost escalators'!$C$5</f>
        <v>0</v>
      </c>
      <c r="E44" s="13">
        <v>0</v>
      </c>
      <c r="F44" s="13">
        <v>0</v>
      </c>
      <c r="G44" s="13">
        <v>0</v>
      </c>
    </row>
    <row r="45" spans="1:7">
      <c r="A45" s="13" t="s">
        <v>60</v>
      </c>
      <c r="B45" s="59">
        <f t="shared" si="1"/>
        <v>1011</v>
      </c>
      <c r="C45" s="14">
        <f>C22/'[72]Cost escalators'!$B$5</f>
        <v>2621.2045793927327</v>
      </c>
      <c r="D45" s="14">
        <f>D22/'[72]Cost escalators'!$C$5</f>
        <v>0</v>
      </c>
      <c r="E45" s="13">
        <v>0</v>
      </c>
      <c r="F45" s="13">
        <v>0</v>
      </c>
      <c r="G45" s="13">
        <v>0</v>
      </c>
    </row>
    <row r="46" spans="1:7">
      <c r="A46" s="13" t="s">
        <v>59</v>
      </c>
      <c r="B46" s="59">
        <f t="shared" si="1"/>
        <v>0</v>
      </c>
      <c r="C46" s="14">
        <f>C23/'[72]Cost escalators'!$B$5</f>
        <v>0</v>
      </c>
      <c r="D46" s="14">
        <f>D23/'[72]Cost escalators'!$C$5</f>
        <v>0</v>
      </c>
      <c r="E46" s="13">
        <v>0</v>
      </c>
      <c r="F46" s="13">
        <v>0</v>
      </c>
      <c r="G46" s="13">
        <v>0</v>
      </c>
    </row>
    <row r="47" spans="1:7">
      <c r="A47" s="13" t="s">
        <v>39</v>
      </c>
      <c r="B47" s="59">
        <f t="shared" si="1"/>
        <v>0</v>
      </c>
      <c r="C47" s="14">
        <f>C24/'[72]Cost escalators'!$B$5</f>
        <v>4800.3982080637134</v>
      </c>
      <c r="D47" s="14">
        <f>D24/'[72]Cost escalators'!$C$5</f>
        <v>0</v>
      </c>
      <c r="E47" s="13">
        <v>0</v>
      </c>
      <c r="F47" s="13">
        <v>0</v>
      </c>
      <c r="G47" s="13">
        <v>0</v>
      </c>
    </row>
    <row r="48" spans="1:7">
      <c r="A48" s="13" t="s">
        <v>58</v>
      </c>
      <c r="B48" s="59">
        <f t="shared" si="1"/>
        <v>0</v>
      </c>
      <c r="C48" s="14">
        <f>C25/'[72]Cost escalators'!$B$5</f>
        <v>426.08262817322054</v>
      </c>
      <c r="D48" s="14">
        <f>D25/'[72]Cost escalators'!$C$5</f>
        <v>0</v>
      </c>
      <c r="E48" s="13">
        <v>0</v>
      </c>
      <c r="F48" s="13">
        <v>0</v>
      </c>
      <c r="G48" s="13">
        <v>0</v>
      </c>
    </row>
    <row r="49" spans="1:15">
      <c r="A49" s="13" t="s">
        <v>57</v>
      </c>
      <c r="B49" s="59">
        <f t="shared" si="1"/>
        <v>407</v>
      </c>
      <c r="C49" s="14">
        <f>C26/'[72]Cost escalators'!$B$5</f>
        <v>1024.3902439024391</v>
      </c>
      <c r="D49" s="14">
        <f>D26/'[72]Cost escalators'!C5</f>
        <v>1459.8319508453872</v>
      </c>
      <c r="E49" s="14">
        <f>E26/'[72]Cost escalators'!D5</f>
        <v>1488.8104776473886</v>
      </c>
      <c r="F49" s="14">
        <f>F26/'[72]Cost escalators'!E5</f>
        <v>1163.9078197232109</v>
      </c>
      <c r="G49" s="14">
        <f>G26/'[72]Cost escalators'!F5</f>
        <v>1354.2538159015628</v>
      </c>
    </row>
    <row r="50" spans="1:15">
      <c r="A50" s="58" t="s">
        <v>7</v>
      </c>
      <c r="B50" s="57">
        <f t="shared" ref="B50:G50" si="2">SUM(B34:B49)</f>
        <v>5532</v>
      </c>
      <c r="C50" s="57">
        <f t="shared" si="2"/>
        <v>14688.899950223995</v>
      </c>
      <c r="D50" s="57">
        <f t="shared" si="2"/>
        <v>1459.8319508453872</v>
      </c>
      <c r="E50" s="57">
        <f t="shared" si="2"/>
        <v>1488.8104776473886</v>
      </c>
      <c r="F50" s="57">
        <f t="shared" si="2"/>
        <v>1163.9078197232109</v>
      </c>
      <c r="G50" s="57">
        <f t="shared" si="2"/>
        <v>1354.2538159015628</v>
      </c>
    </row>
    <row r="51" spans="1:15">
      <c r="B51" s="14"/>
    </row>
    <row r="52" spans="1:15">
      <c r="B52" s="14"/>
    </row>
    <row r="53" spans="1:15">
      <c r="A53" s="60" t="s">
        <v>72</v>
      </c>
      <c r="B53" s="14"/>
    </row>
    <row r="54" spans="1:15">
      <c r="B54" s="40" t="s">
        <v>53</v>
      </c>
      <c r="C54" s="40" t="s">
        <v>52</v>
      </c>
      <c r="D54" s="40" t="s">
        <v>51</v>
      </c>
      <c r="E54" s="40" t="s">
        <v>50</v>
      </c>
      <c r="F54" s="40" t="s">
        <v>49</v>
      </c>
      <c r="G54" s="40" t="s">
        <v>48</v>
      </c>
    </row>
    <row r="55" spans="1:15">
      <c r="A55" s="13" t="s">
        <v>71</v>
      </c>
      <c r="B55" s="59">
        <f t="shared" ref="B55:B70" si="3">B34</f>
        <v>1096</v>
      </c>
      <c r="C55" s="13">
        <f>C34*'[72]Cost escalators'!$B$10</f>
        <v>0</v>
      </c>
      <c r="D55" s="13">
        <f>D34*'[72]Cost escalators'!$C$10</f>
        <v>0</v>
      </c>
      <c r="E55" s="13">
        <f>E34*'[72]Cost escalators'!$D$10</f>
        <v>0</v>
      </c>
      <c r="F55" s="13">
        <f>F34*'[72]Cost escalators'!$E$10</f>
        <v>0</v>
      </c>
      <c r="G55" s="13">
        <f>G34*'[72]Cost escalators'!$F$10</f>
        <v>0</v>
      </c>
    </row>
    <row r="56" spans="1:15">
      <c r="A56" s="13" t="s">
        <v>70</v>
      </c>
      <c r="B56" s="59">
        <f t="shared" si="3"/>
        <v>304</v>
      </c>
      <c r="C56" s="13">
        <f>C35*'[72]Cost escalators'!$B$10</f>
        <v>-90.08547536087606</v>
      </c>
      <c r="D56" s="13">
        <f>D35*'[72]Cost escalators'!$C$10</f>
        <v>0</v>
      </c>
      <c r="E56" s="13">
        <f>E35*'[72]Cost escalators'!$D$10</f>
        <v>0</v>
      </c>
      <c r="F56" s="13">
        <f>F35*'[72]Cost escalators'!$E$10</f>
        <v>0</v>
      </c>
      <c r="G56" s="13">
        <f>G35*'[72]Cost escalators'!$F$10</f>
        <v>0</v>
      </c>
    </row>
    <row r="57" spans="1:15">
      <c r="A57" s="13" t="s">
        <v>69</v>
      </c>
      <c r="B57" s="59">
        <f t="shared" si="3"/>
        <v>221</v>
      </c>
      <c r="C57" s="13">
        <f>C36*'[72]Cost escalators'!$B$10</f>
        <v>46.043687406669996</v>
      </c>
      <c r="D57" s="13">
        <f>D36*'[72]Cost escalators'!$C$10</f>
        <v>0</v>
      </c>
      <c r="E57" s="13">
        <f>E36*'[72]Cost escalators'!$D$10</f>
        <v>0</v>
      </c>
      <c r="F57" s="13">
        <f>F36*'[72]Cost escalators'!$E$10</f>
        <v>0</v>
      </c>
      <c r="G57" s="13">
        <f>G36*'[72]Cost escalators'!$F$10</f>
        <v>0</v>
      </c>
    </row>
    <row r="58" spans="1:15">
      <c r="A58" s="13" t="s">
        <v>68</v>
      </c>
      <c r="B58" s="59">
        <f t="shared" si="3"/>
        <v>1303</v>
      </c>
      <c r="C58" s="13">
        <f>C37*'[72]Cost escalators'!$B$10</f>
        <v>5186.9214813339977</v>
      </c>
      <c r="D58" s="13">
        <f>D37*'[72]Cost escalators'!$C$10</f>
        <v>0</v>
      </c>
      <c r="E58" s="13">
        <f>E37*'[72]Cost escalators'!$D$10</f>
        <v>0</v>
      </c>
      <c r="F58" s="13">
        <f>F37*'[72]Cost escalators'!$E$10</f>
        <v>0</v>
      </c>
      <c r="G58" s="13">
        <f>G37*'[72]Cost escalators'!$F$10</f>
        <v>0</v>
      </c>
    </row>
    <row r="59" spans="1:15">
      <c r="A59" s="13" t="s">
        <v>67</v>
      </c>
      <c r="B59" s="59">
        <f t="shared" si="3"/>
        <v>29</v>
      </c>
      <c r="C59" s="13">
        <f>C38*'[72]Cost escalators'!$B$10</f>
        <v>-29.027542060726731</v>
      </c>
      <c r="D59" s="13">
        <f>D38*'[72]Cost escalators'!$C$10</f>
        <v>0</v>
      </c>
      <c r="E59" s="13">
        <f>E38*'[72]Cost escalators'!$D$10</f>
        <v>0</v>
      </c>
      <c r="F59" s="13">
        <f>F38*'[72]Cost escalators'!$E$10</f>
        <v>0</v>
      </c>
      <c r="G59" s="13">
        <f>G38*'[72]Cost escalators'!$F$10</f>
        <v>0</v>
      </c>
    </row>
    <row r="60" spans="1:15">
      <c r="A60" s="13" t="s">
        <v>66</v>
      </c>
      <c r="B60" s="59">
        <f t="shared" si="3"/>
        <v>39</v>
      </c>
      <c r="C60" s="13">
        <f>C39*'[72]Cost escalators'!$B$10</f>
        <v>-39.037039323046294</v>
      </c>
      <c r="D60" s="13">
        <f>D39*'[72]Cost escalators'!$C$10</f>
        <v>0</v>
      </c>
      <c r="E60" s="13">
        <f>E39*'[72]Cost escalators'!$D$10</f>
        <v>0</v>
      </c>
      <c r="F60" s="13">
        <f>F39*'[72]Cost escalators'!$E$10</f>
        <v>0</v>
      </c>
      <c r="G60" s="13">
        <f>G39*'[72]Cost escalators'!$F$10</f>
        <v>0</v>
      </c>
    </row>
    <row r="61" spans="1:15">
      <c r="A61" s="13" t="s">
        <v>65</v>
      </c>
      <c r="B61" s="59">
        <f t="shared" si="3"/>
        <v>97</v>
      </c>
      <c r="C61" s="13">
        <f>C40*'[72]Cost escalators'!$B$10</f>
        <v>-97.092123444499762</v>
      </c>
      <c r="D61" s="13">
        <f>D40*'[72]Cost escalators'!$C$10</f>
        <v>0</v>
      </c>
      <c r="E61" s="13">
        <f>E40*'[72]Cost escalators'!$D$10</f>
        <v>0</v>
      </c>
      <c r="F61" s="13">
        <f>F40*'[72]Cost escalators'!$E$10</f>
        <v>0</v>
      </c>
      <c r="G61" s="13">
        <f>G40*'[72]Cost escalators'!$F$10</f>
        <v>0</v>
      </c>
      <c r="I61" s="13" t="s">
        <v>64</v>
      </c>
    </row>
    <row r="62" spans="1:15">
      <c r="A62" s="13" t="s">
        <v>63</v>
      </c>
      <c r="B62" s="59">
        <f t="shared" si="3"/>
        <v>138</v>
      </c>
      <c r="C62" s="13">
        <f>C41*'[72]Cost escalators'!$B$10</f>
        <v>-138.13106222000997</v>
      </c>
      <c r="D62" s="13">
        <f>D41*'[72]Cost escalators'!$C$10</f>
        <v>0</v>
      </c>
      <c r="E62" s="13">
        <f>E41*'[72]Cost escalators'!$D$10</f>
        <v>0</v>
      </c>
      <c r="F62" s="13">
        <f>F41*'[72]Cost escalators'!$E$10</f>
        <v>0</v>
      </c>
      <c r="G62" s="13">
        <f>G41*'[72]Cost escalators'!$F$10</f>
        <v>0</v>
      </c>
      <c r="J62" s="40" t="s">
        <v>53</v>
      </c>
      <c r="K62" s="40" t="s">
        <v>52</v>
      </c>
      <c r="L62" s="40" t="s">
        <v>51</v>
      </c>
      <c r="M62" s="40" t="s">
        <v>50</v>
      </c>
      <c r="N62" s="40" t="s">
        <v>49</v>
      </c>
      <c r="O62" s="40" t="s">
        <v>48</v>
      </c>
    </row>
    <row r="63" spans="1:15">
      <c r="A63" s="13" t="s">
        <v>62</v>
      </c>
      <c r="B63" s="59">
        <f t="shared" si="3"/>
        <v>279</v>
      </c>
      <c r="C63" s="13">
        <f>C42*'[72]Cost escalators'!$B$10</f>
        <v>685.65056246889003</v>
      </c>
      <c r="D63" s="13">
        <f>D42*'[72]Cost escalators'!$C$10</f>
        <v>0</v>
      </c>
      <c r="E63" s="13">
        <f>E42*'[72]Cost escalators'!$D$10</f>
        <v>0</v>
      </c>
      <c r="F63" s="13">
        <f>F42*'[72]Cost escalators'!$E$10</f>
        <v>0</v>
      </c>
      <c r="G63" s="13">
        <f>G42*'[72]Cost escalators'!$F$10</f>
        <v>0</v>
      </c>
      <c r="I63" s="49" t="s">
        <v>10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</row>
    <row r="64" spans="1:15">
      <c r="A64" s="13" t="s">
        <v>38</v>
      </c>
      <c r="B64" s="59">
        <f t="shared" si="3"/>
        <v>387</v>
      </c>
      <c r="C64" s="13">
        <f>C43*'[72]Cost escalators'!$B$10</f>
        <v>116.11016824290692</v>
      </c>
      <c r="D64" s="13">
        <f>D43*'[72]Cost escalators'!$C$10</f>
        <v>0</v>
      </c>
      <c r="E64" s="13">
        <f>E43*'[72]Cost escalators'!$D$10</f>
        <v>0</v>
      </c>
      <c r="F64" s="13">
        <f>F43*'[72]Cost escalators'!$E$10</f>
        <v>0</v>
      </c>
      <c r="G64" s="13">
        <f>G43*'[72]Cost escalators'!$F$10</f>
        <v>0</v>
      </c>
      <c r="I64" s="48" t="s">
        <v>11</v>
      </c>
      <c r="J64" s="59">
        <v>0.79852579852579852</v>
      </c>
      <c r="K64" s="59">
        <v>0.89506065952988789</v>
      </c>
      <c r="L64" s="59">
        <v>0.9277227492355673</v>
      </c>
      <c r="M64" s="59">
        <v>0.72668408815546659</v>
      </c>
      <c r="N64" s="59">
        <v>0.90936413346684297</v>
      </c>
      <c r="O64" s="59">
        <v>0.77357458658285683</v>
      </c>
    </row>
    <row r="65" spans="1:15">
      <c r="A65" s="13" t="s">
        <v>61</v>
      </c>
      <c r="B65" s="59">
        <f t="shared" si="3"/>
        <v>221</v>
      </c>
      <c r="C65" s="13">
        <f>C44*'[72]Cost escalators'!$B$10</f>
        <v>207.19659333001496</v>
      </c>
      <c r="D65" s="13">
        <f>D44*'[72]Cost escalators'!$C$10</f>
        <v>0</v>
      </c>
      <c r="E65" s="13">
        <f>E44*'[72]Cost escalators'!$D$10</f>
        <v>0</v>
      </c>
      <c r="F65" s="13">
        <f>F44*'[72]Cost escalators'!$E$10</f>
        <v>0</v>
      </c>
      <c r="G65" s="13">
        <f>G44*'[72]Cost escalators'!$F$10</f>
        <v>0</v>
      </c>
      <c r="I65" s="47" t="s">
        <v>12</v>
      </c>
      <c r="J65" s="59">
        <v>0.20147420147420148</v>
      </c>
      <c r="K65" s="59">
        <v>0.10493934047011214</v>
      </c>
      <c r="L65" s="59">
        <v>7.2277250764432727E-2</v>
      </c>
      <c r="M65" s="59">
        <v>0.27331591184453335</v>
      </c>
      <c r="N65" s="59">
        <v>9.0635866533157042E-2</v>
      </c>
      <c r="O65" s="59">
        <v>0.2264254134171432</v>
      </c>
    </row>
    <row r="66" spans="1:15">
      <c r="A66" s="13" t="s">
        <v>60</v>
      </c>
      <c r="B66" s="59">
        <f t="shared" si="3"/>
        <v>1011</v>
      </c>
      <c r="C66" s="13">
        <f>C45*'[72]Cost escalators'!$B$10</f>
        <v>2635.5006291687409</v>
      </c>
      <c r="D66" s="13">
        <f>D45*'[72]Cost escalators'!$C$10</f>
        <v>0</v>
      </c>
      <c r="E66" s="13">
        <f>E45*'[72]Cost escalators'!$D$10</f>
        <v>0</v>
      </c>
      <c r="F66" s="13">
        <f>F45*'[72]Cost escalators'!$E$10</f>
        <v>0</v>
      </c>
      <c r="G66" s="13">
        <f>G45*'[72]Cost escalators'!$F$10</f>
        <v>0</v>
      </c>
      <c r="I66" s="45" t="s">
        <v>19</v>
      </c>
      <c r="J66" s="13">
        <v>0</v>
      </c>
      <c r="K66" s="13">
        <v>0.63554092890851366</v>
      </c>
      <c r="L66" s="13">
        <v>0.61842383174549809</v>
      </c>
      <c r="M66" s="13">
        <v>0.60971606832554892</v>
      </c>
      <c r="N66" s="13">
        <v>0.6891532087341572</v>
      </c>
      <c r="O66" s="13">
        <v>0.63784586398942666</v>
      </c>
    </row>
    <row r="67" spans="1:15">
      <c r="A67" s="13" t="s">
        <v>59</v>
      </c>
      <c r="B67" s="59">
        <f t="shared" si="3"/>
        <v>0</v>
      </c>
      <c r="C67" s="13">
        <f>C46*'[72]Cost escalators'!$B$10</f>
        <v>0</v>
      </c>
      <c r="D67" s="13">
        <f>D46*'[72]Cost escalators'!$C$10</f>
        <v>0</v>
      </c>
      <c r="E67" s="13">
        <f>E46*'[72]Cost escalators'!$D$10</f>
        <v>0</v>
      </c>
      <c r="F67" s="13">
        <f>F46*'[72]Cost escalators'!$E$10</f>
        <v>0</v>
      </c>
      <c r="G67" s="13">
        <f>G46*'[72]Cost escalators'!$F$10</f>
        <v>0</v>
      </c>
      <c r="I67" s="45" t="s">
        <v>40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</row>
    <row r="68" spans="1:15">
      <c r="A68" s="13" t="s">
        <v>39</v>
      </c>
      <c r="B68" s="59">
        <f t="shared" si="3"/>
        <v>0</v>
      </c>
      <c r="C68" s="13">
        <f>C47*'[72]Cost escalators'!$B$10</f>
        <v>4826.5795798904928</v>
      </c>
      <c r="D68" s="13">
        <f>D47*'[72]Cost escalators'!$C$10</f>
        <v>0</v>
      </c>
      <c r="E68" s="13">
        <f>E47*'[72]Cost escalators'!$D$10</f>
        <v>0</v>
      </c>
      <c r="F68" s="13">
        <f>F47*'[72]Cost escalators'!$E$10</f>
        <v>0</v>
      </c>
      <c r="G68" s="13">
        <f>G47*'[72]Cost escalators'!$F$10</f>
        <v>0</v>
      </c>
      <c r="I68" s="45" t="s">
        <v>46</v>
      </c>
      <c r="J68" s="13">
        <v>0</v>
      </c>
      <c r="K68" s="13">
        <v>0.11067092622562995</v>
      </c>
      <c r="L68" s="13">
        <v>7.799195631517522E-2</v>
      </c>
      <c r="M68" s="13">
        <v>8.4475699927139911E-3</v>
      </c>
      <c r="N68" s="13">
        <v>9.5072353764964881E-2</v>
      </c>
      <c r="O68" s="13">
        <v>1.021424915573085E-2</v>
      </c>
    </row>
    <row r="69" spans="1:15">
      <c r="A69" s="13" t="s">
        <v>58</v>
      </c>
      <c r="B69" s="59">
        <f t="shared" si="3"/>
        <v>0</v>
      </c>
      <c r="C69" s="13">
        <f>C48*'[72]Cost escalators'!$B$10</f>
        <v>428.40648282727733</v>
      </c>
      <c r="D69" s="13">
        <f>D48*'[72]Cost escalators'!C10</f>
        <v>0</v>
      </c>
      <c r="E69" s="13">
        <f>E48*'[72]Cost escalators'!D10</f>
        <v>0</v>
      </c>
      <c r="F69" s="13">
        <f>F48*'[72]Cost escalators'!E10</f>
        <v>0</v>
      </c>
      <c r="G69" s="13">
        <f>G48*'[72]Cost escalators'!F10</f>
        <v>0</v>
      </c>
      <c r="I69" s="45" t="s">
        <v>45</v>
      </c>
      <c r="J69" s="13">
        <v>0</v>
      </c>
      <c r="K69" s="13">
        <v>0.13517093234169919</v>
      </c>
      <c r="L69" s="13">
        <v>0.21674500827812676</v>
      </c>
      <c r="M69" s="13">
        <v>0.29824040429092752</v>
      </c>
      <c r="N69" s="13">
        <v>0.11482013528736777</v>
      </c>
      <c r="O69" s="13">
        <v>0.25729859000638833</v>
      </c>
    </row>
    <row r="70" spans="1:15">
      <c r="A70" s="13" t="s">
        <v>57</v>
      </c>
      <c r="B70" s="59">
        <f t="shared" si="3"/>
        <v>407</v>
      </c>
      <c r="C70" s="13">
        <f>C49*'[72]Cost escalators'!$B$10</f>
        <v>1029.977268292683</v>
      </c>
      <c r="D70" s="13">
        <f>D49*'[72]Cost escalators'!$C$10</f>
        <v>1475.1651351420592</v>
      </c>
      <c r="E70" s="13">
        <f>E49*'[72]Cost escalators'!$D$10</f>
        <v>1511.0736238572131</v>
      </c>
      <c r="F70" s="13">
        <f>F49*'[72]Cost escalators'!$E$10</f>
        <v>1181.4258923025629</v>
      </c>
      <c r="G70" s="13">
        <f>G49*'[72]Cost escalators'!$F$10</f>
        <v>1371.4366472922618</v>
      </c>
      <c r="I70" s="45" t="s">
        <v>44</v>
      </c>
      <c r="J70" s="13">
        <v>1</v>
      </c>
      <c r="K70" s="13">
        <v>0.11786559842695141</v>
      </c>
      <c r="L70" s="13">
        <v>8.6039008350349611E-2</v>
      </c>
      <c r="M70" s="13">
        <v>8.2896085001506276E-2</v>
      </c>
      <c r="N70" s="13">
        <v>0.10038729283604111</v>
      </c>
      <c r="O70" s="13">
        <v>9.3724077047869572E-2</v>
      </c>
    </row>
    <row r="71" spans="1:15">
      <c r="A71" s="58" t="s">
        <v>7</v>
      </c>
      <c r="B71" s="57">
        <f t="shared" ref="B71:G71" si="4">SUM(B55:B70)</f>
        <v>5532</v>
      </c>
      <c r="C71" s="57">
        <f t="shared" si="4"/>
        <v>14769.013210552515</v>
      </c>
      <c r="D71" s="57">
        <f t="shared" si="4"/>
        <v>1475.1651351420592</v>
      </c>
      <c r="E71" s="57">
        <f t="shared" si="4"/>
        <v>1511.0736238572131</v>
      </c>
      <c r="F71" s="57">
        <f t="shared" si="4"/>
        <v>1181.4258923025629</v>
      </c>
      <c r="G71" s="57">
        <f t="shared" si="4"/>
        <v>1371.4366472922618</v>
      </c>
      <c r="I71" s="43" t="s">
        <v>43</v>
      </c>
      <c r="J71" s="13">
        <v>0</v>
      </c>
      <c r="K71" s="13">
        <v>7.5161409720576921E-4</v>
      </c>
      <c r="L71" s="13">
        <v>8.0019531085025078E-4</v>
      </c>
      <c r="M71" s="13">
        <v>6.9987238930326024E-4</v>
      </c>
      <c r="N71" s="13">
        <v>5.6700937746897138E-4</v>
      </c>
      <c r="O71" s="13">
        <v>9.1721980058462533E-4</v>
      </c>
    </row>
    <row r="72" spans="1:15">
      <c r="B72" s="14"/>
    </row>
    <row r="73" spans="1:15">
      <c r="B73" s="14"/>
    </row>
    <row r="74" spans="1:15">
      <c r="B74" s="14"/>
    </row>
    <row r="75" spans="1:15">
      <c r="A75" s="21" t="s">
        <v>56</v>
      </c>
      <c r="B75" s="40" t="s">
        <v>53</v>
      </c>
      <c r="C75" s="40" t="s">
        <v>52</v>
      </c>
      <c r="D75" s="40" t="s">
        <v>51</v>
      </c>
      <c r="E75" s="40" t="s">
        <v>50</v>
      </c>
      <c r="F75" s="40" t="s">
        <v>49</v>
      </c>
      <c r="G75" s="40" t="s">
        <v>48</v>
      </c>
      <c r="H75" s="56" t="s">
        <v>7</v>
      </c>
    </row>
    <row r="76" spans="1:15">
      <c r="A76" s="49" t="s">
        <v>10</v>
      </c>
      <c r="B76" s="39">
        <f t="shared" ref="B76:G76" si="5">B55</f>
        <v>1096</v>
      </c>
      <c r="C76" s="39">
        <f t="shared" si="5"/>
        <v>0</v>
      </c>
      <c r="D76" s="39">
        <f t="shared" si="5"/>
        <v>0</v>
      </c>
      <c r="E76" s="39">
        <f t="shared" si="5"/>
        <v>0</v>
      </c>
      <c r="F76" s="39">
        <f t="shared" si="5"/>
        <v>0</v>
      </c>
      <c r="G76" s="39">
        <f t="shared" si="5"/>
        <v>0</v>
      </c>
      <c r="H76" s="55">
        <f t="shared" ref="H76:H84" si="6">SUM(B76:G76)</f>
        <v>1096</v>
      </c>
    </row>
    <row r="77" spans="1:15">
      <c r="A77" s="48" t="s">
        <v>11</v>
      </c>
      <c r="B77" s="38">
        <f>B56+B57+B58+B59+B60+B61+B62+B63+B64+B65+B66+B68+(J64*B70)</f>
        <v>4354</v>
      </c>
      <c r="C77" s="38">
        <f>C56+C57+C58+C59+C60+C61+C62+C63+C64+C65+C66+C68+C69+(K64*C70)</f>
        <v>14660.928075318674</v>
      </c>
      <c r="D77" s="38">
        <f>D56+D57+D58+D59+D60+D61+D62+D63+D64+D65+D66+D68+D69+(L64*D70)</f>
        <v>1368.5442547504483</v>
      </c>
      <c r="E77" s="38">
        <f>E56+E57+E58+E59+E60+E61+E62+E63+E64+E65+E66+E68+E69+(M64*E70)</f>
        <v>1098.0731584884554</v>
      </c>
      <c r="F77" s="38">
        <f>F56+F57+F58+F59+F60+F61+F62+F63+F64+F65+F66+F68+F69+(N64*F70)</f>
        <v>1074.346332809012</v>
      </c>
      <c r="G77" s="38">
        <f>G56+G57+G58+G59+G60+G61+G62+G63+G64+G65+G66+G68+G69+(O64*G70)</f>
        <v>1060.9085374536905</v>
      </c>
      <c r="H77" s="54">
        <f t="shared" si="6"/>
        <v>23616.800358820285</v>
      </c>
    </row>
    <row r="78" spans="1:15">
      <c r="A78" s="47" t="s">
        <v>12</v>
      </c>
      <c r="B78" s="36">
        <f t="shared" ref="B78:G78" si="7">J65*B70</f>
        <v>82</v>
      </c>
      <c r="C78" s="36">
        <f t="shared" si="7"/>
        <v>108.0851352338419</v>
      </c>
      <c r="D78" s="36">
        <f t="shared" si="7"/>
        <v>106.6208803916109</v>
      </c>
      <c r="E78" s="36">
        <f t="shared" si="7"/>
        <v>413.0004653687576</v>
      </c>
      <c r="F78" s="36">
        <f t="shared" si="7"/>
        <v>107.07955949355106</v>
      </c>
      <c r="G78" s="36">
        <f t="shared" si="7"/>
        <v>310.5281098385712</v>
      </c>
      <c r="H78" s="52">
        <f t="shared" si="6"/>
        <v>1127.3141503263325</v>
      </c>
    </row>
    <row r="79" spans="1:15">
      <c r="A79" s="45" t="s">
        <v>19</v>
      </c>
      <c r="B79" s="35">
        <f>B58+B64+B65+B66+B68+(J66*B70)</f>
        <v>2922</v>
      </c>
      <c r="C79" s="35">
        <f>C58+C64+C65+C66+C68+C69+(K66*C70)</f>
        <v>14055.307644638815</v>
      </c>
      <c r="D79" s="35">
        <f>D58+D64+D65+D66+D68+(L66*D70)</f>
        <v>912.27727533191774</v>
      </c>
      <c r="E79" s="35">
        <f>E58+E64+E65+E66+E68+(M66*E70)</f>
        <v>921.32586888865933</v>
      </c>
      <c r="F79" s="35">
        <f>F58+F64+F65+F66+F68+(N66*F70)</f>
        <v>814.18344456192608</v>
      </c>
      <c r="G79" s="35">
        <f>G58+G64+G65+G66+G68+(O66*G70)</f>
        <v>874.7651931988953</v>
      </c>
      <c r="H79" s="55">
        <f t="shared" si="6"/>
        <v>20499.859426620213</v>
      </c>
    </row>
    <row r="80" spans="1:15">
      <c r="A80" s="45" t="s">
        <v>40</v>
      </c>
      <c r="B80" s="30">
        <f t="shared" ref="B80:G80" si="8">J67*B70</f>
        <v>0</v>
      </c>
      <c r="C80" s="30">
        <f t="shared" si="8"/>
        <v>0</v>
      </c>
      <c r="D80" s="30">
        <f t="shared" si="8"/>
        <v>0</v>
      </c>
      <c r="E80" s="30">
        <f t="shared" si="8"/>
        <v>0</v>
      </c>
      <c r="F80" s="30">
        <f t="shared" si="8"/>
        <v>0</v>
      </c>
      <c r="G80" s="30">
        <f t="shared" si="8"/>
        <v>0</v>
      </c>
      <c r="H80" s="54">
        <f t="shared" si="6"/>
        <v>0</v>
      </c>
    </row>
    <row r="81" spans="1:8">
      <c r="A81" s="45" t="s">
        <v>46</v>
      </c>
      <c r="B81" s="30">
        <f t="shared" ref="B81:G81" si="9">B55+B56+B57+B59+B60+B61+B62+B63+(J68*B70)</f>
        <v>2203</v>
      </c>
      <c r="C81" s="30">
        <f t="shared" si="9"/>
        <v>452.30954573969655</v>
      </c>
      <c r="D81" s="30">
        <f t="shared" si="9"/>
        <v>115.05101477766902</v>
      </c>
      <c r="E81" s="30">
        <f t="shared" si="9"/>
        <v>12.764900201677781</v>
      </c>
      <c r="F81" s="30">
        <f t="shared" si="9"/>
        <v>112.32094038007857</v>
      </c>
      <c r="G81" s="30">
        <f t="shared" si="9"/>
        <v>14.008195616743333</v>
      </c>
      <c r="H81" s="54">
        <f t="shared" si="6"/>
        <v>2909.4545967158651</v>
      </c>
    </row>
    <row r="82" spans="1:8">
      <c r="A82" s="45" t="s">
        <v>45</v>
      </c>
      <c r="B82" s="30">
        <f t="shared" ref="B82:G82" si="10">J69*B70</f>
        <v>0</v>
      </c>
      <c r="C82" s="30">
        <f t="shared" si="10"/>
        <v>139.22298764587842</v>
      </c>
      <c r="D82" s="30">
        <f t="shared" si="10"/>
        <v>319.73467942796958</v>
      </c>
      <c r="E82" s="30">
        <f t="shared" si="10"/>
        <v>450.66320849253219</v>
      </c>
      <c r="F82" s="30">
        <f t="shared" si="10"/>
        <v>135.65148078617946</v>
      </c>
      <c r="G82" s="30">
        <f t="shared" si="10"/>
        <v>352.86871563138749</v>
      </c>
      <c r="H82" s="54">
        <f t="shared" si="6"/>
        <v>1398.1410719839471</v>
      </c>
    </row>
    <row r="83" spans="1:8">
      <c r="A83" s="45" t="s">
        <v>44</v>
      </c>
      <c r="B83" s="30">
        <f t="shared" ref="B83:G83" si="11">J70*B70</f>
        <v>407</v>
      </c>
      <c r="C83" s="30">
        <f t="shared" si="11"/>
        <v>121.39888709347376</v>
      </c>
      <c r="D83" s="30">
        <f t="shared" si="11"/>
        <v>126.92174538063225</v>
      </c>
      <c r="E83" s="30">
        <f t="shared" si="11"/>
        <v>125.26208756680165</v>
      </c>
      <c r="F83" s="30">
        <f t="shared" si="11"/>
        <v>118.60014701465856</v>
      </c>
      <c r="G83" s="30">
        <f t="shared" si="11"/>
        <v>128.53663399709188</v>
      </c>
      <c r="H83" s="54">
        <f t="shared" si="6"/>
        <v>1027.719501052658</v>
      </c>
    </row>
    <row r="84" spans="1:8">
      <c r="A84" s="43" t="s">
        <v>43</v>
      </c>
      <c r="B84" s="53">
        <f t="shared" ref="B84:G84" si="12">J71*B70</f>
        <v>0</v>
      </c>
      <c r="C84" s="53">
        <f t="shared" si="12"/>
        <v>0.7741454346502693</v>
      </c>
      <c r="D84" s="53">
        <f t="shared" si="12"/>
        <v>1.1804202238704522</v>
      </c>
      <c r="E84" s="53">
        <f t="shared" si="12"/>
        <v>1.0575587075420836</v>
      </c>
      <c r="F84" s="53">
        <f t="shared" si="12"/>
        <v>0.66987955972020019</v>
      </c>
      <c r="G84" s="53">
        <f t="shared" si="12"/>
        <v>1.2579088481438554</v>
      </c>
      <c r="H84" s="52">
        <f t="shared" si="6"/>
        <v>4.9399127739268609</v>
      </c>
    </row>
    <row r="85" spans="1:8">
      <c r="A85" s="41" t="s">
        <v>7</v>
      </c>
      <c r="B85" s="25">
        <f t="shared" ref="B85:H85" si="13">SUM(B79:B84)</f>
        <v>5532</v>
      </c>
      <c r="C85" s="25">
        <f t="shared" si="13"/>
        <v>14769.013210552514</v>
      </c>
      <c r="D85" s="25">
        <f t="shared" si="13"/>
        <v>1475.1651351420592</v>
      </c>
      <c r="E85" s="25">
        <f t="shared" si="13"/>
        <v>1511.0736238572131</v>
      </c>
      <c r="F85" s="25">
        <f t="shared" si="13"/>
        <v>1181.4258923025629</v>
      </c>
      <c r="G85" s="25">
        <f t="shared" si="13"/>
        <v>1371.436647292262</v>
      </c>
      <c r="H85" s="51">
        <f t="shared" si="13"/>
        <v>25840.114509146613</v>
      </c>
    </row>
    <row r="86" spans="1:8">
      <c r="B86" s="14"/>
      <c r="C86" s="14"/>
      <c r="D86" s="14"/>
      <c r="E86" s="14"/>
      <c r="F86" s="14"/>
      <c r="G86" s="14"/>
    </row>
    <row r="87" spans="1:8">
      <c r="B87" s="14"/>
    </row>
    <row r="88" spans="1:8">
      <c r="A88" s="50" t="s">
        <v>55</v>
      </c>
    </row>
    <row r="89" spans="1:8">
      <c r="A89" s="49" t="s">
        <v>10</v>
      </c>
      <c r="B89" s="49">
        <f t="shared" ref="B89:B97" si="14">SUM(C76:G76)</f>
        <v>0</v>
      </c>
    </row>
    <row r="90" spans="1:8">
      <c r="A90" s="48" t="s">
        <v>11</v>
      </c>
      <c r="B90" s="48">
        <f t="shared" si="14"/>
        <v>19262.800358820281</v>
      </c>
    </row>
    <row r="91" spans="1:8">
      <c r="A91" s="47" t="s">
        <v>12</v>
      </c>
      <c r="B91" s="47">
        <f t="shared" si="14"/>
        <v>1045.3141503263325</v>
      </c>
    </row>
    <row r="92" spans="1:8">
      <c r="A92" s="45" t="s">
        <v>19</v>
      </c>
      <c r="B92" s="46">
        <f t="shared" si="14"/>
        <v>17577.859426620213</v>
      </c>
    </row>
    <row r="93" spans="1:8">
      <c r="A93" s="45" t="s">
        <v>40</v>
      </c>
      <c r="B93" s="44">
        <f t="shared" si="14"/>
        <v>0</v>
      </c>
    </row>
    <row r="94" spans="1:8">
      <c r="A94" s="45" t="s">
        <v>46</v>
      </c>
      <c r="B94" s="44">
        <f t="shared" si="14"/>
        <v>706.45459671586525</v>
      </c>
    </row>
    <row r="95" spans="1:8">
      <c r="A95" s="45" t="s">
        <v>45</v>
      </c>
      <c r="B95" s="44">
        <f t="shared" si="14"/>
        <v>1398.1410719839471</v>
      </c>
    </row>
    <row r="96" spans="1:8">
      <c r="A96" s="45" t="s">
        <v>44</v>
      </c>
      <c r="B96" s="44">
        <f t="shared" si="14"/>
        <v>620.71950105265807</v>
      </c>
    </row>
    <row r="97" spans="1:10">
      <c r="A97" s="43" t="s">
        <v>43</v>
      </c>
      <c r="B97" s="42">
        <f t="shared" si="14"/>
        <v>4.9399127739268609</v>
      </c>
    </row>
    <row r="98" spans="1:10">
      <c r="A98" s="41" t="s">
        <v>7</v>
      </c>
      <c r="B98" s="24">
        <f>SUM(C79:G84)</f>
        <v>20308.114509146606</v>
      </c>
    </row>
    <row r="99" spans="1:10">
      <c r="B99" s="14"/>
    </row>
    <row r="100" spans="1:10">
      <c r="B100" s="14"/>
    </row>
    <row r="101" spans="1:10">
      <c r="A101" s="21" t="s">
        <v>54</v>
      </c>
      <c r="B101" s="14"/>
    </row>
    <row r="102" spans="1:10">
      <c r="B102" s="40" t="s">
        <v>53</v>
      </c>
      <c r="C102" s="40" t="s">
        <v>52</v>
      </c>
      <c r="D102" s="40" t="s">
        <v>51</v>
      </c>
      <c r="E102" s="40" t="s">
        <v>50</v>
      </c>
      <c r="F102" s="40" t="s">
        <v>49</v>
      </c>
      <c r="G102" s="40" t="s">
        <v>48</v>
      </c>
      <c r="H102" s="32"/>
      <c r="I102" s="22"/>
    </row>
    <row r="103" spans="1:10">
      <c r="A103" s="39" t="s">
        <v>10</v>
      </c>
      <c r="B103" s="39">
        <f t="shared" ref="B103:G111" si="15">B76/1000*$J$104</f>
        <v>1.1324968000000002</v>
      </c>
      <c r="C103" s="20">
        <f t="shared" si="15"/>
        <v>0</v>
      </c>
      <c r="D103" s="20">
        <f t="shared" si="15"/>
        <v>0</v>
      </c>
      <c r="E103" s="20">
        <f t="shared" si="15"/>
        <v>0</v>
      </c>
      <c r="F103" s="20">
        <f t="shared" si="15"/>
        <v>0</v>
      </c>
      <c r="G103" s="19">
        <f t="shared" si="15"/>
        <v>0</v>
      </c>
      <c r="H103" s="27"/>
      <c r="I103" s="22"/>
    </row>
    <row r="104" spans="1:10">
      <c r="A104" s="38" t="s">
        <v>11</v>
      </c>
      <c r="B104" s="38">
        <f t="shared" si="15"/>
        <v>4.4989882000000003</v>
      </c>
      <c r="C104" s="18">
        <f t="shared" si="15"/>
        <v>15.149136980226787</v>
      </c>
      <c r="D104" s="18">
        <f t="shared" si="15"/>
        <v>1.4141167784336384</v>
      </c>
      <c r="E104" s="18">
        <f t="shared" si="15"/>
        <v>1.1346389946661211</v>
      </c>
      <c r="F104" s="18">
        <f t="shared" si="15"/>
        <v>1.1101220656915523</v>
      </c>
      <c r="G104" s="17">
        <f t="shared" si="15"/>
        <v>1.0962367917508986</v>
      </c>
      <c r="H104" s="27"/>
      <c r="I104" s="22" t="s">
        <v>47</v>
      </c>
      <c r="J104" s="37">
        <v>1.0333000000000001</v>
      </c>
    </row>
    <row r="105" spans="1:10">
      <c r="A105" s="36" t="s">
        <v>12</v>
      </c>
      <c r="B105" s="36">
        <f t="shared" si="15"/>
        <v>8.4730600000000017E-2</v>
      </c>
      <c r="C105" s="16">
        <f t="shared" si="15"/>
        <v>0.11168437023712885</v>
      </c>
      <c r="D105" s="16">
        <f t="shared" si="15"/>
        <v>0.11017135570865155</v>
      </c>
      <c r="E105" s="16">
        <f t="shared" si="15"/>
        <v>0.42675338086553727</v>
      </c>
      <c r="F105" s="16">
        <f t="shared" si="15"/>
        <v>0.11064530882468633</v>
      </c>
      <c r="G105" s="15">
        <f t="shared" si="15"/>
        <v>0.32086869589619565</v>
      </c>
      <c r="H105" s="27"/>
      <c r="I105" s="22"/>
    </row>
    <row r="106" spans="1:10">
      <c r="A106" s="32" t="s">
        <v>19</v>
      </c>
      <c r="B106" s="35">
        <f t="shared" si="15"/>
        <v>3.0193026000000005</v>
      </c>
      <c r="C106" s="34">
        <f t="shared" si="15"/>
        <v>14.523349389205288</v>
      </c>
      <c r="D106" s="34">
        <f t="shared" si="15"/>
        <v>0.94265610860047067</v>
      </c>
      <c r="E106" s="34">
        <f t="shared" si="15"/>
        <v>0.9520060203226518</v>
      </c>
      <c r="F106" s="34">
        <f t="shared" si="15"/>
        <v>0.84129575326583828</v>
      </c>
      <c r="G106" s="33">
        <f t="shared" si="15"/>
        <v>0.90389487413241865</v>
      </c>
      <c r="H106" s="27"/>
      <c r="I106" s="22"/>
    </row>
    <row r="107" spans="1:10">
      <c r="A107" s="32" t="s">
        <v>40</v>
      </c>
      <c r="B107" s="30">
        <f t="shared" si="15"/>
        <v>0</v>
      </c>
      <c r="C107" s="29">
        <f t="shared" si="15"/>
        <v>0</v>
      </c>
      <c r="D107" s="29">
        <f t="shared" si="15"/>
        <v>0</v>
      </c>
      <c r="E107" s="29">
        <f t="shared" si="15"/>
        <v>0</v>
      </c>
      <c r="F107" s="29">
        <f t="shared" si="15"/>
        <v>0</v>
      </c>
      <c r="G107" s="28">
        <f t="shared" si="15"/>
        <v>0</v>
      </c>
      <c r="H107" s="27"/>
      <c r="I107" s="22"/>
    </row>
    <row r="108" spans="1:10">
      <c r="A108" s="32" t="s">
        <v>46</v>
      </c>
      <c r="B108" s="30">
        <f t="shared" si="15"/>
        <v>2.2763599000000001</v>
      </c>
      <c r="C108" s="29">
        <f t="shared" si="15"/>
        <v>0.4673714536128285</v>
      </c>
      <c r="D108" s="29">
        <f t="shared" si="15"/>
        <v>0.11888221356976542</v>
      </c>
      <c r="E108" s="29">
        <f t="shared" si="15"/>
        <v>1.3189971378393653E-2</v>
      </c>
      <c r="F108" s="29">
        <f t="shared" si="15"/>
        <v>0.1160612276947352</v>
      </c>
      <c r="G108" s="28">
        <f t="shared" si="15"/>
        <v>1.4474668530780888E-2</v>
      </c>
      <c r="H108" s="27"/>
      <c r="I108" s="22"/>
    </row>
    <row r="109" spans="1:10">
      <c r="A109" s="32" t="s">
        <v>45</v>
      </c>
      <c r="B109" s="30">
        <f t="shared" si="15"/>
        <v>0</v>
      </c>
      <c r="C109" s="29">
        <f t="shared" si="15"/>
        <v>0.14385911313448618</v>
      </c>
      <c r="D109" s="29">
        <f t="shared" si="15"/>
        <v>0.330381844252921</v>
      </c>
      <c r="E109" s="29">
        <f t="shared" si="15"/>
        <v>0.46567029333533361</v>
      </c>
      <c r="F109" s="29">
        <f t="shared" si="15"/>
        <v>0.14016867509635927</v>
      </c>
      <c r="G109" s="28">
        <f t="shared" si="15"/>
        <v>0.36461924386191275</v>
      </c>
      <c r="H109" s="27"/>
      <c r="I109" s="22"/>
    </row>
    <row r="110" spans="1:10">
      <c r="A110" s="32" t="s">
        <v>44</v>
      </c>
      <c r="B110" s="30">
        <f t="shared" si="15"/>
        <v>0.42055310000000001</v>
      </c>
      <c r="C110" s="29">
        <f t="shared" si="15"/>
        <v>0.12544147003368647</v>
      </c>
      <c r="D110" s="29">
        <f t="shared" si="15"/>
        <v>0.13114823950180732</v>
      </c>
      <c r="E110" s="29">
        <f t="shared" si="15"/>
        <v>0.12943331508277617</v>
      </c>
      <c r="F110" s="29">
        <f t="shared" si="15"/>
        <v>0.1225495319102467</v>
      </c>
      <c r="G110" s="28">
        <f t="shared" si="15"/>
        <v>0.13281690390919507</v>
      </c>
      <c r="H110" s="27"/>
      <c r="I110" s="22"/>
    </row>
    <row r="111" spans="1:10">
      <c r="A111" s="31" t="s">
        <v>43</v>
      </c>
      <c r="B111" s="30">
        <f t="shared" si="15"/>
        <v>0</v>
      </c>
      <c r="C111" s="29">
        <f t="shared" si="15"/>
        <v>7.9992447762412334E-4</v>
      </c>
      <c r="D111" s="29">
        <f t="shared" si="15"/>
        <v>1.2197282173253385E-3</v>
      </c>
      <c r="E111" s="29">
        <f t="shared" si="15"/>
        <v>1.0927754125032352E-3</v>
      </c>
      <c r="F111" s="29">
        <f t="shared" si="15"/>
        <v>6.921865490588829E-4</v>
      </c>
      <c r="G111" s="28">
        <f t="shared" si="15"/>
        <v>1.2997972127870459E-3</v>
      </c>
      <c r="H111" s="27"/>
      <c r="I111" s="22"/>
    </row>
    <row r="112" spans="1:10">
      <c r="A112" s="26" t="s">
        <v>7</v>
      </c>
      <c r="B112" s="25">
        <f t="shared" ref="B112:G112" si="16">SUM(B106:B111)</f>
        <v>5.7162156000000008</v>
      </c>
      <c r="C112" s="25">
        <f t="shared" si="16"/>
        <v>15.260821350463914</v>
      </c>
      <c r="D112" s="25">
        <f t="shared" si="16"/>
        <v>1.5242881341422898</v>
      </c>
      <c r="E112" s="25">
        <f t="shared" si="16"/>
        <v>1.5613923755316583</v>
      </c>
      <c r="F112" s="25">
        <f t="shared" si="16"/>
        <v>1.2207673745162384</v>
      </c>
      <c r="G112" s="24">
        <f t="shared" si="16"/>
        <v>1.4171054876470943</v>
      </c>
      <c r="H112" s="23"/>
      <c r="I112" s="22"/>
    </row>
    <row r="113" spans="2:8">
      <c r="B113" s="14"/>
    </row>
    <row r="114" spans="2:8">
      <c r="B114" s="14"/>
      <c r="F114" s="21" t="s">
        <v>42</v>
      </c>
      <c r="G114" s="13">
        <f>SUM(B112:G112)</f>
        <v>26.700590322301196</v>
      </c>
    </row>
    <row r="115" spans="2:8">
      <c r="B115" s="14"/>
      <c r="F115" s="21" t="s">
        <v>41</v>
      </c>
      <c r="G115" s="13">
        <f>SUM(C112:G112)</f>
        <v>20.984374722301194</v>
      </c>
    </row>
    <row r="116" spans="2:8">
      <c r="B116" s="14"/>
    </row>
    <row r="117" spans="2:8">
      <c r="B117" s="14"/>
    </row>
    <row r="118" spans="2:8">
      <c r="B118" s="14"/>
    </row>
    <row r="119" spans="2:8">
      <c r="B119" s="14"/>
    </row>
    <row r="120" spans="2:8">
      <c r="B120" s="14"/>
      <c r="C120" s="20">
        <v>0</v>
      </c>
      <c r="D120" s="20">
        <v>0</v>
      </c>
      <c r="E120" s="20">
        <v>0</v>
      </c>
      <c r="F120" s="20">
        <v>0</v>
      </c>
      <c r="G120" s="19">
        <v>0</v>
      </c>
      <c r="H120" s="13">
        <f>SUM(C120:G120)</f>
        <v>0</v>
      </c>
    </row>
    <row r="121" spans="2:8">
      <c r="B121" s="14"/>
      <c r="C121" s="18">
        <v>15.149136980226787</v>
      </c>
      <c r="D121" s="18">
        <v>1.4141167784336384</v>
      </c>
      <c r="E121" s="18">
        <v>1.1346389946661211</v>
      </c>
      <c r="F121" s="18">
        <v>1.1101220656915523</v>
      </c>
      <c r="G121" s="17">
        <v>1.0962367917508986</v>
      </c>
      <c r="H121" s="13">
        <f>SUM(C121:G121)</f>
        <v>19.904251610768998</v>
      </c>
    </row>
    <row r="122" spans="2:8">
      <c r="B122" s="14"/>
      <c r="C122" s="16">
        <v>0.11168437023712885</v>
      </c>
      <c r="D122" s="16">
        <v>0.11017135570865155</v>
      </c>
      <c r="E122" s="16">
        <v>0.42675338086553727</v>
      </c>
      <c r="F122" s="16">
        <v>0.11064530882468633</v>
      </c>
      <c r="G122" s="15">
        <v>0.32086869589619565</v>
      </c>
      <c r="H122" s="13">
        <f>SUM(C122:G122)</f>
        <v>1.0801231115321996</v>
      </c>
    </row>
    <row r="123" spans="2:8">
      <c r="B123" s="14"/>
    </row>
    <row r="124" spans="2:8">
      <c r="B124" s="14"/>
    </row>
    <row r="125" spans="2:8">
      <c r="B125" s="14"/>
    </row>
    <row r="126" spans="2:8">
      <c r="B126" s="14"/>
    </row>
    <row r="127" spans="2:8">
      <c r="B127" s="14"/>
    </row>
    <row r="128" spans="2:8">
      <c r="B128" s="14"/>
    </row>
    <row r="129" spans="2:2">
      <c r="B129" s="14"/>
    </row>
  </sheetData>
  <sheetProtection algorithmName="SHA-256" hashValue="aCALUjVmn/k19Z4iMjgC1pSx3UvaFAI1AM5gnhKasbU=" saltValue="P1JXzRYVQpeyXbjLW2gTCw==" spinCount="100000" sheet="1" objects="1" scenarios="1"/>
  <mergeCells count="1">
    <mergeCell ref="A2:A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F19"/>
  <sheetViews>
    <sheetView workbookViewId="0">
      <selection activeCell="H28" sqref="H28:H29"/>
    </sheetView>
  </sheetViews>
  <sheetFormatPr defaultRowHeight="12.75"/>
  <cols>
    <col min="1" max="1" width="13.85546875" style="13" customWidth="1"/>
    <col min="2" max="6" width="11.28515625" style="13" customWidth="1"/>
    <col min="7" max="256" width="9.140625" style="13"/>
    <col min="257" max="257" width="13.85546875" style="13" customWidth="1"/>
    <col min="258" max="262" width="11.28515625" style="13" customWidth="1"/>
    <col min="263" max="512" width="9.140625" style="13"/>
    <col min="513" max="513" width="13.85546875" style="13" customWidth="1"/>
    <col min="514" max="518" width="11.28515625" style="13" customWidth="1"/>
    <col min="519" max="768" width="9.140625" style="13"/>
    <col min="769" max="769" width="13.85546875" style="13" customWidth="1"/>
    <col min="770" max="774" width="11.28515625" style="13" customWidth="1"/>
    <col min="775" max="1024" width="9.140625" style="13"/>
    <col min="1025" max="1025" width="13.85546875" style="13" customWidth="1"/>
    <col min="1026" max="1030" width="11.28515625" style="13" customWidth="1"/>
    <col min="1031" max="1280" width="9.140625" style="13"/>
    <col min="1281" max="1281" width="13.85546875" style="13" customWidth="1"/>
    <col min="1282" max="1286" width="11.28515625" style="13" customWidth="1"/>
    <col min="1287" max="1536" width="9.140625" style="13"/>
    <col min="1537" max="1537" width="13.85546875" style="13" customWidth="1"/>
    <col min="1538" max="1542" width="11.28515625" style="13" customWidth="1"/>
    <col min="1543" max="1792" width="9.140625" style="13"/>
    <col min="1793" max="1793" width="13.85546875" style="13" customWidth="1"/>
    <col min="1794" max="1798" width="11.28515625" style="13" customWidth="1"/>
    <col min="1799" max="2048" width="9.140625" style="13"/>
    <col min="2049" max="2049" width="13.85546875" style="13" customWidth="1"/>
    <col min="2050" max="2054" width="11.28515625" style="13" customWidth="1"/>
    <col min="2055" max="2304" width="9.140625" style="13"/>
    <col min="2305" max="2305" width="13.85546875" style="13" customWidth="1"/>
    <col min="2306" max="2310" width="11.28515625" style="13" customWidth="1"/>
    <col min="2311" max="2560" width="9.140625" style="13"/>
    <col min="2561" max="2561" width="13.85546875" style="13" customWidth="1"/>
    <col min="2562" max="2566" width="11.28515625" style="13" customWidth="1"/>
    <col min="2567" max="2816" width="9.140625" style="13"/>
    <col min="2817" max="2817" width="13.85546875" style="13" customWidth="1"/>
    <col min="2818" max="2822" width="11.28515625" style="13" customWidth="1"/>
    <col min="2823" max="3072" width="9.140625" style="13"/>
    <col min="3073" max="3073" width="13.85546875" style="13" customWidth="1"/>
    <col min="3074" max="3078" width="11.28515625" style="13" customWidth="1"/>
    <col min="3079" max="3328" width="9.140625" style="13"/>
    <col min="3329" max="3329" width="13.85546875" style="13" customWidth="1"/>
    <col min="3330" max="3334" width="11.28515625" style="13" customWidth="1"/>
    <col min="3335" max="3584" width="9.140625" style="13"/>
    <col min="3585" max="3585" width="13.85546875" style="13" customWidth="1"/>
    <col min="3586" max="3590" width="11.28515625" style="13" customWidth="1"/>
    <col min="3591" max="3840" width="9.140625" style="13"/>
    <col min="3841" max="3841" width="13.85546875" style="13" customWidth="1"/>
    <col min="3842" max="3846" width="11.28515625" style="13" customWidth="1"/>
    <col min="3847" max="4096" width="9.140625" style="13"/>
    <col min="4097" max="4097" width="13.85546875" style="13" customWidth="1"/>
    <col min="4098" max="4102" width="11.28515625" style="13" customWidth="1"/>
    <col min="4103" max="4352" width="9.140625" style="13"/>
    <col min="4353" max="4353" width="13.85546875" style="13" customWidth="1"/>
    <col min="4354" max="4358" width="11.28515625" style="13" customWidth="1"/>
    <col min="4359" max="4608" width="9.140625" style="13"/>
    <col min="4609" max="4609" width="13.85546875" style="13" customWidth="1"/>
    <col min="4610" max="4614" width="11.28515625" style="13" customWidth="1"/>
    <col min="4615" max="4864" width="9.140625" style="13"/>
    <col min="4865" max="4865" width="13.85546875" style="13" customWidth="1"/>
    <col min="4866" max="4870" width="11.28515625" style="13" customWidth="1"/>
    <col min="4871" max="5120" width="9.140625" style="13"/>
    <col min="5121" max="5121" width="13.85546875" style="13" customWidth="1"/>
    <col min="5122" max="5126" width="11.28515625" style="13" customWidth="1"/>
    <col min="5127" max="5376" width="9.140625" style="13"/>
    <col min="5377" max="5377" width="13.85546875" style="13" customWidth="1"/>
    <col min="5378" max="5382" width="11.28515625" style="13" customWidth="1"/>
    <col min="5383" max="5632" width="9.140625" style="13"/>
    <col min="5633" max="5633" width="13.85546875" style="13" customWidth="1"/>
    <col min="5634" max="5638" width="11.28515625" style="13" customWidth="1"/>
    <col min="5639" max="5888" width="9.140625" style="13"/>
    <col min="5889" max="5889" width="13.85546875" style="13" customWidth="1"/>
    <col min="5890" max="5894" width="11.28515625" style="13" customWidth="1"/>
    <col min="5895" max="6144" width="9.140625" style="13"/>
    <col min="6145" max="6145" width="13.85546875" style="13" customWidth="1"/>
    <col min="6146" max="6150" width="11.28515625" style="13" customWidth="1"/>
    <col min="6151" max="6400" width="9.140625" style="13"/>
    <col min="6401" max="6401" width="13.85546875" style="13" customWidth="1"/>
    <col min="6402" max="6406" width="11.28515625" style="13" customWidth="1"/>
    <col min="6407" max="6656" width="9.140625" style="13"/>
    <col min="6657" max="6657" width="13.85546875" style="13" customWidth="1"/>
    <col min="6658" max="6662" width="11.28515625" style="13" customWidth="1"/>
    <col min="6663" max="6912" width="9.140625" style="13"/>
    <col min="6913" max="6913" width="13.85546875" style="13" customWidth="1"/>
    <col min="6914" max="6918" width="11.28515625" style="13" customWidth="1"/>
    <col min="6919" max="7168" width="9.140625" style="13"/>
    <col min="7169" max="7169" width="13.85546875" style="13" customWidth="1"/>
    <col min="7170" max="7174" width="11.28515625" style="13" customWidth="1"/>
    <col min="7175" max="7424" width="9.140625" style="13"/>
    <col min="7425" max="7425" width="13.85546875" style="13" customWidth="1"/>
    <col min="7426" max="7430" width="11.28515625" style="13" customWidth="1"/>
    <col min="7431" max="7680" width="9.140625" style="13"/>
    <col min="7681" max="7681" width="13.85546875" style="13" customWidth="1"/>
    <col min="7682" max="7686" width="11.28515625" style="13" customWidth="1"/>
    <col min="7687" max="7936" width="9.140625" style="13"/>
    <col min="7937" max="7937" width="13.85546875" style="13" customWidth="1"/>
    <col min="7938" max="7942" width="11.28515625" style="13" customWidth="1"/>
    <col min="7943" max="8192" width="9.140625" style="13"/>
    <col min="8193" max="8193" width="13.85546875" style="13" customWidth="1"/>
    <col min="8194" max="8198" width="11.28515625" style="13" customWidth="1"/>
    <col min="8199" max="8448" width="9.140625" style="13"/>
    <col min="8449" max="8449" width="13.85546875" style="13" customWidth="1"/>
    <col min="8450" max="8454" width="11.28515625" style="13" customWidth="1"/>
    <col min="8455" max="8704" width="9.140625" style="13"/>
    <col min="8705" max="8705" width="13.85546875" style="13" customWidth="1"/>
    <col min="8706" max="8710" width="11.28515625" style="13" customWidth="1"/>
    <col min="8711" max="8960" width="9.140625" style="13"/>
    <col min="8961" max="8961" width="13.85546875" style="13" customWidth="1"/>
    <col min="8962" max="8966" width="11.28515625" style="13" customWidth="1"/>
    <col min="8967" max="9216" width="9.140625" style="13"/>
    <col min="9217" max="9217" width="13.85546875" style="13" customWidth="1"/>
    <col min="9218" max="9222" width="11.28515625" style="13" customWidth="1"/>
    <col min="9223" max="9472" width="9.140625" style="13"/>
    <col min="9473" max="9473" width="13.85546875" style="13" customWidth="1"/>
    <col min="9474" max="9478" width="11.28515625" style="13" customWidth="1"/>
    <col min="9479" max="9728" width="9.140625" style="13"/>
    <col min="9729" max="9729" width="13.85546875" style="13" customWidth="1"/>
    <col min="9730" max="9734" width="11.28515625" style="13" customWidth="1"/>
    <col min="9735" max="9984" width="9.140625" style="13"/>
    <col min="9985" max="9985" width="13.85546875" style="13" customWidth="1"/>
    <col min="9986" max="9990" width="11.28515625" style="13" customWidth="1"/>
    <col min="9991" max="10240" width="9.140625" style="13"/>
    <col min="10241" max="10241" width="13.85546875" style="13" customWidth="1"/>
    <col min="10242" max="10246" width="11.28515625" style="13" customWidth="1"/>
    <col min="10247" max="10496" width="9.140625" style="13"/>
    <col min="10497" max="10497" width="13.85546875" style="13" customWidth="1"/>
    <col min="10498" max="10502" width="11.28515625" style="13" customWidth="1"/>
    <col min="10503" max="10752" width="9.140625" style="13"/>
    <col min="10753" max="10753" width="13.85546875" style="13" customWidth="1"/>
    <col min="10754" max="10758" width="11.28515625" style="13" customWidth="1"/>
    <col min="10759" max="11008" width="9.140625" style="13"/>
    <col min="11009" max="11009" width="13.85546875" style="13" customWidth="1"/>
    <col min="11010" max="11014" width="11.28515625" style="13" customWidth="1"/>
    <col min="11015" max="11264" width="9.140625" style="13"/>
    <col min="11265" max="11265" width="13.85546875" style="13" customWidth="1"/>
    <col min="11266" max="11270" width="11.28515625" style="13" customWidth="1"/>
    <col min="11271" max="11520" width="9.140625" style="13"/>
    <col min="11521" max="11521" width="13.85546875" style="13" customWidth="1"/>
    <col min="11522" max="11526" width="11.28515625" style="13" customWidth="1"/>
    <col min="11527" max="11776" width="9.140625" style="13"/>
    <col min="11777" max="11777" width="13.85546875" style="13" customWidth="1"/>
    <col min="11778" max="11782" width="11.28515625" style="13" customWidth="1"/>
    <col min="11783" max="12032" width="9.140625" style="13"/>
    <col min="12033" max="12033" width="13.85546875" style="13" customWidth="1"/>
    <col min="12034" max="12038" width="11.28515625" style="13" customWidth="1"/>
    <col min="12039" max="12288" width="9.140625" style="13"/>
    <col min="12289" max="12289" width="13.85546875" style="13" customWidth="1"/>
    <col min="12290" max="12294" width="11.28515625" style="13" customWidth="1"/>
    <col min="12295" max="12544" width="9.140625" style="13"/>
    <col min="12545" max="12545" width="13.85546875" style="13" customWidth="1"/>
    <col min="12546" max="12550" width="11.28515625" style="13" customWidth="1"/>
    <col min="12551" max="12800" width="9.140625" style="13"/>
    <col min="12801" max="12801" width="13.85546875" style="13" customWidth="1"/>
    <col min="12802" max="12806" width="11.28515625" style="13" customWidth="1"/>
    <col min="12807" max="13056" width="9.140625" style="13"/>
    <col min="13057" max="13057" width="13.85546875" style="13" customWidth="1"/>
    <col min="13058" max="13062" width="11.28515625" style="13" customWidth="1"/>
    <col min="13063" max="13312" width="9.140625" style="13"/>
    <col min="13313" max="13313" width="13.85546875" style="13" customWidth="1"/>
    <col min="13314" max="13318" width="11.28515625" style="13" customWidth="1"/>
    <col min="13319" max="13568" width="9.140625" style="13"/>
    <col min="13569" max="13569" width="13.85546875" style="13" customWidth="1"/>
    <col min="13570" max="13574" width="11.28515625" style="13" customWidth="1"/>
    <col min="13575" max="13824" width="9.140625" style="13"/>
    <col min="13825" max="13825" width="13.85546875" style="13" customWidth="1"/>
    <col min="13826" max="13830" width="11.28515625" style="13" customWidth="1"/>
    <col min="13831" max="14080" width="9.140625" style="13"/>
    <col min="14081" max="14081" width="13.85546875" style="13" customWidth="1"/>
    <col min="14082" max="14086" width="11.28515625" style="13" customWidth="1"/>
    <col min="14087" max="14336" width="9.140625" style="13"/>
    <col min="14337" max="14337" width="13.85546875" style="13" customWidth="1"/>
    <col min="14338" max="14342" width="11.28515625" style="13" customWidth="1"/>
    <col min="14343" max="14592" width="9.140625" style="13"/>
    <col min="14593" max="14593" width="13.85546875" style="13" customWidth="1"/>
    <col min="14594" max="14598" width="11.28515625" style="13" customWidth="1"/>
    <col min="14599" max="14848" width="9.140625" style="13"/>
    <col min="14849" max="14849" width="13.85546875" style="13" customWidth="1"/>
    <col min="14850" max="14854" width="11.28515625" style="13" customWidth="1"/>
    <col min="14855" max="15104" width="9.140625" style="13"/>
    <col min="15105" max="15105" width="13.85546875" style="13" customWidth="1"/>
    <col min="15106" max="15110" width="11.28515625" style="13" customWidth="1"/>
    <col min="15111" max="15360" width="9.140625" style="13"/>
    <col min="15361" max="15361" width="13.85546875" style="13" customWidth="1"/>
    <col min="15362" max="15366" width="11.28515625" style="13" customWidth="1"/>
    <col min="15367" max="15616" width="9.140625" style="13"/>
    <col min="15617" max="15617" width="13.85546875" style="13" customWidth="1"/>
    <col min="15618" max="15622" width="11.28515625" style="13" customWidth="1"/>
    <col min="15623" max="15872" width="9.140625" style="13"/>
    <col min="15873" max="15873" width="13.85546875" style="13" customWidth="1"/>
    <col min="15874" max="15878" width="11.28515625" style="13" customWidth="1"/>
    <col min="15879" max="16128" width="9.140625" style="13"/>
    <col min="16129" max="16129" width="13.85546875" style="13" customWidth="1"/>
    <col min="16130" max="16134" width="11.28515625" style="13" customWidth="1"/>
    <col min="16135" max="16384" width="9.140625" style="13"/>
  </cols>
  <sheetData>
    <row r="3" spans="1:6">
      <c r="A3" s="271" t="s">
        <v>89</v>
      </c>
      <c r="B3" s="272"/>
      <c r="C3" s="272"/>
      <c r="D3" s="272"/>
      <c r="E3" s="272"/>
    </row>
    <row r="4" spans="1:6">
      <c r="A4" s="273"/>
      <c r="B4" s="272"/>
      <c r="C4" s="272"/>
      <c r="D4" s="272"/>
      <c r="E4" s="272"/>
    </row>
    <row r="5" spans="1:6">
      <c r="B5" s="65"/>
      <c r="C5" s="65"/>
      <c r="D5" s="65"/>
      <c r="E5" s="65"/>
    </row>
    <row r="6" spans="1:6">
      <c r="A6" s="13" t="s">
        <v>78</v>
      </c>
    </row>
    <row r="8" spans="1:6">
      <c r="A8" s="63" t="s">
        <v>73</v>
      </c>
    </row>
    <row r="9" spans="1:6">
      <c r="B9" s="21" t="s">
        <v>52</v>
      </c>
      <c r="C9" s="21" t="s">
        <v>51</v>
      </c>
      <c r="D9" s="21" t="s">
        <v>50</v>
      </c>
      <c r="E9" s="21" t="s">
        <v>49</v>
      </c>
      <c r="F9" s="21" t="s">
        <v>48</v>
      </c>
    </row>
    <row r="10" spans="1:6">
      <c r="A10" s="21" t="s">
        <v>79</v>
      </c>
      <c r="B10" s="13">
        <v>1.0044999999999999</v>
      </c>
      <c r="C10" s="13">
        <v>1.0090202499999998</v>
      </c>
      <c r="D10" s="13">
        <v>1.0135608411249999</v>
      </c>
      <c r="E10" s="13">
        <v>1.0181218649100623</v>
      </c>
      <c r="F10" s="13">
        <v>1.0227034133021575</v>
      </c>
    </row>
    <row r="13" spans="1:6">
      <c r="A13" s="63" t="s">
        <v>72</v>
      </c>
    </row>
    <row r="14" spans="1:6">
      <c r="B14" s="21" t="s">
        <v>52</v>
      </c>
      <c r="C14" s="21" t="s">
        <v>51</v>
      </c>
      <c r="D14" s="21" t="s">
        <v>50</v>
      </c>
      <c r="E14" s="21" t="s">
        <v>49</v>
      </c>
      <c r="F14" s="21" t="s">
        <v>48</v>
      </c>
    </row>
    <row r="15" spans="1:6">
      <c r="A15" s="21" t="s">
        <v>79</v>
      </c>
      <c r="B15" s="250">
        <v>1.0054540000000001</v>
      </c>
      <c r="C15" s="250">
        <v>1.010503389988</v>
      </c>
      <c r="D15" s="250">
        <v>1.0149536469175073</v>
      </c>
      <c r="E15" s="250">
        <v>1.0150510824676116</v>
      </c>
      <c r="F15" s="250">
        <v>1.0126880435476269</v>
      </c>
    </row>
    <row r="17" spans="2:6">
      <c r="B17" s="251"/>
      <c r="C17" s="251"/>
      <c r="D17" s="251"/>
      <c r="E17" s="251"/>
      <c r="F17" s="251"/>
    </row>
    <row r="19" spans="2:6">
      <c r="B19" s="250"/>
      <c r="C19" s="250"/>
      <c r="D19" s="250"/>
      <c r="E19" s="250"/>
      <c r="F19" s="250"/>
    </row>
  </sheetData>
  <sheetProtection algorithmName="SHA-256" hashValue="bFBctJpaxUcACrvRLHPlXJPmp3RQyXtUoRzgNLGoidU=" saltValue="QAtxIhe7TxtXU38CEF10kQ==" spinCount="100000" sheet="1" objects="1" scenarios="1"/>
  <mergeCells count="1">
    <mergeCell ref="A3:E4"/>
  </mergeCell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G19"/>
  <sheetViews>
    <sheetView topLeftCell="A4" workbookViewId="0">
      <selection activeCell="Q40" sqref="Q40"/>
    </sheetView>
  </sheetViews>
  <sheetFormatPr defaultRowHeight="12.75"/>
  <cols>
    <col min="1" max="1" width="9.140625" style="13"/>
    <col min="2" max="2" width="27" style="13" customWidth="1"/>
    <col min="3" max="7" width="14.42578125" style="13" customWidth="1"/>
    <col min="8" max="257" width="9.140625" style="13"/>
    <col min="258" max="258" width="27" style="13" customWidth="1"/>
    <col min="259" max="263" width="14.42578125" style="13" customWidth="1"/>
    <col min="264" max="513" width="9.140625" style="13"/>
    <col min="514" max="514" width="27" style="13" customWidth="1"/>
    <col min="515" max="519" width="14.42578125" style="13" customWidth="1"/>
    <col min="520" max="769" width="9.140625" style="13"/>
    <col min="770" max="770" width="27" style="13" customWidth="1"/>
    <col min="771" max="775" width="14.42578125" style="13" customWidth="1"/>
    <col min="776" max="1025" width="9.140625" style="13"/>
    <col min="1026" max="1026" width="27" style="13" customWidth="1"/>
    <col min="1027" max="1031" width="14.42578125" style="13" customWidth="1"/>
    <col min="1032" max="1281" width="9.140625" style="13"/>
    <col min="1282" max="1282" width="27" style="13" customWidth="1"/>
    <col min="1283" max="1287" width="14.42578125" style="13" customWidth="1"/>
    <col min="1288" max="1537" width="9.140625" style="13"/>
    <col min="1538" max="1538" width="27" style="13" customWidth="1"/>
    <col min="1539" max="1543" width="14.42578125" style="13" customWidth="1"/>
    <col min="1544" max="1793" width="9.140625" style="13"/>
    <col min="1794" max="1794" width="27" style="13" customWidth="1"/>
    <col min="1795" max="1799" width="14.42578125" style="13" customWidth="1"/>
    <col min="1800" max="2049" width="9.140625" style="13"/>
    <col min="2050" max="2050" width="27" style="13" customWidth="1"/>
    <col min="2051" max="2055" width="14.42578125" style="13" customWidth="1"/>
    <col min="2056" max="2305" width="9.140625" style="13"/>
    <col min="2306" max="2306" width="27" style="13" customWidth="1"/>
    <col min="2307" max="2311" width="14.42578125" style="13" customWidth="1"/>
    <col min="2312" max="2561" width="9.140625" style="13"/>
    <col min="2562" max="2562" width="27" style="13" customWidth="1"/>
    <col min="2563" max="2567" width="14.42578125" style="13" customWidth="1"/>
    <col min="2568" max="2817" width="9.140625" style="13"/>
    <col min="2818" max="2818" width="27" style="13" customWidth="1"/>
    <col min="2819" max="2823" width="14.42578125" style="13" customWidth="1"/>
    <col min="2824" max="3073" width="9.140625" style="13"/>
    <col min="3074" max="3074" width="27" style="13" customWidth="1"/>
    <col min="3075" max="3079" width="14.42578125" style="13" customWidth="1"/>
    <col min="3080" max="3329" width="9.140625" style="13"/>
    <col min="3330" max="3330" width="27" style="13" customWidth="1"/>
    <col min="3331" max="3335" width="14.42578125" style="13" customWidth="1"/>
    <col min="3336" max="3585" width="9.140625" style="13"/>
    <col min="3586" max="3586" width="27" style="13" customWidth="1"/>
    <col min="3587" max="3591" width="14.42578125" style="13" customWidth="1"/>
    <col min="3592" max="3841" width="9.140625" style="13"/>
    <col min="3842" max="3842" width="27" style="13" customWidth="1"/>
    <col min="3843" max="3847" width="14.42578125" style="13" customWidth="1"/>
    <col min="3848" max="4097" width="9.140625" style="13"/>
    <col min="4098" max="4098" width="27" style="13" customWidth="1"/>
    <col min="4099" max="4103" width="14.42578125" style="13" customWidth="1"/>
    <col min="4104" max="4353" width="9.140625" style="13"/>
    <col min="4354" max="4354" width="27" style="13" customWidth="1"/>
    <col min="4355" max="4359" width="14.42578125" style="13" customWidth="1"/>
    <col min="4360" max="4609" width="9.140625" style="13"/>
    <col min="4610" max="4610" width="27" style="13" customWidth="1"/>
    <col min="4611" max="4615" width="14.42578125" style="13" customWidth="1"/>
    <col min="4616" max="4865" width="9.140625" style="13"/>
    <col min="4866" max="4866" width="27" style="13" customWidth="1"/>
    <col min="4867" max="4871" width="14.42578125" style="13" customWidth="1"/>
    <col min="4872" max="5121" width="9.140625" style="13"/>
    <col min="5122" max="5122" width="27" style="13" customWidth="1"/>
    <col min="5123" max="5127" width="14.42578125" style="13" customWidth="1"/>
    <col min="5128" max="5377" width="9.140625" style="13"/>
    <col min="5378" max="5378" width="27" style="13" customWidth="1"/>
    <col min="5379" max="5383" width="14.42578125" style="13" customWidth="1"/>
    <col min="5384" max="5633" width="9.140625" style="13"/>
    <col min="5634" max="5634" width="27" style="13" customWidth="1"/>
    <col min="5635" max="5639" width="14.42578125" style="13" customWidth="1"/>
    <col min="5640" max="5889" width="9.140625" style="13"/>
    <col min="5890" max="5890" width="27" style="13" customWidth="1"/>
    <col min="5891" max="5895" width="14.42578125" style="13" customWidth="1"/>
    <col min="5896" max="6145" width="9.140625" style="13"/>
    <col min="6146" max="6146" width="27" style="13" customWidth="1"/>
    <col min="6147" max="6151" width="14.42578125" style="13" customWidth="1"/>
    <col min="6152" max="6401" width="9.140625" style="13"/>
    <col min="6402" max="6402" width="27" style="13" customWidth="1"/>
    <col min="6403" max="6407" width="14.42578125" style="13" customWidth="1"/>
    <col min="6408" max="6657" width="9.140625" style="13"/>
    <col min="6658" max="6658" width="27" style="13" customWidth="1"/>
    <col min="6659" max="6663" width="14.42578125" style="13" customWidth="1"/>
    <col min="6664" max="6913" width="9.140625" style="13"/>
    <col min="6914" max="6914" width="27" style="13" customWidth="1"/>
    <col min="6915" max="6919" width="14.42578125" style="13" customWidth="1"/>
    <col min="6920" max="7169" width="9.140625" style="13"/>
    <col min="7170" max="7170" width="27" style="13" customWidth="1"/>
    <col min="7171" max="7175" width="14.42578125" style="13" customWidth="1"/>
    <col min="7176" max="7425" width="9.140625" style="13"/>
    <col min="7426" max="7426" width="27" style="13" customWidth="1"/>
    <col min="7427" max="7431" width="14.42578125" style="13" customWidth="1"/>
    <col min="7432" max="7681" width="9.140625" style="13"/>
    <col min="7682" max="7682" width="27" style="13" customWidth="1"/>
    <col min="7683" max="7687" width="14.42578125" style="13" customWidth="1"/>
    <col min="7688" max="7937" width="9.140625" style="13"/>
    <col min="7938" max="7938" width="27" style="13" customWidth="1"/>
    <col min="7939" max="7943" width="14.42578125" style="13" customWidth="1"/>
    <col min="7944" max="8193" width="9.140625" style="13"/>
    <col min="8194" max="8194" width="27" style="13" customWidth="1"/>
    <col min="8195" max="8199" width="14.42578125" style="13" customWidth="1"/>
    <col min="8200" max="8449" width="9.140625" style="13"/>
    <col min="8450" max="8450" width="27" style="13" customWidth="1"/>
    <col min="8451" max="8455" width="14.42578125" style="13" customWidth="1"/>
    <col min="8456" max="8705" width="9.140625" style="13"/>
    <col min="8706" max="8706" width="27" style="13" customWidth="1"/>
    <col min="8707" max="8711" width="14.42578125" style="13" customWidth="1"/>
    <col min="8712" max="8961" width="9.140625" style="13"/>
    <col min="8962" max="8962" width="27" style="13" customWidth="1"/>
    <col min="8963" max="8967" width="14.42578125" style="13" customWidth="1"/>
    <col min="8968" max="9217" width="9.140625" style="13"/>
    <col min="9218" max="9218" width="27" style="13" customWidth="1"/>
    <col min="9219" max="9223" width="14.42578125" style="13" customWidth="1"/>
    <col min="9224" max="9473" width="9.140625" style="13"/>
    <col min="9474" max="9474" width="27" style="13" customWidth="1"/>
    <col min="9475" max="9479" width="14.42578125" style="13" customWidth="1"/>
    <col min="9480" max="9729" width="9.140625" style="13"/>
    <col min="9730" max="9730" width="27" style="13" customWidth="1"/>
    <col min="9731" max="9735" width="14.42578125" style="13" customWidth="1"/>
    <col min="9736" max="9985" width="9.140625" style="13"/>
    <col min="9986" max="9986" width="27" style="13" customWidth="1"/>
    <col min="9987" max="9991" width="14.42578125" style="13" customWidth="1"/>
    <col min="9992" max="10241" width="9.140625" style="13"/>
    <col min="10242" max="10242" width="27" style="13" customWidth="1"/>
    <col min="10243" max="10247" width="14.42578125" style="13" customWidth="1"/>
    <col min="10248" max="10497" width="9.140625" style="13"/>
    <col min="10498" max="10498" width="27" style="13" customWidth="1"/>
    <col min="10499" max="10503" width="14.42578125" style="13" customWidth="1"/>
    <col min="10504" max="10753" width="9.140625" style="13"/>
    <col min="10754" max="10754" width="27" style="13" customWidth="1"/>
    <col min="10755" max="10759" width="14.42578125" style="13" customWidth="1"/>
    <col min="10760" max="11009" width="9.140625" style="13"/>
    <col min="11010" max="11010" width="27" style="13" customWidth="1"/>
    <col min="11011" max="11015" width="14.42578125" style="13" customWidth="1"/>
    <col min="11016" max="11265" width="9.140625" style="13"/>
    <col min="11266" max="11266" width="27" style="13" customWidth="1"/>
    <col min="11267" max="11271" width="14.42578125" style="13" customWidth="1"/>
    <col min="11272" max="11521" width="9.140625" style="13"/>
    <col min="11522" max="11522" width="27" style="13" customWidth="1"/>
    <col min="11523" max="11527" width="14.42578125" style="13" customWidth="1"/>
    <col min="11528" max="11777" width="9.140625" style="13"/>
    <col min="11778" max="11778" width="27" style="13" customWidth="1"/>
    <col min="11779" max="11783" width="14.42578125" style="13" customWidth="1"/>
    <col min="11784" max="12033" width="9.140625" style="13"/>
    <col min="12034" max="12034" width="27" style="13" customWidth="1"/>
    <col min="12035" max="12039" width="14.42578125" style="13" customWidth="1"/>
    <col min="12040" max="12289" width="9.140625" style="13"/>
    <col min="12290" max="12290" width="27" style="13" customWidth="1"/>
    <col min="12291" max="12295" width="14.42578125" style="13" customWidth="1"/>
    <col min="12296" max="12545" width="9.140625" style="13"/>
    <col min="12546" max="12546" width="27" style="13" customWidth="1"/>
    <col min="12547" max="12551" width="14.42578125" style="13" customWidth="1"/>
    <col min="12552" max="12801" width="9.140625" style="13"/>
    <col min="12802" max="12802" width="27" style="13" customWidth="1"/>
    <col min="12803" max="12807" width="14.42578125" style="13" customWidth="1"/>
    <col min="12808" max="13057" width="9.140625" style="13"/>
    <col min="13058" max="13058" width="27" style="13" customWidth="1"/>
    <col min="13059" max="13063" width="14.42578125" style="13" customWidth="1"/>
    <col min="13064" max="13313" width="9.140625" style="13"/>
    <col min="13314" max="13314" width="27" style="13" customWidth="1"/>
    <col min="13315" max="13319" width="14.42578125" style="13" customWidth="1"/>
    <col min="13320" max="13569" width="9.140625" style="13"/>
    <col min="13570" max="13570" width="27" style="13" customWidth="1"/>
    <col min="13571" max="13575" width="14.42578125" style="13" customWidth="1"/>
    <col min="13576" max="13825" width="9.140625" style="13"/>
    <col min="13826" max="13826" width="27" style="13" customWidth="1"/>
    <col min="13827" max="13831" width="14.42578125" style="13" customWidth="1"/>
    <col min="13832" max="14081" width="9.140625" style="13"/>
    <col min="14082" max="14082" width="27" style="13" customWidth="1"/>
    <col min="14083" max="14087" width="14.42578125" style="13" customWidth="1"/>
    <col min="14088" max="14337" width="9.140625" style="13"/>
    <col min="14338" max="14338" width="27" style="13" customWidth="1"/>
    <col min="14339" max="14343" width="14.42578125" style="13" customWidth="1"/>
    <col min="14344" max="14593" width="9.140625" style="13"/>
    <col min="14594" max="14594" width="27" style="13" customWidth="1"/>
    <col min="14595" max="14599" width="14.42578125" style="13" customWidth="1"/>
    <col min="14600" max="14849" width="9.140625" style="13"/>
    <col min="14850" max="14850" width="27" style="13" customWidth="1"/>
    <col min="14851" max="14855" width="14.42578125" style="13" customWidth="1"/>
    <col min="14856" max="15105" width="9.140625" style="13"/>
    <col min="15106" max="15106" width="27" style="13" customWidth="1"/>
    <col min="15107" max="15111" width="14.42578125" style="13" customWidth="1"/>
    <col min="15112" max="15361" width="9.140625" style="13"/>
    <col min="15362" max="15362" width="27" style="13" customWidth="1"/>
    <col min="15363" max="15367" width="14.42578125" style="13" customWidth="1"/>
    <col min="15368" max="15617" width="9.140625" style="13"/>
    <col min="15618" max="15618" width="27" style="13" customWidth="1"/>
    <col min="15619" max="15623" width="14.42578125" style="13" customWidth="1"/>
    <col min="15624" max="15873" width="9.140625" style="13"/>
    <col min="15874" max="15874" width="27" style="13" customWidth="1"/>
    <col min="15875" max="15879" width="14.42578125" style="13" customWidth="1"/>
    <col min="15880" max="16129" width="9.140625" style="13"/>
    <col min="16130" max="16130" width="27" style="13" customWidth="1"/>
    <col min="16131" max="16135" width="14.42578125" style="13" customWidth="1"/>
    <col min="16136" max="16384" width="9.140625" style="13"/>
  </cols>
  <sheetData>
    <row r="2" spans="2:7">
      <c r="B2" s="271" t="s">
        <v>89</v>
      </c>
      <c r="C2" s="272"/>
      <c r="D2" s="272"/>
      <c r="E2" s="272"/>
      <c r="F2" s="272"/>
    </row>
    <row r="3" spans="2:7">
      <c r="B3" s="273"/>
      <c r="C3" s="272"/>
      <c r="D3" s="272"/>
      <c r="E3" s="272"/>
      <c r="F3" s="272"/>
    </row>
    <row r="6" spans="2:7">
      <c r="B6" s="13" t="s">
        <v>80</v>
      </c>
    </row>
    <row r="8" spans="2:7">
      <c r="C8" s="13" t="s">
        <v>52</v>
      </c>
      <c r="D8" s="13" t="s">
        <v>51</v>
      </c>
      <c r="E8" s="13" t="s">
        <v>50</v>
      </c>
      <c r="F8" s="13" t="s">
        <v>49</v>
      </c>
      <c r="G8" s="13" t="s">
        <v>48</v>
      </c>
    </row>
    <row r="9" spans="2:7">
      <c r="B9" s="13" t="s">
        <v>81</v>
      </c>
      <c r="C9" s="13">
        <v>3223</v>
      </c>
    </row>
    <row r="10" spans="2:7">
      <c r="B10" s="13" t="s">
        <v>82</v>
      </c>
      <c r="C10" s="13">
        <v>161</v>
      </c>
    </row>
    <row r="11" spans="2:7">
      <c r="B11" s="13" t="s">
        <v>60</v>
      </c>
      <c r="C11" s="13">
        <v>1684</v>
      </c>
    </row>
    <row r="12" spans="2:7">
      <c r="B12" s="13" t="s">
        <v>83</v>
      </c>
      <c r="C12" s="13">
        <v>368</v>
      </c>
    </row>
    <row r="13" spans="2:7">
      <c r="B13" s="13" t="s">
        <v>84</v>
      </c>
      <c r="C13" s="13">
        <v>107</v>
      </c>
    </row>
    <row r="14" spans="2:7">
      <c r="B14" s="13" t="s">
        <v>85</v>
      </c>
      <c r="C14" s="13">
        <v>1934</v>
      </c>
    </row>
    <row r="15" spans="2:7">
      <c r="B15" s="64" t="s">
        <v>86</v>
      </c>
      <c r="C15" s="57">
        <f>SUM(C9:C14)</f>
        <v>7477</v>
      </c>
      <c r="D15" s="57">
        <f>SUM(D9:D14)</f>
        <v>0</v>
      </c>
      <c r="E15" s="57">
        <f>SUM(E9:E14)</f>
        <v>0</v>
      </c>
      <c r="F15" s="57">
        <f>SUM(F9:F14)</f>
        <v>0</v>
      </c>
      <c r="G15" s="57">
        <f>SUM(G9:G14)</f>
        <v>0</v>
      </c>
    </row>
    <row r="17" spans="2:7">
      <c r="B17" s="13" t="s">
        <v>87</v>
      </c>
      <c r="C17" s="13">
        <v>8506</v>
      </c>
      <c r="D17" s="13">
        <v>1473</v>
      </c>
      <c r="E17" s="13">
        <v>1509</v>
      </c>
      <c r="F17" s="13">
        <v>1185</v>
      </c>
      <c r="G17" s="13">
        <v>1385</v>
      </c>
    </row>
    <row r="19" spans="2:7">
      <c r="B19" s="63" t="s">
        <v>88</v>
      </c>
      <c r="C19" s="63">
        <f>C17-C15</f>
        <v>1029</v>
      </c>
      <c r="D19" s="63">
        <f>D17-D15</f>
        <v>1473</v>
      </c>
      <c r="E19" s="63">
        <f>E17-E15</f>
        <v>1509</v>
      </c>
      <c r="F19" s="63">
        <f>F17-F15</f>
        <v>1185</v>
      </c>
      <c r="G19" s="63">
        <f>G17-G15</f>
        <v>1385</v>
      </c>
    </row>
  </sheetData>
  <sheetProtection algorithmName="SHA-256" hashValue="hdLUojHIbqLZ8tVMIFSWsyEEnDBjtCCMzTd8YY3UZG0=" saltValue="hApjKOsLl5I8+E80D+r2qA==" spinCount="100000" sheet="1"/>
  <mergeCells count="1">
    <mergeCell ref="B2:F3"/>
  </mergeCells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9"/>
  <sheetViews>
    <sheetView workbookViewId="0">
      <pane xSplit="4" ySplit="2" topLeftCell="E33" activePane="bottomRight" state="frozen"/>
      <selection pane="topRight" activeCell="E1" sqref="E1"/>
      <selection pane="bottomLeft" activeCell="A3" sqref="A3"/>
      <selection pane="bottomRight" activeCell="F36" sqref="F36"/>
    </sheetView>
  </sheetViews>
  <sheetFormatPr defaultRowHeight="12.75"/>
  <cols>
    <col min="1" max="1" width="9.140625" style="192"/>
    <col min="2" max="2" width="19" style="192" customWidth="1"/>
    <col min="3" max="3" width="24.28515625" style="192" customWidth="1"/>
    <col min="4" max="4" width="13.42578125" style="192" customWidth="1"/>
    <col min="5" max="5" width="13.85546875" style="192" bestFit="1" customWidth="1"/>
    <col min="6" max="6" width="18.85546875" style="192" bestFit="1" customWidth="1"/>
    <col min="7" max="7" width="15.42578125" style="192" bestFit="1" customWidth="1"/>
    <col min="8" max="8" width="13.42578125" style="192" bestFit="1" customWidth="1"/>
    <col min="9" max="9" width="12" style="192" bestFit="1" customWidth="1"/>
    <col min="10" max="10" width="12" style="192" customWidth="1"/>
    <col min="11" max="11" width="13.85546875" style="192" bestFit="1" customWidth="1"/>
    <col min="12" max="12" width="18.85546875" style="192" bestFit="1" customWidth="1"/>
    <col min="13" max="13" width="15.42578125" style="192" bestFit="1" customWidth="1"/>
    <col min="14" max="14" width="13.42578125" style="192" bestFit="1" customWidth="1"/>
    <col min="15" max="15" width="12" style="192" bestFit="1" customWidth="1"/>
    <col min="16" max="16" width="12" style="192" customWidth="1"/>
    <col min="17" max="17" width="13.85546875" style="192" bestFit="1" customWidth="1"/>
    <col min="18" max="18" width="18.85546875" style="192" bestFit="1" customWidth="1"/>
    <col min="19" max="19" width="15.42578125" style="192" bestFit="1" customWidth="1"/>
    <col min="20" max="20" width="13.42578125" style="192" bestFit="1" customWidth="1"/>
    <col min="21" max="21" width="12" style="192" bestFit="1" customWidth="1"/>
    <col min="22" max="22" width="12" style="192" customWidth="1"/>
    <col min="23" max="23" width="13.85546875" style="192" bestFit="1" customWidth="1"/>
    <col min="24" max="24" width="18.85546875" style="192" bestFit="1" customWidth="1"/>
    <col min="25" max="25" width="15.42578125" style="192" bestFit="1" customWidth="1"/>
    <col min="26" max="26" width="13.42578125" style="192" bestFit="1" customWidth="1"/>
    <col min="27" max="27" width="12" style="192" bestFit="1" customWidth="1"/>
    <col min="28" max="28" width="12" style="192" customWidth="1"/>
    <col min="29" max="29" width="13.85546875" style="192" bestFit="1" customWidth="1"/>
    <col min="30" max="30" width="18.85546875" style="192" bestFit="1" customWidth="1"/>
    <col min="31" max="31" width="15.42578125" style="192" bestFit="1" customWidth="1"/>
    <col min="32" max="32" width="13.42578125" style="192" bestFit="1" customWidth="1"/>
    <col min="33" max="33" width="12" style="192" bestFit="1" customWidth="1"/>
    <col min="34" max="34" width="12" style="192" customWidth="1"/>
    <col min="35" max="35" width="13.85546875" style="192" bestFit="1" customWidth="1"/>
    <col min="36" max="36" width="18.85546875" style="192" bestFit="1" customWidth="1"/>
    <col min="37" max="37" width="15.42578125" style="192" bestFit="1" customWidth="1"/>
    <col min="38" max="38" width="13.42578125" style="192" bestFit="1" customWidth="1"/>
    <col min="39" max="39" width="12" style="192" bestFit="1" customWidth="1"/>
    <col min="40" max="40" width="12" style="192" customWidth="1"/>
    <col min="41" max="41" width="13.85546875" style="192" bestFit="1" customWidth="1"/>
    <col min="42" max="42" width="18.85546875" style="192" bestFit="1" customWidth="1"/>
    <col min="43" max="43" width="15.42578125" style="192" bestFit="1" customWidth="1"/>
    <col min="44" max="44" width="13.42578125" style="192" bestFit="1" customWidth="1"/>
    <col min="45" max="45" width="12" style="192" bestFit="1" customWidth="1"/>
    <col min="46" max="46" width="12" style="192" customWidth="1"/>
    <col min="47" max="47" width="13.85546875" style="192" bestFit="1" customWidth="1"/>
    <col min="48" max="48" width="18.85546875" style="192" bestFit="1" customWidth="1"/>
    <col min="49" max="49" width="15.42578125" style="192" bestFit="1" customWidth="1"/>
    <col min="50" max="50" width="13.42578125" style="192" bestFit="1" customWidth="1"/>
    <col min="51" max="51" width="12" style="192" bestFit="1" customWidth="1"/>
    <col min="52" max="52" width="12" style="192" customWidth="1"/>
    <col min="53" max="53" width="13.85546875" style="192" bestFit="1" customWidth="1"/>
    <col min="54" max="54" width="18.85546875" style="192" bestFit="1" customWidth="1"/>
    <col min="55" max="55" width="15.42578125" style="192" bestFit="1" customWidth="1"/>
    <col min="56" max="56" width="13.42578125" style="192" bestFit="1" customWidth="1"/>
    <col min="57" max="57" width="12" style="192" bestFit="1" customWidth="1"/>
    <col min="58" max="58" width="12" style="192" customWidth="1"/>
    <col min="59" max="59" width="13.85546875" style="192" bestFit="1" customWidth="1"/>
    <col min="60" max="60" width="18.85546875" style="192" bestFit="1" customWidth="1"/>
    <col min="61" max="61" width="15.42578125" style="192" bestFit="1" customWidth="1"/>
    <col min="62" max="62" width="13.42578125" style="192" bestFit="1" customWidth="1"/>
    <col min="63" max="63" width="12" style="192" bestFit="1" customWidth="1"/>
    <col min="64" max="64" width="10.28515625" style="192" bestFit="1" customWidth="1"/>
    <col min="65" max="65" width="11.28515625" style="173" bestFit="1" customWidth="1"/>
    <col min="66" max="16384" width="9.140625" style="192"/>
  </cols>
  <sheetData>
    <row r="1" spans="1:65" ht="12.75" customHeight="1">
      <c r="B1" s="181"/>
      <c r="C1" s="181"/>
      <c r="E1" s="274" t="s">
        <v>161</v>
      </c>
      <c r="F1" s="275"/>
      <c r="G1" s="275"/>
      <c r="H1" s="275"/>
      <c r="I1" s="275"/>
      <c r="J1" s="276"/>
      <c r="K1" s="274" t="s">
        <v>162</v>
      </c>
      <c r="L1" s="275"/>
      <c r="M1" s="275"/>
      <c r="N1" s="275"/>
      <c r="O1" s="276"/>
      <c r="P1" s="216"/>
      <c r="Q1" s="274" t="s">
        <v>163</v>
      </c>
      <c r="R1" s="275"/>
      <c r="S1" s="275"/>
      <c r="T1" s="275"/>
      <c r="U1" s="275"/>
      <c r="V1" s="276"/>
      <c r="W1" s="274" t="s">
        <v>164</v>
      </c>
      <c r="X1" s="275"/>
      <c r="Y1" s="275"/>
      <c r="Z1" s="275"/>
      <c r="AA1" s="275"/>
      <c r="AB1" s="276"/>
      <c r="AC1" s="274" t="s">
        <v>165</v>
      </c>
      <c r="AD1" s="275"/>
      <c r="AE1" s="275"/>
      <c r="AF1" s="275"/>
      <c r="AG1" s="275"/>
      <c r="AH1" s="276"/>
      <c r="AI1" s="274" t="s">
        <v>166</v>
      </c>
      <c r="AJ1" s="275"/>
      <c r="AK1" s="275"/>
      <c r="AL1" s="275"/>
      <c r="AM1" s="276"/>
      <c r="AN1" s="216"/>
      <c r="AO1" s="274" t="s">
        <v>167</v>
      </c>
      <c r="AP1" s="275"/>
      <c r="AQ1" s="275"/>
      <c r="AR1" s="275"/>
      <c r="AS1" s="275"/>
      <c r="AT1" s="276"/>
      <c r="AU1" s="274" t="s">
        <v>168</v>
      </c>
      <c r="AV1" s="275"/>
      <c r="AW1" s="275"/>
      <c r="AX1" s="275"/>
      <c r="AY1" s="275"/>
      <c r="AZ1" s="276"/>
      <c r="BA1" s="274" t="s">
        <v>169</v>
      </c>
      <c r="BB1" s="275"/>
      <c r="BC1" s="275"/>
      <c r="BD1" s="275"/>
      <c r="BE1" s="275"/>
      <c r="BF1" s="276"/>
      <c r="BG1" s="274" t="s">
        <v>170</v>
      </c>
      <c r="BH1" s="275"/>
      <c r="BI1" s="275"/>
      <c r="BJ1" s="275"/>
      <c r="BK1" s="275"/>
      <c r="BL1" s="275"/>
      <c r="BM1" s="217"/>
    </row>
    <row r="2" spans="1:65" ht="26.25" thickBot="1">
      <c r="A2" s="176" t="s">
        <v>157</v>
      </c>
      <c r="B2" s="176" t="s">
        <v>216</v>
      </c>
      <c r="C2" s="215" t="s">
        <v>210</v>
      </c>
      <c r="D2" s="176" t="s">
        <v>159</v>
      </c>
      <c r="E2" s="234" t="s">
        <v>246</v>
      </c>
      <c r="F2" s="234" t="s">
        <v>247</v>
      </c>
      <c r="G2" s="234" t="s">
        <v>248</v>
      </c>
      <c r="H2" s="228" t="s">
        <v>249</v>
      </c>
      <c r="I2" s="228" t="s">
        <v>250</v>
      </c>
      <c r="J2" s="228" t="s">
        <v>233</v>
      </c>
      <c r="K2" s="235" t="s">
        <v>246</v>
      </c>
      <c r="L2" s="235" t="s">
        <v>247</v>
      </c>
      <c r="M2" s="235" t="s">
        <v>248</v>
      </c>
      <c r="N2" s="231" t="s">
        <v>249</v>
      </c>
      <c r="O2" s="231" t="s">
        <v>250</v>
      </c>
      <c r="P2" s="231" t="s">
        <v>233</v>
      </c>
      <c r="Q2" s="234" t="s">
        <v>246</v>
      </c>
      <c r="R2" s="234" t="s">
        <v>247</v>
      </c>
      <c r="S2" s="234" t="s">
        <v>248</v>
      </c>
      <c r="T2" s="228" t="s">
        <v>249</v>
      </c>
      <c r="U2" s="228" t="s">
        <v>250</v>
      </c>
      <c r="V2" s="228" t="s">
        <v>233</v>
      </c>
      <c r="W2" s="235" t="s">
        <v>246</v>
      </c>
      <c r="X2" s="235" t="s">
        <v>247</v>
      </c>
      <c r="Y2" s="235" t="s">
        <v>248</v>
      </c>
      <c r="Z2" s="231" t="s">
        <v>249</v>
      </c>
      <c r="AA2" s="231" t="s">
        <v>250</v>
      </c>
      <c r="AB2" s="231" t="s">
        <v>233</v>
      </c>
      <c r="AC2" s="234" t="s">
        <v>246</v>
      </c>
      <c r="AD2" s="234" t="s">
        <v>247</v>
      </c>
      <c r="AE2" s="234" t="s">
        <v>248</v>
      </c>
      <c r="AF2" s="228" t="s">
        <v>249</v>
      </c>
      <c r="AG2" s="228" t="s">
        <v>250</v>
      </c>
      <c r="AH2" s="228" t="s">
        <v>233</v>
      </c>
      <c r="AI2" s="235" t="s">
        <v>246</v>
      </c>
      <c r="AJ2" s="235" t="s">
        <v>247</v>
      </c>
      <c r="AK2" s="235" t="s">
        <v>248</v>
      </c>
      <c r="AL2" s="231" t="s">
        <v>249</v>
      </c>
      <c r="AM2" s="231" t="s">
        <v>250</v>
      </c>
      <c r="AN2" s="231" t="s">
        <v>233</v>
      </c>
      <c r="AO2" s="234" t="s">
        <v>246</v>
      </c>
      <c r="AP2" s="234" t="s">
        <v>247</v>
      </c>
      <c r="AQ2" s="234" t="s">
        <v>248</v>
      </c>
      <c r="AR2" s="228" t="s">
        <v>249</v>
      </c>
      <c r="AS2" s="228" t="s">
        <v>250</v>
      </c>
      <c r="AT2" s="228" t="s">
        <v>233</v>
      </c>
      <c r="AU2" s="235" t="s">
        <v>246</v>
      </c>
      <c r="AV2" s="235" t="s">
        <v>247</v>
      </c>
      <c r="AW2" s="235" t="s">
        <v>248</v>
      </c>
      <c r="AX2" s="231" t="s">
        <v>249</v>
      </c>
      <c r="AY2" s="231" t="s">
        <v>250</v>
      </c>
      <c r="AZ2" s="231" t="s">
        <v>233</v>
      </c>
      <c r="BA2" s="234" t="s">
        <v>246</v>
      </c>
      <c r="BB2" s="234" t="s">
        <v>247</v>
      </c>
      <c r="BC2" s="234" t="s">
        <v>248</v>
      </c>
      <c r="BD2" s="228" t="s">
        <v>249</v>
      </c>
      <c r="BE2" s="228" t="s">
        <v>250</v>
      </c>
      <c r="BF2" s="228" t="s">
        <v>233</v>
      </c>
      <c r="BG2" s="235" t="s">
        <v>246</v>
      </c>
      <c r="BH2" s="235" t="s">
        <v>247</v>
      </c>
      <c r="BI2" s="235" t="s">
        <v>248</v>
      </c>
      <c r="BJ2" s="231" t="s">
        <v>249</v>
      </c>
      <c r="BK2" s="231" t="s">
        <v>250</v>
      </c>
      <c r="BL2" s="231" t="s">
        <v>233</v>
      </c>
      <c r="BM2" s="218" t="s">
        <v>234</v>
      </c>
    </row>
    <row r="3" spans="1:65" ht="38.25">
      <c r="A3" s="175">
        <v>1</v>
      </c>
      <c r="B3" s="174" t="s">
        <v>171</v>
      </c>
      <c r="C3" s="190" t="str">
        <f>B3</f>
        <v>Below ground station pipe work recoating - Phase 2</v>
      </c>
      <c r="D3" s="174" t="s">
        <v>174</v>
      </c>
      <c r="E3" s="229">
        <f>AMPmasterescalated!$F$3*CPI!$D$46/CPI!$D$45*'AMP-MASTER'!P3</f>
        <v>252046.98062039996</v>
      </c>
      <c r="F3" s="229">
        <f>AMPmasterescalated!F3*CPI!$D$46/CPI!$D$45*'AMP-MASTER'!Q3</f>
        <v>1743324.9492910998</v>
      </c>
      <c r="G3" s="229">
        <f>AMPmasterescalated!F3*CPI!$D$46/CPI!$D$45*'AMP-MASTER'!R3</f>
        <v>0</v>
      </c>
      <c r="H3" s="229">
        <f>AMPmasterescalated!F3*CPI!$D$46/CPI!$D$45*'AMP-MASTER'!S3</f>
        <v>105019.5752585</v>
      </c>
      <c r="I3" s="229">
        <f>AMPmasterescalated!F3*CPI!$D$46/CPI!$D$45*'AMP-MASTER'!T3</f>
        <v>0</v>
      </c>
      <c r="J3" s="229">
        <f>SUM(E3:I3)</f>
        <v>2100391.5051699998</v>
      </c>
      <c r="K3" s="232">
        <f>AMPmasterescalated!G3*CPI!$D$46/CPI!$D$45*'AMP-MASTER'!P3</f>
        <v>253963.39236616317</v>
      </c>
      <c r="L3" s="232">
        <f>AMPmasterescalated!G3*CPI!$D$46/CPI!$D$45*'AMP-MASTER'!Q3</f>
        <v>1756580.1305326286</v>
      </c>
      <c r="M3" s="232">
        <f>AMPmasterescalated!G3*CPI!$D$46/CPI!$D$45*'AMP-MASTER'!R3</f>
        <v>0</v>
      </c>
      <c r="N3" s="232">
        <f>AMPmasterescalated!G3*CPI!$D$46/CPI!$D$45*'AMP-MASTER'!S3</f>
        <v>105818.080152568</v>
      </c>
      <c r="O3" s="232">
        <f>AMPmasterescalated!G3*CPI!$D$46/CPI!$D$45*'AMP-MASTER'!T3</f>
        <v>0</v>
      </c>
      <c r="P3" s="232">
        <f>SUM(K3:O3)</f>
        <v>2116361.6030513598</v>
      </c>
      <c r="Q3" s="229">
        <f>AMPmasterescalated!$H$3*CPI!$D$46/CPI!$D$45*'AMP-MASTER'!P3</f>
        <v>255653.66752592631</v>
      </c>
      <c r="R3" s="229">
        <f>AMPmasterescalated!H3*CPI!$D$46/CPI!$D$45*'AMP-MASTER'!Q3</f>
        <v>1768271.2003876569</v>
      </c>
      <c r="S3" s="229">
        <f>AMPmasterescalated!H3*CPI!$D$46/CPI!$D$45*'AMP-MASTER'!R3</f>
        <v>0</v>
      </c>
      <c r="T3" s="229">
        <f>AMPmasterescalated!H3*CPI!$D$46/CPI!$D$45*'AMP-MASTER'!S3</f>
        <v>106522.36146913597</v>
      </c>
      <c r="U3" s="229">
        <f>AMPmasterescalated!H3*CPI!$D$46/CPI!$D$45*'AMP-MASTER'!T3</f>
        <v>0</v>
      </c>
      <c r="V3" s="229">
        <f>SUM(Q3:U3)</f>
        <v>2130447.2293827194</v>
      </c>
      <c r="W3" s="232">
        <f>AMPmasterescalated!I3*CPI!$D$46/CPI!$D$45*'AMP-MASTER'!P3</f>
        <v>258085.24907718564</v>
      </c>
      <c r="X3" s="232">
        <f>AMPmasterescalated!I3*CPI!$D$46/CPI!$D$45*'AMP-MASTER'!Q3</f>
        <v>1785089.6394505338</v>
      </c>
      <c r="Y3" s="232">
        <f>AMPmasterescalated!I3*CPI!$D$46/CPI!$D$45*'AMP-MASTER'!R3</f>
        <v>0</v>
      </c>
      <c r="Z3" s="232">
        <f>AMPmasterescalated!I3*CPI!$D$46/CPI!$D$45*'AMP-MASTER'!S3</f>
        <v>107535.52044882736</v>
      </c>
      <c r="AA3" s="232">
        <f>AMPmasterescalated!I3*CPI!$D$46/CPI!$D$45*'AMP-MASTER'!T3</f>
        <v>0</v>
      </c>
      <c r="AB3" s="232">
        <f>SUM(W3:AA3)</f>
        <v>2150710.4089765465</v>
      </c>
      <c r="AC3" s="229">
        <f>AMPmasterescalated!$J$3*CPI!$D$46/CPI!$D$45*'AMP-MASTER'!P3</f>
        <v>260541.14644395746</v>
      </c>
      <c r="AD3" s="229">
        <f>AMPmasterescalated!J3*CPI!$D$46/CPI!$D$45*'AMP-MASTER'!Q3</f>
        <v>1802076.2629040391</v>
      </c>
      <c r="AE3" s="229">
        <f>AMPmasterescalated!J3*CPI!$D$46/CPI!$D$45*'AMP-MASTER'!R3</f>
        <v>0</v>
      </c>
      <c r="AF3" s="229">
        <f>AMPmasterescalated!J3*CPI!$D$46/CPI!$D$45*'AMP-MASTER'!S3</f>
        <v>108558.81101831561</v>
      </c>
      <c r="AG3" s="229">
        <f>AMPmasterescalated!J3*CPI!$D$46/CPI!$D$45*'AMP-MASTER'!T3</f>
        <v>0</v>
      </c>
      <c r="AH3" s="229">
        <f>SUM(AC3:AG3)</f>
        <v>2171176.2203663122</v>
      </c>
      <c r="AI3" s="232">
        <f>AMPmasterescalated!$K$3*CPI!$D$46/CPI!$D$45*'AMP-MASTER'!P3</f>
        <v>0</v>
      </c>
      <c r="AJ3" s="232">
        <f>AMPmasterescalated!K3*CPI!$D$46/CPI!$D$45*'AMP-MASTER'!Q3</f>
        <v>0</v>
      </c>
      <c r="AK3" s="232">
        <f>AMPmasterescalated!K3*CPI!$D$46/CPI!$D$45*'AMP-MASTER'!R3</f>
        <v>0</v>
      </c>
      <c r="AL3" s="232">
        <f>AMPmasterescalated!K3*CPI!$D$46/CPI!$D$45*'AMP-MASTER'!S3</f>
        <v>0</v>
      </c>
      <c r="AM3" s="232">
        <f>AMPmasterescalated!K3*CPI!$D$46/CPI!$D$45*'AMP-MASTER'!T3</f>
        <v>0</v>
      </c>
      <c r="AN3" s="232">
        <f>SUM(AI3:AM3)</f>
        <v>0</v>
      </c>
      <c r="AO3" s="229">
        <f>AMPmasterescalated!$L$3*CPI!$D$46/CPI!$D$45*'AMP-MASTER'!P3</f>
        <v>0</v>
      </c>
      <c r="AP3" s="229">
        <f>AMPmasterescalated!L3*CPI!$D$46/CPI!$D$45*'AMP-MASTER'!Q3</f>
        <v>0</v>
      </c>
      <c r="AQ3" s="229">
        <f>AMPmasterescalated!L3*CPI!$D$46/CPI!$D$45*'AMP-MASTER'!R3</f>
        <v>0</v>
      </c>
      <c r="AR3" s="229">
        <f>AMPmasterescalated!L3*CPI!$D$46/CPI!$D$45*'AMP-MASTER'!S3</f>
        <v>0</v>
      </c>
      <c r="AS3" s="229">
        <f>AMPmasterescalated!L3*CPI!$D$46/CPI!$D$45*'AMP-MASTER'!T3</f>
        <v>0</v>
      </c>
      <c r="AT3" s="229">
        <f>SUM(AO3:AS3)</f>
        <v>0</v>
      </c>
      <c r="AU3" s="232">
        <f>AMPmasterescalated!M3*CPI!$D$46/CPI!$D$45*'AMP-MASTER'!P3</f>
        <v>0</v>
      </c>
      <c r="AV3" s="232">
        <f>AMPmasterescalated!M3*CPI!$D$46/CPI!$D$45*'AMP-MASTER'!Q3</f>
        <v>0</v>
      </c>
      <c r="AW3" s="232">
        <f>AMPmasterescalated!M3*CPI!$D$46/CPI!$D$45*'AMP-MASTER'!R3</f>
        <v>0</v>
      </c>
      <c r="AX3" s="232">
        <f>AMPmasterescalated!M3*CPI!$D$46/CPI!$D$45*'AMP-MASTER'!S3</f>
        <v>0</v>
      </c>
      <c r="AY3" s="232">
        <f>AMPmasterescalated!M3*CPI!$D$46/CPI!$D$45*'AMP-MASTER'!T3</f>
        <v>0</v>
      </c>
      <c r="AZ3" s="232">
        <f>SUM(AU3:AY3)</f>
        <v>0</v>
      </c>
      <c r="BA3" s="229">
        <f>AMPmasterescalated!N3*CPI!$D$46/CPI!$D$45*'AMP-MASTER'!P3</f>
        <v>0</v>
      </c>
      <c r="BB3" s="229">
        <f>AMPmasterescalated!N3*CPI!$D$46/CPI!$D$45*'AMP-MASTER'!Q3</f>
        <v>0</v>
      </c>
      <c r="BC3" s="229">
        <f>AMPmasterescalated!N3*CPI!$D$46/CPI!$D$45*'AMP-MASTER'!R3</f>
        <v>0</v>
      </c>
      <c r="BD3" s="229">
        <f>AMPmasterescalated!N3*CPI!$D$46/CPI!$D$45*'AMP-MASTER'!S3</f>
        <v>0</v>
      </c>
      <c r="BE3" s="229">
        <f>AMPmasterescalated!N3*CPI!$D$46/CPI!$D$45*'AMP-MASTER'!T3</f>
        <v>0</v>
      </c>
      <c r="BF3" s="229">
        <f>SUM(BA3:BE3)</f>
        <v>0</v>
      </c>
      <c r="BG3" s="232">
        <f>AMPmasterescalated!O3*CPI!$D$46/CPI!$D$45*'AMP-MASTER'!P3</f>
        <v>0</v>
      </c>
      <c r="BH3" s="232">
        <f>AMPmasterescalated!O3*CPI!$D$46/CPI!$D$45*'AMP-MASTER'!Q3</f>
        <v>0</v>
      </c>
      <c r="BI3" s="232">
        <f>AMPmasterescalated!O3*CPI!$D$46/CPI!$D$45*'AMP-MASTER'!R3</f>
        <v>0</v>
      </c>
      <c r="BJ3" s="232">
        <f>AMPmasterescalated!O3*CPI!$D$46/CPI!$D$45*'AMP-MASTER'!S3</f>
        <v>0</v>
      </c>
      <c r="BK3" s="232">
        <f>AMPmasterescalated!O3*CPI!$D$46/CPI!$D$45*'AMP-MASTER'!T3</f>
        <v>0</v>
      </c>
      <c r="BL3" s="232">
        <f>SUM(BG3:BK3)</f>
        <v>0</v>
      </c>
      <c r="BM3" s="219">
        <f>J3+P3+V3+AB3+AH3+AN3+AT3+AZ3+BF3+BL3</f>
        <v>10669086.966946939</v>
      </c>
    </row>
    <row r="4" spans="1:65" ht="25.5">
      <c r="A4" s="174">
        <f>A3+1</f>
        <v>2</v>
      </c>
      <c r="B4" s="174" t="s">
        <v>173</v>
      </c>
      <c r="C4" s="190" t="s">
        <v>38</v>
      </c>
      <c r="D4" s="174" t="s">
        <v>174</v>
      </c>
      <c r="E4" s="229">
        <f>AMPmasterescalated!F4*CPI!$D$46/CPI!$D$45*'AMP-MASTER'!P4</f>
        <v>0</v>
      </c>
      <c r="F4" s="229">
        <f>AMPmasterescalated!F4*CPI!$D$46/CPI!$D$45*'AMP-MASTER'!Q4</f>
        <v>46521.294750000001</v>
      </c>
      <c r="G4" s="229">
        <f>AMPmasterescalated!F4*CPI!$D$46/CPI!$D$45*'AMP-MASTER'!R4</f>
        <v>5169.0327500000003</v>
      </c>
      <c r="H4" s="229">
        <f>AMPmasterescalated!F4*CPI!$D$46/CPI!$D$45*'AMP-MASTER'!S4</f>
        <v>0</v>
      </c>
      <c r="I4" s="229">
        <f>AMPmasterescalated!F4*CPI!$D$46/CPI!$D$45*'AMP-MASTER'!T4</f>
        <v>0</v>
      </c>
      <c r="J4" s="229">
        <f t="shared" ref="J4:J37" si="0">SUM(E4:I4)</f>
        <v>51690.327499999999</v>
      </c>
      <c r="K4" s="232">
        <f>AMPmasterescalated!G4*CPI!$D$46/CPI!$D$45*'AMP-MASTER'!P4</f>
        <v>0</v>
      </c>
      <c r="L4" s="232">
        <f>AMPmasterescalated!G4*CPI!$D$46/CPI!$D$45*'AMP-MASTER'!Q4</f>
        <v>232606.47375</v>
      </c>
      <c r="M4" s="232">
        <f>AMPmasterescalated!G4*CPI!$D$46/CPI!$D$45*'AMP-MASTER'!R4</f>
        <v>25845.163750000003</v>
      </c>
      <c r="N4" s="232">
        <f>AMPmasterescalated!G4*CPI!$D$46/CPI!$D$45*'AMP-MASTER'!S4</f>
        <v>0</v>
      </c>
      <c r="O4" s="232">
        <f>AMPmasterescalated!G4*CPI!$D$46/CPI!$D$45*'AMP-MASTER'!T4</f>
        <v>0</v>
      </c>
      <c r="P4" s="232">
        <f t="shared" ref="P4:P37" si="1">SUM(K4:O4)</f>
        <v>258451.63750000001</v>
      </c>
      <c r="Q4" s="229">
        <f>AMPmasterescalated!H4*CPI!$D$46/CPI!$D$45*'AMP-MASTER'!P4</f>
        <v>0</v>
      </c>
      <c r="R4" s="229">
        <f>AMPmasterescalated!H4*CPI!$D$46/CPI!$D$45*'AMP-MASTER'!Q4</f>
        <v>235761.19843877997</v>
      </c>
      <c r="S4" s="229">
        <f>AMPmasterescalated!H4*CPI!$D$46/CPI!$D$45*'AMP-MASTER'!R4</f>
        <v>26195.688715419998</v>
      </c>
      <c r="T4" s="229">
        <f>AMPmasterescalated!H4*CPI!$D$46/CPI!$D$45*'AMP-MASTER'!S4</f>
        <v>0</v>
      </c>
      <c r="U4" s="229">
        <f>AMPmasterescalated!H4*CPI!$D$46/CPI!$D$45*'AMP-MASTER'!T4</f>
        <v>0</v>
      </c>
      <c r="V4" s="229">
        <f t="shared" ref="V4:V37" si="2">SUM(Q4:U4)</f>
        <v>261956.88715419997</v>
      </c>
      <c r="W4" s="232">
        <f>AMPmasterescalated!I4*CPI!$D$46/CPI!$D$45*'AMP-MASTER'!P4</f>
        <v>0</v>
      </c>
      <c r="X4" s="232">
        <f>AMPmasterescalated!I4*CPI!$D$46/CPI!$D$45*'AMP-MASTER'!Q4</f>
        <v>237888.07292316775</v>
      </c>
      <c r="Y4" s="232">
        <f>AMPmasterescalated!I4*CPI!$D$46/CPI!$D$45*'AMP-MASTER'!R4</f>
        <v>26432.008102574197</v>
      </c>
      <c r="Z4" s="232">
        <f>AMPmasterescalated!I4*CPI!$D$46/CPI!$D$45*'AMP-MASTER'!S4</f>
        <v>0</v>
      </c>
      <c r="AA4" s="232">
        <f>AMPmasterescalated!I4*CPI!$D$46/CPI!$D$45*'AMP-MASTER'!T4</f>
        <v>0</v>
      </c>
      <c r="AB4" s="232">
        <f t="shared" ref="AB4:AB37" si="3">SUM(W4:AA4)</f>
        <v>264320.08102574194</v>
      </c>
      <c r="AC4" s="229">
        <f>AMPmasterescalated!J4*CPI!$D$46/CPI!$D$45*'AMP-MASTER'!P4</f>
        <v>0</v>
      </c>
      <c r="AD4" s="229">
        <f>AMPmasterescalated!J4*CPI!$D$46/CPI!$D$45*'AMP-MASTER'!Q4</f>
        <v>240036.21615239946</v>
      </c>
      <c r="AE4" s="229">
        <f>AMPmasterescalated!J4*CPI!$D$46/CPI!$D$45*'AMP-MASTER'!R4</f>
        <v>26670.69068359994</v>
      </c>
      <c r="AF4" s="229">
        <f>AMPmasterescalated!J4*CPI!$D$46/CPI!$D$45*'AMP-MASTER'!S4</f>
        <v>0</v>
      </c>
      <c r="AG4" s="229">
        <f>AMPmasterescalated!J4*CPI!$D$46/CPI!$D$45*'AMP-MASTER'!T4</f>
        <v>0</v>
      </c>
      <c r="AH4" s="229">
        <f t="shared" ref="AH4:AH37" si="4">SUM(AC4:AG4)</f>
        <v>266706.9068359994</v>
      </c>
      <c r="AI4" s="232">
        <f>AMPmasterescalated!K4*CPI!$D$46/CPI!$D$45*'AMP-MASTER'!P4</f>
        <v>0</v>
      </c>
      <c r="AJ4" s="232">
        <f>AMPmasterescalated!K4*CPI!$D$46/CPI!$D$45*'AMP-MASTER'!Q4</f>
        <v>241988.8783477711</v>
      </c>
      <c r="AK4" s="232">
        <f>AMPmasterescalated!K4*CPI!$D$46/CPI!$D$45*'AMP-MASTER'!R4</f>
        <v>26887.653149752343</v>
      </c>
      <c r="AL4" s="232">
        <f>AMPmasterescalated!K4*CPI!$D$46/CPI!$D$45*'AMP-MASTER'!S4</f>
        <v>0</v>
      </c>
      <c r="AM4" s="232">
        <f>AMPmasterescalated!K4*CPI!$D$46/CPI!$D$45*'AMP-MASTER'!T4</f>
        <v>0</v>
      </c>
      <c r="AN4" s="232">
        <f t="shared" ref="AN4:AN37" si="5">SUM(AI4:AM4)</f>
        <v>268876.53149752342</v>
      </c>
      <c r="AO4" s="229">
        <f>AMPmasterescalated!L4*CPI!$D$46/CPI!$D$45*'AMP-MASTER'!P4</f>
        <v>0</v>
      </c>
      <c r="AP4" s="229">
        <f>AMPmasterescalated!L4*CPI!$D$46/CPI!$D$45*'AMP-MASTER'!Q4</f>
        <v>243959.11450290092</v>
      </c>
      <c r="AQ4" s="229">
        <f>AMPmasterescalated!L4*CPI!$D$46/CPI!$D$45*'AMP-MASTER'!R4</f>
        <v>27106.568278100105</v>
      </c>
      <c r="AR4" s="229">
        <f>AMPmasterescalated!L4*CPI!$D$46/CPI!$D$45*'AMP-MASTER'!S4</f>
        <v>0</v>
      </c>
      <c r="AS4" s="229">
        <f>AMPmasterescalated!L4*CPI!$D$46/CPI!$D$45*'AMP-MASTER'!T4</f>
        <v>0</v>
      </c>
      <c r="AT4" s="229">
        <f t="shared" ref="AT4:AT37" si="6">SUM(AO4:AS4)</f>
        <v>271065.68278100103</v>
      </c>
      <c r="AU4" s="232">
        <f>AMPmasterescalated!M4*CPI!$D$46/CPI!$D$45*'AMP-MASTER'!P4</f>
        <v>0</v>
      </c>
      <c r="AV4" s="232">
        <f>AMPmasterescalated!M4*CPI!$D$46/CPI!$D$45*'AMP-MASTER'!Q4</f>
        <v>244178.24680895542</v>
      </c>
      <c r="AW4" s="232">
        <f>AMPmasterescalated!M4*CPI!$D$46/CPI!$D$45*'AMP-MASTER'!R4</f>
        <v>27130.916312106157</v>
      </c>
      <c r="AX4" s="232">
        <f>AMPmasterescalated!M4*CPI!$D$46/CPI!$D$45*'AMP-MASTER'!S4</f>
        <v>0</v>
      </c>
      <c r="AY4" s="232">
        <f>AMPmasterescalated!M4*CPI!$D$46/CPI!$D$45*'AMP-MASTER'!T4</f>
        <v>0</v>
      </c>
      <c r="AZ4" s="232">
        <f t="shared" ref="AZ4:AZ37" si="7">SUM(AU4:AY4)</f>
        <v>271309.16312106157</v>
      </c>
      <c r="BA4" s="229">
        <f>AMPmasterescalated!N4*CPI!$D$46/CPI!$D$45*'AMP-MASTER'!P4</f>
        <v>0</v>
      </c>
      <c r="BB4" s="229">
        <f>AMPmasterescalated!N4*CPI!$D$46/CPI!$D$45*'AMP-MASTER'!Q4</f>
        <v>246168.18728023602</v>
      </c>
      <c r="BC4" s="229">
        <f>AMPmasterescalated!N4*CPI!$D$46/CPI!$D$45*'AMP-MASTER'!R4</f>
        <v>27352.020808915113</v>
      </c>
      <c r="BD4" s="229">
        <f>AMPmasterescalated!N4*CPI!$D$46/CPI!$D$45*'AMP-MASTER'!S4</f>
        <v>0</v>
      </c>
      <c r="BE4" s="229">
        <f>AMPmasterescalated!N4*CPI!$D$46/CPI!$D$45*'AMP-MASTER'!T4</f>
        <v>0</v>
      </c>
      <c r="BF4" s="229">
        <f t="shared" ref="BF4:BF37" si="8">SUM(BA4:BE4)</f>
        <v>273520.20808915113</v>
      </c>
      <c r="BG4" s="232">
        <f>AMPmasterescalated!O4*CPI!$D$46/CPI!$D$45*'AMP-MASTER'!P4</f>
        <v>0</v>
      </c>
      <c r="BH4" s="232">
        <f>AMPmasterescalated!O4*CPI!$D$46/CPI!$D$45*'AMP-MASTER'!Q4</f>
        <v>248176.03721575806</v>
      </c>
      <c r="BI4" s="232">
        <f>AMPmasterescalated!O4*CPI!$D$46/CPI!$D$45*'AMP-MASTER'!R4</f>
        <v>27575.115246195342</v>
      </c>
      <c r="BJ4" s="232">
        <f>AMPmasterescalated!O4*CPI!$D$46/CPI!$D$45*'AMP-MASTER'!S4</f>
        <v>0</v>
      </c>
      <c r="BK4" s="232">
        <f>AMPmasterescalated!O4*CPI!$D$46/CPI!$D$45*'AMP-MASTER'!T4</f>
        <v>0</v>
      </c>
      <c r="BL4" s="232">
        <f t="shared" ref="BL4:BL37" si="9">SUM(BG4:BK4)</f>
        <v>275751.1524619534</v>
      </c>
      <c r="BM4" s="219">
        <f t="shared" ref="BM4:BM37" si="10">J4+P4+V4+AB4+AH4+AN4+AT4+AZ4+BF4+BL4</f>
        <v>2463648.5779666319</v>
      </c>
    </row>
    <row r="5" spans="1:65" ht="25.5">
      <c r="A5" s="174">
        <f t="shared" ref="A5:A37" si="11">A4+1</f>
        <v>3</v>
      </c>
      <c r="B5" s="174" t="s">
        <v>151</v>
      </c>
      <c r="C5" s="190" t="str">
        <f>B5</f>
        <v>Replace site batteries</v>
      </c>
      <c r="D5" s="174" t="s">
        <v>174</v>
      </c>
      <c r="E5" s="229">
        <f>AMPmasterescalated!F5*CPI!$D$46/CPI!$D$45*'AMP-MASTER'!P5</f>
        <v>27323.317450274997</v>
      </c>
      <c r="F5" s="229">
        <f>AMPmasterescalated!F5*CPI!$D$46/CPI!$D$45*'AMP-MASTER'!Q5</f>
        <v>0</v>
      </c>
      <c r="G5" s="229">
        <f>AMPmasterescalated!F5*CPI!$D$46/CPI!$D$45*'AMP-MASTER'!R5</f>
        <v>55474.614217224997</v>
      </c>
      <c r="H5" s="229">
        <f>AMPmasterescalated!F5*CPI!$D$46/CPI!$D$45*'AMP-MASTER'!S5</f>
        <v>0</v>
      </c>
      <c r="I5" s="229">
        <f>AMPmasterescalated!F5*CPI!$D$46/CPI!$D$45*'AMP-MASTER'!T5</f>
        <v>0</v>
      </c>
      <c r="J5" s="229">
        <f t="shared" si="0"/>
        <v>82797.931667500001</v>
      </c>
      <c r="K5" s="232">
        <f>AMPmasterescalated!G5*CPI!$D$46/CPI!$D$45*'AMP-MASTER'!P5</f>
        <v>35818.843020714608</v>
      </c>
      <c r="L5" s="232">
        <f>AMPmasterescalated!G5*CPI!$D$46/CPI!$D$45*'AMP-MASTER'!Q5</f>
        <v>0</v>
      </c>
      <c r="M5" s="232">
        <f>AMPmasterescalated!G5*CPI!$D$46/CPI!$D$45*'AMP-MASTER'!R5</f>
        <v>72723.10552690542</v>
      </c>
      <c r="N5" s="232">
        <f>AMPmasterescalated!G5*CPI!$D$46/CPI!$D$45*'AMP-MASTER'!S5</f>
        <v>0</v>
      </c>
      <c r="O5" s="232">
        <f>AMPmasterescalated!G5*CPI!$D$46/CPI!$D$45*'AMP-MASTER'!T5</f>
        <v>0</v>
      </c>
      <c r="P5" s="232">
        <f t="shared" si="1"/>
        <v>108541.94854762004</v>
      </c>
      <c r="Q5" s="229">
        <f>AMPmasterescalated!H5*CPI!$D$46/CPI!$D$45*'AMP-MASTER'!P5</f>
        <v>4093.3996005915938</v>
      </c>
      <c r="R5" s="229">
        <f>AMPmasterescalated!H5*CPI!$D$46/CPI!$D$45*'AMP-MASTER'!Q5</f>
        <v>0</v>
      </c>
      <c r="S5" s="229">
        <f>AMPmasterescalated!H5*CPI!$D$46/CPI!$D$45*'AMP-MASTER'!R5</f>
        <v>8310.8416133223272</v>
      </c>
      <c r="T5" s="229">
        <f>AMPmasterescalated!H5*CPI!$D$46/CPI!$D$45*'AMP-MASTER'!S5</f>
        <v>0</v>
      </c>
      <c r="U5" s="229">
        <f>AMPmasterescalated!H5*CPI!$D$46/CPI!$D$45*'AMP-MASTER'!T5</f>
        <v>0</v>
      </c>
      <c r="V5" s="229">
        <f t="shared" si="2"/>
        <v>12404.241213913921</v>
      </c>
      <c r="W5" s="232">
        <f>AMPmasterescalated!I5*CPI!$D$46/CPI!$D$45*'AMP-MASTER'!P5</f>
        <v>11979.11467257607</v>
      </c>
      <c r="X5" s="232">
        <f>AMPmasterescalated!I5*CPI!$D$46/CPI!$D$45*'AMP-MASTER'!Q5</f>
        <v>0</v>
      </c>
      <c r="Y5" s="232">
        <f>AMPmasterescalated!I5*CPI!$D$46/CPI!$D$45*'AMP-MASTER'!R5</f>
        <v>24321.232820078687</v>
      </c>
      <c r="Z5" s="232">
        <f>AMPmasterescalated!I5*CPI!$D$46/CPI!$D$45*'AMP-MASTER'!S5</f>
        <v>0</v>
      </c>
      <c r="AA5" s="232">
        <f>AMPmasterescalated!I5*CPI!$D$46/CPI!$D$45*'AMP-MASTER'!T5</f>
        <v>0</v>
      </c>
      <c r="AB5" s="232">
        <f t="shared" si="3"/>
        <v>36300.347492654757</v>
      </c>
      <c r="AC5" s="229">
        <f>AMPmasterescalated!J5*CPI!$D$46/CPI!$D$45*'AMP-MASTER'!P5</f>
        <v>0</v>
      </c>
      <c r="AD5" s="229">
        <f>AMPmasterescalated!J5*CPI!$D$46/CPI!$D$45*'AMP-MASTER'!Q5</f>
        <v>0</v>
      </c>
      <c r="AE5" s="229">
        <f>AMPmasterescalated!J5*CPI!$D$46/CPI!$D$45*'AMP-MASTER'!R5</f>
        <v>0</v>
      </c>
      <c r="AF5" s="229">
        <f>AMPmasterescalated!J5*CPI!$D$46/CPI!$D$45*'AMP-MASTER'!S5</f>
        <v>0</v>
      </c>
      <c r="AG5" s="229">
        <f>AMPmasterescalated!J5*CPI!$D$46/CPI!$D$45*'AMP-MASTER'!T5</f>
        <v>0</v>
      </c>
      <c r="AH5" s="229">
        <f t="shared" si="4"/>
        <v>0</v>
      </c>
      <c r="AI5" s="232">
        <f>AMPmasterescalated!K5*CPI!$D$46/CPI!$D$45*'AMP-MASTER'!P5</f>
        <v>0</v>
      </c>
      <c r="AJ5" s="232">
        <f>AMPmasterescalated!K5*CPI!$D$46/CPI!$D$45*'AMP-MASTER'!Q5</f>
        <v>0</v>
      </c>
      <c r="AK5" s="232">
        <f>AMPmasterescalated!K5*CPI!$D$46/CPI!$D$45*'AMP-MASTER'!R5</f>
        <v>0</v>
      </c>
      <c r="AL5" s="232">
        <f>AMPmasterescalated!K5*CPI!$D$46/CPI!$D$45*'AMP-MASTER'!S5</f>
        <v>0</v>
      </c>
      <c r="AM5" s="232">
        <f>AMPmasterescalated!K5*CPI!$D$46/CPI!$D$45*'AMP-MASTER'!T5</f>
        <v>0</v>
      </c>
      <c r="AN5" s="232">
        <f t="shared" si="5"/>
        <v>0</v>
      </c>
      <c r="AO5" s="229">
        <f>AMPmasterescalated!L5*CPI!$D$46/CPI!$D$45*'AMP-MASTER'!P5</f>
        <v>11747.859875844155</v>
      </c>
      <c r="AP5" s="229">
        <f>AMPmasterescalated!L5*CPI!$D$46/CPI!$D$45*'AMP-MASTER'!Q5</f>
        <v>0</v>
      </c>
      <c r="AQ5" s="229">
        <f>AMPmasterescalated!L5*CPI!$D$46/CPI!$D$45*'AMP-MASTER'!R5</f>
        <v>23851.715505501768</v>
      </c>
      <c r="AR5" s="229">
        <f>AMPmasterescalated!L5*CPI!$D$46/CPI!$D$45*'AMP-MASTER'!S5</f>
        <v>0</v>
      </c>
      <c r="AS5" s="229">
        <f>AMPmasterescalated!L5*CPI!$D$46/CPI!$D$45*'AMP-MASTER'!T5</f>
        <v>0</v>
      </c>
      <c r="AT5" s="229">
        <f t="shared" si="6"/>
        <v>35599.575381345923</v>
      </c>
      <c r="AU5" s="232">
        <f>AMPmasterescalated!M5*CPI!$D$46/CPI!$D$45*'AMP-MASTER'!P5</f>
        <v>14556.963776468343</v>
      </c>
      <c r="AV5" s="232">
        <f>AMPmasterescalated!M5*CPI!$D$46/CPI!$D$45*'AMP-MASTER'!Q5</f>
        <v>0</v>
      </c>
      <c r="AW5" s="232">
        <f>AMPmasterescalated!M5*CPI!$D$46/CPI!$D$45*'AMP-MASTER'!R5</f>
        <v>29555.047667375122</v>
      </c>
      <c r="AX5" s="232">
        <f>AMPmasterescalated!M5*CPI!$D$46/CPI!$D$45*'AMP-MASTER'!S5</f>
        <v>0</v>
      </c>
      <c r="AY5" s="232">
        <f>AMPmasterescalated!M5*CPI!$D$46/CPI!$D$45*'AMP-MASTER'!T5</f>
        <v>0</v>
      </c>
      <c r="AZ5" s="232">
        <f t="shared" si="7"/>
        <v>44112.011443843468</v>
      </c>
      <c r="BA5" s="229">
        <f>AMPmasterescalated!N5*CPI!$D$46/CPI!$D$45*'AMP-MASTER'!P5</f>
        <v>13559.250219873946</v>
      </c>
      <c r="BB5" s="229">
        <f>AMPmasterescalated!N5*CPI!$D$46/CPI!$D$45*'AMP-MASTER'!Q5</f>
        <v>0</v>
      </c>
      <c r="BC5" s="229">
        <f>AMPmasterescalated!N5*CPI!$D$46/CPI!$D$45*'AMP-MASTER'!R5</f>
        <v>27529.386810047105</v>
      </c>
      <c r="BD5" s="229">
        <f>AMPmasterescalated!N5*CPI!$D$46/CPI!$D$45*'AMP-MASTER'!S5</f>
        <v>0</v>
      </c>
      <c r="BE5" s="229">
        <f>AMPmasterescalated!N5*CPI!$D$46/CPI!$D$45*'AMP-MASTER'!T5</f>
        <v>0</v>
      </c>
      <c r="BF5" s="229">
        <f t="shared" si="8"/>
        <v>41088.637029921054</v>
      </c>
      <c r="BG5" s="232">
        <f>AMPmasterescalated!O5*CPI!$D$46/CPI!$D$45*'AMP-MASTER'!P5</f>
        <v>0</v>
      </c>
      <c r="BH5" s="232">
        <f>AMPmasterescalated!O5*CPI!$D$46/CPI!$D$45*'AMP-MASTER'!Q5</f>
        <v>0</v>
      </c>
      <c r="BI5" s="232">
        <f>AMPmasterescalated!O5*CPI!$D$46/CPI!$D$45*'AMP-MASTER'!R5</f>
        <v>0</v>
      </c>
      <c r="BJ5" s="232">
        <f>AMPmasterescalated!O5*CPI!$D$46/CPI!$D$45*'AMP-MASTER'!S5</f>
        <v>0</v>
      </c>
      <c r="BK5" s="232">
        <f>AMPmasterescalated!O5*CPI!$D$46/CPI!$D$45*'AMP-MASTER'!T5</f>
        <v>0</v>
      </c>
      <c r="BL5" s="232">
        <f t="shared" si="9"/>
        <v>0</v>
      </c>
      <c r="BM5" s="219">
        <f t="shared" si="10"/>
        <v>360844.69277679914</v>
      </c>
    </row>
    <row r="6" spans="1:65" ht="38.25">
      <c r="A6" s="174">
        <f t="shared" si="11"/>
        <v>4</v>
      </c>
      <c r="B6" s="174" t="s">
        <v>175</v>
      </c>
      <c r="C6" s="190" t="str">
        <f>B6</f>
        <v>Replace battery chargers at 240 V sites</v>
      </c>
      <c r="D6" s="174" t="s">
        <v>174</v>
      </c>
      <c r="E6" s="229">
        <f>AMPmasterescalated!F6*CPI!$D$46/CPI!$D$45*'AMP-MASTER'!P6</f>
        <v>11952.131432849999</v>
      </c>
      <c r="F6" s="229">
        <f>AMPmasterescalated!F6*CPI!$D$46/CPI!$D$45*'AMP-MASTER'!Q6</f>
        <v>0</v>
      </c>
      <c r="G6" s="229">
        <f>AMPmasterescalated!F6*CPI!$D$46/CPI!$D$45*'AMP-MASTER'!R6</f>
        <v>15843.523062149998</v>
      </c>
      <c r="H6" s="229">
        <f>AMPmasterescalated!F6*CPI!$D$46/CPI!$D$45*'AMP-MASTER'!S6</f>
        <v>0</v>
      </c>
      <c r="I6" s="229">
        <f>AMPmasterescalated!F6*CPI!$D$46/CPI!$D$45*'AMP-MASTER'!T6</f>
        <v>0</v>
      </c>
      <c r="J6" s="229">
        <f t="shared" si="0"/>
        <v>27795.654494999995</v>
      </c>
      <c r="K6" s="232">
        <f>AMPmasterescalated!G6*CPI!$D$46/CPI!$D$45*'AMP-MASTER'!P6</f>
        <v>10216.648447807198</v>
      </c>
      <c r="L6" s="232">
        <f>AMPmasterescalated!G6*CPI!$D$46/CPI!$D$45*'AMP-MASTER'!Q6</f>
        <v>0</v>
      </c>
      <c r="M6" s="232">
        <f>AMPmasterescalated!G6*CPI!$D$46/CPI!$D$45*'AMP-MASTER'!R6</f>
        <v>13542.999105232795</v>
      </c>
      <c r="N6" s="232">
        <f>AMPmasterescalated!G6*CPI!$D$46/CPI!$D$45*'AMP-MASTER'!S6</f>
        <v>0</v>
      </c>
      <c r="O6" s="232">
        <f>AMPmasterescalated!G6*CPI!$D$46/CPI!$D$45*'AMP-MASTER'!T6</f>
        <v>0</v>
      </c>
      <c r="P6" s="232">
        <f t="shared" si="1"/>
        <v>23759.647553039991</v>
      </c>
      <c r="Q6" s="229">
        <f>AMPmasterescalated!H6*CPI!$D$46/CPI!$D$45*'AMP-MASTER'!P6</f>
        <v>10916.025735123927</v>
      </c>
      <c r="R6" s="229">
        <f>AMPmasterescalated!H6*CPI!$D$46/CPI!$D$45*'AMP-MASTER'!Q6</f>
        <v>0</v>
      </c>
      <c r="S6" s="229">
        <f>AMPmasterescalated!H6*CPI!$D$46/CPI!$D$45*'AMP-MASTER'!R6</f>
        <v>14470.080625629389</v>
      </c>
      <c r="T6" s="229">
        <f>AMPmasterescalated!H6*CPI!$D$46/CPI!$D$45*'AMP-MASTER'!S6</f>
        <v>0</v>
      </c>
      <c r="U6" s="229">
        <f>AMPmasterescalated!H6*CPI!$D$46/CPI!$D$45*'AMP-MASTER'!T6</f>
        <v>0</v>
      </c>
      <c r="V6" s="229">
        <f t="shared" si="2"/>
        <v>25386.106360753314</v>
      </c>
      <c r="W6" s="232">
        <f>AMPmasterescalated!I6*CPI!$D$46/CPI!$D$45*'AMP-MASTER'!P6</f>
        <v>0</v>
      </c>
      <c r="X6" s="232">
        <f>AMPmasterescalated!I6*CPI!$D$46/CPI!$D$45*'AMP-MASTER'!Q6</f>
        <v>0</v>
      </c>
      <c r="Y6" s="232">
        <f>AMPmasterescalated!I6*CPI!$D$46/CPI!$D$45*'AMP-MASTER'!R6</f>
        <v>0</v>
      </c>
      <c r="Z6" s="232">
        <f>AMPmasterescalated!I6*CPI!$D$46/CPI!$D$45*'AMP-MASTER'!S6</f>
        <v>0</v>
      </c>
      <c r="AA6" s="232">
        <f>AMPmasterescalated!I6*CPI!$D$46/CPI!$D$45*'AMP-MASTER'!T6</f>
        <v>0</v>
      </c>
      <c r="AB6" s="232">
        <f t="shared" si="3"/>
        <v>0</v>
      </c>
      <c r="AC6" s="229">
        <f>AMPmasterescalated!J6*CPI!$D$46/CPI!$D$45*'AMP-MASTER'!P6</f>
        <v>0</v>
      </c>
      <c r="AD6" s="229">
        <f>AMPmasterescalated!J6*CPI!$D$46/CPI!$D$45*'AMP-MASTER'!Q6</f>
        <v>0</v>
      </c>
      <c r="AE6" s="229">
        <f>AMPmasterescalated!J6*CPI!$D$46/CPI!$D$45*'AMP-MASTER'!R6</f>
        <v>0</v>
      </c>
      <c r="AF6" s="229">
        <f>AMPmasterescalated!J6*CPI!$D$46/CPI!$D$45*'AMP-MASTER'!S6</f>
        <v>0</v>
      </c>
      <c r="AG6" s="229">
        <f>AMPmasterescalated!J6*CPI!$D$46/CPI!$D$45*'AMP-MASTER'!T6</f>
        <v>0</v>
      </c>
      <c r="AH6" s="229">
        <f t="shared" si="4"/>
        <v>0</v>
      </c>
      <c r="AI6" s="232">
        <f>AMPmasterescalated!K6*CPI!$D$46/CPI!$D$45*'AMP-MASTER'!P6</f>
        <v>0</v>
      </c>
      <c r="AJ6" s="232">
        <f>AMPmasterescalated!K6*CPI!$D$46/CPI!$D$45*'AMP-MASTER'!Q6</f>
        <v>0</v>
      </c>
      <c r="AK6" s="232">
        <f>AMPmasterescalated!K6*CPI!$D$46/CPI!$D$45*'AMP-MASTER'!R6</f>
        <v>0</v>
      </c>
      <c r="AL6" s="232">
        <f>AMPmasterescalated!K6*CPI!$D$46/CPI!$D$45*'AMP-MASTER'!S6</f>
        <v>0</v>
      </c>
      <c r="AM6" s="232">
        <f>AMPmasterescalated!K6*CPI!$D$46/CPI!$D$45*'AMP-MASTER'!T6</f>
        <v>0</v>
      </c>
      <c r="AN6" s="232">
        <f t="shared" si="5"/>
        <v>0</v>
      </c>
      <c r="AO6" s="229">
        <f>AMPmasterescalated!L6*CPI!$D$46/CPI!$D$45*'AMP-MASTER'!P6</f>
        <v>0</v>
      </c>
      <c r="AP6" s="229">
        <f>AMPmasterescalated!L6*CPI!$D$46/CPI!$D$45*'AMP-MASTER'!Q6</f>
        <v>0</v>
      </c>
      <c r="AQ6" s="229">
        <f>AMPmasterescalated!L6*CPI!$D$46/CPI!$D$45*'AMP-MASTER'!R6</f>
        <v>0</v>
      </c>
      <c r="AR6" s="229">
        <f>AMPmasterescalated!L6*CPI!$D$46/CPI!$D$45*'AMP-MASTER'!S6</f>
        <v>0</v>
      </c>
      <c r="AS6" s="229">
        <f>AMPmasterescalated!L6*CPI!$D$46/CPI!$D$45*'AMP-MASTER'!T6</f>
        <v>0</v>
      </c>
      <c r="AT6" s="229">
        <f t="shared" si="6"/>
        <v>0</v>
      </c>
      <c r="AU6" s="232">
        <f>AMPmasterescalated!M6*CPI!$D$46/CPI!$D$45*'AMP-MASTER'!P6</f>
        <v>0</v>
      </c>
      <c r="AV6" s="232">
        <f>AMPmasterescalated!M6*CPI!$D$46/CPI!$D$45*'AMP-MASTER'!Q6</f>
        <v>0</v>
      </c>
      <c r="AW6" s="232">
        <f>AMPmasterescalated!M6*CPI!$D$46/CPI!$D$45*'AMP-MASTER'!R6</f>
        <v>0</v>
      </c>
      <c r="AX6" s="232">
        <f>AMPmasterescalated!M6*CPI!$D$46/CPI!$D$45*'AMP-MASTER'!S6</f>
        <v>0</v>
      </c>
      <c r="AY6" s="232">
        <f>AMPmasterescalated!M6*CPI!$D$46/CPI!$D$45*'AMP-MASTER'!T6</f>
        <v>0</v>
      </c>
      <c r="AZ6" s="232">
        <f t="shared" si="7"/>
        <v>0</v>
      </c>
      <c r="BA6" s="229">
        <f>AMPmasterescalated!N6*CPI!$D$46/CPI!$D$45*'AMP-MASTER'!P6</f>
        <v>0</v>
      </c>
      <c r="BB6" s="229">
        <f>AMPmasterescalated!N6*CPI!$D$46/CPI!$D$45*'AMP-MASTER'!Q6</f>
        <v>0</v>
      </c>
      <c r="BC6" s="229">
        <f>AMPmasterescalated!N6*CPI!$D$46/CPI!$D$45*'AMP-MASTER'!R6</f>
        <v>0</v>
      </c>
      <c r="BD6" s="229">
        <f>AMPmasterescalated!N6*CPI!$D$46/CPI!$D$45*'AMP-MASTER'!S6</f>
        <v>0</v>
      </c>
      <c r="BE6" s="229">
        <f>AMPmasterescalated!N6*CPI!$D$46/CPI!$D$45*'AMP-MASTER'!T6</f>
        <v>0</v>
      </c>
      <c r="BF6" s="229">
        <f t="shared" si="8"/>
        <v>0</v>
      </c>
      <c r="BG6" s="232">
        <f>AMPmasterescalated!O6*CPI!$D$46/CPI!$D$45*'AMP-MASTER'!P6</f>
        <v>0</v>
      </c>
      <c r="BH6" s="232">
        <f>AMPmasterescalated!O6*CPI!$D$46/CPI!$D$45*'AMP-MASTER'!Q6</f>
        <v>0</v>
      </c>
      <c r="BI6" s="232">
        <f>AMPmasterescalated!O6*CPI!$D$46/CPI!$D$45*'AMP-MASTER'!R6</f>
        <v>0</v>
      </c>
      <c r="BJ6" s="232">
        <f>AMPmasterescalated!O6*CPI!$D$46/CPI!$D$45*'AMP-MASTER'!S6</f>
        <v>0</v>
      </c>
      <c r="BK6" s="232">
        <f>AMPmasterescalated!O6*CPI!$D$46/CPI!$D$45*'AMP-MASTER'!T6</f>
        <v>0</v>
      </c>
      <c r="BL6" s="232">
        <f t="shared" si="9"/>
        <v>0</v>
      </c>
      <c r="BM6" s="219">
        <f t="shared" si="10"/>
        <v>76941.408408793301</v>
      </c>
    </row>
    <row r="7" spans="1:65" ht="25.5">
      <c r="A7" s="174">
        <f t="shared" si="11"/>
        <v>5</v>
      </c>
      <c r="B7" s="174" t="s">
        <v>176</v>
      </c>
      <c r="C7" s="190" t="str">
        <f>B7</f>
        <v>Single loop controller replacement</v>
      </c>
      <c r="D7" s="174" t="s">
        <v>174</v>
      </c>
      <c r="E7" s="229">
        <f>AMPmasterescalated!F7*CPI!$D$46/CPI!$D$45*'AMP-MASTER'!P7</f>
        <v>32636.205237999999</v>
      </c>
      <c r="F7" s="229">
        <f>AMPmasterescalated!F7*CPI!$D$46/CPI!$D$45*'AMP-MASTER'!Q7</f>
        <v>0</v>
      </c>
      <c r="G7" s="229">
        <f>AMPmasterescalated!F7*CPI!$D$46/CPI!$D$45*'AMP-MASTER'!R7</f>
        <v>8675.4469619999982</v>
      </c>
      <c r="H7" s="229">
        <f>AMPmasterescalated!F7*CPI!$D$46/CPI!$D$45*'AMP-MASTER'!S7</f>
        <v>0</v>
      </c>
      <c r="I7" s="229">
        <f>AMPmasterescalated!F7*CPI!$D$46/CPI!$D$45*'AMP-MASTER'!T7</f>
        <v>0</v>
      </c>
      <c r="J7" s="229">
        <f t="shared" si="0"/>
        <v>41311.652199999997</v>
      </c>
      <c r="K7" s="232">
        <f>AMPmasterescalated!G7*CPI!$D$46/CPI!$D$45*'AMP-MASTER'!P7</f>
        <v>0</v>
      </c>
      <c r="L7" s="232">
        <f>AMPmasterescalated!G7*CPI!$D$46/CPI!$D$45*'AMP-MASTER'!Q7</f>
        <v>0</v>
      </c>
      <c r="M7" s="232">
        <f>AMPmasterescalated!G7*CPI!$D$46/CPI!$D$45*'AMP-MASTER'!R7</f>
        <v>0</v>
      </c>
      <c r="N7" s="232">
        <f>AMPmasterescalated!G7*CPI!$D$46/CPI!$D$45*'AMP-MASTER'!S7</f>
        <v>0</v>
      </c>
      <c r="O7" s="232">
        <f>AMPmasterescalated!G7*CPI!$D$46/CPI!$D$45*'AMP-MASTER'!T7</f>
        <v>0</v>
      </c>
      <c r="P7" s="232">
        <f t="shared" si="1"/>
        <v>0</v>
      </c>
      <c r="Q7" s="229">
        <f>AMPmasterescalated!H7*CPI!$D$46/CPI!$D$45*'AMP-MASTER'!P7</f>
        <v>8256.2791454638318</v>
      </c>
      <c r="R7" s="229">
        <f>AMPmasterescalated!H7*CPI!$D$46/CPI!$D$45*'AMP-MASTER'!Q7</f>
        <v>0</v>
      </c>
      <c r="S7" s="229">
        <f>AMPmasterescalated!H7*CPI!$D$46/CPI!$D$45*'AMP-MASTER'!R7</f>
        <v>2194.7071146169678</v>
      </c>
      <c r="T7" s="229">
        <f>AMPmasterescalated!H7*CPI!$D$46/CPI!$D$45*'AMP-MASTER'!S7</f>
        <v>0</v>
      </c>
      <c r="U7" s="229">
        <f>AMPmasterescalated!H7*CPI!$D$46/CPI!$D$45*'AMP-MASTER'!T7</f>
        <v>0</v>
      </c>
      <c r="V7" s="229">
        <f t="shared" si="2"/>
        <v>10450.986260080799</v>
      </c>
      <c r="W7" s="232">
        <f>AMPmasterescalated!I7*CPI!$D$46/CPI!$D$45*'AMP-MASTER'!P7</f>
        <v>8321.8288919184706</v>
      </c>
      <c r="X7" s="232">
        <f>AMPmasterescalated!I7*CPI!$D$46/CPI!$D$45*'AMP-MASTER'!Q7</f>
        <v>0</v>
      </c>
      <c r="Y7" s="232">
        <f>AMPmasterescalated!I7*CPI!$D$46/CPI!$D$45*'AMP-MASTER'!R7</f>
        <v>2212.1317307631375</v>
      </c>
      <c r="Z7" s="232">
        <f>AMPmasterescalated!I7*CPI!$D$46/CPI!$D$45*'AMP-MASTER'!S7</f>
        <v>0</v>
      </c>
      <c r="AA7" s="232">
        <f>AMPmasterescalated!I7*CPI!$D$46/CPI!$D$45*'AMP-MASTER'!T7</f>
        <v>0</v>
      </c>
      <c r="AB7" s="232">
        <f t="shared" si="3"/>
        <v>10533.960622681609</v>
      </c>
      <c r="AC7" s="229">
        <f>AMPmasterescalated!J7*CPI!$D$46/CPI!$D$45*'AMP-MASTER'!P7</f>
        <v>8388.0341358376554</v>
      </c>
      <c r="AD7" s="229">
        <f>AMPmasterescalated!J7*CPI!$D$46/CPI!$D$45*'AMP-MASTER'!Q7</f>
        <v>0</v>
      </c>
      <c r="AE7" s="229">
        <f>AMPmasterescalated!J7*CPI!$D$46/CPI!$D$45*'AMP-MASTER'!R7</f>
        <v>2229.7305930707689</v>
      </c>
      <c r="AF7" s="229">
        <f>AMPmasterescalated!J7*CPI!$D$46/CPI!$D$45*'AMP-MASTER'!S7</f>
        <v>0</v>
      </c>
      <c r="AG7" s="229">
        <f>AMPmasterescalated!J7*CPI!$D$46/CPI!$D$45*'AMP-MASTER'!T7</f>
        <v>0</v>
      </c>
      <c r="AH7" s="229">
        <f t="shared" si="4"/>
        <v>10617.764728908423</v>
      </c>
      <c r="AI7" s="232">
        <f>AMPmasterescalated!K7*CPI!$D$46/CPI!$D$45*'AMP-MASTER'!P7</f>
        <v>8388.0341358376554</v>
      </c>
      <c r="AJ7" s="232">
        <f>AMPmasterescalated!K7*CPI!$D$46/CPI!$D$45*'AMP-MASTER'!Q7</f>
        <v>0</v>
      </c>
      <c r="AK7" s="232">
        <f>AMPmasterescalated!K7*CPI!$D$46/CPI!$D$45*'AMP-MASTER'!R7</f>
        <v>2229.7305930707689</v>
      </c>
      <c r="AL7" s="232">
        <f>AMPmasterescalated!K7*CPI!$D$46/CPI!$D$45*'AMP-MASTER'!S7</f>
        <v>0</v>
      </c>
      <c r="AM7" s="232">
        <f>AMPmasterescalated!K7*CPI!$D$46/CPI!$D$45*'AMP-MASTER'!T7</f>
        <v>0</v>
      </c>
      <c r="AN7" s="232">
        <f t="shared" si="5"/>
        <v>10617.764728908423</v>
      </c>
      <c r="AO7" s="229">
        <f>AMPmasterescalated!L7*CPI!$D$46/CPI!$D$45*'AMP-MASTER'!P7</f>
        <v>0</v>
      </c>
      <c r="AP7" s="229">
        <f>AMPmasterescalated!L7*CPI!$D$46/CPI!$D$45*'AMP-MASTER'!Q7</f>
        <v>0</v>
      </c>
      <c r="AQ7" s="229">
        <f>AMPmasterescalated!L7*CPI!$D$46/CPI!$D$45*'AMP-MASTER'!R7</f>
        <v>0</v>
      </c>
      <c r="AR7" s="229">
        <f>AMPmasterescalated!L7*CPI!$D$46/CPI!$D$45*'AMP-MASTER'!S7</f>
        <v>0</v>
      </c>
      <c r="AS7" s="229">
        <f>AMPmasterescalated!L7*CPI!$D$46/CPI!$D$45*'AMP-MASTER'!T7</f>
        <v>0</v>
      </c>
      <c r="AT7" s="229">
        <f t="shared" si="6"/>
        <v>0</v>
      </c>
      <c r="AU7" s="232">
        <f>AMPmasterescalated!M7*CPI!$D$46/CPI!$D$45*'AMP-MASTER'!P7</f>
        <v>0</v>
      </c>
      <c r="AV7" s="232">
        <f>AMPmasterescalated!M7*CPI!$D$46/CPI!$D$45*'AMP-MASTER'!Q7</f>
        <v>0</v>
      </c>
      <c r="AW7" s="232">
        <f>AMPmasterescalated!M7*CPI!$D$46/CPI!$D$45*'AMP-MASTER'!R7</f>
        <v>0</v>
      </c>
      <c r="AX7" s="232">
        <f>AMPmasterescalated!M7*CPI!$D$46/CPI!$D$45*'AMP-MASTER'!S7</f>
        <v>0</v>
      </c>
      <c r="AY7" s="232">
        <f>AMPmasterescalated!M7*CPI!$D$46/CPI!$D$45*'AMP-MASTER'!T7</f>
        <v>0</v>
      </c>
      <c r="AZ7" s="232">
        <f t="shared" si="7"/>
        <v>0</v>
      </c>
      <c r="BA7" s="229">
        <f>AMPmasterescalated!N7*CPI!$D$46/CPI!$D$45*'AMP-MASTER'!P7</f>
        <v>0</v>
      </c>
      <c r="BB7" s="229">
        <f>AMPmasterescalated!N7*CPI!$D$46/CPI!$D$45*'AMP-MASTER'!Q7</f>
        <v>0</v>
      </c>
      <c r="BC7" s="229">
        <f>AMPmasterescalated!N7*CPI!$D$46/CPI!$D$45*'AMP-MASTER'!R7</f>
        <v>0</v>
      </c>
      <c r="BD7" s="229">
        <f>AMPmasterescalated!N7*CPI!$D$46/CPI!$D$45*'AMP-MASTER'!S7</f>
        <v>0</v>
      </c>
      <c r="BE7" s="229">
        <f>AMPmasterescalated!N7*CPI!$D$46/CPI!$D$45*'AMP-MASTER'!T7</f>
        <v>0</v>
      </c>
      <c r="BF7" s="229">
        <f t="shared" si="8"/>
        <v>0</v>
      </c>
      <c r="BG7" s="232">
        <f>AMPmasterescalated!O7*CPI!$D$46/CPI!$D$45*'AMP-MASTER'!P7</f>
        <v>0</v>
      </c>
      <c r="BH7" s="232">
        <f>AMPmasterescalated!O7*CPI!$D$46/CPI!$D$45*'AMP-MASTER'!Q7</f>
        <v>0</v>
      </c>
      <c r="BI7" s="232">
        <f>AMPmasterescalated!O7*CPI!$D$46/CPI!$D$45*'AMP-MASTER'!R7</f>
        <v>0</v>
      </c>
      <c r="BJ7" s="232">
        <f>AMPmasterescalated!O7*CPI!$D$46/CPI!$D$45*'AMP-MASTER'!S7</f>
        <v>0</v>
      </c>
      <c r="BK7" s="232">
        <f>AMPmasterescalated!O7*CPI!$D$46/CPI!$D$45*'AMP-MASTER'!T7</f>
        <v>0</v>
      </c>
      <c r="BL7" s="232">
        <f t="shared" si="9"/>
        <v>0</v>
      </c>
      <c r="BM7" s="219">
        <f t="shared" si="10"/>
        <v>83532.128540579259</v>
      </c>
    </row>
    <row r="8" spans="1:65" ht="25.5">
      <c r="A8" s="174">
        <f t="shared" si="11"/>
        <v>6</v>
      </c>
      <c r="B8" s="174" t="s">
        <v>177</v>
      </c>
      <c r="C8" s="190" t="s">
        <v>137</v>
      </c>
      <c r="D8" s="174" t="s">
        <v>174</v>
      </c>
      <c r="E8" s="229">
        <f>AMPmasterescalated!F8*CPI!$D$46/CPI!$D$45*'AMP-MASTER'!P8</f>
        <v>48886.61050000001</v>
      </c>
      <c r="F8" s="229">
        <f>AMPmasterescalated!F8*CPI!$D$46/CPI!$D$45*'AMP-MASTER'!Q8</f>
        <v>54032.569500000005</v>
      </c>
      <c r="G8" s="229">
        <f>AMPmasterescalated!F8*CPI!$D$46/CPI!$D$45*'AMP-MASTER'!R8</f>
        <v>154378.77000000002</v>
      </c>
      <c r="H8" s="229">
        <f>AMPmasterescalated!F8*CPI!$D$46/CPI!$D$45*'AMP-MASTER'!S8</f>
        <v>0</v>
      </c>
      <c r="I8" s="229">
        <f>AMPmasterescalated!F8*CPI!$D$46/CPI!$D$45*'AMP-MASTER'!T8</f>
        <v>0</v>
      </c>
      <c r="J8" s="229">
        <f t="shared" si="0"/>
        <v>257297.95000000004</v>
      </c>
      <c r="K8" s="232">
        <f>AMPmasterescalated!G8*CPI!$D$46/CPI!$D$45*'AMP-MASTER'!P8</f>
        <v>29376.790781940002</v>
      </c>
      <c r="L8" s="232">
        <f>AMPmasterescalated!G8*CPI!$D$46/CPI!$D$45*'AMP-MASTER'!Q8</f>
        <v>32469.084548459999</v>
      </c>
      <c r="M8" s="232">
        <f>AMPmasterescalated!G8*CPI!$D$46/CPI!$D$45*'AMP-MASTER'!R8</f>
        <v>92768.812995600005</v>
      </c>
      <c r="N8" s="232">
        <f>AMPmasterescalated!G8*CPI!$D$46/CPI!$D$45*'AMP-MASTER'!S8</f>
        <v>0</v>
      </c>
      <c r="O8" s="232">
        <f>AMPmasterescalated!G8*CPI!$D$46/CPI!$D$45*'AMP-MASTER'!T8</f>
        <v>0</v>
      </c>
      <c r="P8" s="232">
        <f t="shared" si="1"/>
        <v>154614.688326</v>
      </c>
      <c r="Q8" s="229">
        <f>AMPmasterescalated!H8*CPI!$D$46/CPI!$D$45*'AMP-MASTER'!P8</f>
        <v>0</v>
      </c>
      <c r="R8" s="229">
        <f>AMPmasterescalated!H8*CPI!$D$46/CPI!$D$45*'AMP-MASTER'!Q8</f>
        <v>0</v>
      </c>
      <c r="S8" s="229">
        <f>AMPmasterescalated!H8*CPI!$D$46/CPI!$D$45*'AMP-MASTER'!R8</f>
        <v>0</v>
      </c>
      <c r="T8" s="229">
        <f>AMPmasterescalated!H8*CPI!$D$46/CPI!$D$45*'AMP-MASTER'!S8</f>
        <v>0</v>
      </c>
      <c r="U8" s="229">
        <f>AMPmasterescalated!H8*CPI!$D$46/CPI!$D$45*'AMP-MASTER'!T8</f>
        <v>0</v>
      </c>
      <c r="V8" s="229">
        <f t="shared" si="2"/>
        <v>0</v>
      </c>
      <c r="W8" s="232">
        <f>AMPmasterescalated!I8*CPI!$D$46/CPI!$D$45*'AMP-MASTER'!P8</f>
        <v>0</v>
      </c>
      <c r="X8" s="232">
        <f>AMPmasterescalated!I8*CPI!$D$46/CPI!$D$45*'AMP-MASTER'!Q8</f>
        <v>0</v>
      </c>
      <c r="Y8" s="232">
        <f>AMPmasterescalated!I8*CPI!$D$46/CPI!$D$45*'AMP-MASTER'!R8</f>
        <v>0</v>
      </c>
      <c r="Z8" s="232">
        <f>AMPmasterescalated!I8*CPI!$D$46/CPI!$D$45*'AMP-MASTER'!S8</f>
        <v>0</v>
      </c>
      <c r="AA8" s="232">
        <f>AMPmasterescalated!I8*CPI!$D$46/CPI!$D$45*'AMP-MASTER'!T8</f>
        <v>0</v>
      </c>
      <c r="AB8" s="232">
        <f t="shared" si="3"/>
        <v>0</v>
      </c>
      <c r="AC8" s="229">
        <f>AMPmasterescalated!J8*CPI!$D$46/CPI!$D$45*'AMP-MASTER'!P8</f>
        <v>0</v>
      </c>
      <c r="AD8" s="229">
        <f>AMPmasterescalated!J8*CPI!$D$46/CPI!$D$45*'AMP-MASTER'!Q8</f>
        <v>0</v>
      </c>
      <c r="AE8" s="229">
        <f>AMPmasterescalated!J8*CPI!$D$46/CPI!$D$45*'AMP-MASTER'!R8</f>
        <v>0</v>
      </c>
      <c r="AF8" s="229">
        <f>AMPmasterescalated!J8*CPI!$D$46/CPI!$D$45*'AMP-MASTER'!S8</f>
        <v>0</v>
      </c>
      <c r="AG8" s="229">
        <f>AMPmasterescalated!J8*CPI!$D$46/CPI!$D$45*'AMP-MASTER'!T8</f>
        <v>0</v>
      </c>
      <c r="AH8" s="229">
        <f t="shared" si="4"/>
        <v>0</v>
      </c>
      <c r="AI8" s="232">
        <f>AMPmasterescalated!K8*CPI!$D$46/CPI!$D$45*'AMP-MASTER'!P8</f>
        <v>0</v>
      </c>
      <c r="AJ8" s="232">
        <f>AMPmasterescalated!K8*CPI!$D$46/CPI!$D$45*'AMP-MASTER'!Q8</f>
        <v>0</v>
      </c>
      <c r="AK8" s="232">
        <f>AMPmasterescalated!K8*CPI!$D$46/CPI!$D$45*'AMP-MASTER'!R8</f>
        <v>0</v>
      </c>
      <c r="AL8" s="232">
        <f>AMPmasterescalated!K8*CPI!$D$46/CPI!$D$45*'AMP-MASTER'!S8</f>
        <v>0</v>
      </c>
      <c r="AM8" s="232">
        <f>AMPmasterescalated!K8*CPI!$D$46/CPI!$D$45*'AMP-MASTER'!T8</f>
        <v>0</v>
      </c>
      <c r="AN8" s="232">
        <f t="shared" si="5"/>
        <v>0</v>
      </c>
      <c r="AO8" s="229">
        <f>AMPmasterescalated!L8*CPI!$D$46/CPI!$D$45*'AMP-MASTER'!P8</f>
        <v>0</v>
      </c>
      <c r="AP8" s="229">
        <f>AMPmasterescalated!L8*CPI!$D$46/CPI!$D$45*'AMP-MASTER'!Q8</f>
        <v>0</v>
      </c>
      <c r="AQ8" s="229">
        <f>AMPmasterescalated!L8*CPI!$D$46/CPI!$D$45*'AMP-MASTER'!R8</f>
        <v>0</v>
      </c>
      <c r="AR8" s="229">
        <f>AMPmasterescalated!L8*CPI!$D$46/CPI!$D$45*'AMP-MASTER'!S8</f>
        <v>0</v>
      </c>
      <c r="AS8" s="229">
        <f>AMPmasterescalated!L8*CPI!$D$46/CPI!$D$45*'AMP-MASTER'!T8</f>
        <v>0</v>
      </c>
      <c r="AT8" s="229">
        <f t="shared" si="6"/>
        <v>0</v>
      </c>
      <c r="AU8" s="232">
        <f>AMPmasterescalated!M8*CPI!$D$46/CPI!$D$45*'AMP-MASTER'!P8</f>
        <v>0</v>
      </c>
      <c r="AV8" s="232">
        <f>AMPmasterescalated!M8*CPI!$D$46/CPI!$D$45*'AMP-MASTER'!Q8</f>
        <v>0</v>
      </c>
      <c r="AW8" s="232">
        <f>AMPmasterescalated!M8*CPI!$D$46/CPI!$D$45*'AMP-MASTER'!R8</f>
        <v>0</v>
      </c>
      <c r="AX8" s="232">
        <f>AMPmasterescalated!M8*CPI!$D$46/CPI!$D$45*'AMP-MASTER'!S8</f>
        <v>0</v>
      </c>
      <c r="AY8" s="232">
        <f>AMPmasterescalated!M8*CPI!$D$46/CPI!$D$45*'AMP-MASTER'!T8</f>
        <v>0</v>
      </c>
      <c r="AZ8" s="232">
        <f t="shared" si="7"/>
        <v>0</v>
      </c>
      <c r="BA8" s="229">
        <f>AMPmasterescalated!N8*CPI!$D$46/CPI!$D$45*'AMP-MASTER'!P8</f>
        <v>0</v>
      </c>
      <c r="BB8" s="229">
        <f>AMPmasterescalated!N8*CPI!$D$46/CPI!$D$45*'AMP-MASTER'!Q8</f>
        <v>0</v>
      </c>
      <c r="BC8" s="229">
        <f>AMPmasterescalated!N8*CPI!$D$46/CPI!$D$45*'AMP-MASTER'!R8</f>
        <v>0</v>
      </c>
      <c r="BD8" s="229">
        <f>AMPmasterescalated!N8*CPI!$D$46/CPI!$D$45*'AMP-MASTER'!S8</f>
        <v>0</v>
      </c>
      <c r="BE8" s="229">
        <f>AMPmasterescalated!N8*CPI!$D$46/CPI!$D$45*'AMP-MASTER'!T8</f>
        <v>0</v>
      </c>
      <c r="BF8" s="229">
        <f t="shared" si="8"/>
        <v>0</v>
      </c>
      <c r="BG8" s="232">
        <f>AMPmasterescalated!O8*CPI!$D$46/CPI!$D$45*'AMP-MASTER'!P8</f>
        <v>0</v>
      </c>
      <c r="BH8" s="232">
        <f>AMPmasterescalated!O8*CPI!$D$46/CPI!$D$45*'AMP-MASTER'!Q8</f>
        <v>0</v>
      </c>
      <c r="BI8" s="232">
        <f>AMPmasterescalated!O8*CPI!$D$46/CPI!$D$45*'AMP-MASTER'!R8</f>
        <v>0</v>
      </c>
      <c r="BJ8" s="232">
        <f>AMPmasterescalated!O8*CPI!$D$46/CPI!$D$45*'AMP-MASTER'!S8</f>
        <v>0</v>
      </c>
      <c r="BK8" s="232">
        <f>AMPmasterescalated!O8*CPI!$D$46/CPI!$D$45*'AMP-MASTER'!T8</f>
        <v>0</v>
      </c>
      <c r="BL8" s="232">
        <f t="shared" si="9"/>
        <v>0</v>
      </c>
      <c r="BM8" s="219">
        <f t="shared" si="10"/>
        <v>411912.63832600007</v>
      </c>
    </row>
    <row r="9" spans="1:65" ht="25.5">
      <c r="A9" s="174">
        <f t="shared" si="11"/>
        <v>7</v>
      </c>
      <c r="B9" s="174" t="s">
        <v>149</v>
      </c>
      <c r="C9" s="190" t="str">
        <f t="shared" ref="C9:C14" si="12">B9</f>
        <v>Earthing and lightning upgrades</v>
      </c>
      <c r="D9" s="174" t="s">
        <v>174</v>
      </c>
      <c r="E9" s="229">
        <f>AMPmasterescalated!F9*CPI!$D$46/CPI!$D$45*'AMP-MASTER'!P9</f>
        <v>0</v>
      </c>
      <c r="F9" s="229">
        <f>AMPmasterescalated!F9*CPI!$D$46/CPI!$D$45*'AMP-MASTER'!Q9</f>
        <v>0</v>
      </c>
      <c r="G9" s="229">
        <f>AMPmasterescalated!F9*CPI!$D$46/CPI!$D$45*'AMP-MASTER'!R9</f>
        <v>0</v>
      </c>
      <c r="H9" s="229">
        <f>AMPmasterescalated!F9*CPI!$D$46/CPI!$D$45*'AMP-MASTER'!S9</f>
        <v>0</v>
      </c>
      <c r="I9" s="229">
        <f>AMPmasterescalated!F9*CPI!$D$46/CPI!$D$45*'AMP-MASTER'!T9</f>
        <v>0</v>
      </c>
      <c r="J9" s="229">
        <f t="shared" si="0"/>
        <v>0</v>
      </c>
      <c r="K9" s="232">
        <f>AMPmasterescalated!G9*CPI!$D$46/CPI!$D$45*'AMP-MASTER'!P9</f>
        <v>0</v>
      </c>
      <c r="L9" s="232">
        <f>AMPmasterescalated!G9*CPI!$D$46/CPI!$D$45*'AMP-MASTER'!Q9</f>
        <v>0</v>
      </c>
      <c r="M9" s="232">
        <f>AMPmasterescalated!G9*CPI!$D$46/CPI!$D$45*'AMP-MASTER'!R9</f>
        <v>0</v>
      </c>
      <c r="N9" s="232">
        <f>AMPmasterescalated!G9*CPI!$D$46/CPI!$D$45*'AMP-MASTER'!S9</f>
        <v>0</v>
      </c>
      <c r="O9" s="232">
        <f>AMPmasterescalated!G9*CPI!$D$46/CPI!$D$45*'AMP-MASTER'!T9</f>
        <v>0</v>
      </c>
      <c r="P9" s="232">
        <f t="shared" si="1"/>
        <v>0</v>
      </c>
      <c r="Q9" s="229">
        <f>AMPmasterescalated!H9*CPI!$D$46/CPI!$D$45*'AMP-MASTER'!P9</f>
        <v>0</v>
      </c>
      <c r="R9" s="229">
        <f>AMPmasterescalated!H9*CPI!$D$46/CPI!$D$45*'AMP-MASTER'!Q9</f>
        <v>0</v>
      </c>
      <c r="S9" s="229">
        <f>AMPmasterescalated!H9*CPI!$D$46/CPI!$D$45*'AMP-MASTER'!R9</f>
        <v>0</v>
      </c>
      <c r="T9" s="229">
        <f>AMPmasterescalated!H9*CPI!$D$46/CPI!$D$45*'AMP-MASTER'!S9</f>
        <v>0</v>
      </c>
      <c r="U9" s="229">
        <f>AMPmasterescalated!H9*CPI!$D$46/CPI!$D$45*'AMP-MASTER'!T9</f>
        <v>0</v>
      </c>
      <c r="V9" s="229">
        <f t="shared" si="2"/>
        <v>0</v>
      </c>
      <c r="W9" s="232">
        <f>AMPmasterescalated!I9*CPI!$D$46/CPI!$D$45*'AMP-MASTER'!P9</f>
        <v>0</v>
      </c>
      <c r="X9" s="232">
        <f>AMPmasterescalated!I9*CPI!$D$46/CPI!$D$45*'AMP-MASTER'!Q9</f>
        <v>0</v>
      </c>
      <c r="Y9" s="232">
        <f>AMPmasterescalated!I9*CPI!$D$46/CPI!$D$45*'AMP-MASTER'!R9</f>
        <v>0</v>
      </c>
      <c r="Z9" s="232">
        <f>AMPmasterescalated!I9*CPI!$D$46/CPI!$D$45*'AMP-MASTER'!S9</f>
        <v>0</v>
      </c>
      <c r="AA9" s="232">
        <f>AMPmasterescalated!I9*CPI!$D$46/CPI!$D$45*'AMP-MASTER'!T9</f>
        <v>0</v>
      </c>
      <c r="AB9" s="232">
        <f t="shared" si="3"/>
        <v>0</v>
      </c>
      <c r="AC9" s="229">
        <f>AMPmasterescalated!J9*CPI!$D$46/CPI!$D$45*'AMP-MASTER'!P9</f>
        <v>0</v>
      </c>
      <c r="AD9" s="229">
        <f>AMPmasterescalated!J9*CPI!$D$46/CPI!$D$45*'AMP-MASTER'!Q9</f>
        <v>0</v>
      </c>
      <c r="AE9" s="229">
        <f>AMPmasterescalated!J9*CPI!$D$46/CPI!$D$45*'AMP-MASTER'!R9</f>
        <v>0</v>
      </c>
      <c r="AF9" s="229">
        <f>AMPmasterescalated!J9*CPI!$D$46/CPI!$D$45*'AMP-MASTER'!S9</f>
        <v>0</v>
      </c>
      <c r="AG9" s="229">
        <f>AMPmasterescalated!J9*CPI!$D$46/CPI!$D$45*'AMP-MASTER'!T9</f>
        <v>0</v>
      </c>
      <c r="AH9" s="229">
        <f t="shared" si="4"/>
        <v>0</v>
      </c>
      <c r="AI9" s="232">
        <f>AMPmasterescalated!K9*CPI!$D$46/CPI!$D$45*'AMP-MASTER'!P9</f>
        <v>0</v>
      </c>
      <c r="AJ9" s="232">
        <f>AMPmasterescalated!K9*CPI!$D$46/CPI!$D$45*'AMP-MASTER'!Q9</f>
        <v>0</v>
      </c>
      <c r="AK9" s="232">
        <f>AMPmasterescalated!K9*CPI!$D$46/CPI!$D$45*'AMP-MASTER'!R9</f>
        <v>0</v>
      </c>
      <c r="AL9" s="232">
        <f>AMPmasterescalated!K9*CPI!$D$46/CPI!$D$45*'AMP-MASTER'!S9</f>
        <v>0</v>
      </c>
      <c r="AM9" s="232">
        <f>AMPmasterescalated!K9*CPI!$D$46/CPI!$D$45*'AMP-MASTER'!T9</f>
        <v>0</v>
      </c>
      <c r="AN9" s="232">
        <f t="shared" si="5"/>
        <v>0</v>
      </c>
      <c r="AO9" s="229">
        <f>AMPmasterescalated!L9*CPI!$D$46/CPI!$D$45*'AMP-MASTER'!P9</f>
        <v>0</v>
      </c>
      <c r="AP9" s="229">
        <f>AMPmasterescalated!L9*CPI!$D$46/CPI!$D$45*'AMP-MASTER'!Q9</f>
        <v>0</v>
      </c>
      <c r="AQ9" s="229">
        <f>AMPmasterescalated!L9*CPI!$D$46/CPI!$D$45*'AMP-MASTER'!R9</f>
        <v>0</v>
      </c>
      <c r="AR9" s="229">
        <f>AMPmasterescalated!L9*CPI!$D$46/CPI!$D$45*'AMP-MASTER'!S9</f>
        <v>0</v>
      </c>
      <c r="AS9" s="229">
        <f>AMPmasterescalated!L9*CPI!$D$46/CPI!$D$45*'AMP-MASTER'!T9</f>
        <v>0</v>
      </c>
      <c r="AT9" s="229">
        <f t="shared" si="6"/>
        <v>0</v>
      </c>
      <c r="AU9" s="232">
        <f>AMPmasterescalated!M9*CPI!$D$46/CPI!$D$45*'AMP-MASTER'!P9</f>
        <v>0</v>
      </c>
      <c r="AV9" s="232">
        <f>AMPmasterescalated!M9*CPI!$D$46/CPI!$D$45*'AMP-MASTER'!Q9</f>
        <v>0</v>
      </c>
      <c r="AW9" s="232">
        <f>AMPmasterescalated!M9*CPI!$D$46/CPI!$D$45*'AMP-MASTER'!R9</f>
        <v>0</v>
      </c>
      <c r="AX9" s="232">
        <f>AMPmasterescalated!M9*CPI!$D$46/CPI!$D$45*'AMP-MASTER'!S9</f>
        <v>0</v>
      </c>
      <c r="AY9" s="232">
        <f>AMPmasterescalated!M9*CPI!$D$46/CPI!$D$45*'AMP-MASTER'!T9</f>
        <v>0</v>
      </c>
      <c r="AZ9" s="232">
        <f t="shared" si="7"/>
        <v>0</v>
      </c>
      <c r="BA9" s="229">
        <f>AMPmasterescalated!N9*CPI!$D$46/CPI!$D$45*'AMP-MASTER'!P9</f>
        <v>0</v>
      </c>
      <c r="BB9" s="229">
        <f>AMPmasterescalated!N9*CPI!$D$46/CPI!$D$45*'AMP-MASTER'!Q9</f>
        <v>0</v>
      </c>
      <c r="BC9" s="229">
        <f>AMPmasterescalated!N9*CPI!$D$46/CPI!$D$45*'AMP-MASTER'!R9</f>
        <v>0</v>
      </c>
      <c r="BD9" s="229">
        <f>AMPmasterescalated!N9*CPI!$D$46/CPI!$D$45*'AMP-MASTER'!S9</f>
        <v>0</v>
      </c>
      <c r="BE9" s="229">
        <f>AMPmasterescalated!N9*CPI!$D$46/CPI!$D$45*'AMP-MASTER'!T9</f>
        <v>0</v>
      </c>
      <c r="BF9" s="229">
        <f t="shared" si="8"/>
        <v>0</v>
      </c>
      <c r="BG9" s="232">
        <f>AMPmasterescalated!O9*CPI!$D$46/CPI!$D$45*'AMP-MASTER'!P9</f>
        <v>0</v>
      </c>
      <c r="BH9" s="232">
        <f>AMPmasterescalated!O9*CPI!$D$46/CPI!$D$45*'AMP-MASTER'!Q9</f>
        <v>0</v>
      </c>
      <c r="BI9" s="232">
        <f>AMPmasterescalated!O9*CPI!$D$46/CPI!$D$45*'AMP-MASTER'!R9</f>
        <v>0</v>
      </c>
      <c r="BJ9" s="232">
        <f>AMPmasterescalated!O9*CPI!$D$46/CPI!$D$45*'AMP-MASTER'!S9</f>
        <v>0</v>
      </c>
      <c r="BK9" s="232">
        <f>AMPmasterescalated!O9*CPI!$D$46/CPI!$D$45*'AMP-MASTER'!T9</f>
        <v>0</v>
      </c>
      <c r="BL9" s="232">
        <f t="shared" si="9"/>
        <v>0</v>
      </c>
      <c r="BM9" s="219">
        <f t="shared" si="10"/>
        <v>0</v>
      </c>
    </row>
    <row r="10" spans="1:65" ht="38.25">
      <c r="A10" s="174">
        <f t="shared" si="11"/>
        <v>8</v>
      </c>
      <c r="B10" s="174" t="s">
        <v>178</v>
      </c>
      <c r="C10" s="190" t="str">
        <f t="shared" si="12"/>
        <v>Transfer satellite providers and update IP configuration</v>
      </c>
      <c r="D10" s="174" t="s">
        <v>174</v>
      </c>
      <c r="E10" s="229">
        <f>AMPmasterescalated!F10*CPI!$D$46/CPI!$D$45*'AMP-MASTER'!P10</f>
        <v>0</v>
      </c>
      <c r="F10" s="229">
        <f>AMPmasterescalated!F10*CPI!$D$46/CPI!$D$45*'AMP-MASTER'!Q10</f>
        <v>0</v>
      </c>
      <c r="G10" s="229">
        <f>AMPmasterescalated!F10*CPI!$D$46/CPI!$D$45*'AMP-MASTER'!R10</f>
        <v>0</v>
      </c>
      <c r="H10" s="229">
        <f>AMPmasterescalated!F10*CPI!$D$46/CPI!$D$45*'AMP-MASTER'!S10</f>
        <v>0</v>
      </c>
      <c r="I10" s="229">
        <f>AMPmasterescalated!F10*CPI!$D$46/CPI!$D$45*'AMP-MASTER'!T10</f>
        <v>0</v>
      </c>
      <c r="J10" s="229">
        <f t="shared" si="0"/>
        <v>0</v>
      </c>
      <c r="K10" s="232">
        <f>AMPmasterescalated!G10*CPI!$D$46/CPI!$D$45*'AMP-MASTER'!P10</f>
        <v>0</v>
      </c>
      <c r="L10" s="232">
        <f>AMPmasterescalated!G10*CPI!$D$46/CPI!$D$45*'AMP-MASTER'!Q10</f>
        <v>0</v>
      </c>
      <c r="M10" s="232">
        <f>AMPmasterescalated!G10*CPI!$D$46/CPI!$D$45*'AMP-MASTER'!R10</f>
        <v>0</v>
      </c>
      <c r="N10" s="232">
        <f>AMPmasterescalated!G10*CPI!$D$46/CPI!$D$45*'AMP-MASTER'!S10</f>
        <v>0</v>
      </c>
      <c r="O10" s="232">
        <f>AMPmasterescalated!G10*CPI!$D$46/CPI!$D$45*'AMP-MASTER'!T10</f>
        <v>0</v>
      </c>
      <c r="P10" s="232">
        <f t="shared" si="1"/>
        <v>0</v>
      </c>
      <c r="Q10" s="229">
        <f>AMPmasterescalated!H10*CPI!$D$46/CPI!$D$45*'AMP-MASTER'!P10</f>
        <v>0</v>
      </c>
      <c r="R10" s="229">
        <f>AMPmasterescalated!H10*CPI!$D$46/CPI!$D$45*'AMP-MASTER'!Q10</f>
        <v>0</v>
      </c>
      <c r="S10" s="229">
        <f>AMPmasterescalated!H10*CPI!$D$46/CPI!$D$45*'AMP-MASTER'!R10</f>
        <v>0</v>
      </c>
      <c r="T10" s="229">
        <f>AMPmasterescalated!H10*CPI!$D$46/CPI!$D$45*'AMP-MASTER'!S10</f>
        <v>0</v>
      </c>
      <c r="U10" s="229">
        <f>AMPmasterescalated!H10*CPI!$D$46/CPI!$D$45*'AMP-MASTER'!T10</f>
        <v>0</v>
      </c>
      <c r="V10" s="229">
        <f t="shared" si="2"/>
        <v>0</v>
      </c>
      <c r="W10" s="232">
        <f>AMPmasterescalated!I10*CPI!$D$46/CPI!$D$45*'AMP-MASTER'!P10</f>
        <v>0</v>
      </c>
      <c r="X10" s="232">
        <f>AMPmasterescalated!I10*CPI!$D$46/CPI!$D$45*'AMP-MASTER'!Q10</f>
        <v>0</v>
      </c>
      <c r="Y10" s="232">
        <f>AMPmasterescalated!I10*CPI!$D$46/CPI!$D$45*'AMP-MASTER'!R10</f>
        <v>0</v>
      </c>
      <c r="Z10" s="232">
        <f>AMPmasterescalated!I10*CPI!$D$46/CPI!$D$45*'AMP-MASTER'!S10</f>
        <v>0</v>
      </c>
      <c r="AA10" s="232">
        <f>AMPmasterescalated!I10*CPI!$D$46/CPI!$D$45*'AMP-MASTER'!T10</f>
        <v>0</v>
      </c>
      <c r="AB10" s="232">
        <f t="shared" si="3"/>
        <v>0</v>
      </c>
      <c r="AC10" s="229">
        <f>AMPmasterescalated!J10*CPI!$D$46/CPI!$D$45*'AMP-MASTER'!P10</f>
        <v>0</v>
      </c>
      <c r="AD10" s="229">
        <f>AMPmasterescalated!J10*CPI!$D$46/CPI!$D$45*'AMP-MASTER'!Q10</f>
        <v>0</v>
      </c>
      <c r="AE10" s="229">
        <f>AMPmasterescalated!J10*CPI!$D$46/CPI!$D$45*'AMP-MASTER'!R10</f>
        <v>0</v>
      </c>
      <c r="AF10" s="229">
        <f>AMPmasterescalated!J10*CPI!$D$46/CPI!$D$45*'AMP-MASTER'!S10</f>
        <v>0</v>
      </c>
      <c r="AG10" s="229">
        <f>AMPmasterescalated!J10*CPI!$D$46/CPI!$D$45*'AMP-MASTER'!T10</f>
        <v>0</v>
      </c>
      <c r="AH10" s="229">
        <f t="shared" si="4"/>
        <v>0</v>
      </c>
      <c r="AI10" s="232">
        <f>AMPmasterescalated!K10*CPI!$D$46/CPI!$D$45*'AMP-MASTER'!P10</f>
        <v>0</v>
      </c>
      <c r="AJ10" s="232">
        <f>AMPmasterescalated!K10*CPI!$D$46/CPI!$D$45*'AMP-MASTER'!Q10</f>
        <v>0</v>
      </c>
      <c r="AK10" s="232">
        <f>AMPmasterescalated!K10*CPI!$D$46/CPI!$D$45*'AMP-MASTER'!R10</f>
        <v>0</v>
      </c>
      <c r="AL10" s="232">
        <f>AMPmasterescalated!K10*CPI!$D$46/CPI!$D$45*'AMP-MASTER'!S10</f>
        <v>0</v>
      </c>
      <c r="AM10" s="232">
        <f>AMPmasterescalated!K10*CPI!$D$46/CPI!$D$45*'AMP-MASTER'!T10</f>
        <v>0</v>
      </c>
      <c r="AN10" s="232">
        <f t="shared" si="5"/>
        <v>0</v>
      </c>
      <c r="AO10" s="229">
        <f>AMPmasterescalated!L10*CPI!$D$46/CPI!$D$45*'AMP-MASTER'!P10</f>
        <v>0</v>
      </c>
      <c r="AP10" s="229">
        <f>AMPmasterescalated!L10*CPI!$D$46/CPI!$D$45*'AMP-MASTER'!Q10</f>
        <v>0</v>
      </c>
      <c r="AQ10" s="229">
        <f>AMPmasterescalated!L10*CPI!$D$46/CPI!$D$45*'AMP-MASTER'!R10</f>
        <v>0</v>
      </c>
      <c r="AR10" s="229">
        <f>AMPmasterescalated!L10*CPI!$D$46/CPI!$D$45*'AMP-MASTER'!S10</f>
        <v>0</v>
      </c>
      <c r="AS10" s="229">
        <f>AMPmasterescalated!L10*CPI!$D$46/CPI!$D$45*'AMP-MASTER'!T10</f>
        <v>0</v>
      </c>
      <c r="AT10" s="229">
        <f t="shared" si="6"/>
        <v>0</v>
      </c>
      <c r="AU10" s="232">
        <f>AMPmasterescalated!M10*CPI!$D$46/CPI!$D$45*'AMP-MASTER'!P10</f>
        <v>0</v>
      </c>
      <c r="AV10" s="232">
        <f>AMPmasterescalated!M10*CPI!$D$46/CPI!$D$45*'AMP-MASTER'!Q10</f>
        <v>0</v>
      </c>
      <c r="AW10" s="232">
        <f>AMPmasterescalated!M10*CPI!$D$46/CPI!$D$45*'AMP-MASTER'!R10</f>
        <v>0</v>
      </c>
      <c r="AX10" s="232">
        <f>AMPmasterescalated!M10*CPI!$D$46/CPI!$D$45*'AMP-MASTER'!S10</f>
        <v>0</v>
      </c>
      <c r="AY10" s="232">
        <f>AMPmasterescalated!M10*CPI!$D$46/CPI!$D$45*'AMP-MASTER'!T10</f>
        <v>0</v>
      </c>
      <c r="AZ10" s="232">
        <f t="shared" si="7"/>
        <v>0</v>
      </c>
      <c r="BA10" s="229">
        <f>AMPmasterescalated!N10*CPI!$D$46/CPI!$D$45*'AMP-MASTER'!P10</f>
        <v>0</v>
      </c>
      <c r="BB10" s="229">
        <f>AMPmasterescalated!N10*CPI!$D$46/CPI!$D$45*'AMP-MASTER'!Q10</f>
        <v>0</v>
      </c>
      <c r="BC10" s="229">
        <f>AMPmasterescalated!N10*CPI!$D$46/CPI!$D$45*'AMP-MASTER'!R10</f>
        <v>0</v>
      </c>
      <c r="BD10" s="229">
        <f>AMPmasterescalated!N10*CPI!$D$46/CPI!$D$45*'AMP-MASTER'!S10</f>
        <v>0</v>
      </c>
      <c r="BE10" s="229">
        <f>AMPmasterescalated!N10*CPI!$D$46/CPI!$D$45*'AMP-MASTER'!T10</f>
        <v>0</v>
      </c>
      <c r="BF10" s="229">
        <f t="shared" si="8"/>
        <v>0</v>
      </c>
      <c r="BG10" s="232">
        <f>AMPmasterescalated!O10*CPI!$D$46/CPI!$D$45*'AMP-MASTER'!P10</f>
        <v>0</v>
      </c>
      <c r="BH10" s="232">
        <f>AMPmasterescalated!O10*CPI!$D$46/CPI!$D$45*'AMP-MASTER'!Q10</f>
        <v>0</v>
      </c>
      <c r="BI10" s="232">
        <f>AMPmasterescalated!O10*CPI!$D$46/CPI!$D$45*'AMP-MASTER'!R10</f>
        <v>0</v>
      </c>
      <c r="BJ10" s="232">
        <f>AMPmasterescalated!O10*CPI!$D$46/CPI!$D$45*'AMP-MASTER'!S10</f>
        <v>0</v>
      </c>
      <c r="BK10" s="232">
        <f>AMPmasterescalated!O10*CPI!$D$46/CPI!$D$45*'AMP-MASTER'!T10</f>
        <v>0</v>
      </c>
      <c r="BL10" s="232">
        <f t="shared" si="9"/>
        <v>0</v>
      </c>
      <c r="BM10" s="219">
        <f t="shared" si="10"/>
        <v>0</v>
      </c>
    </row>
    <row r="11" spans="1:65">
      <c r="A11" s="174">
        <f t="shared" si="11"/>
        <v>9</v>
      </c>
      <c r="B11" s="174" t="s">
        <v>179</v>
      </c>
      <c r="C11" s="190" t="str">
        <f t="shared" si="12"/>
        <v>Clear SCADA</v>
      </c>
      <c r="D11" s="174" t="s">
        <v>174</v>
      </c>
      <c r="E11" s="229">
        <f>AMPmasterescalated!F11*CPI!$D$46/CPI!$D$45*'AMP-MASTER'!P11</f>
        <v>0</v>
      </c>
      <c r="F11" s="229">
        <f>AMPmasterescalated!F11*CPI!$D$46/CPI!$D$45*'AMP-MASTER'!Q11</f>
        <v>0</v>
      </c>
      <c r="G11" s="229">
        <f>AMPmasterescalated!F11*CPI!$D$46/CPI!$D$45*'AMP-MASTER'!R11</f>
        <v>0</v>
      </c>
      <c r="H11" s="229">
        <f>AMPmasterescalated!F11*CPI!$D$46/CPI!$D$45*'AMP-MASTER'!S11</f>
        <v>0</v>
      </c>
      <c r="I11" s="229">
        <f>AMPmasterescalated!F11*CPI!$D$46/CPI!$D$45*'AMP-MASTER'!T11</f>
        <v>0</v>
      </c>
      <c r="J11" s="229">
        <f t="shared" si="0"/>
        <v>0</v>
      </c>
      <c r="K11" s="232">
        <f>AMPmasterescalated!G11*CPI!$D$46/CPI!$D$45*'AMP-MASTER'!P11</f>
        <v>0</v>
      </c>
      <c r="L11" s="232">
        <f>AMPmasterescalated!G11*CPI!$D$46/CPI!$D$45*'AMP-MASTER'!Q11</f>
        <v>0</v>
      </c>
      <c r="M11" s="232">
        <f>AMPmasterescalated!G11*CPI!$D$46/CPI!$D$45*'AMP-MASTER'!R11</f>
        <v>0</v>
      </c>
      <c r="N11" s="232">
        <f>AMPmasterescalated!G11*CPI!$D$46/CPI!$D$45*'AMP-MASTER'!S11</f>
        <v>0</v>
      </c>
      <c r="O11" s="232">
        <f>AMPmasterescalated!G11*CPI!$D$46/CPI!$D$45*'AMP-MASTER'!T11</f>
        <v>0</v>
      </c>
      <c r="P11" s="232">
        <f t="shared" si="1"/>
        <v>0</v>
      </c>
      <c r="Q11" s="229">
        <f>AMPmasterescalated!H11*CPI!$D$46/CPI!$D$45*'AMP-MASTER'!P11</f>
        <v>0</v>
      </c>
      <c r="R11" s="229">
        <f>AMPmasterescalated!H11*CPI!$D$46/CPI!$D$45*'AMP-MASTER'!Q11</f>
        <v>0</v>
      </c>
      <c r="S11" s="229">
        <f>AMPmasterescalated!H11*CPI!$D$46/CPI!$D$45*'AMP-MASTER'!R11</f>
        <v>0</v>
      </c>
      <c r="T11" s="229">
        <f>AMPmasterescalated!H11*CPI!$D$46/CPI!$D$45*'AMP-MASTER'!S11</f>
        <v>0</v>
      </c>
      <c r="U11" s="229">
        <f>AMPmasterescalated!H11*CPI!$D$46/CPI!$D$45*'AMP-MASTER'!T11</f>
        <v>0</v>
      </c>
      <c r="V11" s="229">
        <f t="shared" si="2"/>
        <v>0</v>
      </c>
      <c r="W11" s="232">
        <f>AMPmasterescalated!I11*CPI!$D$46/CPI!$D$45*'AMP-MASTER'!P11</f>
        <v>0</v>
      </c>
      <c r="X11" s="232">
        <f>AMPmasterescalated!I11*CPI!$D$46/CPI!$D$45*'AMP-MASTER'!Q11</f>
        <v>0</v>
      </c>
      <c r="Y11" s="232">
        <f>AMPmasterescalated!I11*CPI!$D$46/CPI!$D$45*'AMP-MASTER'!R11</f>
        <v>0</v>
      </c>
      <c r="Z11" s="232">
        <f>AMPmasterescalated!I11*CPI!$D$46/CPI!$D$45*'AMP-MASTER'!S11</f>
        <v>0</v>
      </c>
      <c r="AA11" s="232">
        <f>AMPmasterescalated!I11*CPI!$D$46/CPI!$D$45*'AMP-MASTER'!T11</f>
        <v>0</v>
      </c>
      <c r="AB11" s="232">
        <f t="shared" si="3"/>
        <v>0</v>
      </c>
      <c r="AC11" s="229">
        <f>AMPmasterescalated!J11*CPI!$D$46/CPI!$D$45*'AMP-MASTER'!P11</f>
        <v>0</v>
      </c>
      <c r="AD11" s="229">
        <f>AMPmasterescalated!J11*CPI!$D$46/CPI!$D$45*'AMP-MASTER'!Q11</f>
        <v>0</v>
      </c>
      <c r="AE11" s="229">
        <f>AMPmasterescalated!J11*CPI!$D$46/CPI!$D$45*'AMP-MASTER'!R11</f>
        <v>0</v>
      </c>
      <c r="AF11" s="229">
        <f>AMPmasterescalated!J11*CPI!$D$46/CPI!$D$45*'AMP-MASTER'!S11</f>
        <v>0</v>
      </c>
      <c r="AG11" s="229">
        <f>AMPmasterescalated!J11*CPI!$D$46/CPI!$D$45*'AMP-MASTER'!T11</f>
        <v>0</v>
      </c>
      <c r="AH11" s="229">
        <f t="shared" si="4"/>
        <v>0</v>
      </c>
      <c r="AI11" s="232">
        <f>AMPmasterescalated!K11*CPI!$D$46/CPI!$D$45*'AMP-MASTER'!P11</f>
        <v>0</v>
      </c>
      <c r="AJ11" s="232">
        <f>AMPmasterescalated!K11*CPI!$D$46/CPI!$D$45*'AMP-MASTER'!Q11</f>
        <v>0</v>
      </c>
      <c r="AK11" s="232">
        <f>AMPmasterescalated!K11*CPI!$D$46/CPI!$D$45*'AMP-MASTER'!R11</f>
        <v>0</v>
      </c>
      <c r="AL11" s="232">
        <f>AMPmasterescalated!K11*CPI!$D$46/CPI!$D$45*'AMP-MASTER'!S11</f>
        <v>0</v>
      </c>
      <c r="AM11" s="232">
        <f>AMPmasterescalated!K11*CPI!$D$46/CPI!$D$45*'AMP-MASTER'!T11</f>
        <v>0</v>
      </c>
      <c r="AN11" s="232">
        <f t="shared" si="5"/>
        <v>0</v>
      </c>
      <c r="AO11" s="229">
        <f>AMPmasterescalated!L11*CPI!$D$46/CPI!$D$45*'AMP-MASTER'!P11</f>
        <v>0</v>
      </c>
      <c r="AP11" s="229">
        <f>AMPmasterescalated!L11*CPI!$D$46/CPI!$D$45*'AMP-MASTER'!Q11</f>
        <v>0</v>
      </c>
      <c r="AQ11" s="229">
        <f>AMPmasterescalated!L11*CPI!$D$46/CPI!$D$45*'AMP-MASTER'!R11</f>
        <v>0</v>
      </c>
      <c r="AR11" s="229">
        <f>AMPmasterescalated!L11*CPI!$D$46/CPI!$D$45*'AMP-MASTER'!S11</f>
        <v>0</v>
      </c>
      <c r="AS11" s="229">
        <f>AMPmasterescalated!L11*CPI!$D$46/CPI!$D$45*'AMP-MASTER'!T11</f>
        <v>0</v>
      </c>
      <c r="AT11" s="229">
        <f t="shared" si="6"/>
        <v>0</v>
      </c>
      <c r="AU11" s="232">
        <f>AMPmasterescalated!M11*CPI!$D$46/CPI!$D$45*'AMP-MASTER'!P11</f>
        <v>0</v>
      </c>
      <c r="AV11" s="232">
        <f>AMPmasterescalated!M11*CPI!$D$46/CPI!$D$45*'AMP-MASTER'!Q11</f>
        <v>0</v>
      </c>
      <c r="AW11" s="232">
        <f>AMPmasterescalated!M11*CPI!$D$46/CPI!$D$45*'AMP-MASTER'!R11</f>
        <v>0</v>
      </c>
      <c r="AX11" s="232">
        <f>AMPmasterescalated!M11*CPI!$D$46/CPI!$D$45*'AMP-MASTER'!S11</f>
        <v>0</v>
      </c>
      <c r="AY11" s="232">
        <f>AMPmasterescalated!M11*CPI!$D$46/CPI!$D$45*'AMP-MASTER'!T11</f>
        <v>0</v>
      </c>
      <c r="AZ11" s="232">
        <f t="shared" si="7"/>
        <v>0</v>
      </c>
      <c r="BA11" s="229">
        <f>AMPmasterescalated!N11*CPI!$D$46/CPI!$D$45*'AMP-MASTER'!P11</f>
        <v>0</v>
      </c>
      <c r="BB11" s="229">
        <f>AMPmasterescalated!N11*CPI!$D$46/CPI!$D$45*'AMP-MASTER'!Q11</f>
        <v>0</v>
      </c>
      <c r="BC11" s="229">
        <f>AMPmasterescalated!N11*CPI!$D$46/CPI!$D$45*'AMP-MASTER'!R11</f>
        <v>0</v>
      </c>
      <c r="BD11" s="229">
        <f>AMPmasterescalated!N11*CPI!$D$46/CPI!$D$45*'AMP-MASTER'!S11</f>
        <v>0</v>
      </c>
      <c r="BE11" s="229">
        <f>AMPmasterescalated!N11*CPI!$D$46/CPI!$D$45*'AMP-MASTER'!T11</f>
        <v>0</v>
      </c>
      <c r="BF11" s="229">
        <f t="shared" si="8"/>
        <v>0</v>
      </c>
      <c r="BG11" s="232">
        <f>AMPmasterescalated!O11*CPI!$D$46/CPI!$D$45*'AMP-MASTER'!P11</f>
        <v>0</v>
      </c>
      <c r="BH11" s="232">
        <f>AMPmasterescalated!O11*CPI!$D$46/CPI!$D$45*'AMP-MASTER'!Q11</f>
        <v>0</v>
      </c>
      <c r="BI11" s="232">
        <f>AMPmasterescalated!O11*CPI!$D$46/CPI!$D$45*'AMP-MASTER'!R11</f>
        <v>0</v>
      </c>
      <c r="BJ11" s="232">
        <f>AMPmasterescalated!O11*CPI!$D$46/CPI!$D$45*'AMP-MASTER'!S11</f>
        <v>0</v>
      </c>
      <c r="BK11" s="232">
        <f>AMPmasterescalated!O11*CPI!$D$46/CPI!$D$45*'AMP-MASTER'!T11</f>
        <v>0</v>
      </c>
      <c r="BL11" s="232">
        <f t="shared" si="9"/>
        <v>0</v>
      </c>
      <c r="BM11" s="219">
        <f t="shared" si="10"/>
        <v>0</v>
      </c>
    </row>
    <row r="12" spans="1:65" ht="25.5">
      <c r="A12" s="174">
        <f t="shared" si="11"/>
        <v>10</v>
      </c>
      <c r="B12" s="174" t="s">
        <v>180</v>
      </c>
      <c r="C12" s="190" t="str">
        <f t="shared" si="12"/>
        <v>Cathodic protection unit replacement</v>
      </c>
      <c r="D12" s="174" t="s">
        <v>174</v>
      </c>
      <c r="E12" s="229">
        <f>AMPmasterescalated!F12*CPI!$D$46/CPI!$D$45*'AMP-MASTER'!P12</f>
        <v>8348.7936265999997</v>
      </c>
      <c r="F12" s="229">
        <f>AMPmasterescalated!F12*CPI!$D$46/CPI!$D$45*'AMP-MASTER'!Q12</f>
        <v>0</v>
      </c>
      <c r="G12" s="229">
        <f>AMPmasterescalated!F12*CPI!$D$46/CPI!$D$45*'AMP-MASTER'!R12</f>
        <v>20440.149913400001</v>
      </c>
      <c r="H12" s="229">
        <f>AMPmasterescalated!F12*CPI!$D$46/CPI!$D$45*'AMP-MASTER'!S12</f>
        <v>0</v>
      </c>
      <c r="I12" s="229">
        <f>AMPmasterescalated!F12*CPI!$D$46/CPI!$D$45*'AMP-MASTER'!T12</f>
        <v>0</v>
      </c>
      <c r="J12" s="229">
        <f t="shared" si="0"/>
        <v>28788.94354</v>
      </c>
      <c r="K12" s="232">
        <f>AMPmasterescalated!G12*CPI!$D$46/CPI!$D$45*'AMP-MASTER'!P12</f>
        <v>8368.2862748127991</v>
      </c>
      <c r="L12" s="232">
        <f>AMPmasterescalated!G12*CPI!$D$46/CPI!$D$45*'AMP-MASTER'!Q12</f>
        <v>0</v>
      </c>
      <c r="M12" s="232">
        <f>AMPmasterescalated!G12*CPI!$D$46/CPI!$D$45*'AMP-MASTER'!R12</f>
        <v>20487.8732935072</v>
      </c>
      <c r="N12" s="232">
        <f>AMPmasterescalated!G12*CPI!$D$46/CPI!$D$45*'AMP-MASTER'!S12</f>
        <v>0</v>
      </c>
      <c r="O12" s="232">
        <f>AMPmasterescalated!G12*CPI!$D$46/CPI!$D$45*'AMP-MASTER'!T12</f>
        <v>0</v>
      </c>
      <c r="P12" s="232">
        <f t="shared" si="1"/>
        <v>28856.159568319999</v>
      </c>
      <c r="Q12" s="229">
        <f>AMPmasterescalated!H12*CPI!$D$46/CPI!$D$45*'AMP-MASTER'!P12</f>
        <v>8385.4787905364883</v>
      </c>
      <c r="R12" s="229">
        <f>AMPmasterescalated!H12*CPI!$D$46/CPI!$D$45*'AMP-MASTER'!Q12</f>
        <v>0</v>
      </c>
      <c r="S12" s="229">
        <f>AMPmasterescalated!H12*CPI!$D$46/CPI!$D$45*'AMP-MASTER'!R12</f>
        <v>20529.965314761746</v>
      </c>
      <c r="T12" s="229">
        <f>AMPmasterescalated!H12*CPI!$D$46/CPI!$D$45*'AMP-MASTER'!S12</f>
        <v>0</v>
      </c>
      <c r="U12" s="229">
        <f>AMPmasterescalated!H12*CPI!$D$46/CPI!$D$45*'AMP-MASTER'!T12</f>
        <v>0</v>
      </c>
      <c r="V12" s="229">
        <f t="shared" si="2"/>
        <v>28915.444105298237</v>
      </c>
      <c r="W12" s="232">
        <f>AMPmasterescalated!I12*CPI!$D$46/CPI!$D$45*'AMP-MASTER'!P12</f>
        <v>8410.2114524418539</v>
      </c>
      <c r="X12" s="232">
        <f>AMPmasterescalated!I12*CPI!$D$46/CPI!$D$45*'AMP-MASTER'!Q12</f>
        <v>0</v>
      </c>
      <c r="Y12" s="232">
        <f>AMPmasterescalated!I12*CPI!$D$46/CPI!$D$45*'AMP-MASTER'!R12</f>
        <v>20590.517693909365</v>
      </c>
      <c r="Z12" s="232">
        <f>AMPmasterescalated!I12*CPI!$D$46/CPI!$D$45*'AMP-MASTER'!S12</f>
        <v>0</v>
      </c>
      <c r="AA12" s="232">
        <f>AMPmasterescalated!I12*CPI!$D$46/CPI!$D$45*'AMP-MASTER'!T12</f>
        <v>0</v>
      </c>
      <c r="AB12" s="232">
        <f t="shared" si="3"/>
        <v>29000.729146351219</v>
      </c>
      <c r="AC12" s="229">
        <f>AMPmasterescalated!J12*CPI!$D$46/CPI!$D$45*'AMP-MASTER'!P12</f>
        <v>8435.1914409662713</v>
      </c>
      <c r="AD12" s="229">
        <f>AMPmasterescalated!J12*CPI!$D$46/CPI!$D$45*'AMP-MASTER'!Q12</f>
        <v>0</v>
      </c>
      <c r="AE12" s="229">
        <f>AMPmasterescalated!J12*CPI!$D$46/CPI!$D$45*'AMP-MASTER'!R12</f>
        <v>20651.675596848458</v>
      </c>
      <c r="AF12" s="229">
        <f>AMPmasterescalated!J12*CPI!$D$46/CPI!$D$45*'AMP-MASTER'!S12</f>
        <v>0</v>
      </c>
      <c r="AG12" s="229">
        <f>AMPmasterescalated!J12*CPI!$D$46/CPI!$D$45*'AMP-MASTER'!T12</f>
        <v>0</v>
      </c>
      <c r="AH12" s="229">
        <f t="shared" si="4"/>
        <v>29086.867037814729</v>
      </c>
      <c r="AI12" s="232">
        <f>AMPmasterescalated!K12*CPI!$D$46/CPI!$D$45*'AMP-MASTER'!P12</f>
        <v>8435.1914409662713</v>
      </c>
      <c r="AJ12" s="232">
        <f>AMPmasterescalated!K12*CPI!$D$46/CPI!$D$45*'AMP-MASTER'!Q12</f>
        <v>0</v>
      </c>
      <c r="AK12" s="232">
        <f>AMPmasterescalated!K12*CPI!$D$46/CPI!$D$45*'AMP-MASTER'!R12</f>
        <v>20651.675596848458</v>
      </c>
      <c r="AL12" s="232">
        <f>AMPmasterescalated!K12*CPI!$D$46/CPI!$D$45*'AMP-MASTER'!S12</f>
        <v>0</v>
      </c>
      <c r="AM12" s="232">
        <f>AMPmasterescalated!K12*CPI!$D$46/CPI!$D$45*'AMP-MASTER'!T12</f>
        <v>0</v>
      </c>
      <c r="AN12" s="232">
        <f t="shared" si="5"/>
        <v>29086.867037814729</v>
      </c>
      <c r="AO12" s="229">
        <f>AMPmasterescalated!L12*CPI!$D$46/CPI!$D$45*'AMP-MASTER'!P12</f>
        <v>4240.4047106948919</v>
      </c>
      <c r="AP12" s="229">
        <f>AMPmasterescalated!L12*CPI!$D$46/CPI!$D$45*'AMP-MASTER'!Q12</f>
        <v>0</v>
      </c>
      <c r="AQ12" s="229">
        <f>AMPmasterescalated!L12*CPI!$D$46/CPI!$D$45*'AMP-MASTER'!R12</f>
        <v>10381.680498597838</v>
      </c>
      <c r="AR12" s="229">
        <f>AMPmasterescalated!L12*CPI!$D$46/CPI!$D$45*'AMP-MASTER'!S12</f>
        <v>0</v>
      </c>
      <c r="AS12" s="229">
        <f>AMPmasterescalated!L12*CPI!$D$46/CPI!$D$45*'AMP-MASTER'!T12</f>
        <v>0</v>
      </c>
      <c r="AT12" s="229">
        <f t="shared" si="6"/>
        <v>14622.085209292731</v>
      </c>
      <c r="AU12" s="232">
        <f>AMPmasterescalated!M12*CPI!$D$46/CPI!$D$45*'AMP-MASTER'!P12</f>
        <v>4251.9633963911447</v>
      </c>
      <c r="AV12" s="232">
        <f>AMPmasterescalated!M12*CPI!$D$46/CPI!$D$45*'AMP-MASTER'!Q12</f>
        <v>0</v>
      </c>
      <c r="AW12" s="232">
        <f>AMPmasterescalated!M12*CPI!$D$46/CPI!$D$45*'AMP-MASTER'!R12</f>
        <v>10409.979349785217</v>
      </c>
      <c r="AX12" s="232">
        <f>AMPmasterescalated!M12*CPI!$D$46/CPI!$D$45*'AMP-MASTER'!S12</f>
        <v>0</v>
      </c>
      <c r="AY12" s="232">
        <f>AMPmasterescalated!M12*CPI!$D$46/CPI!$D$45*'AMP-MASTER'!T12</f>
        <v>0</v>
      </c>
      <c r="AZ12" s="232">
        <f t="shared" si="7"/>
        <v>14661.942746176363</v>
      </c>
      <c r="BA12" s="229">
        <f>AMPmasterescalated!N12*CPI!$D$46/CPI!$D$45*'AMP-MASTER'!P12</f>
        <v>8527.25222051733</v>
      </c>
      <c r="BB12" s="229">
        <f>AMPmasterescalated!N12*CPI!$D$46/CPI!$D$45*'AMP-MASTER'!Q12</f>
        <v>0</v>
      </c>
      <c r="BC12" s="229">
        <f>AMPmasterescalated!N12*CPI!$D$46/CPI!$D$45*'AMP-MASTER'!R12</f>
        <v>20877.065781266567</v>
      </c>
      <c r="BD12" s="229">
        <f>AMPmasterescalated!N12*CPI!$D$46/CPI!$D$45*'AMP-MASTER'!S12</f>
        <v>0</v>
      </c>
      <c r="BE12" s="229">
        <f>AMPmasterescalated!N12*CPI!$D$46/CPI!$D$45*'AMP-MASTER'!T12</f>
        <v>0</v>
      </c>
      <c r="BF12" s="229">
        <f t="shared" si="8"/>
        <v>29404.318001783897</v>
      </c>
      <c r="BG12" s="232">
        <f>AMPmasterescalated!O12*CPI!$D$46/CPI!$D$45*'AMP-MASTER'!P12</f>
        <v>11604.640283209837</v>
      </c>
      <c r="BH12" s="232">
        <f>AMPmasterescalated!O12*CPI!$D$46/CPI!$D$45*'AMP-MASTER'!Q12</f>
        <v>0</v>
      </c>
      <c r="BI12" s="232">
        <f>AMPmasterescalated!O12*CPI!$D$46/CPI!$D$45*'AMP-MASTER'!R12</f>
        <v>28411.360693375813</v>
      </c>
      <c r="BJ12" s="232">
        <f>AMPmasterescalated!O12*CPI!$D$46/CPI!$D$45*'AMP-MASTER'!S12</f>
        <v>0</v>
      </c>
      <c r="BK12" s="232">
        <f>AMPmasterescalated!O12*CPI!$D$46/CPI!$D$45*'AMP-MASTER'!T12</f>
        <v>0</v>
      </c>
      <c r="BL12" s="232">
        <f t="shared" si="9"/>
        <v>40016.000976585652</v>
      </c>
      <c r="BM12" s="219">
        <f t="shared" si="10"/>
        <v>272439.35736943752</v>
      </c>
    </row>
    <row r="13" spans="1:65" ht="25.5">
      <c r="A13" s="174">
        <f t="shared" si="11"/>
        <v>11</v>
      </c>
      <c r="B13" s="174" t="s">
        <v>181</v>
      </c>
      <c r="C13" s="190" t="str">
        <f t="shared" si="12"/>
        <v>New cathodic protection sites</v>
      </c>
      <c r="D13" s="174" t="s">
        <v>174</v>
      </c>
      <c r="E13" s="229">
        <f>AMPmasterescalated!F13*CPI!$D$46/CPI!$D$45*'AMP-MASTER'!P13</f>
        <v>58944.494017500016</v>
      </c>
      <c r="F13" s="229">
        <f>AMPmasterescalated!F13*CPI!$D$46/CPI!$D$45*'AMP-MASTER'!Q13</f>
        <v>173366.15887500002</v>
      </c>
      <c r="G13" s="229">
        <f>AMPmasterescalated!F13*CPI!$D$46/CPI!$D$45*'AMP-MASTER'!R13</f>
        <v>100552.37214750001</v>
      </c>
      <c r="H13" s="229">
        <f>AMPmasterescalated!F13*CPI!$D$46/CPI!$D$45*'AMP-MASTER'!S13</f>
        <v>13869.292710000002</v>
      </c>
      <c r="I13" s="229">
        <f>AMPmasterescalated!F13*CPI!$D$46/CPI!$D$45*'AMP-MASTER'!T13</f>
        <v>0</v>
      </c>
      <c r="J13" s="229">
        <f t="shared" si="0"/>
        <v>346732.31775000005</v>
      </c>
      <c r="K13" s="232">
        <f>AMPmasterescalated!G13*CPI!$D$46/CPI!$D$45*'AMP-MASTER'!P13</f>
        <v>61468.914328639999</v>
      </c>
      <c r="L13" s="232">
        <f>AMPmasterescalated!G13*CPI!$D$46/CPI!$D$45*'AMP-MASTER'!Q13</f>
        <v>180790.92449599999</v>
      </c>
      <c r="M13" s="232">
        <f>AMPmasterescalated!G13*CPI!$D$46/CPI!$D$45*'AMP-MASTER'!R13</f>
        <v>104858.73620767999</v>
      </c>
      <c r="N13" s="232">
        <f>AMPmasterescalated!G13*CPI!$D$46/CPI!$D$45*'AMP-MASTER'!S13</f>
        <v>14463.27395968</v>
      </c>
      <c r="O13" s="232">
        <f>AMPmasterescalated!G13*CPI!$D$46/CPI!$D$45*'AMP-MASTER'!T13</f>
        <v>0</v>
      </c>
      <c r="P13" s="232">
        <f t="shared" si="1"/>
        <v>361581.84899199998</v>
      </c>
      <c r="Q13" s="229">
        <f>AMPmasterescalated!H13*CPI!$D$46/CPI!$D$45*'AMP-MASTER'!P13</f>
        <v>0</v>
      </c>
      <c r="R13" s="229">
        <f>AMPmasterescalated!H13*CPI!$D$46/CPI!$D$45*'AMP-MASTER'!Q13</f>
        <v>0</v>
      </c>
      <c r="S13" s="229">
        <f>AMPmasterescalated!H13*CPI!$D$46/CPI!$D$45*'AMP-MASTER'!R13</f>
        <v>0</v>
      </c>
      <c r="T13" s="229">
        <f>AMPmasterescalated!H13*CPI!$D$46/CPI!$D$45*'AMP-MASTER'!S13</f>
        <v>0</v>
      </c>
      <c r="U13" s="229">
        <f>AMPmasterescalated!H13*CPI!$D$46/CPI!$D$45*'AMP-MASTER'!T13</f>
        <v>0</v>
      </c>
      <c r="V13" s="229">
        <f t="shared" si="2"/>
        <v>0</v>
      </c>
      <c r="W13" s="232">
        <f>AMPmasterescalated!I13*CPI!$D$46/CPI!$D$45*'AMP-MASTER'!P13</f>
        <v>62424.941800405344</v>
      </c>
      <c r="X13" s="232">
        <f>AMPmasterescalated!I13*CPI!$D$46/CPI!$D$45*'AMP-MASTER'!Q13</f>
        <v>183602.77000119217</v>
      </c>
      <c r="Y13" s="232">
        <f>AMPmasterescalated!I13*CPI!$D$46/CPI!$D$45*'AMP-MASTER'!R13</f>
        <v>106489.60660069145</v>
      </c>
      <c r="Z13" s="232">
        <f>AMPmasterescalated!I13*CPI!$D$46/CPI!$D$45*'AMP-MASTER'!S13</f>
        <v>14688.221600095374</v>
      </c>
      <c r="AA13" s="232">
        <f>AMPmasterescalated!I13*CPI!$D$46/CPI!$D$45*'AMP-MASTER'!T13</f>
        <v>0</v>
      </c>
      <c r="AB13" s="232">
        <f t="shared" si="3"/>
        <v>367205.54000238434</v>
      </c>
      <c r="AC13" s="229">
        <f>AMPmasterescalated!J13*CPI!$D$46/CPI!$D$45*'AMP-MASTER'!P13</f>
        <v>0</v>
      </c>
      <c r="AD13" s="229">
        <f>AMPmasterescalated!J13*CPI!$D$46/CPI!$D$45*'AMP-MASTER'!Q13</f>
        <v>0</v>
      </c>
      <c r="AE13" s="229">
        <f>AMPmasterescalated!J13*CPI!$D$46/CPI!$D$45*'AMP-MASTER'!R13</f>
        <v>0</v>
      </c>
      <c r="AF13" s="229">
        <f>AMPmasterescalated!J13*CPI!$D$46/CPI!$D$45*'AMP-MASTER'!S13</f>
        <v>0</v>
      </c>
      <c r="AG13" s="229">
        <f>AMPmasterescalated!J13*CPI!$D$46/CPI!$D$45*'AMP-MASTER'!T13</f>
        <v>0</v>
      </c>
      <c r="AH13" s="229">
        <f t="shared" si="4"/>
        <v>0</v>
      </c>
      <c r="AI13" s="232">
        <f>AMPmasterescalated!K13*CPI!$D$46/CPI!$D$45*'AMP-MASTER'!P13</f>
        <v>63134.706887544249</v>
      </c>
      <c r="AJ13" s="232">
        <f>AMPmasterescalated!K13*CPI!$D$46/CPI!$D$45*'AMP-MASTER'!Q13</f>
        <v>185690.31437513014</v>
      </c>
      <c r="AK13" s="232">
        <f>AMPmasterescalated!K13*CPI!$D$46/CPI!$D$45*'AMP-MASTER'!R13</f>
        <v>107700.38233757547</v>
      </c>
      <c r="AL13" s="232">
        <f>AMPmasterescalated!K13*CPI!$D$46/CPI!$D$45*'AMP-MASTER'!S13</f>
        <v>14855.225150010412</v>
      </c>
      <c r="AM13" s="232">
        <f>AMPmasterescalated!K13*CPI!$D$46/CPI!$D$45*'AMP-MASTER'!T13</f>
        <v>0</v>
      </c>
      <c r="AN13" s="232">
        <f t="shared" si="5"/>
        <v>371380.62875026028</v>
      </c>
      <c r="AO13" s="229">
        <f>AMPmasterescalated!L13*CPI!$D$46/CPI!$D$45*'AMP-MASTER'!P13</f>
        <v>0</v>
      </c>
      <c r="AP13" s="229">
        <f>AMPmasterescalated!L13*CPI!$D$46/CPI!$D$45*'AMP-MASTER'!Q13</f>
        <v>0</v>
      </c>
      <c r="AQ13" s="229">
        <f>AMPmasterescalated!L13*CPI!$D$46/CPI!$D$45*'AMP-MASTER'!R13</f>
        <v>0</v>
      </c>
      <c r="AR13" s="229">
        <f>AMPmasterescalated!L13*CPI!$D$46/CPI!$D$45*'AMP-MASTER'!S13</f>
        <v>0</v>
      </c>
      <c r="AS13" s="229">
        <f>AMPmasterescalated!L13*CPI!$D$46/CPI!$D$45*'AMP-MASTER'!T13</f>
        <v>0</v>
      </c>
      <c r="AT13" s="229">
        <f t="shared" si="6"/>
        <v>0</v>
      </c>
      <c r="AU13" s="232">
        <f>AMPmasterescalated!M13*CPI!$D$46/CPI!$D$45*'AMP-MASTER'!P13</f>
        <v>63751.606283559457</v>
      </c>
      <c r="AV13" s="232">
        <f>AMPmasterescalated!M13*CPI!$D$46/CPI!$D$45*'AMP-MASTER'!Q13</f>
        <v>187504.72436341015</v>
      </c>
      <c r="AW13" s="232">
        <f>AMPmasterescalated!M13*CPI!$D$46/CPI!$D$45*'AMP-MASTER'!R13</f>
        <v>108752.74013077788</v>
      </c>
      <c r="AX13" s="232">
        <f>AMPmasterescalated!M13*CPI!$D$46/CPI!$D$45*'AMP-MASTER'!S13</f>
        <v>15000.377949072812</v>
      </c>
      <c r="AY13" s="232">
        <f>AMPmasterescalated!M13*CPI!$D$46/CPI!$D$45*'AMP-MASTER'!T13</f>
        <v>0</v>
      </c>
      <c r="AZ13" s="232">
        <f t="shared" si="7"/>
        <v>375009.44872682029</v>
      </c>
      <c r="BA13" s="229">
        <f>AMPmasterescalated!N13*CPI!$D$46/CPI!$D$45*'AMP-MASTER'!P13</f>
        <v>0</v>
      </c>
      <c r="BB13" s="229">
        <f>AMPmasterescalated!N13*CPI!$D$46/CPI!$D$45*'AMP-MASTER'!Q13</f>
        <v>0</v>
      </c>
      <c r="BC13" s="229">
        <f>AMPmasterescalated!N13*CPI!$D$46/CPI!$D$45*'AMP-MASTER'!R13</f>
        <v>0</v>
      </c>
      <c r="BD13" s="229">
        <f>AMPmasterescalated!N13*CPI!$D$46/CPI!$D$45*'AMP-MASTER'!S13</f>
        <v>0</v>
      </c>
      <c r="BE13" s="229">
        <f>AMPmasterescalated!N13*CPI!$D$46/CPI!$D$45*'AMP-MASTER'!T13</f>
        <v>0</v>
      </c>
      <c r="BF13" s="229">
        <f t="shared" si="8"/>
        <v>0</v>
      </c>
      <c r="BG13" s="232">
        <f>AMPmasterescalated!O13*CPI!$D$46/CPI!$D$45*'AMP-MASTER'!P13</f>
        <v>64540.225620679979</v>
      </c>
      <c r="BH13" s="232">
        <f>AMPmasterescalated!O13*CPI!$D$46/CPI!$D$45*'AMP-MASTER'!Q13</f>
        <v>189824.19300199993</v>
      </c>
      <c r="BI13" s="232">
        <f>AMPmasterescalated!O13*CPI!$D$46/CPI!$D$45*'AMP-MASTER'!R13</f>
        <v>110098.03194115995</v>
      </c>
      <c r="BJ13" s="232">
        <f>AMPmasterescalated!O13*CPI!$D$46/CPI!$D$45*'AMP-MASTER'!S13</f>
        <v>15185.935440159994</v>
      </c>
      <c r="BK13" s="232">
        <f>AMPmasterescalated!O13*CPI!$D$46/CPI!$D$45*'AMP-MASTER'!T13</f>
        <v>0</v>
      </c>
      <c r="BL13" s="232">
        <f t="shared" si="9"/>
        <v>379648.38600399985</v>
      </c>
      <c r="BM13" s="219">
        <f t="shared" si="10"/>
        <v>2201558.1702254647</v>
      </c>
    </row>
    <row r="14" spans="1:65" ht="25.5">
      <c r="A14" s="174">
        <f t="shared" si="11"/>
        <v>12</v>
      </c>
      <c r="B14" s="174" t="s">
        <v>182</v>
      </c>
      <c r="C14" s="190" t="str">
        <f t="shared" si="12"/>
        <v>AC mitigation</v>
      </c>
      <c r="D14" s="174" t="s">
        <v>172</v>
      </c>
      <c r="E14" s="229">
        <f>AMPmasterescalated!F14*CPI!$D$46/CPI!$D$45*'AMP-MASTER'!P14</f>
        <v>0</v>
      </c>
      <c r="F14" s="229">
        <f>AMPmasterescalated!F14*CPI!$D$46/CPI!$D$45*'AMP-MASTER'!Q14</f>
        <v>0</v>
      </c>
      <c r="G14" s="229">
        <f>AMPmasterescalated!F14*CPI!$D$46/CPI!$D$45*'AMP-MASTER'!R14</f>
        <v>0</v>
      </c>
      <c r="H14" s="229">
        <f>AMPmasterescalated!F14*CPI!$D$46/CPI!$D$45*'AMP-MASTER'!S14</f>
        <v>0</v>
      </c>
      <c r="I14" s="229">
        <f>AMPmasterescalated!F14*CPI!$D$46/CPI!$D$45*'AMP-MASTER'!T14</f>
        <v>0</v>
      </c>
      <c r="J14" s="229">
        <f t="shared" si="0"/>
        <v>0</v>
      </c>
      <c r="K14" s="232">
        <f>AMPmasterescalated!G14*CPI!$D$46/CPI!$D$45*'AMP-MASTER'!P14</f>
        <v>0</v>
      </c>
      <c r="L14" s="232">
        <f>AMPmasterescalated!G14*CPI!$D$46/CPI!$D$45*'AMP-MASTER'!Q14</f>
        <v>0</v>
      </c>
      <c r="M14" s="232">
        <f>AMPmasterescalated!G14*CPI!$D$46/CPI!$D$45*'AMP-MASTER'!R14</f>
        <v>0</v>
      </c>
      <c r="N14" s="232">
        <f>AMPmasterescalated!G14*CPI!$D$46/CPI!$D$45*'AMP-MASTER'!S14</f>
        <v>0</v>
      </c>
      <c r="O14" s="232">
        <f>AMPmasterescalated!G14*CPI!$D$46/CPI!$D$45*'AMP-MASTER'!T14</f>
        <v>0</v>
      </c>
      <c r="P14" s="232">
        <f t="shared" si="1"/>
        <v>0</v>
      </c>
      <c r="Q14" s="229">
        <f>AMPmasterescalated!H14*CPI!$D$46/CPI!$D$45*'AMP-MASTER'!P14</f>
        <v>0</v>
      </c>
      <c r="R14" s="229">
        <f>AMPmasterescalated!H14*CPI!$D$46/CPI!$D$45*'AMP-MASTER'!Q14</f>
        <v>0</v>
      </c>
      <c r="S14" s="229">
        <f>AMPmasterescalated!H14*CPI!$D$46/CPI!$D$45*'AMP-MASTER'!R14</f>
        <v>0</v>
      </c>
      <c r="T14" s="229">
        <f>AMPmasterescalated!H14*CPI!$D$46/CPI!$D$45*'AMP-MASTER'!S14</f>
        <v>0</v>
      </c>
      <c r="U14" s="229">
        <f>AMPmasterescalated!H14*CPI!$D$46/CPI!$D$45*'AMP-MASTER'!T14</f>
        <v>0</v>
      </c>
      <c r="V14" s="229">
        <f t="shared" si="2"/>
        <v>0</v>
      </c>
      <c r="W14" s="232">
        <f>AMPmasterescalated!I14*CPI!$D$46/CPI!$D$45*'AMP-MASTER'!P14</f>
        <v>0</v>
      </c>
      <c r="X14" s="232">
        <f>AMPmasterescalated!I14*CPI!$D$46/CPI!$D$45*'AMP-MASTER'!Q14</f>
        <v>0</v>
      </c>
      <c r="Y14" s="232">
        <f>AMPmasterescalated!I14*CPI!$D$46/CPI!$D$45*'AMP-MASTER'!R14</f>
        <v>0</v>
      </c>
      <c r="Z14" s="232">
        <f>AMPmasterescalated!I14*CPI!$D$46/CPI!$D$45*'AMP-MASTER'!S14</f>
        <v>0</v>
      </c>
      <c r="AA14" s="232">
        <f>AMPmasterescalated!I14*CPI!$D$46/CPI!$D$45*'AMP-MASTER'!T14</f>
        <v>0</v>
      </c>
      <c r="AB14" s="232">
        <f t="shared" si="3"/>
        <v>0</v>
      </c>
      <c r="AC14" s="229">
        <f>AMPmasterescalated!J14*CPI!$D$46/CPI!$D$45*'AMP-MASTER'!P14</f>
        <v>0</v>
      </c>
      <c r="AD14" s="229">
        <f>AMPmasterescalated!J14*CPI!$D$46/CPI!$D$45*'AMP-MASTER'!Q14</f>
        <v>0</v>
      </c>
      <c r="AE14" s="229">
        <f>AMPmasterescalated!J14*CPI!$D$46/CPI!$D$45*'AMP-MASTER'!R14</f>
        <v>0</v>
      </c>
      <c r="AF14" s="229">
        <f>AMPmasterescalated!J14*CPI!$D$46/CPI!$D$45*'AMP-MASTER'!S14</f>
        <v>0</v>
      </c>
      <c r="AG14" s="229">
        <f>AMPmasterescalated!J14*CPI!$D$46/CPI!$D$45*'AMP-MASTER'!T14</f>
        <v>0</v>
      </c>
      <c r="AH14" s="229">
        <f t="shared" si="4"/>
        <v>0</v>
      </c>
      <c r="AI14" s="232">
        <f>AMPmasterescalated!K14*CPI!$D$46/CPI!$D$45*'AMP-MASTER'!P14</f>
        <v>0</v>
      </c>
      <c r="AJ14" s="232">
        <f>AMPmasterescalated!K14*CPI!$D$46/CPI!$D$45*'AMP-MASTER'!Q14</f>
        <v>0</v>
      </c>
      <c r="AK14" s="232">
        <f>AMPmasterescalated!K14*CPI!$D$46/CPI!$D$45*'AMP-MASTER'!R14</f>
        <v>0</v>
      </c>
      <c r="AL14" s="232">
        <f>AMPmasterescalated!K14*CPI!$D$46/CPI!$D$45*'AMP-MASTER'!S14</f>
        <v>0</v>
      </c>
      <c r="AM14" s="232">
        <f>AMPmasterescalated!K14*CPI!$D$46/CPI!$D$45*'AMP-MASTER'!T14</f>
        <v>0</v>
      </c>
      <c r="AN14" s="232">
        <f t="shared" si="5"/>
        <v>0</v>
      </c>
      <c r="AO14" s="229">
        <f>AMPmasterescalated!L14*CPI!$D$46/CPI!$D$45*'AMP-MASTER'!P14</f>
        <v>0</v>
      </c>
      <c r="AP14" s="229">
        <f>AMPmasterescalated!L14*CPI!$D$46/CPI!$D$45*'AMP-MASTER'!Q14</f>
        <v>0</v>
      </c>
      <c r="AQ14" s="229">
        <f>AMPmasterescalated!L14*CPI!$D$46/CPI!$D$45*'AMP-MASTER'!R14</f>
        <v>0</v>
      </c>
      <c r="AR14" s="229">
        <f>AMPmasterescalated!L14*CPI!$D$46/CPI!$D$45*'AMP-MASTER'!S14</f>
        <v>0</v>
      </c>
      <c r="AS14" s="229">
        <f>AMPmasterescalated!L14*CPI!$D$46/CPI!$D$45*'AMP-MASTER'!T14</f>
        <v>0</v>
      </c>
      <c r="AT14" s="229">
        <f t="shared" si="6"/>
        <v>0</v>
      </c>
      <c r="AU14" s="232">
        <f>AMPmasterescalated!M14*CPI!$D$46/CPI!$D$45*'AMP-MASTER'!P14</f>
        <v>0</v>
      </c>
      <c r="AV14" s="232">
        <f>AMPmasterescalated!M14*CPI!$D$46/CPI!$D$45*'AMP-MASTER'!Q14</f>
        <v>0</v>
      </c>
      <c r="AW14" s="232">
        <f>AMPmasterescalated!M14*CPI!$D$46/CPI!$D$45*'AMP-MASTER'!R14</f>
        <v>0</v>
      </c>
      <c r="AX14" s="232">
        <f>AMPmasterescalated!M14*CPI!$D$46/CPI!$D$45*'AMP-MASTER'!S14</f>
        <v>0</v>
      </c>
      <c r="AY14" s="232">
        <f>AMPmasterescalated!M14*CPI!$D$46/CPI!$D$45*'AMP-MASTER'!T14</f>
        <v>0</v>
      </c>
      <c r="AZ14" s="232">
        <f t="shared" si="7"/>
        <v>0</v>
      </c>
      <c r="BA14" s="229">
        <f>AMPmasterescalated!N14*CPI!$D$46/CPI!$D$45*'AMP-MASTER'!P14</f>
        <v>0</v>
      </c>
      <c r="BB14" s="229">
        <f>AMPmasterescalated!N14*CPI!$D$46/CPI!$D$45*'AMP-MASTER'!Q14</f>
        <v>0</v>
      </c>
      <c r="BC14" s="229">
        <f>AMPmasterescalated!N14*CPI!$D$46/CPI!$D$45*'AMP-MASTER'!R14</f>
        <v>0</v>
      </c>
      <c r="BD14" s="229">
        <f>AMPmasterescalated!N14*CPI!$D$46/CPI!$D$45*'AMP-MASTER'!S14</f>
        <v>0</v>
      </c>
      <c r="BE14" s="229">
        <f>AMPmasterescalated!N14*CPI!$D$46/CPI!$D$45*'AMP-MASTER'!T14</f>
        <v>0</v>
      </c>
      <c r="BF14" s="229">
        <f t="shared" si="8"/>
        <v>0</v>
      </c>
      <c r="BG14" s="232">
        <f>AMPmasterescalated!O14*CPI!$D$46/CPI!$D$45*'AMP-MASTER'!P14</f>
        <v>0</v>
      </c>
      <c r="BH14" s="232">
        <f>AMPmasterescalated!O14*CPI!$D$46/CPI!$D$45*'AMP-MASTER'!Q14</f>
        <v>0</v>
      </c>
      <c r="BI14" s="232">
        <f>AMPmasterescalated!O14*CPI!$D$46/CPI!$D$45*'AMP-MASTER'!R14</f>
        <v>0</v>
      </c>
      <c r="BJ14" s="232">
        <f>AMPmasterescalated!O14*CPI!$D$46/CPI!$D$45*'AMP-MASTER'!S14</f>
        <v>0</v>
      </c>
      <c r="BK14" s="232">
        <f>AMPmasterescalated!O14*CPI!$D$46/CPI!$D$45*'AMP-MASTER'!T14</f>
        <v>0</v>
      </c>
      <c r="BL14" s="232">
        <f t="shared" si="9"/>
        <v>0</v>
      </c>
      <c r="BM14" s="219">
        <f t="shared" si="10"/>
        <v>0</v>
      </c>
    </row>
    <row r="15" spans="1:65" ht="25.5">
      <c r="A15" s="174">
        <f t="shared" si="11"/>
        <v>13</v>
      </c>
      <c r="B15" s="174" t="s">
        <v>183</v>
      </c>
      <c r="C15" s="190" t="s">
        <v>68</v>
      </c>
      <c r="D15" s="174" t="s">
        <v>172</v>
      </c>
      <c r="E15" s="229">
        <f>AMPmasterescalated!F15*CPI!$D$46/CPI!$D$45*'AMP-MASTER'!P15</f>
        <v>0</v>
      </c>
      <c r="F15" s="229">
        <f>AMPmasterescalated!F15*CPI!$D$46/CPI!$D$45*'AMP-MASTER'!Q15</f>
        <v>0</v>
      </c>
      <c r="G15" s="229">
        <f>AMPmasterescalated!F15*CPI!$D$46/CPI!$D$45*'AMP-MASTER'!R15</f>
        <v>0</v>
      </c>
      <c r="H15" s="229">
        <f>AMPmasterescalated!F15*CPI!$D$46/CPI!$D$45*'AMP-MASTER'!S15</f>
        <v>0</v>
      </c>
      <c r="I15" s="229">
        <f>AMPmasterescalated!F15*CPI!$D$46/CPI!$D$45*'AMP-MASTER'!T15</f>
        <v>0</v>
      </c>
      <c r="J15" s="229">
        <f t="shared" si="0"/>
        <v>0</v>
      </c>
      <c r="K15" s="232">
        <f>AMPmasterescalated!G15*CPI!$D$46/CPI!$D$45*'AMP-MASTER'!P15</f>
        <v>0</v>
      </c>
      <c r="L15" s="232">
        <f>AMPmasterescalated!G15*CPI!$D$46/CPI!$D$45*'AMP-MASTER'!Q15</f>
        <v>0</v>
      </c>
      <c r="M15" s="232">
        <f>AMPmasterescalated!G15*CPI!$D$46/CPI!$D$45*'AMP-MASTER'!R15</f>
        <v>0</v>
      </c>
      <c r="N15" s="232">
        <f>AMPmasterescalated!G15*CPI!$D$46/CPI!$D$45*'AMP-MASTER'!S15</f>
        <v>0</v>
      </c>
      <c r="O15" s="232">
        <f>AMPmasterescalated!G15*CPI!$D$46/CPI!$D$45*'AMP-MASTER'!T15</f>
        <v>0</v>
      </c>
      <c r="P15" s="232">
        <f t="shared" si="1"/>
        <v>0</v>
      </c>
      <c r="Q15" s="229">
        <f>AMPmasterescalated!H15*CPI!$D$46/CPI!$D$45*'AMP-MASTER'!P15</f>
        <v>0</v>
      </c>
      <c r="R15" s="229">
        <f>AMPmasterescalated!H15*CPI!$D$46/CPI!$D$45*'AMP-MASTER'!Q15</f>
        <v>0</v>
      </c>
      <c r="S15" s="229">
        <f>AMPmasterescalated!H15*CPI!$D$46/CPI!$D$45*'AMP-MASTER'!R15</f>
        <v>0</v>
      </c>
      <c r="T15" s="229">
        <f>AMPmasterescalated!H15*CPI!$D$46/CPI!$D$45*'AMP-MASTER'!S15</f>
        <v>0</v>
      </c>
      <c r="U15" s="229">
        <f>AMPmasterescalated!H15*CPI!$D$46/CPI!$D$45*'AMP-MASTER'!T15</f>
        <v>0</v>
      </c>
      <c r="V15" s="229">
        <f t="shared" si="2"/>
        <v>0</v>
      </c>
      <c r="W15" s="232">
        <f>AMPmasterescalated!I15*CPI!$D$46/CPI!$D$45*'AMP-MASTER'!P15</f>
        <v>0</v>
      </c>
      <c r="X15" s="232">
        <f>AMPmasterescalated!I15*CPI!$D$46/CPI!$D$45*'AMP-MASTER'!Q15</f>
        <v>0</v>
      </c>
      <c r="Y15" s="232">
        <f>AMPmasterescalated!I15*CPI!$D$46/CPI!$D$45*'AMP-MASTER'!R15</f>
        <v>0</v>
      </c>
      <c r="Z15" s="232">
        <f>AMPmasterescalated!I15*CPI!$D$46/CPI!$D$45*'AMP-MASTER'!S15</f>
        <v>0</v>
      </c>
      <c r="AA15" s="232">
        <f>AMPmasterescalated!I15*CPI!$D$46/CPI!$D$45*'AMP-MASTER'!T15</f>
        <v>0</v>
      </c>
      <c r="AB15" s="232">
        <f t="shared" si="3"/>
        <v>0</v>
      </c>
      <c r="AC15" s="229">
        <f>AMPmasterescalated!J15*CPI!$D$46/CPI!$D$45*'AMP-MASTER'!P15</f>
        <v>0</v>
      </c>
      <c r="AD15" s="229">
        <f>AMPmasterescalated!J15*CPI!$D$46/CPI!$D$45*'AMP-MASTER'!Q15</f>
        <v>0</v>
      </c>
      <c r="AE15" s="229">
        <f>AMPmasterescalated!J15*CPI!$D$46/CPI!$D$45*'AMP-MASTER'!R15</f>
        <v>0</v>
      </c>
      <c r="AF15" s="229">
        <f>AMPmasterescalated!J15*CPI!$D$46/CPI!$D$45*'AMP-MASTER'!S15</f>
        <v>0</v>
      </c>
      <c r="AG15" s="229">
        <f>AMPmasterescalated!J15*CPI!$D$46/CPI!$D$45*'AMP-MASTER'!T15</f>
        <v>0</v>
      </c>
      <c r="AH15" s="229">
        <f t="shared" si="4"/>
        <v>0</v>
      </c>
      <c r="AI15" s="232">
        <f>AMPmasterescalated!K15*CPI!$D$46/CPI!$D$45*'AMP-MASTER'!P15</f>
        <v>0</v>
      </c>
      <c r="AJ15" s="232">
        <f>AMPmasterescalated!K15*CPI!$D$46/CPI!$D$45*'AMP-MASTER'!Q15</f>
        <v>0</v>
      </c>
      <c r="AK15" s="232">
        <f>AMPmasterescalated!K15*CPI!$D$46/CPI!$D$45*'AMP-MASTER'!R15</f>
        <v>0</v>
      </c>
      <c r="AL15" s="232">
        <f>AMPmasterescalated!K15*CPI!$D$46/CPI!$D$45*'AMP-MASTER'!S15</f>
        <v>0</v>
      </c>
      <c r="AM15" s="232">
        <f>AMPmasterescalated!K15*CPI!$D$46/CPI!$D$45*'AMP-MASTER'!T15</f>
        <v>0</v>
      </c>
      <c r="AN15" s="232">
        <f t="shared" si="5"/>
        <v>0</v>
      </c>
      <c r="AO15" s="229">
        <f>AMPmasterescalated!L15*CPI!$D$46/CPI!$D$45*'AMP-MASTER'!P15</f>
        <v>0</v>
      </c>
      <c r="AP15" s="229">
        <f>AMPmasterescalated!L15*CPI!$D$46/CPI!$D$45*'AMP-MASTER'!Q15</f>
        <v>0</v>
      </c>
      <c r="AQ15" s="229">
        <f>AMPmasterescalated!L15*CPI!$D$46/CPI!$D$45*'AMP-MASTER'!R15</f>
        <v>0</v>
      </c>
      <c r="AR15" s="229">
        <f>AMPmasterescalated!L15*CPI!$D$46/CPI!$D$45*'AMP-MASTER'!S15</f>
        <v>0</v>
      </c>
      <c r="AS15" s="229">
        <f>AMPmasterescalated!L15*CPI!$D$46/CPI!$D$45*'AMP-MASTER'!T15</f>
        <v>0</v>
      </c>
      <c r="AT15" s="229">
        <f t="shared" si="6"/>
        <v>0</v>
      </c>
      <c r="AU15" s="232">
        <f>AMPmasterescalated!M15*CPI!$D$46/CPI!$D$45*'AMP-MASTER'!P15</f>
        <v>0</v>
      </c>
      <c r="AV15" s="232">
        <f>AMPmasterescalated!M15*CPI!$D$46/CPI!$D$45*'AMP-MASTER'!Q15</f>
        <v>0</v>
      </c>
      <c r="AW15" s="232">
        <f>AMPmasterescalated!M15*CPI!$D$46/CPI!$D$45*'AMP-MASTER'!R15</f>
        <v>0</v>
      </c>
      <c r="AX15" s="232">
        <f>AMPmasterescalated!M15*CPI!$D$46/CPI!$D$45*'AMP-MASTER'!S15</f>
        <v>0</v>
      </c>
      <c r="AY15" s="232">
        <f>AMPmasterescalated!M15*CPI!$D$46/CPI!$D$45*'AMP-MASTER'!T15</f>
        <v>0</v>
      </c>
      <c r="AZ15" s="232">
        <f t="shared" si="7"/>
        <v>0</v>
      </c>
      <c r="BA15" s="229">
        <f>AMPmasterescalated!N15*CPI!$D$46/CPI!$D$45*'AMP-MASTER'!P15</f>
        <v>0</v>
      </c>
      <c r="BB15" s="229">
        <f>AMPmasterescalated!N15*CPI!$D$46/CPI!$D$45*'AMP-MASTER'!Q15</f>
        <v>0</v>
      </c>
      <c r="BC15" s="229">
        <f>AMPmasterescalated!N15*CPI!$D$46/CPI!$D$45*'AMP-MASTER'!R15</f>
        <v>0</v>
      </c>
      <c r="BD15" s="229">
        <f>AMPmasterescalated!N15*CPI!$D$46/CPI!$D$45*'AMP-MASTER'!S15</f>
        <v>0</v>
      </c>
      <c r="BE15" s="229">
        <f>AMPmasterescalated!N15*CPI!$D$46/CPI!$D$45*'AMP-MASTER'!T15</f>
        <v>0</v>
      </c>
      <c r="BF15" s="229">
        <f t="shared" si="8"/>
        <v>0</v>
      </c>
      <c r="BG15" s="232">
        <f>AMPmasterescalated!O15*CPI!$D$46/CPI!$D$45*'AMP-MASTER'!P15</f>
        <v>0</v>
      </c>
      <c r="BH15" s="232">
        <f>AMPmasterescalated!O15*CPI!$D$46/CPI!$D$45*'AMP-MASTER'!Q15</f>
        <v>0</v>
      </c>
      <c r="BI15" s="232">
        <f>AMPmasterescalated!O15*CPI!$D$46/CPI!$D$45*'AMP-MASTER'!R15</f>
        <v>0</v>
      </c>
      <c r="BJ15" s="232">
        <f>AMPmasterescalated!O15*CPI!$D$46/CPI!$D$45*'AMP-MASTER'!S15</f>
        <v>0</v>
      </c>
      <c r="BK15" s="232">
        <f>AMPmasterescalated!O15*CPI!$D$46/CPI!$D$45*'AMP-MASTER'!T15</f>
        <v>0</v>
      </c>
      <c r="BL15" s="232">
        <f t="shared" si="9"/>
        <v>0</v>
      </c>
      <c r="BM15" s="219">
        <f t="shared" si="10"/>
        <v>0</v>
      </c>
    </row>
    <row r="16" spans="1:65" ht="25.5">
      <c r="A16" s="174">
        <f t="shared" si="11"/>
        <v>14</v>
      </c>
      <c r="B16" s="174" t="s">
        <v>184</v>
      </c>
      <c r="C16" s="190" t="str">
        <f>B16</f>
        <v>Replace mainline valve actuators</v>
      </c>
      <c r="D16" s="174" t="s">
        <v>174</v>
      </c>
      <c r="E16" s="229">
        <f>AMPmasterescalated!F16*CPI!$D$46/CPI!$D$45*'AMP-MASTER'!P16</f>
        <v>12822.580119440003</v>
      </c>
      <c r="F16" s="229">
        <f>AMPmasterescalated!F16*CPI!$D$46/CPI!$D$45*'AMP-MASTER'!Q16</f>
        <v>0</v>
      </c>
      <c r="G16" s="229">
        <f>AMPmasterescalated!F16*CPI!$D$46/CPI!$D$45*'AMP-MASTER'!R16</f>
        <v>78767.277876560009</v>
      </c>
      <c r="H16" s="229">
        <f>AMPmasterescalated!F16*CPI!$D$46/CPI!$D$45*'AMP-MASTER'!S16</f>
        <v>0</v>
      </c>
      <c r="I16" s="229">
        <f>AMPmasterescalated!F16*CPI!$D$46/CPI!$D$45*'AMP-MASTER'!T16</f>
        <v>0</v>
      </c>
      <c r="J16" s="229">
        <f t="shared" si="0"/>
        <v>91589.857996000006</v>
      </c>
      <c r="K16" s="232">
        <f>AMPmasterescalated!G16*CPI!$D$46/CPI!$D$45*'AMP-MASTER'!P16</f>
        <v>0</v>
      </c>
      <c r="L16" s="232">
        <f>AMPmasterescalated!G16*CPI!$D$46/CPI!$D$45*'AMP-MASTER'!Q16</f>
        <v>0</v>
      </c>
      <c r="M16" s="232">
        <f>AMPmasterescalated!G16*CPI!$D$46/CPI!$D$45*'AMP-MASTER'!R16</f>
        <v>0</v>
      </c>
      <c r="N16" s="232">
        <f>AMPmasterescalated!G16*CPI!$D$46/CPI!$D$45*'AMP-MASTER'!S16</f>
        <v>0</v>
      </c>
      <c r="O16" s="232">
        <f>AMPmasterescalated!G16*CPI!$D$46/CPI!$D$45*'AMP-MASTER'!T16</f>
        <v>0</v>
      </c>
      <c r="P16" s="232">
        <f t="shared" si="1"/>
        <v>0</v>
      </c>
      <c r="Q16" s="229">
        <f>AMPmasterescalated!H16*CPI!$D$46/CPI!$D$45*'AMP-MASTER'!P16</f>
        <v>12849.81699977525</v>
      </c>
      <c r="R16" s="229">
        <f>AMPmasterescalated!H16*CPI!$D$46/CPI!$D$45*'AMP-MASTER'!Q16</f>
        <v>0</v>
      </c>
      <c r="S16" s="229">
        <f>AMPmasterescalated!H16*CPI!$D$46/CPI!$D$45*'AMP-MASTER'!R16</f>
        <v>78934.590141476525</v>
      </c>
      <c r="T16" s="229">
        <f>AMPmasterescalated!H16*CPI!$D$46/CPI!$D$45*'AMP-MASTER'!S16</f>
        <v>0</v>
      </c>
      <c r="U16" s="229">
        <f>AMPmasterescalated!H16*CPI!$D$46/CPI!$D$45*'AMP-MASTER'!T16</f>
        <v>0</v>
      </c>
      <c r="V16" s="229">
        <f t="shared" si="2"/>
        <v>91784.407141251781</v>
      </c>
      <c r="W16" s="232">
        <f>AMPmasterescalated!I16*CPI!$D$46/CPI!$D$45*'AMP-MASTER'!P16</f>
        <v>0</v>
      </c>
      <c r="X16" s="232">
        <f>AMPmasterescalated!I16*CPI!$D$46/CPI!$D$45*'AMP-MASTER'!Q16</f>
        <v>0</v>
      </c>
      <c r="Y16" s="232">
        <f>AMPmasterescalated!I16*CPI!$D$46/CPI!$D$45*'AMP-MASTER'!R16</f>
        <v>0</v>
      </c>
      <c r="Z16" s="232">
        <f>AMPmasterescalated!I16*CPI!$D$46/CPI!$D$45*'AMP-MASTER'!S16</f>
        <v>0</v>
      </c>
      <c r="AA16" s="232">
        <f>AMPmasterescalated!I16*CPI!$D$46/CPI!$D$45*'AMP-MASTER'!T16</f>
        <v>0</v>
      </c>
      <c r="AB16" s="232">
        <f t="shared" si="3"/>
        <v>0</v>
      </c>
      <c r="AC16" s="229">
        <f>AMPmasterescalated!J16*CPI!$D$46/CPI!$D$45*'AMP-MASTER'!P16</f>
        <v>12453.316058833592</v>
      </c>
      <c r="AD16" s="229">
        <f>AMPmasterescalated!J16*CPI!$D$46/CPI!$D$45*'AMP-MASTER'!Q16</f>
        <v>0</v>
      </c>
      <c r="AE16" s="229">
        <f>AMPmasterescalated!J16*CPI!$D$46/CPI!$D$45*'AMP-MASTER'!R16</f>
        <v>76498.941504263494</v>
      </c>
      <c r="AF16" s="229">
        <f>AMPmasterescalated!J16*CPI!$D$46/CPI!$D$45*'AMP-MASTER'!S16</f>
        <v>0</v>
      </c>
      <c r="AG16" s="229">
        <f>AMPmasterescalated!J16*CPI!$D$46/CPI!$D$45*'AMP-MASTER'!T16</f>
        <v>0</v>
      </c>
      <c r="AH16" s="229">
        <f t="shared" si="4"/>
        <v>88952.257563097082</v>
      </c>
      <c r="AI16" s="232">
        <f>AMPmasterescalated!K16*CPI!$D$46/CPI!$D$45*'AMP-MASTER'!P16</f>
        <v>0</v>
      </c>
      <c r="AJ16" s="232">
        <f>AMPmasterescalated!K16*CPI!$D$46/CPI!$D$45*'AMP-MASTER'!Q16</f>
        <v>0</v>
      </c>
      <c r="AK16" s="232">
        <f>AMPmasterescalated!K16*CPI!$D$46/CPI!$D$45*'AMP-MASTER'!R16</f>
        <v>0</v>
      </c>
      <c r="AL16" s="232">
        <f>AMPmasterescalated!K16*CPI!$D$46/CPI!$D$45*'AMP-MASTER'!S16</f>
        <v>0</v>
      </c>
      <c r="AM16" s="232">
        <f>AMPmasterescalated!K16*CPI!$D$46/CPI!$D$45*'AMP-MASTER'!T16</f>
        <v>0</v>
      </c>
      <c r="AN16" s="232">
        <f t="shared" si="5"/>
        <v>0</v>
      </c>
      <c r="AO16" s="229">
        <f>AMPmasterescalated!L16*CPI!$D$46/CPI!$D$45*'AMP-MASTER'!P16</f>
        <v>12775.745453942989</v>
      </c>
      <c r="AP16" s="229">
        <f>AMPmasterescalated!L16*CPI!$D$46/CPI!$D$45*'AMP-MASTER'!Q16</f>
        <v>0</v>
      </c>
      <c r="AQ16" s="229">
        <f>AMPmasterescalated!L16*CPI!$D$46/CPI!$D$45*'AMP-MASTER'!R16</f>
        <v>78479.579217078353</v>
      </c>
      <c r="AR16" s="229">
        <f>AMPmasterescalated!L16*CPI!$D$46/CPI!$D$45*'AMP-MASTER'!S16</f>
        <v>0</v>
      </c>
      <c r="AS16" s="229">
        <f>AMPmasterescalated!L16*CPI!$D$46/CPI!$D$45*'AMP-MASTER'!T16</f>
        <v>0</v>
      </c>
      <c r="AT16" s="229">
        <f t="shared" si="6"/>
        <v>91255.324671021343</v>
      </c>
      <c r="AU16" s="232">
        <f>AMPmasterescalated!M16*CPI!$D$46/CPI!$D$45*'AMP-MASTER'!P16</f>
        <v>0</v>
      </c>
      <c r="AV16" s="232">
        <f>AMPmasterescalated!M16*CPI!$D$46/CPI!$D$45*'AMP-MASTER'!Q16</f>
        <v>0</v>
      </c>
      <c r="AW16" s="232">
        <f>AMPmasterescalated!M16*CPI!$D$46/CPI!$D$45*'AMP-MASTER'!R16</f>
        <v>0</v>
      </c>
      <c r="AX16" s="232">
        <f>AMPmasterescalated!M16*CPI!$D$46/CPI!$D$45*'AMP-MASTER'!S16</f>
        <v>0</v>
      </c>
      <c r="AY16" s="232">
        <f>AMPmasterescalated!M16*CPI!$D$46/CPI!$D$45*'AMP-MASTER'!T16</f>
        <v>0</v>
      </c>
      <c r="AZ16" s="232">
        <f t="shared" si="7"/>
        <v>0</v>
      </c>
      <c r="BA16" s="229">
        <f>AMPmasterescalated!N16*CPI!$D$46/CPI!$D$45*'AMP-MASTER'!P16</f>
        <v>12519.367752509108</v>
      </c>
      <c r="BB16" s="229">
        <f>AMPmasterescalated!N16*CPI!$D$46/CPI!$D$45*'AMP-MASTER'!Q16</f>
        <v>0</v>
      </c>
      <c r="BC16" s="229">
        <f>AMPmasterescalated!N16*CPI!$D$46/CPI!$D$45*'AMP-MASTER'!R16</f>
        <v>76904.687622555939</v>
      </c>
      <c r="BD16" s="229">
        <f>AMPmasterescalated!N16*CPI!$D$46/CPI!$D$45*'AMP-MASTER'!S16</f>
        <v>0</v>
      </c>
      <c r="BE16" s="229">
        <f>AMPmasterescalated!N16*CPI!$D$46/CPI!$D$45*'AMP-MASTER'!T16</f>
        <v>0</v>
      </c>
      <c r="BF16" s="229">
        <f t="shared" si="8"/>
        <v>89424.055375065043</v>
      </c>
      <c r="BG16" s="232">
        <f>AMPmasterescalated!O16*CPI!$D$46/CPI!$D$45*'AMP-MASTER'!P16</f>
        <v>0</v>
      </c>
      <c r="BH16" s="232">
        <f>AMPmasterescalated!O16*CPI!$D$46/CPI!$D$45*'AMP-MASTER'!Q16</f>
        <v>0</v>
      </c>
      <c r="BI16" s="232">
        <f>AMPmasterescalated!O16*CPI!$D$46/CPI!$D$45*'AMP-MASTER'!R16</f>
        <v>0</v>
      </c>
      <c r="BJ16" s="232">
        <f>AMPmasterescalated!O16*CPI!$D$46/CPI!$D$45*'AMP-MASTER'!S16</f>
        <v>0</v>
      </c>
      <c r="BK16" s="232">
        <f>AMPmasterescalated!O16*CPI!$D$46/CPI!$D$45*'AMP-MASTER'!T16</f>
        <v>0</v>
      </c>
      <c r="BL16" s="232">
        <f t="shared" si="9"/>
        <v>0</v>
      </c>
      <c r="BM16" s="219">
        <f t="shared" si="10"/>
        <v>453005.90274643525</v>
      </c>
    </row>
    <row r="17" spans="1:65" ht="38.25">
      <c r="A17" s="174">
        <f t="shared" si="11"/>
        <v>15</v>
      </c>
      <c r="B17" s="174" t="s">
        <v>185</v>
      </c>
      <c r="C17" s="190" t="s">
        <v>184</v>
      </c>
      <c r="D17" s="174" t="s">
        <v>174</v>
      </c>
      <c r="E17" s="229">
        <f>AMPmasterescalated!F17*CPI!$D$46/CPI!$D$45*'AMP-MASTER'!P17</f>
        <v>0</v>
      </c>
      <c r="F17" s="229">
        <f>AMPmasterescalated!F17*CPI!$D$46/CPI!$D$45*'AMP-MASTER'!Q17</f>
        <v>0</v>
      </c>
      <c r="G17" s="229">
        <f>AMPmasterescalated!F17*CPI!$D$46/CPI!$D$45*'AMP-MASTER'!R17</f>
        <v>0</v>
      </c>
      <c r="H17" s="229">
        <f>AMPmasterescalated!F17*CPI!$D$46/CPI!$D$45*'AMP-MASTER'!S17</f>
        <v>0</v>
      </c>
      <c r="I17" s="229">
        <f>AMPmasterescalated!F17*CPI!$D$46/CPI!$D$45*'AMP-MASTER'!T17</f>
        <v>0</v>
      </c>
      <c r="J17" s="229">
        <f t="shared" si="0"/>
        <v>0</v>
      </c>
      <c r="K17" s="232">
        <f>AMPmasterescalated!G17*CPI!$D$46/CPI!$D$45*'AMP-MASTER'!P17</f>
        <v>0</v>
      </c>
      <c r="L17" s="232">
        <f>AMPmasterescalated!G17*CPI!$D$46/CPI!$D$45*'AMP-MASTER'!Q17</f>
        <v>0</v>
      </c>
      <c r="M17" s="232">
        <f>AMPmasterescalated!G17*CPI!$D$46/CPI!$D$45*'AMP-MASTER'!R17</f>
        <v>0</v>
      </c>
      <c r="N17" s="232">
        <f>AMPmasterescalated!G17*CPI!$D$46/CPI!$D$45*'AMP-MASTER'!S17</f>
        <v>0</v>
      </c>
      <c r="O17" s="232">
        <f>AMPmasterescalated!G17*CPI!$D$46/CPI!$D$45*'AMP-MASTER'!T17</f>
        <v>0</v>
      </c>
      <c r="P17" s="232">
        <f t="shared" si="1"/>
        <v>0</v>
      </c>
      <c r="Q17" s="229">
        <f>AMPmasterescalated!H17*CPI!$D$46/CPI!$D$45*'AMP-MASTER'!P17</f>
        <v>0</v>
      </c>
      <c r="R17" s="229">
        <f>AMPmasterescalated!H17*CPI!$D$46/CPI!$D$45*'AMP-MASTER'!Q17</f>
        <v>0</v>
      </c>
      <c r="S17" s="229">
        <f>AMPmasterescalated!H17*CPI!$D$46/CPI!$D$45*'AMP-MASTER'!R17</f>
        <v>0</v>
      </c>
      <c r="T17" s="229">
        <f>AMPmasterescalated!H17*CPI!$D$46/CPI!$D$45*'AMP-MASTER'!S17</f>
        <v>0</v>
      </c>
      <c r="U17" s="229">
        <f>AMPmasterescalated!H17*CPI!$D$46/CPI!$D$45*'AMP-MASTER'!T17</f>
        <v>0</v>
      </c>
      <c r="V17" s="229">
        <f t="shared" si="2"/>
        <v>0</v>
      </c>
      <c r="W17" s="232">
        <f>AMPmasterescalated!I17*CPI!$D$46/CPI!$D$45*'AMP-MASTER'!P17</f>
        <v>0</v>
      </c>
      <c r="X17" s="232">
        <f>AMPmasterescalated!I17*CPI!$D$46/CPI!$D$45*'AMP-MASTER'!Q17</f>
        <v>0</v>
      </c>
      <c r="Y17" s="232">
        <f>AMPmasterescalated!I17*CPI!$D$46/CPI!$D$45*'AMP-MASTER'!R17</f>
        <v>0</v>
      </c>
      <c r="Z17" s="232">
        <f>AMPmasterescalated!I17*CPI!$D$46/CPI!$D$45*'AMP-MASTER'!S17</f>
        <v>0</v>
      </c>
      <c r="AA17" s="232">
        <f>AMPmasterescalated!I17*CPI!$D$46/CPI!$D$45*'AMP-MASTER'!T17</f>
        <v>0</v>
      </c>
      <c r="AB17" s="232">
        <f t="shared" si="3"/>
        <v>0</v>
      </c>
      <c r="AC17" s="229">
        <f>AMPmasterescalated!J17*CPI!$D$46/CPI!$D$45*'AMP-MASTER'!P17</f>
        <v>0</v>
      </c>
      <c r="AD17" s="229">
        <f>AMPmasterescalated!J17*CPI!$D$46/CPI!$D$45*'AMP-MASTER'!Q17</f>
        <v>0</v>
      </c>
      <c r="AE17" s="229">
        <f>AMPmasterescalated!J17*CPI!$D$46/CPI!$D$45*'AMP-MASTER'!R17</f>
        <v>0</v>
      </c>
      <c r="AF17" s="229">
        <f>AMPmasterescalated!J17*CPI!$D$46/CPI!$D$45*'AMP-MASTER'!S17</f>
        <v>0</v>
      </c>
      <c r="AG17" s="229">
        <f>AMPmasterescalated!J17*CPI!$D$46/CPI!$D$45*'AMP-MASTER'!T17</f>
        <v>0</v>
      </c>
      <c r="AH17" s="229">
        <f t="shared" si="4"/>
        <v>0</v>
      </c>
      <c r="AI17" s="232">
        <f>AMPmasterescalated!K17*CPI!$D$46/CPI!$D$45*'AMP-MASTER'!P17</f>
        <v>0</v>
      </c>
      <c r="AJ17" s="232">
        <f>AMPmasterescalated!K17*CPI!$D$46/CPI!$D$45*'AMP-MASTER'!Q17</f>
        <v>0</v>
      </c>
      <c r="AK17" s="232">
        <f>AMPmasterescalated!K17*CPI!$D$46/CPI!$D$45*'AMP-MASTER'!R17</f>
        <v>0</v>
      </c>
      <c r="AL17" s="232">
        <f>AMPmasterescalated!K17*CPI!$D$46/CPI!$D$45*'AMP-MASTER'!S17</f>
        <v>0</v>
      </c>
      <c r="AM17" s="232">
        <f>AMPmasterescalated!K17*CPI!$D$46/CPI!$D$45*'AMP-MASTER'!T17</f>
        <v>0</v>
      </c>
      <c r="AN17" s="232">
        <f t="shared" si="5"/>
        <v>0</v>
      </c>
      <c r="AO17" s="229">
        <f>AMPmasterescalated!L17*CPI!$D$46/CPI!$D$45*'AMP-MASTER'!P17</f>
        <v>0</v>
      </c>
      <c r="AP17" s="229">
        <f>AMPmasterescalated!L17*CPI!$D$46/CPI!$D$45*'AMP-MASTER'!Q17</f>
        <v>0</v>
      </c>
      <c r="AQ17" s="229">
        <f>AMPmasterescalated!L17*CPI!$D$46/CPI!$D$45*'AMP-MASTER'!R17</f>
        <v>0</v>
      </c>
      <c r="AR17" s="229">
        <f>AMPmasterescalated!L17*CPI!$D$46/CPI!$D$45*'AMP-MASTER'!S17</f>
        <v>0</v>
      </c>
      <c r="AS17" s="229">
        <f>AMPmasterescalated!L17*CPI!$D$46/CPI!$D$45*'AMP-MASTER'!T17</f>
        <v>0</v>
      </c>
      <c r="AT17" s="229">
        <f t="shared" si="6"/>
        <v>0</v>
      </c>
      <c r="AU17" s="232">
        <f>AMPmasterescalated!M17*CPI!$D$46/CPI!$D$45*'AMP-MASTER'!P17</f>
        <v>0</v>
      </c>
      <c r="AV17" s="232">
        <f>AMPmasterescalated!M17*CPI!$D$46/CPI!$D$45*'AMP-MASTER'!Q17</f>
        <v>0</v>
      </c>
      <c r="AW17" s="232">
        <f>AMPmasterescalated!M17*CPI!$D$46/CPI!$D$45*'AMP-MASTER'!R17</f>
        <v>0</v>
      </c>
      <c r="AX17" s="232">
        <f>AMPmasterescalated!M17*CPI!$D$46/CPI!$D$45*'AMP-MASTER'!S17</f>
        <v>0</v>
      </c>
      <c r="AY17" s="232">
        <f>AMPmasterescalated!M17*CPI!$D$46/CPI!$D$45*'AMP-MASTER'!T17</f>
        <v>0</v>
      </c>
      <c r="AZ17" s="232">
        <f t="shared" si="7"/>
        <v>0</v>
      </c>
      <c r="BA17" s="229">
        <f>AMPmasterescalated!N17*CPI!$D$46/CPI!$D$45*'AMP-MASTER'!P17</f>
        <v>0</v>
      </c>
      <c r="BB17" s="229">
        <f>AMPmasterescalated!N17*CPI!$D$46/CPI!$D$45*'AMP-MASTER'!Q17</f>
        <v>0</v>
      </c>
      <c r="BC17" s="229">
        <f>AMPmasterescalated!N17*CPI!$D$46/CPI!$D$45*'AMP-MASTER'!R17</f>
        <v>0</v>
      </c>
      <c r="BD17" s="229">
        <f>AMPmasterescalated!N17*CPI!$D$46/CPI!$D$45*'AMP-MASTER'!S17</f>
        <v>0</v>
      </c>
      <c r="BE17" s="229">
        <f>AMPmasterescalated!N17*CPI!$D$46/CPI!$D$45*'AMP-MASTER'!T17</f>
        <v>0</v>
      </c>
      <c r="BF17" s="229">
        <f t="shared" si="8"/>
        <v>0</v>
      </c>
      <c r="BG17" s="232">
        <f>AMPmasterescalated!O17*CPI!$D$46/CPI!$D$45*'AMP-MASTER'!P17</f>
        <v>0</v>
      </c>
      <c r="BH17" s="232">
        <f>AMPmasterescalated!O17*CPI!$D$46/CPI!$D$45*'AMP-MASTER'!Q17</f>
        <v>0</v>
      </c>
      <c r="BI17" s="232">
        <f>AMPmasterescalated!O17*CPI!$D$46/CPI!$D$45*'AMP-MASTER'!R17</f>
        <v>0</v>
      </c>
      <c r="BJ17" s="232">
        <f>AMPmasterescalated!O17*CPI!$D$46/CPI!$D$45*'AMP-MASTER'!S17</f>
        <v>0</v>
      </c>
      <c r="BK17" s="232">
        <f>AMPmasterescalated!O17*CPI!$D$46/CPI!$D$45*'AMP-MASTER'!T17</f>
        <v>0</v>
      </c>
      <c r="BL17" s="232">
        <f t="shared" si="9"/>
        <v>0</v>
      </c>
      <c r="BM17" s="219">
        <f t="shared" si="10"/>
        <v>0</v>
      </c>
    </row>
    <row r="18" spans="1:65" ht="25.5">
      <c r="A18" s="174">
        <f t="shared" si="11"/>
        <v>16</v>
      </c>
      <c r="B18" s="174" t="s">
        <v>152</v>
      </c>
      <c r="C18" s="190" t="str">
        <f>B18</f>
        <v>Wizard controller replacement</v>
      </c>
      <c r="D18" s="174" t="s">
        <v>174</v>
      </c>
      <c r="E18" s="229">
        <f>AMPmasterescalated!F18*CPI!$D$46/CPI!$D$45*'AMP-MASTER'!P18</f>
        <v>10182.6027765</v>
      </c>
      <c r="F18" s="229">
        <f>AMPmasterescalated!F18*CPI!$D$46/CPI!$D$45*'AMP-MASTER'!Q18</f>
        <v>0</v>
      </c>
      <c r="G18" s="229">
        <f>AMPmasterescalated!F18*CPI!$D$46/CPI!$D$45*'AMP-MASTER'!R18</f>
        <v>20673.769273499998</v>
      </c>
      <c r="H18" s="229">
        <f>AMPmasterescalated!F18*CPI!$D$46/CPI!$D$45*'AMP-MASTER'!S18</f>
        <v>0</v>
      </c>
      <c r="I18" s="229">
        <f>AMPmasterescalated!F18*CPI!$D$46/CPI!$D$45*'AMP-MASTER'!T18</f>
        <v>0</v>
      </c>
      <c r="J18" s="229">
        <f t="shared" si="0"/>
        <v>30856.372049999998</v>
      </c>
      <c r="K18" s="232">
        <f>AMPmasterescalated!G18*CPI!$D$46/CPI!$D$45*'AMP-MASTER'!P18</f>
        <v>0</v>
      </c>
      <c r="L18" s="232">
        <f>AMPmasterescalated!G18*CPI!$D$46/CPI!$D$45*'AMP-MASTER'!Q18</f>
        <v>0</v>
      </c>
      <c r="M18" s="232">
        <f>AMPmasterescalated!G18*CPI!$D$46/CPI!$D$45*'AMP-MASTER'!R18</f>
        <v>0</v>
      </c>
      <c r="N18" s="232">
        <f>AMPmasterescalated!G18*CPI!$D$46/CPI!$D$45*'AMP-MASTER'!S18</f>
        <v>0</v>
      </c>
      <c r="O18" s="232">
        <f>AMPmasterescalated!G18*CPI!$D$46/CPI!$D$45*'AMP-MASTER'!T18</f>
        <v>0</v>
      </c>
      <c r="P18" s="232">
        <f t="shared" si="1"/>
        <v>0</v>
      </c>
      <c r="Q18" s="229">
        <f>AMPmasterescalated!H18*CPI!$D$46/CPI!$D$45*'AMP-MASTER'!P18</f>
        <v>5116.7495007394919</v>
      </c>
      <c r="R18" s="229">
        <f>AMPmasterescalated!H18*CPI!$D$46/CPI!$D$45*'AMP-MASTER'!Q18</f>
        <v>0</v>
      </c>
      <c r="S18" s="229">
        <f>AMPmasterescalated!H18*CPI!$D$46/CPI!$D$45*'AMP-MASTER'!R18</f>
        <v>10388.552016652908</v>
      </c>
      <c r="T18" s="229">
        <f>AMPmasterescalated!H18*CPI!$D$46/CPI!$D$45*'AMP-MASTER'!S18</f>
        <v>0</v>
      </c>
      <c r="U18" s="229">
        <f>AMPmasterescalated!H18*CPI!$D$46/CPI!$D$45*'AMP-MASTER'!T18</f>
        <v>0</v>
      </c>
      <c r="V18" s="229">
        <f t="shared" si="2"/>
        <v>15505.3015173924</v>
      </c>
      <c r="W18" s="232">
        <f>AMPmasterescalated!I18*CPI!$D$46/CPI!$D$45*'AMP-MASTER'!P18</f>
        <v>0</v>
      </c>
      <c r="X18" s="232">
        <f>AMPmasterescalated!I18*CPI!$D$46/CPI!$D$45*'AMP-MASTER'!Q18</f>
        <v>0</v>
      </c>
      <c r="Y18" s="232">
        <f>AMPmasterescalated!I18*CPI!$D$46/CPI!$D$45*'AMP-MASTER'!R18</f>
        <v>0</v>
      </c>
      <c r="Z18" s="232">
        <f>AMPmasterescalated!I18*CPI!$D$46/CPI!$D$45*'AMP-MASTER'!S18</f>
        <v>0</v>
      </c>
      <c r="AA18" s="232">
        <f>AMPmasterescalated!I18*CPI!$D$46/CPI!$D$45*'AMP-MASTER'!T18</f>
        <v>0</v>
      </c>
      <c r="AB18" s="232">
        <f t="shared" si="3"/>
        <v>0</v>
      </c>
      <c r="AC18" s="229">
        <f>AMPmasterescalated!J18*CPI!$D$46/CPI!$D$45*'AMP-MASTER'!P18</f>
        <v>5151.2346436293565</v>
      </c>
      <c r="AD18" s="229">
        <f>AMPmasterescalated!J18*CPI!$D$46/CPI!$D$45*'AMP-MASTER'!Q18</f>
        <v>0</v>
      </c>
      <c r="AE18" s="229">
        <f>AMPmasterescalated!J18*CPI!$D$46/CPI!$D$45*'AMP-MASTER'!R18</f>
        <v>10458.567306762632</v>
      </c>
      <c r="AF18" s="229">
        <f>AMPmasterescalated!J18*CPI!$D$46/CPI!$D$45*'AMP-MASTER'!S18</f>
        <v>0</v>
      </c>
      <c r="AG18" s="229">
        <f>AMPmasterescalated!J18*CPI!$D$46/CPI!$D$45*'AMP-MASTER'!T18</f>
        <v>0</v>
      </c>
      <c r="AH18" s="229">
        <f t="shared" si="4"/>
        <v>15609.80195039199</v>
      </c>
      <c r="AI18" s="232">
        <f>AMPmasterescalated!K18*CPI!$D$46/CPI!$D$45*'AMP-MASTER'!P18</f>
        <v>0</v>
      </c>
      <c r="AJ18" s="232">
        <f>AMPmasterescalated!K18*CPI!$D$46/CPI!$D$45*'AMP-MASTER'!Q18</f>
        <v>0</v>
      </c>
      <c r="AK18" s="232">
        <f>AMPmasterescalated!K18*CPI!$D$46/CPI!$D$45*'AMP-MASTER'!R18</f>
        <v>0</v>
      </c>
      <c r="AL18" s="232">
        <f>AMPmasterescalated!K18*CPI!$D$46/CPI!$D$45*'AMP-MASTER'!S18</f>
        <v>0</v>
      </c>
      <c r="AM18" s="232">
        <f>AMPmasterescalated!K18*CPI!$D$46/CPI!$D$45*'AMP-MASTER'!T18</f>
        <v>0</v>
      </c>
      <c r="AN18" s="232">
        <f t="shared" si="5"/>
        <v>0</v>
      </c>
      <c r="AO18" s="229">
        <f>AMPmasterescalated!L18*CPI!$D$46/CPI!$D$45*'AMP-MASTER'!P18</f>
        <v>5182.8793569900681</v>
      </c>
      <c r="AP18" s="229">
        <f>AMPmasterescalated!L18*CPI!$D$46/CPI!$D$45*'AMP-MASTER'!Q18</f>
        <v>0</v>
      </c>
      <c r="AQ18" s="229">
        <f>AMPmasterescalated!L18*CPI!$D$46/CPI!$D$45*'AMP-MASTER'!R18</f>
        <v>10522.815664191956</v>
      </c>
      <c r="AR18" s="229">
        <f>AMPmasterescalated!L18*CPI!$D$46/CPI!$D$45*'AMP-MASTER'!S18</f>
        <v>0</v>
      </c>
      <c r="AS18" s="229">
        <f>AMPmasterescalated!L18*CPI!$D$46/CPI!$D$45*'AMP-MASTER'!T18</f>
        <v>0</v>
      </c>
      <c r="AT18" s="229">
        <f t="shared" si="6"/>
        <v>15705.695021182024</v>
      </c>
      <c r="AU18" s="232">
        <f>AMPmasterescalated!M18*CPI!$D$46/CPI!$D$45*'AMP-MASTER'!P18</f>
        <v>0</v>
      </c>
      <c r="AV18" s="232">
        <f>AMPmasterescalated!M18*CPI!$D$46/CPI!$D$45*'AMP-MASTER'!Q18</f>
        <v>0</v>
      </c>
      <c r="AW18" s="232">
        <f>AMPmasterescalated!M18*CPI!$D$46/CPI!$D$45*'AMP-MASTER'!R18</f>
        <v>0</v>
      </c>
      <c r="AX18" s="232">
        <f>AMPmasterescalated!M18*CPI!$D$46/CPI!$D$45*'AMP-MASTER'!S18</f>
        <v>0</v>
      </c>
      <c r="AY18" s="232">
        <f>AMPmasterescalated!M18*CPI!$D$46/CPI!$D$45*'AMP-MASTER'!T18</f>
        <v>0</v>
      </c>
      <c r="AZ18" s="232">
        <f t="shared" si="7"/>
        <v>0</v>
      </c>
      <c r="BA18" s="229">
        <f>AMPmasterescalated!N18*CPI!$D$46/CPI!$D$45*'AMP-MASTER'!P18</f>
        <v>0</v>
      </c>
      <c r="BB18" s="229">
        <f>AMPmasterescalated!N18*CPI!$D$46/CPI!$D$45*'AMP-MASTER'!Q18</f>
        <v>0</v>
      </c>
      <c r="BC18" s="229">
        <f>AMPmasterescalated!N18*CPI!$D$46/CPI!$D$45*'AMP-MASTER'!R18</f>
        <v>0</v>
      </c>
      <c r="BD18" s="229">
        <f>AMPmasterescalated!N18*CPI!$D$46/CPI!$D$45*'AMP-MASTER'!S18</f>
        <v>0</v>
      </c>
      <c r="BE18" s="229">
        <f>AMPmasterescalated!N18*CPI!$D$46/CPI!$D$45*'AMP-MASTER'!T18</f>
        <v>0</v>
      </c>
      <c r="BF18" s="229">
        <f t="shared" si="8"/>
        <v>0</v>
      </c>
      <c r="BG18" s="232">
        <f>AMPmasterescalated!O18*CPI!$D$46/CPI!$D$45*'AMP-MASTER'!P18</f>
        <v>0</v>
      </c>
      <c r="BH18" s="232">
        <f>AMPmasterescalated!O18*CPI!$D$46/CPI!$D$45*'AMP-MASTER'!Q18</f>
        <v>0</v>
      </c>
      <c r="BI18" s="232">
        <f>AMPmasterescalated!O18*CPI!$D$46/CPI!$D$45*'AMP-MASTER'!R18</f>
        <v>0</v>
      </c>
      <c r="BJ18" s="232">
        <f>AMPmasterescalated!O18*CPI!$D$46/CPI!$D$45*'AMP-MASTER'!S18</f>
        <v>0</v>
      </c>
      <c r="BK18" s="232">
        <f>AMPmasterescalated!O18*CPI!$D$46/CPI!$D$45*'AMP-MASTER'!T18</f>
        <v>0</v>
      </c>
      <c r="BL18" s="232">
        <f t="shared" si="9"/>
        <v>0</v>
      </c>
      <c r="BM18" s="219">
        <f t="shared" si="10"/>
        <v>77677.170538966413</v>
      </c>
    </row>
    <row r="19" spans="1:65">
      <c r="A19" s="174">
        <f t="shared" si="11"/>
        <v>17</v>
      </c>
      <c r="B19" s="174" t="s">
        <v>186</v>
      </c>
      <c r="C19" s="190" t="str">
        <f>B19</f>
        <v>Slops tanks</v>
      </c>
      <c r="D19" s="174" t="s">
        <v>174</v>
      </c>
      <c r="E19" s="229">
        <f>AMPmasterescalated!F19*CPI!$D$46/CPI!$D$45*'AMP-MASTER'!P19</f>
        <v>0</v>
      </c>
      <c r="F19" s="229">
        <f>AMPmasterescalated!F19*CPI!$D$46/CPI!$D$45*'AMP-MASTER'!Q19</f>
        <v>0</v>
      </c>
      <c r="G19" s="229">
        <f>AMPmasterescalated!F19*CPI!$D$46/CPI!$D$45*'AMP-MASTER'!R19</f>
        <v>0</v>
      </c>
      <c r="H19" s="229">
        <f>AMPmasterescalated!F19*CPI!$D$46/CPI!$D$45*'AMP-MASTER'!S19</f>
        <v>0</v>
      </c>
      <c r="I19" s="229">
        <f>AMPmasterescalated!F19*CPI!$D$46/CPI!$D$45*'AMP-MASTER'!T19</f>
        <v>0</v>
      </c>
      <c r="J19" s="229">
        <f t="shared" si="0"/>
        <v>0</v>
      </c>
      <c r="K19" s="232">
        <f>AMPmasterescalated!G19*CPI!$D$46/CPI!$D$45*'AMP-MASTER'!P19</f>
        <v>0</v>
      </c>
      <c r="L19" s="232">
        <f>AMPmasterescalated!G19*CPI!$D$46/CPI!$D$45*'AMP-MASTER'!Q19</f>
        <v>0</v>
      </c>
      <c r="M19" s="232">
        <f>AMPmasterescalated!G19*CPI!$D$46/CPI!$D$45*'AMP-MASTER'!R19</f>
        <v>0</v>
      </c>
      <c r="N19" s="232">
        <f>AMPmasterescalated!G19*CPI!$D$46/CPI!$D$45*'AMP-MASTER'!S19</f>
        <v>0</v>
      </c>
      <c r="O19" s="232">
        <f>AMPmasterescalated!G19*CPI!$D$46/CPI!$D$45*'AMP-MASTER'!T19</f>
        <v>0</v>
      </c>
      <c r="P19" s="232">
        <f t="shared" si="1"/>
        <v>0</v>
      </c>
      <c r="Q19" s="229">
        <f>AMPmasterescalated!H19*CPI!$D$46/CPI!$D$45*'AMP-MASTER'!P19</f>
        <v>0</v>
      </c>
      <c r="R19" s="229">
        <f>AMPmasterescalated!H19*CPI!$D$46/CPI!$D$45*'AMP-MASTER'!Q19</f>
        <v>0</v>
      </c>
      <c r="S19" s="229">
        <f>AMPmasterescalated!H19*CPI!$D$46/CPI!$D$45*'AMP-MASTER'!R19</f>
        <v>0</v>
      </c>
      <c r="T19" s="229">
        <f>AMPmasterescalated!H19*CPI!$D$46/CPI!$D$45*'AMP-MASTER'!S19</f>
        <v>0</v>
      </c>
      <c r="U19" s="229">
        <f>AMPmasterescalated!H19*CPI!$D$46/CPI!$D$45*'AMP-MASTER'!T19</f>
        <v>0</v>
      </c>
      <c r="V19" s="229">
        <f t="shared" si="2"/>
        <v>0</v>
      </c>
      <c r="W19" s="232">
        <f>AMPmasterescalated!I19*CPI!$D$46/CPI!$D$45*'AMP-MASTER'!P19</f>
        <v>0</v>
      </c>
      <c r="X19" s="232">
        <f>AMPmasterescalated!I19*CPI!$D$46/CPI!$D$45*'AMP-MASTER'!Q19</f>
        <v>0</v>
      </c>
      <c r="Y19" s="232">
        <f>AMPmasterescalated!I19*CPI!$D$46/CPI!$D$45*'AMP-MASTER'!R19</f>
        <v>0</v>
      </c>
      <c r="Z19" s="232">
        <f>AMPmasterescalated!I19*CPI!$D$46/CPI!$D$45*'AMP-MASTER'!S19</f>
        <v>0</v>
      </c>
      <c r="AA19" s="232">
        <f>AMPmasterescalated!I19*CPI!$D$46/CPI!$D$45*'AMP-MASTER'!T19</f>
        <v>0</v>
      </c>
      <c r="AB19" s="232">
        <f t="shared" si="3"/>
        <v>0</v>
      </c>
      <c r="AC19" s="229">
        <f>AMPmasterescalated!J19*CPI!$D$46/CPI!$D$45*'AMP-MASTER'!P19</f>
        <v>0</v>
      </c>
      <c r="AD19" s="229">
        <f>AMPmasterescalated!J19*CPI!$D$46/CPI!$D$45*'AMP-MASTER'!Q19</f>
        <v>0</v>
      </c>
      <c r="AE19" s="229">
        <f>AMPmasterescalated!J19*CPI!$D$46/CPI!$D$45*'AMP-MASTER'!R19</f>
        <v>0</v>
      </c>
      <c r="AF19" s="229">
        <f>AMPmasterescalated!J19*CPI!$D$46/CPI!$D$45*'AMP-MASTER'!S19</f>
        <v>0</v>
      </c>
      <c r="AG19" s="229">
        <f>AMPmasterescalated!J19*CPI!$D$46/CPI!$D$45*'AMP-MASTER'!T19</f>
        <v>0</v>
      </c>
      <c r="AH19" s="229">
        <f t="shared" si="4"/>
        <v>0</v>
      </c>
      <c r="AI19" s="232">
        <f>AMPmasterescalated!K19*CPI!$D$46/CPI!$D$45*'AMP-MASTER'!P19</f>
        <v>0</v>
      </c>
      <c r="AJ19" s="232">
        <f>AMPmasterescalated!K19*CPI!$D$46/CPI!$D$45*'AMP-MASTER'!Q19</f>
        <v>0</v>
      </c>
      <c r="AK19" s="232">
        <f>AMPmasterescalated!K19*CPI!$D$46/CPI!$D$45*'AMP-MASTER'!R19</f>
        <v>0</v>
      </c>
      <c r="AL19" s="232">
        <f>AMPmasterescalated!K19*CPI!$D$46/CPI!$D$45*'AMP-MASTER'!S19</f>
        <v>0</v>
      </c>
      <c r="AM19" s="232">
        <f>AMPmasterescalated!K19*CPI!$D$46/CPI!$D$45*'AMP-MASTER'!T19</f>
        <v>0</v>
      </c>
      <c r="AN19" s="232">
        <f t="shared" si="5"/>
        <v>0</v>
      </c>
      <c r="AO19" s="229">
        <f>AMPmasterescalated!L19*CPI!$D$46/CPI!$D$45*'AMP-MASTER'!P19</f>
        <v>0</v>
      </c>
      <c r="AP19" s="229">
        <f>AMPmasterescalated!L19*CPI!$D$46/CPI!$D$45*'AMP-MASTER'!Q19</f>
        <v>0</v>
      </c>
      <c r="AQ19" s="229">
        <f>AMPmasterescalated!L19*CPI!$D$46/CPI!$D$45*'AMP-MASTER'!R19</f>
        <v>0</v>
      </c>
      <c r="AR19" s="229">
        <f>AMPmasterescalated!L19*CPI!$D$46/CPI!$D$45*'AMP-MASTER'!S19</f>
        <v>0</v>
      </c>
      <c r="AS19" s="229">
        <f>AMPmasterescalated!L19*CPI!$D$46/CPI!$D$45*'AMP-MASTER'!T19</f>
        <v>0</v>
      </c>
      <c r="AT19" s="229">
        <f t="shared" si="6"/>
        <v>0</v>
      </c>
      <c r="AU19" s="232">
        <f>AMPmasterescalated!M19*CPI!$D$46/CPI!$D$45*'AMP-MASTER'!P19</f>
        <v>0</v>
      </c>
      <c r="AV19" s="232">
        <f>AMPmasterescalated!M19*CPI!$D$46/CPI!$D$45*'AMP-MASTER'!Q19</f>
        <v>0</v>
      </c>
      <c r="AW19" s="232">
        <f>AMPmasterescalated!M19*CPI!$D$46/CPI!$D$45*'AMP-MASTER'!R19</f>
        <v>0</v>
      </c>
      <c r="AX19" s="232">
        <f>AMPmasterescalated!M19*CPI!$D$46/CPI!$D$45*'AMP-MASTER'!S19</f>
        <v>0</v>
      </c>
      <c r="AY19" s="232">
        <f>AMPmasterescalated!M19*CPI!$D$46/CPI!$D$45*'AMP-MASTER'!T19</f>
        <v>0</v>
      </c>
      <c r="AZ19" s="232">
        <f t="shared" si="7"/>
        <v>0</v>
      </c>
      <c r="BA19" s="229">
        <f>AMPmasterescalated!N19*CPI!$D$46/CPI!$D$45*'AMP-MASTER'!P19</f>
        <v>0</v>
      </c>
      <c r="BB19" s="229">
        <f>AMPmasterescalated!N19*CPI!$D$46/CPI!$D$45*'AMP-MASTER'!Q19</f>
        <v>0</v>
      </c>
      <c r="BC19" s="229">
        <f>AMPmasterescalated!N19*CPI!$D$46/CPI!$D$45*'AMP-MASTER'!R19</f>
        <v>0</v>
      </c>
      <c r="BD19" s="229">
        <f>AMPmasterescalated!N19*CPI!$D$46/CPI!$D$45*'AMP-MASTER'!S19</f>
        <v>0</v>
      </c>
      <c r="BE19" s="229">
        <f>AMPmasterescalated!N19*CPI!$D$46/CPI!$D$45*'AMP-MASTER'!T19</f>
        <v>0</v>
      </c>
      <c r="BF19" s="229">
        <f t="shared" si="8"/>
        <v>0</v>
      </c>
      <c r="BG19" s="232">
        <f>AMPmasterescalated!O19*CPI!$D$46/CPI!$D$45*'AMP-MASTER'!P19</f>
        <v>0</v>
      </c>
      <c r="BH19" s="232">
        <f>AMPmasterescalated!O19*CPI!$D$46/CPI!$D$45*'AMP-MASTER'!Q19</f>
        <v>0</v>
      </c>
      <c r="BI19" s="232">
        <f>AMPmasterescalated!O19*CPI!$D$46/CPI!$D$45*'AMP-MASTER'!R19</f>
        <v>0</v>
      </c>
      <c r="BJ19" s="232">
        <f>AMPmasterescalated!O19*CPI!$D$46/CPI!$D$45*'AMP-MASTER'!S19</f>
        <v>0</v>
      </c>
      <c r="BK19" s="232">
        <f>AMPmasterescalated!O19*CPI!$D$46/CPI!$D$45*'AMP-MASTER'!T19</f>
        <v>0</v>
      </c>
      <c r="BL19" s="232">
        <f t="shared" si="9"/>
        <v>0</v>
      </c>
      <c r="BM19" s="219">
        <f t="shared" si="10"/>
        <v>0</v>
      </c>
    </row>
    <row r="20" spans="1:65">
      <c r="A20" s="174">
        <f t="shared" si="11"/>
        <v>18</v>
      </c>
      <c r="B20" s="174" t="s">
        <v>187</v>
      </c>
      <c r="C20" s="190" t="str">
        <f>B20</f>
        <v>Ladder access</v>
      </c>
      <c r="D20" s="174" t="s">
        <v>174</v>
      </c>
      <c r="E20" s="229">
        <f>AMPmasterescalated!F20*CPI!$D$46/CPI!$D$45*'AMP-MASTER'!P20</f>
        <v>0</v>
      </c>
      <c r="F20" s="229">
        <f>AMPmasterescalated!F20*CPI!$D$46/CPI!$D$45*'AMP-MASTER'!Q20</f>
        <v>0</v>
      </c>
      <c r="G20" s="229">
        <f>AMPmasterescalated!F20*CPI!$D$46/CPI!$D$45*'AMP-MASTER'!R20</f>
        <v>0</v>
      </c>
      <c r="H20" s="229">
        <f>AMPmasterescalated!F20*CPI!$D$46/CPI!$D$45*'AMP-MASTER'!S20</f>
        <v>0</v>
      </c>
      <c r="I20" s="229">
        <f>AMPmasterescalated!F20*CPI!$D$46/CPI!$D$45*'AMP-MASTER'!T20</f>
        <v>0</v>
      </c>
      <c r="J20" s="229">
        <f t="shared" si="0"/>
        <v>0</v>
      </c>
      <c r="K20" s="232">
        <f>AMPmasterescalated!G20*CPI!$D$46/CPI!$D$45*'AMP-MASTER'!P20</f>
        <v>0</v>
      </c>
      <c r="L20" s="232">
        <f>AMPmasterescalated!G20*CPI!$D$46/CPI!$D$45*'AMP-MASTER'!Q20</f>
        <v>0</v>
      </c>
      <c r="M20" s="232">
        <f>AMPmasterescalated!G20*CPI!$D$46/CPI!$D$45*'AMP-MASTER'!R20</f>
        <v>0</v>
      </c>
      <c r="N20" s="232">
        <f>AMPmasterescalated!G20*CPI!$D$46/CPI!$D$45*'AMP-MASTER'!S20</f>
        <v>0</v>
      </c>
      <c r="O20" s="232">
        <f>AMPmasterescalated!G20*CPI!$D$46/CPI!$D$45*'AMP-MASTER'!T20</f>
        <v>0</v>
      </c>
      <c r="P20" s="232">
        <f t="shared" si="1"/>
        <v>0</v>
      </c>
      <c r="Q20" s="229">
        <f>AMPmasterescalated!H20*CPI!$D$46/CPI!$D$45*'AMP-MASTER'!P20</f>
        <v>0</v>
      </c>
      <c r="R20" s="229">
        <f>AMPmasterescalated!H20*CPI!$D$46/CPI!$D$45*'AMP-MASTER'!Q20</f>
        <v>0</v>
      </c>
      <c r="S20" s="229">
        <f>AMPmasterescalated!H20*CPI!$D$46/CPI!$D$45*'AMP-MASTER'!R20</f>
        <v>0</v>
      </c>
      <c r="T20" s="229">
        <f>AMPmasterescalated!H20*CPI!$D$46/CPI!$D$45*'AMP-MASTER'!S20</f>
        <v>0</v>
      </c>
      <c r="U20" s="229">
        <f>AMPmasterescalated!H20*CPI!$D$46/CPI!$D$45*'AMP-MASTER'!T20</f>
        <v>0</v>
      </c>
      <c r="V20" s="229">
        <f t="shared" si="2"/>
        <v>0</v>
      </c>
      <c r="W20" s="232">
        <f>AMPmasterescalated!I20*CPI!$D$46/CPI!$D$45*'AMP-MASTER'!P20</f>
        <v>0</v>
      </c>
      <c r="X20" s="232">
        <f>AMPmasterescalated!I20*CPI!$D$46/CPI!$D$45*'AMP-MASTER'!Q20</f>
        <v>0</v>
      </c>
      <c r="Y20" s="232">
        <f>AMPmasterescalated!I20*CPI!$D$46/CPI!$D$45*'AMP-MASTER'!R20</f>
        <v>0</v>
      </c>
      <c r="Z20" s="232">
        <f>AMPmasterescalated!I20*CPI!$D$46/CPI!$D$45*'AMP-MASTER'!S20</f>
        <v>0</v>
      </c>
      <c r="AA20" s="232">
        <f>AMPmasterescalated!I20*CPI!$D$46/CPI!$D$45*'AMP-MASTER'!T20</f>
        <v>0</v>
      </c>
      <c r="AB20" s="232">
        <f t="shared" si="3"/>
        <v>0</v>
      </c>
      <c r="AC20" s="229">
        <f>AMPmasterescalated!J20*CPI!$D$46/CPI!$D$45*'AMP-MASTER'!P20</f>
        <v>0</v>
      </c>
      <c r="AD20" s="229">
        <f>AMPmasterescalated!J20*CPI!$D$46/CPI!$D$45*'AMP-MASTER'!Q20</f>
        <v>0</v>
      </c>
      <c r="AE20" s="229">
        <f>AMPmasterescalated!J20*CPI!$D$46/CPI!$D$45*'AMP-MASTER'!R20</f>
        <v>0</v>
      </c>
      <c r="AF20" s="229">
        <f>AMPmasterescalated!J20*CPI!$D$46/CPI!$D$45*'AMP-MASTER'!S20</f>
        <v>0</v>
      </c>
      <c r="AG20" s="229">
        <f>AMPmasterescalated!J20*CPI!$D$46/CPI!$D$45*'AMP-MASTER'!T20</f>
        <v>0</v>
      </c>
      <c r="AH20" s="229">
        <f t="shared" si="4"/>
        <v>0</v>
      </c>
      <c r="AI20" s="232">
        <f>AMPmasterescalated!K20*CPI!$D$46/CPI!$D$45*'AMP-MASTER'!P20</f>
        <v>0</v>
      </c>
      <c r="AJ20" s="232">
        <f>AMPmasterescalated!K20*CPI!$D$46/CPI!$D$45*'AMP-MASTER'!Q20</f>
        <v>0</v>
      </c>
      <c r="AK20" s="232">
        <f>AMPmasterescalated!K20*CPI!$D$46/CPI!$D$45*'AMP-MASTER'!R20</f>
        <v>0</v>
      </c>
      <c r="AL20" s="232">
        <f>AMPmasterescalated!K20*CPI!$D$46/CPI!$D$45*'AMP-MASTER'!S20</f>
        <v>0</v>
      </c>
      <c r="AM20" s="232">
        <f>AMPmasterescalated!K20*CPI!$D$46/CPI!$D$45*'AMP-MASTER'!T20</f>
        <v>0</v>
      </c>
      <c r="AN20" s="232">
        <f t="shared" si="5"/>
        <v>0</v>
      </c>
      <c r="AO20" s="229">
        <f>AMPmasterescalated!L20*CPI!$D$46/CPI!$D$45*'AMP-MASTER'!P20</f>
        <v>0</v>
      </c>
      <c r="AP20" s="229">
        <f>AMPmasterescalated!L20*CPI!$D$46/CPI!$D$45*'AMP-MASTER'!Q20</f>
        <v>0</v>
      </c>
      <c r="AQ20" s="229">
        <f>AMPmasterescalated!L20*CPI!$D$46/CPI!$D$45*'AMP-MASTER'!R20</f>
        <v>0</v>
      </c>
      <c r="AR20" s="229">
        <f>AMPmasterescalated!L20*CPI!$D$46/CPI!$D$45*'AMP-MASTER'!S20</f>
        <v>0</v>
      </c>
      <c r="AS20" s="229">
        <f>AMPmasterescalated!L20*CPI!$D$46/CPI!$D$45*'AMP-MASTER'!T20</f>
        <v>0</v>
      </c>
      <c r="AT20" s="229">
        <f t="shared" si="6"/>
        <v>0</v>
      </c>
      <c r="AU20" s="232">
        <f>AMPmasterescalated!M20*CPI!$D$46/CPI!$D$45*'AMP-MASTER'!P20</f>
        <v>0</v>
      </c>
      <c r="AV20" s="232">
        <f>AMPmasterescalated!M20*CPI!$D$46/CPI!$D$45*'AMP-MASTER'!Q20</f>
        <v>0</v>
      </c>
      <c r="AW20" s="232">
        <f>AMPmasterescalated!M20*CPI!$D$46/CPI!$D$45*'AMP-MASTER'!R20</f>
        <v>0</v>
      </c>
      <c r="AX20" s="232">
        <f>AMPmasterescalated!M20*CPI!$D$46/CPI!$D$45*'AMP-MASTER'!S20</f>
        <v>0</v>
      </c>
      <c r="AY20" s="232">
        <f>AMPmasterescalated!M20*CPI!$D$46/CPI!$D$45*'AMP-MASTER'!T20</f>
        <v>0</v>
      </c>
      <c r="AZ20" s="232">
        <f t="shared" si="7"/>
        <v>0</v>
      </c>
      <c r="BA20" s="229">
        <f>AMPmasterescalated!N20*CPI!$D$46/CPI!$D$45*'AMP-MASTER'!P20</f>
        <v>0</v>
      </c>
      <c r="BB20" s="229">
        <f>AMPmasterescalated!N20*CPI!$D$46/CPI!$D$45*'AMP-MASTER'!Q20</f>
        <v>0</v>
      </c>
      <c r="BC20" s="229">
        <f>AMPmasterescalated!N20*CPI!$D$46/CPI!$D$45*'AMP-MASTER'!R20</f>
        <v>0</v>
      </c>
      <c r="BD20" s="229">
        <f>AMPmasterescalated!N20*CPI!$D$46/CPI!$D$45*'AMP-MASTER'!S20</f>
        <v>0</v>
      </c>
      <c r="BE20" s="229">
        <f>AMPmasterescalated!N20*CPI!$D$46/CPI!$D$45*'AMP-MASTER'!T20</f>
        <v>0</v>
      </c>
      <c r="BF20" s="229">
        <f t="shared" si="8"/>
        <v>0</v>
      </c>
      <c r="BG20" s="232">
        <f>AMPmasterescalated!O20*CPI!$D$46/CPI!$D$45*'AMP-MASTER'!P20</f>
        <v>0</v>
      </c>
      <c r="BH20" s="232">
        <f>AMPmasterescalated!O20*CPI!$D$46/CPI!$D$45*'AMP-MASTER'!Q20</f>
        <v>0</v>
      </c>
      <c r="BI20" s="232">
        <f>AMPmasterescalated!O20*CPI!$D$46/CPI!$D$45*'AMP-MASTER'!R20</f>
        <v>0</v>
      </c>
      <c r="BJ20" s="232">
        <f>AMPmasterescalated!O20*CPI!$D$46/CPI!$D$45*'AMP-MASTER'!S20</f>
        <v>0</v>
      </c>
      <c r="BK20" s="232">
        <f>AMPmasterescalated!O20*CPI!$D$46/CPI!$D$45*'AMP-MASTER'!T20</f>
        <v>0</v>
      </c>
      <c r="BL20" s="232">
        <f t="shared" si="9"/>
        <v>0</v>
      </c>
      <c r="BM20" s="219">
        <f t="shared" si="10"/>
        <v>0</v>
      </c>
    </row>
    <row r="21" spans="1:65" ht="25.5">
      <c r="A21" s="174">
        <f t="shared" si="11"/>
        <v>19</v>
      </c>
      <c r="B21" s="174" t="s">
        <v>188</v>
      </c>
      <c r="C21" s="190" t="s">
        <v>68</v>
      </c>
      <c r="D21" s="174" t="s">
        <v>172</v>
      </c>
      <c r="E21" s="229">
        <f>AMPmasterescalated!F21*CPI!$D$46/CPI!$D$45*'AMP-MASTER'!P21</f>
        <v>0</v>
      </c>
      <c r="F21" s="229">
        <f>AMPmasterescalated!F21*CPI!$D$46/CPI!$D$45*'AMP-MASTER'!Q21</f>
        <v>0</v>
      </c>
      <c r="G21" s="229">
        <f>AMPmasterescalated!F21*CPI!$D$46/CPI!$D$45*'AMP-MASTER'!R21</f>
        <v>0</v>
      </c>
      <c r="H21" s="229">
        <f>AMPmasterescalated!F21*CPI!$D$46/CPI!$D$45*'AMP-MASTER'!S21</f>
        <v>0</v>
      </c>
      <c r="I21" s="229">
        <f>AMPmasterescalated!F21*CPI!$D$46/CPI!$D$45*'AMP-MASTER'!T21</f>
        <v>0</v>
      </c>
      <c r="J21" s="229">
        <f t="shared" si="0"/>
        <v>0</v>
      </c>
      <c r="K21" s="232">
        <f>AMPmasterescalated!G21*CPI!$D$46/CPI!$D$45*'AMP-MASTER'!P21</f>
        <v>0</v>
      </c>
      <c r="L21" s="232">
        <f>AMPmasterescalated!G21*CPI!$D$46/CPI!$D$45*'AMP-MASTER'!Q21</f>
        <v>0</v>
      </c>
      <c r="M21" s="232">
        <f>AMPmasterescalated!G21*CPI!$D$46/CPI!$D$45*'AMP-MASTER'!R21</f>
        <v>0</v>
      </c>
      <c r="N21" s="232">
        <f>AMPmasterescalated!G21*CPI!$D$46/CPI!$D$45*'AMP-MASTER'!S21</f>
        <v>0</v>
      </c>
      <c r="O21" s="232">
        <f>AMPmasterescalated!G21*CPI!$D$46/CPI!$D$45*'AMP-MASTER'!T21</f>
        <v>0</v>
      </c>
      <c r="P21" s="232">
        <f t="shared" si="1"/>
        <v>0</v>
      </c>
      <c r="Q21" s="229">
        <f>AMPmasterescalated!H21*CPI!$D$46/CPI!$D$45*'AMP-MASTER'!P21</f>
        <v>0</v>
      </c>
      <c r="R21" s="229">
        <f>AMPmasterescalated!H21*CPI!$D$46/CPI!$D$45*'AMP-MASTER'!Q21</f>
        <v>0</v>
      </c>
      <c r="S21" s="229">
        <f>AMPmasterescalated!H21*CPI!$D$46/CPI!$D$45*'AMP-MASTER'!R21</f>
        <v>0</v>
      </c>
      <c r="T21" s="229">
        <f>AMPmasterescalated!H21*CPI!$D$46/CPI!$D$45*'AMP-MASTER'!S21</f>
        <v>0</v>
      </c>
      <c r="U21" s="229">
        <f>AMPmasterescalated!H21*CPI!$D$46/CPI!$D$45*'AMP-MASTER'!T21</f>
        <v>0</v>
      </c>
      <c r="V21" s="229">
        <f t="shared" si="2"/>
        <v>0</v>
      </c>
      <c r="W21" s="232">
        <f>AMPmasterescalated!I21*CPI!$D$46/CPI!$D$45*'AMP-MASTER'!P21</f>
        <v>0</v>
      </c>
      <c r="X21" s="232">
        <f>AMPmasterescalated!I21*CPI!$D$46/CPI!$D$45*'AMP-MASTER'!Q21</f>
        <v>0</v>
      </c>
      <c r="Y21" s="232">
        <f>AMPmasterescalated!I21*CPI!$D$46/CPI!$D$45*'AMP-MASTER'!R21</f>
        <v>0</v>
      </c>
      <c r="Z21" s="232">
        <f>AMPmasterescalated!I21*CPI!$D$46/CPI!$D$45*'AMP-MASTER'!S21</f>
        <v>0</v>
      </c>
      <c r="AA21" s="232">
        <f>AMPmasterescalated!I21*CPI!$D$46/CPI!$D$45*'AMP-MASTER'!T21</f>
        <v>0</v>
      </c>
      <c r="AB21" s="232">
        <f t="shared" si="3"/>
        <v>0</v>
      </c>
      <c r="AC21" s="229">
        <f>AMPmasterescalated!J21*CPI!$D$46/CPI!$D$45*'AMP-MASTER'!P21</f>
        <v>0</v>
      </c>
      <c r="AD21" s="229">
        <f>AMPmasterescalated!J21*CPI!$D$46/CPI!$D$45*'AMP-MASTER'!Q21</f>
        <v>0</v>
      </c>
      <c r="AE21" s="229">
        <f>AMPmasterescalated!J21*CPI!$D$46/CPI!$D$45*'AMP-MASTER'!R21</f>
        <v>0</v>
      </c>
      <c r="AF21" s="229">
        <f>AMPmasterescalated!J21*CPI!$D$46/CPI!$D$45*'AMP-MASTER'!S21</f>
        <v>0</v>
      </c>
      <c r="AG21" s="229">
        <f>AMPmasterescalated!J21*CPI!$D$46/CPI!$D$45*'AMP-MASTER'!T21</f>
        <v>0</v>
      </c>
      <c r="AH21" s="229">
        <f t="shared" si="4"/>
        <v>0</v>
      </c>
      <c r="AI21" s="232">
        <f>AMPmasterescalated!K21*CPI!$D$46/CPI!$D$45*'AMP-MASTER'!P21</f>
        <v>0</v>
      </c>
      <c r="AJ21" s="232">
        <f>AMPmasterescalated!K21*CPI!$D$46/CPI!$D$45*'AMP-MASTER'!Q21</f>
        <v>0</v>
      </c>
      <c r="AK21" s="232">
        <f>AMPmasterescalated!K21*CPI!$D$46/CPI!$D$45*'AMP-MASTER'!R21</f>
        <v>0</v>
      </c>
      <c r="AL21" s="232">
        <f>AMPmasterescalated!K21*CPI!$D$46/CPI!$D$45*'AMP-MASTER'!S21</f>
        <v>0</v>
      </c>
      <c r="AM21" s="232">
        <f>AMPmasterescalated!K21*CPI!$D$46/CPI!$D$45*'AMP-MASTER'!T21</f>
        <v>0</v>
      </c>
      <c r="AN21" s="232">
        <f t="shared" si="5"/>
        <v>0</v>
      </c>
      <c r="AO21" s="229">
        <f>AMPmasterescalated!L21*CPI!$D$46/CPI!$D$45*'AMP-MASTER'!P21</f>
        <v>0</v>
      </c>
      <c r="AP21" s="229">
        <f>AMPmasterescalated!L21*CPI!$D$46/CPI!$D$45*'AMP-MASTER'!Q21</f>
        <v>0</v>
      </c>
      <c r="AQ21" s="229">
        <f>AMPmasterescalated!L21*CPI!$D$46/CPI!$D$45*'AMP-MASTER'!R21</f>
        <v>0</v>
      </c>
      <c r="AR21" s="229">
        <f>AMPmasterescalated!L21*CPI!$D$46/CPI!$D$45*'AMP-MASTER'!S21</f>
        <v>0</v>
      </c>
      <c r="AS21" s="229">
        <f>AMPmasterescalated!L21*CPI!$D$46/CPI!$D$45*'AMP-MASTER'!T21</f>
        <v>0</v>
      </c>
      <c r="AT21" s="229">
        <f t="shared" si="6"/>
        <v>0</v>
      </c>
      <c r="AU21" s="232">
        <f>AMPmasterescalated!M21*CPI!$D$46/CPI!$D$45*'AMP-MASTER'!P21</f>
        <v>0</v>
      </c>
      <c r="AV21" s="232">
        <f>AMPmasterescalated!M21*CPI!$D$46/CPI!$D$45*'AMP-MASTER'!Q21</f>
        <v>0</v>
      </c>
      <c r="AW21" s="232">
        <f>AMPmasterescalated!M21*CPI!$D$46/CPI!$D$45*'AMP-MASTER'!R21</f>
        <v>0</v>
      </c>
      <c r="AX21" s="232">
        <f>AMPmasterescalated!M21*CPI!$D$46/CPI!$D$45*'AMP-MASTER'!S21</f>
        <v>0</v>
      </c>
      <c r="AY21" s="232">
        <f>AMPmasterescalated!M21*CPI!$D$46/CPI!$D$45*'AMP-MASTER'!T21</f>
        <v>0</v>
      </c>
      <c r="AZ21" s="232">
        <f t="shared" si="7"/>
        <v>0</v>
      </c>
      <c r="BA21" s="229">
        <f>AMPmasterescalated!N21*CPI!$D$46/CPI!$D$45*'AMP-MASTER'!P21</f>
        <v>0</v>
      </c>
      <c r="BB21" s="229">
        <f>AMPmasterescalated!N21*CPI!$D$46/CPI!$D$45*'AMP-MASTER'!Q21</f>
        <v>0</v>
      </c>
      <c r="BC21" s="229">
        <f>AMPmasterescalated!N21*CPI!$D$46/CPI!$D$45*'AMP-MASTER'!R21</f>
        <v>0</v>
      </c>
      <c r="BD21" s="229">
        <f>AMPmasterescalated!N21*CPI!$D$46/CPI!$D$45*'AMP-MASTER'!S21</f>
        <v>0</v>
      </c>
      <c r="BE21" s="229">
        <f>AMPmasterescalated!N21*CPI!$D$46/CPI!$D$45*'AMP-MASTER'!T21</f>
        <v>0</v>
      </c>
      <c r="BF21" s="229">
        <f t="shared" si="8"/>
        <v>0</v>
      </c>
      <c r="BG21" s="232">
        <f>AMPmasterescalated!O21*CPI!$D$46/CPI!$D$45*'AMP-MASTER'!P21</f>
        <v>0</v>
      </c>
      <c r="BH21" s="232">
        <f>AMPmasterescalated!O21*CPI!$D$46/CPI!$D$45*'AMP-MASTER'!Q21</f>
        <v>0</v>
      </c>
      <c r="BI21" s="232">
        <f>AMPmasterescalated!O21*CPI!$D$46/CPI!$D$45*'AMP-MASTER'!R21</f>
        <v>0</v>
      </c>
      <c r="BJ21" s="232">
        <f>AMPmasterescalated!O21*CPI!$D$46/CPI!$D$45*'AMP-MASTER'!S21</f>
        <v>0</v>
      </c>
      <c r="BK21" s="232">
        <f>AMPmasterescalated!O21*CPI!$D$46/CPI!$D$45*'AMP-MASTER'!T21</f>
        <v>0</v>
      </c>
      <c r="BL21" s="232">
        <f t="shared" si="9"/>
        <v>0</v>
      </c>
      <c r="BM21" s="219">
        <f t="shared" si="10"/>
        <v>0</v>
      </c>
    </row>
    <row r="22" spans="1:65">
      <c r="A22" s="174">
        <f t="shared" si="11"/>
        <v>20</v>
      </c>
      <c r="B22" s="174" t="s">
        <v>189</v>
      </c>
      <c r="C22" s="190" t="s">
        <v>212</v>
      </c>
      <c r="D22" s="174" t="s">
        <v>174</v>
      </c>
      <c r="E22" s="229">
        <f>AMPmasterescalated!F22*CPI!$D$46/CPI!$D$45*'AMP-MASTER'!P22</f>
        <v>0</v>
      </c>
      <c r="F22" s="229">
        <f>AMPmasterescalated!F22*CPI!$D$46/CPI!$D$45*'AMP-MASTER'!Q22</f>
        <v>0</v>
      </c>
      <c r="G22" s="229">
        <f>AMPmasterescalated!F22*CPI!$D$46/CPI!$D$45*'AMP-MASTER'!R22</f>
        <v>256477.55</v>
      </c>
      <c r="H22" s="229">
        <f>AMPmasterescalated!F22*CPI!$D$46/CPI!$D$45*'AMP-MASTER'!S22</f>
        <v>0</v>
      </c>
      <c r="I22" s="229">
        <f>AMPmasterescalated!F22*CPI!$D$46/CPI!$D$45*'AMP-MASTER'!T22</f>
        <v>0</v>
      </c>
      <c r="J22" s="229">
        <f t="shared" si="0"/>
        <v>256477.55</v>
      </c>
      <c r="K22" s="232">
        <f>AMPmasterescalated!G22*CPI!$D$46/CPI!$D$45*'AMP-MASTER'!P22</f>
        <v>0</v>
      </c>
      <c r="L22" s="232">
        <f>AMPmasterescalated!G22*CPI!$D$46/CPI!$D$45*'AMP-MASTER'!Q22</f>
        <v>0</v>
      </c>
      <c r="M22" s="232">
        <f>AMPmasterescalated!G22*CPI!$D$46/CPI!$D$45*'AMP-MASTER'!R22</f>
        <v>262889.48874999996</v>
      </c>
      <c r="N22" s="232">
        <f>AMPmasterescalated!G22*CPI!$D$46/CPI!$D$45*'AMP-MASTER'!S22</f>
        <v>0</v>
      </c>
      <c r="O22" s="232">
        <f>AMPmasterescalated!G22*CPI!$D$46/CPI!$D$45*'AMP-MASTER'!T22</f>
        <v>0</v>
      </c>
      <c r="P22" s="232">
        <f t="shared" si="1"/>
        <v>262889.48874999996</v>
      </c>
      <c r="Q22" s="229">
        <f>AMPmasterescalated!H22*CPI!$D$46/CPI!$D$45*'AMP-MASTER'!P22</f>
        <v>0</v>
      </c>
      <c r="R22" s="229">
        <f>AMPmasterescalated!H22*CPI!$D$46/CPI!$D$45*'AMP-MASTER'!Q22</f>
        <v>0</v>
      </c>
      <c r="S22" s="229">
        <f>AMPmasterescalated!H22*CPI!$D$46/CPI!$D$45*'AMP-MASTER'!R22</f>
        <v>269461.72596874996</v>
      </c>
      <c r="T22" s="229">
        <f>AMPmasterescalated!H22*CPI!$D$46/CPI!$D$45*'AMP-MASTER'!S22</f>
        <v>0</v>
      </c>
      <c r="U22" s="229">
        <f>AMPmasterescalated!H22*CPI!$D$46/CPI!$D$45*'AMP-MASTER'!T22</f>
        <v>0</v>
      </c>
      <c r="V22" s="229">
        <f t="shared" si="2"/>
        <v>269461.72596874996</v>
      </c>
      <c r="W22" s="232">
        <f>AMPmasterescalated!I22*CPI!$D$46/CPI!$D$45*'AMP-MASTER'!P22</f>
        <v>0</v>
      </c>
      <c r="X22" s="232">
        <f>AMPmasterescalated!I22*CPI!$D$46/CPI!$D$45*'AMP-MASTER'!Q22</f>
        <v>0</v>
      </c>
      <c r="Y22" s="232">
        <f>AMPmasterescalated!I22*CPI!$D$46/CPI!$D$45*'AMP-MASTER'!R22</f>
        <v>276198.26911796868</v>
      </c>
      <c r="Z22" s="232">
        <f>AMPmasterescalated!I22*CPI!$D$46/CPI!$D$45*'AMP-MASTER'!S22</f>
        <v>0</v>
      </c>
      <c r="AA22" s="232">
        <f>AMPmasterescalated!I22*CPI!$D$46/CPI!$D$45*'AMP-MASTER'!T22</f>
        <v>0</v>
      </c>
      <c r="AB22" s="232">
        <f t="shared" si="3"/>
        <v>276198.26911796868</v>
      </c>
      <c r="AC22" s="229">
        <f>AMPmasterescalated!J22*CPI!$D$46/CPI!$D$45*'AMP-MASTER'!P22</f>
        <v>0</v>
      </c>
      <c r="AD22" s="229">
        <f>AMPmasterescalated!J22*CPI!$D$46/CPI!$D$45*'AMP-MASTER'!Q22</f>
        <v>0</v>
      </c>
      <c r="AE22" s="229">
        <f>AMPmasterescalated!J22*CPI!$D$46/CPI!$D$45*'AMP-MASTER'!R22</f>
        <v>283103.22584591783</v>
      </c>
      <c r="AF22" s="229">
        <f>AMPmasterescalated!J22*CPI!$D$46/CPI!$D$45*'AMP-MASTER'!S22</f>
        <v>0</v>
      </c>
      <c r="AG22" s="229">
        <f>AMPmasterescalated!J22*CPI!$D$46/CPI!$D$45*'AMP-MASTER'!T22</f>
        <v>0</v>
      </c>
      <c r="AH22" s="229">
        <f t="shared" si="4"/>
        <v>283103.22584591783</v>
      </c>
      <c r="AI22" s="232">
        <f>AMPmasterescalated!K22*CPI!$D$46/CPI!$D$45*'AMP-MASTER'!P22</f>
        <v>0</v>
      </c>
      <c r="AJ22" s="232">
        <f>AMPmasterescalated!K22*CPI!$D$46/CPI!$D$45*'AMP-MASTER'!Q22</f>
        <v>0</v>
      </c>
      <c r="AK22" s="232">
        <f>AMPmasterescalated!K22*CPI!$D$46/CPI!$D$45*'AMP-MASTER'!R22</f>
        <v>290180.80649206578</v>
      </c>
      <c r="AL22" s="232">
        <f>AMPmasterescalated!K22*CPI!$D$46/CPI!$D$45*'AMP-MASTER'!S22</f>
        <v>0</v>
      </c>
      <c r="AM22" s="232">
        <f>AMPmasterescalated!K22*CPI!$D$46/CPI!$D$45*'AMP-MASTER'!T22</f>
        <v>0</v>
      </c>
      <c r="AN22" s="232">
        <f t="shared" si="5"/>
        <v>290180.80649206578</v>
      </c>
      <c r="AO22" s="229">
        <f>AMPmasterescalated!L22*CPI!$D$46/CPI!$D$45*'AMP-MASTER'!P22</f>
        <v>0</v>
      </c>
      <c r="AP22" s="229">
        <f>AMPmasterescalated!L22*CPI!$D$46/CPI!$D$45*'AMP-MASTER'!Q22</f>
        <v>0</v>
      </c>
      <c r="AQ22" s="229">
        <f>AMPmasterescalated!L22*CPI!$D$46/CPI!$D$45*'AMP-MASTER'!R22</f>
        <v>297435.32665436738</v>
      </c>
      <c r="AR22" s="229">
        <f>AMPmasterescalated!L22*CPI!$D$46/CPI!$D$45*'AMP-MASTER'!S22</f>
        <v>0</v>
      </c>
      <c r="AS22" s="229">
        <f>AMPmasterescalated!L22*CPI!$D$46/CPI!$D$45*'AMP-MASTER'!T22</f>
        <v>0</v>
      </c>
      <c r="AT22" s="229">
        <f t="shared" si="6"/>
        <v>297435.32665436738</v>
      </c>
      <c r="AU22" s="232">
        <f>AMPmasterescalated!M22*CPI!$D$46/CPI!$D$45*'AMP-MASTER'!P22</f>
        <v>0</v>
      </c>
      <c r="AV22" s="232">
        <f>AMPmasterescalated!M22*CPI!$D$46/CPI!$D$45*'AMP-MASTER'!Q22</f>
        <v>0</v>
      </c>
      <c r="AW22" s="232">
        <f>AMPmasterescalated!M22*CPI!$D$46/CPI!$D$45*'AMP-MASTER'!R22</f>
        <v>304871.20982072654</v>
      </c>
      <c r="AX22" s="232">
        <f>AMPmasterescalated!M22*CPI!$D$46/CPI!$D$45*'AMP-MASTER'!S22</f>
        <v>0</v>
      </c>
      <c r="AY22" s="232">
        <f>AMPmasterescalated!M22*CPI!$D$46/CPI!$D$45*'AMP-MASTER'!T22</f>
        <v>0</v>
      </c>
      <c r="AZ22" s="232">
        <f t="shared" si="7"/>
        <v>304871.20982072654</v>
      </c>
      <c r="BA22" s="229">
        <f>AMPmasterescalated!N22*CPI!$D$46/CPI!$D$45*'AMP-MASTER'!P22</f>
        <v>0</v>
      </c>
      <c r="BB22" s="229">
        <f>AMPmasterescalated!N22*CPI!$D$46/CPI!$D$45*'AMP-MASTER'!Q22</f>
        <v>0</v>
      </c>
      <c r="BC22" s="229">
        <f>AMPmasterescalated!N22*CPI!$D$46/CPI!$D$45*'AMP-MASTER'!R22</f>
        <v>312492.99006624473</v>
      </c>
      <c r="BD22" s="229">
        <f>AMPmasterescalated!N22*CPI!$D$46/CPI!$D$45*'AMP-MASTER'!S22</f>
        <v>0</v>
      </c>
      <c r="BE22" s="229">
        <f>AMPmasterescalated!N22*CPI!$D$46/CPI!$D$45*'AMP-MASTER'!T22</f>
        <v>0</v>
      </c>
      <c r="BF22" s="229">
        <f t="shared" si="8"/>
        <v>312492.99006624473</v>
      </c>
      <c r="BG22" s="232">
        <f>AMPmasterescalated!O22*CPI!$D$46/CPI!$D$45*'AMP-MASTER'!P22</f>
        <v>0</v>
      </c>
      <c r="BH22" s="232">
        <f>AMPmasterescalated!O22*CPI!$D$46/CPI!$D$45*'AMP-MASTER'!Q22</f>
        <v>0</v>
      </c>
      <c r="BI22" s="232">
        <f>AMPmasterescalated!O22*CPI!$D$46/CPI!$D$45*'AMP-MASTER'!R22</f>
        <v>320305.31481790077</v>
      </c>
      <c r="BJ22" s="232">
        <f>AMPmasterescalated!O22*CPI!$D$46/CPI!$D$45*'AMP-MASTER'!S22</f>
        <v>0</v>
      </c>
      <c r="BK22" s="232">
        <f>AMPmasterescalated!O22*CPI!$D$46/CPI!$D$45*'AMP-MASTER'!T22</f>
        <v>0</v>
      </c>
      <c r="BL22" s="232">
        <f t="shared" si="9"/>
        <v>320305.31481790077</v>
      </c>
      <c r="BM22" s="219">
        <f t="shared" si="10"/>
        <v>2873415.9075339418</v>
      </c>
    </row>
    <row r="23" spans="1:65">
      <c r="A23" s="174">
        <f t="shared" si="11"/>
        <v>21</v>
      </c>
      <c r="B23" s="174" t="s">
        <v>190</v>
      </c>
      <c r="C23" s="190" t="s">
        <v>211</v>
      </c>
      <c r="D23" s="174" t="s">
        <v>174</v>
      </c>
      <c r="E23" s="229">
        <f>AMPmasterescalated!F23*CPI!$D$46/CPI!$D$45*'AMP-MASTER'!P23</f>
        <v>0</v>
      </c>
      <c r="F23" s="229">
        <f>AMPmasterescalated!F23*CPI!$D$46/CPI!$D$45*'AMP-MASTER'!Q23</f>
        <v>0</v>
      </c>
      <c r="G23" s="229">
        <f>AMPmasterescalated!F23*CPI!$D$46/CPI!$D$45*'AMP-MASTER'!R23</f>
        <v>590688.00000000012</v>
      </c>
      <c r="H23" s="229">
        <f>AMPmasterescalated!F23*CPI!$D$46/CPI!$D$45*'AMP-MASTER'!S23</f>
        <v>0</v>
      </c>
      <c r="I23" s="229">
        <f>AMPmasterescalated!F23*CPI!$D$46/CPI!$D$45*'AMP-MASTER'!T23</f>
        <v>0</v>
      </c>
      <c r="J23" s="229">
        <f t="shared" si="0"/>
        <v>590688.00000000012</v>
      </c>
      <c r="K23" s="232">
        <f>AMPmasterescalated!G23*CPI!$D$46/CPI!$D$45*'AMP-MASTER'!P23</f>
        <v>0</v>
      </c>
      <c r="L23" s="232">
        <f>AMPmasterescalated!G23*CPI!$D$46/CPI!$D$45*'AMP-MASTER'!Q23</f>
        <v>0</v>
      </c>
      <c r="M23" s="232">
        <f>AMPmasterescalated!G23*CPI!$D$46/CPI!$D$45*'AMP-MASTER'!R23</f>
        <v>221508</v>
      </c>
      <c r="N23" s="232">
        <f>AMPmasterescalated!G23*CPI!$D$46/CPI!$D$45*'AMP-MASTER'!S23</f>
        <v>0</v>
      </c>
      <c r="O23" s="232">
        <f>AMPmasterescalated!G23*CPI!$D$46/CPI!$D$45*'AMP-MASTER'!T23</f>
        <v>0</v>
      </c>
      <c r="P23" s="232">
        <f t="shared" si="1"/>
        <v>221508</v>
      </c>
      <c r="Q23" s="229">
        <f>AMPmasterescalated!H23*CPI!$D$46/CPI!$D$45*'AMP-MASTER'!P23</f>
        <v>0</v>
      </c>
      <c r="R23" s="229">
        <f>AMPmasterescalated!H23*CPI!$D$46/CPI!$D$45*'AMP-MASTER'!Q23</f>
        <v>0</v>
      </c>
      <c r="S23" s="229">
        <f>AMPmasterescalated!H23*CPI!$D$46/CPI!$D$45*'AMP-MASTER'!R23</f>
        <v>369180</v>
      </c>
      <c r="T23" s="229">
        <f>AMPmasterescalated!H23*CPI!$D$46/CPI!$D$45*'AMP-MASTER'!S23</f>
        <v>0</v>
      </c>
      <c r="U23" s="229">
        <f>AMPmasterescalated!H23*CPI!$D$46/CPI!$D$45*'AMP-MASTER'!T23</f>
        <v>0</v>
      </c>
      <c r="V23" s="229">
        <f t="shared" si="2"/>
        <v>369180</v>
      </c>
      <c r="W23" s="232">
        <f>AMPmasterescalated!I23*CPI!$D$46/CPI!$D$45*'AMP-MASTER'!P23</f>
        <v>0</v>
      </c>
      <c r="X23" s="232">
        <f>AMPmasterescalated!I23*CPI!$D$46/CPI!$D$45*'AMP-MASTER'!Q23</f>
        <v>0</v>
      </c>
      <c r="Y23" s="232">
        <f>AMPmasterescalated!I23*CPI!$D$46/CPI!$D$45*'AMP-MASTER'!R23</f>
        <v>443016</v>
      </c>
      <c r="Z23" s="232">
        <f>AMPmasterescalated!I23*CPI!$D$46/CPI!$D$45*'AMP-MASTER'!S23</f>
        <v>0</v>
      </c>
      <c r="AA23" s="232">
        <f>AMPmasterescalated!I23*CPI!$D$46/CPI!$D$45*'AMP-MASTER'!T23</f>
        <v>0</v>
      </c>
      <c r="AB23" s="232">
        <f t="shared" si="3"/>
        <v>443016</v>
      </c>
      <c r="AC23" s="229">
        <f>AMPmasterescalated!J23*CPI!$D$46/CPI!$D$45*'AMP-MASTER'!P23</f>
        <v>0</v>
      </c>
      <c r="AD23" s="229">
        <f>AMPmasterescalated!J23*CPI!$D$46/CPI!$D$45*'AMP-MASTER'!Q23</f>
        <v>0</v>
      </c>
      <c r="AE23" s="229">
        <f>AMPmasterescalated!J23*CPI!$D$46/CPI!$D$45*'AMP-MASTER'!R23</f>
        <v>590688.00000000012</v>
      </c>
      <c r="AF23" s="229">
        <f>AMPmasterescalated!J23*CPI!$D$46/CPI!$D$45*'AMP-MASTER'!S23</f>
        <v>0</v>
      </c>
      <c r="AG23" s="229">
        <f>AMPmasterescalated!J23*CPI!$D$46/CPI!$D$45*'AMP-MASTER'!T23</f>
        <v>0</v>
      </c>
      <c r="AH23" s="229">
        <f t="shared" si="4"/>
        <v>590688.00000000012</v>
      </c>
      <c r="AI23" s="232">
        <f>AMPmasterescalated!K23*CPI!$D$46/CPI!$D$45*'AMP-MASTER'!P23</f>
        <v>0</v>
      </c>
      <c r="AJ23" s="232">
        <f>AMPmasterescalated!K23*CPI!$D$46/CPI!$D$45*'AMP-MASTER'!Q23</f>
        <v>0</v>
      </c>
      <c r="AK23" s="232">
        <f>AMPmasterescalated!K23*CPI!$D$46/CPI!$D$45*'AMP-MASTER'!R23</f>
        <v>295344.00000000006</v>
      </c>
      <c r="AL23" s="232">
        <f>AMPmasterescalated!K23*CPI!$D$46/CPI!$D$45*'AMP-MASTER'!S23</f>
        <v>0</v>
      </c>
      <c r="AM23" s="232">
        <f>AMPmasterescalated!K23*CPI!$D$46/CPI!$D$45*'AMP-MASTER'!T23</f>
        <v>0</v>
      </c>
      <c r="AN23" s="232">
        <f t="shared" si="5"/>
        <v>295344.00000000006</v>
      </c>
      <c r="AO23" s="229">
        <f>AMPmasterescalated!L23*CPI!$D$46/CPI!$D$45*'AMP-MASTER'!P23</f>
        <v>0</v>
      </c>
      <c r="AP23" s="229">
        <f>AMPmasterescalated!L23*CPI!$D$46/CPI!$D$45*'AMP-MASTER'!Q23</f>
        <v>0</v>
      </c>
      <c r="AQ23" s="229">
        <f>AMPmasterescalated!L23*CPI!$D$46/CPI!$D$45*'AMP-MASTER'!R23</f>
        <v>295344.00000000006</v>
      </c>
      <c r="AR23" s="229">
        <f>AMPmasterescalated!L23*CPI!$D$46/CPI!$D$45*'AMP-MASTER'!S23</f>
        <v>0</v>
      </c>
      <c r="AS23" s="229">
        <f>AMPmasterescalated!L23*CPI!$D$46/CPI!$D$45*'AMP-MASTER'!T23</f>
        <v>0</v>
      </c>
      <c r="AT23" s="229">
        <f t="shared" si="6"/>
        <v>295344.00000000006</v>
      </c>
      <c r="AU23" s="232">
        <f>AMPmasterescalated!M23*CPI!$D$46/CPI!$D$45*'AMP-MASTER'!P23</f>
        <v>0</v>
      </c>
      <c r="AV23" s="232">
        <f>AMPmasterescalated!M23*CPI!$D$46/CPI!$D$45*'AMP-MASTER'!Q23</f>
        <v>0</v>
      </c>
      <c r="AW23" s="232">
        <f>AMPmasterescalated!M23*CPI!$D$46/CPI!$D$45*'AMP-MASTER'!R23</f>
        <v>295344.00000000006</v>
      </c>
      <c r="AX23" s="232">
        <f>AMPmasterescalated!M23*CPI!$D$46/CPI!$D$45*'AMP-MASTER'!S23</f>
        <v>0</v>
      </c>
      <c r="AY23" s="232">
        <f>AMPmasterescalated!M23*CPI!$D$46/CPI!$D$45*'AMP-MASTER'!T23</f>
        <v>0</v>
      </c>
      <c r="AZ23" s="232">
        <f t="shared" si="7"/>
        <v>295344.00000000006</v>
      </c>
      <c r="BA23" s="229">
        <f>AMPmasterescalated!N23*CPI!$D$46/CPI!$D$45*'AMP-MASTER'!P23</f>
        <v>0</v>
      </c>
      <c r="BB23" s="229">
        <f>AMPmasterescalated!N23*CPI!$D$46/CPI!$D$45*'AMP-MASTER'!Q23</f>
        <v>0</v>
      </c>
      <c r="BC23" s="229">
        <f>AMPmasterescalated!N23*CPI!$D$46/CPI!$D$45*'AMP-MASTER'!R23</f>
        <v>295344.00000000006</v>
      </c>
      <c r="BD23" s="229">
        <f>AMPmasterescalated!N23*CPI!$D$46/CPI!$D$45*'AMP-MASTER'!S23</f>
        <v>0</v>
      </c>
      <c r="BE23" s="229">
        <f>AMPmasterescalated!N23*CPI!$D$46/CPI!$D$45*'AMP-MASTER'!T23</f>
        <v>0</v>
      </c>
      <c r="BF23" s="229">
        <f t="shared" si="8"/>
        <v>295344.00000000006</v>
      </c>
      <c r="BG23" s="232">
        <f>AMPmasterescalated!O23*CPI!$D$46/CPI!$D$45*'AMP-MASTER'!P23</f>
        <v>0</v>
      </c>
      <c r="BH23" s="232">
        <f>AMPmasterescalated!O23*CPI!$D$46/CPI!$D$45*'AMP-MASTER'!Q23</f>
        <v>0</v>
      </c>
      <c r="BI23" s="232">
        <f>AMPmasterescalated!O23*CPI!$D$46/CPI!$D$45*'AMP-MASTER'!R23</f>
        <v>295344.00000000006</v>
      </c>
      <c r="BJ23" s="232">
        <f>AMPmasterescalated!O23*CPI!$D$46/CPI!$D$45*'AMP-MASTER'!S23</f>
        <v>0</v>
      </c>
      <c r="BK23" s="232">
        <f>AMPmasterescalated!O23*CPI!$D$46/CPI!$D$45*'AMP-MASTER'!T23</f>
        <v>0</v>
      </c>
      <c r="BL23" s="232">
        <f t="shared" si="9"/>
        <v>295344.00000000006</v>
      </c>
      <c r="BM23" s="219">
        <f t="shared" si="10"/>
        <v>3691800</v>
      </c>
    </row>
    <row r="24" spans="1:65" ht="25.5">
      <c r="A24" s="174">
        <f t="shared" si="11"/>
        <v>22</v>
      </c>
      <c r="B24" s="174" t="s">
        <v>191</v>
      </c>
      <c r="C24" s="190" t="str">
        <f t="shared" ref="C24:C33" si="13">B24</f>
        <v>Building modifications</v>
      </c>
      <c r="D24" s="174" t="s">
        <v>174</v>
      </c>
      <c r="E24" s="229">
        <f>AMPmasterescalated!F24*CPI!$D$46/CPI!$D$45*'AMP-MASTER'!P24</f>
        <v>0</v>
      </c>
      <c r="F24" s="229">
        <f>AMPmasterescalated!F24*CPI!$D$46/CPI!$D$45*'AMP-MASTER'!Q24</f>
        <v>2478920.64</v>
      </c>
      <c r="G24" s="229">
        <f>AMPmasterescalated!F24*CPI!$D$46/CPI!$D$45*'AMP-MASTER'!R24</f>
        <v>619730.16</v>
      </c>
      <c r="H24" s="229">
        <f>AMPmasterescalated!F24*CPI!$D$46/CPI!$D$45*'AMP-MASTER'!S24</f>
        <v>0</v>
      </c>
      <c r="I24" s="229">
        <f>AMPmasterescalated!F24*CPI!$D$46/CPI!$D$45*'AMP-MASTER'!T24</f>
        <v>0</v>
      </c>
      <c r="J24" s="229">
        <f t="shared" si="0"/>
        <v>3098650.8000000003</v>
      </c>
      <c r="K24" s="232">
        <f>AMPmasterescalated!G24*CPI!$D$46/CPI!$D$45*'AMP-MASTER'!P24</f>
        <v>0</v>
      </c>
      <c r="L24" s="232">
        <f>AMPmasterescalated!G24*CPI!$D$46/CPI!$D$45*'AMP-MASTER'!Q24</f>
        <v>0</v>
      </c>
      <c r="M24" s="232">
        <f>AMPmasterescalated!G24*CPI!$D$46/CPI!$D$45*'AMP-MASTER'!R24</f>
        <v>0</v>
      </c>
      <c r="N24" s="232">
        <f>AMPmasterescalated!G24*CPI!$D$46/CPI!$D$45*'AMP-MASTER'!S24</f>
        <v>0</v>
      </c>
      <c r="O24" s="232">
        <f>AMPmasterescalated!G24*CPI!$D$46/CPI!$D$45*'AMP-MASTER'!T24</f>
        <v>0</v>
      </c>
      <c r="P24" s="232">
        <f t="shared" si="1"/>
        <v>0</v>
      </c>
      <c r="Q24" s="229">
        <f>AMPmasterescalated!H24*CPI!$D$46/CPI!$D$45*'AMP-MASTER'!P24</f>
        <v>0</v>
      </c>
      <c r="R24" s="229">
        <f>AMPmasterescalated!H24*CPI!$D$46/CPI!$D$45*'AMP-MASTER'!Q24</f>
        <v>0</v>
      </c>
      <c r="S24" s="229">
        <f>AMPmasterescalated!H24*CPI!$D$46/CPI!$D$45*'AMP-MASTER'!R24</f>
        <v>0</v>
      </c>
      <c r="T24" s="229">
        <f>AMPmasterescalated!H24*CPI!$D$46/CPI!$D$45*'AMP-MASTER'!S24</f>
        <v>0</v>
      </c>
      <c r="U24" s="229">
        <f>AMPmasterescalated!H24*CPI!$D$46/CPI!$D$45*'AMP-MASTER'!T24</f>
        <v>0</v>
      </c>
      <c r="V24" s="229">
        <f t="shared" si="2"/>
        <v>0</v>
      </c>
      <c r="W24" s="232">
        <f>AMPmasterescalated!I24*CPI!$D$46/CPI!$D$45*'AMP-MASTER'!P24</f>
        <v>0</v>
      </c>
      <c r="X24" s="232">
        <f>AMPmasterescalated!I24*CPI!$D$46/CPI!$D$45*'AMP-MASTER'!Q24</f>
        <v>0</v>
      </c>
      <c r="Y24" s="232">
        <f>AMPmasterescalated!I24*CPI!$D$46/CPI!$D$45*'AMP-MASTER'!R24</f>
        <v>0</v>
      </c>
      <c r="Z24" s="232">
        <f>AMPmasterescalated!I24*CPI!$D$46/CPI!$D$45*'AMP-MASTER'!S24</f>
        <v>0</v>
      </c>
      <c r="AA24" s="232">
        <f>AMPmasterescalated!I24*CPI!$D$46/CPI!$D$45*'AMP-MASTER'!T24</f>
        <v>0</v>
      </c>
      <c r="AB24" s="232">
        <f t="shared" si="3"/>
        <v>0</v>
      </c>
      <c r="AC24" s="229">
        <f>AMPmasterescalated!J24*CPI!$D$46/CPI!$D$45*'AMP-MASTER'!P24</f>
        <v>0</v>
      </c>
      <c r="AD24" s="229">
        <f>AMPmasterescalated!J24*CPI!$D$46/CPI!$D$45*'AMP-MASTER'!Q24</f>
        <v>0</v>
      </c>
      <c r="AE24" s="229">
        <f>AMPmasterescalated!J24*CPI!$D$46/CPI!$D$45*'AMP-MASTER'!R24</f>
        <v>0</v>
      </c>
      <c r="AF24" s="229">
        <f>AMPmasterescalated!J24*CPI!$D$46/CPI!$D$45*'AMP-MASTER'!S24</f>
        <v>0</v>
      </c>
      <c r="AG24" s="229">
        <f>AMPmasterescalated!J24*CPI!$D$46/CPI!$D$45*'AMP-MASTER'!T24</f>
        <v>0</v>
      </c>
      <c r="AH24" s="229">
        <f t="shared" si="4"/>
        <v>0</v>
      </c>
      <c r="AI24" s="232">
        <f>AMPmasterescalated!K24*CPI!$D$46/CPI!$D$45*'AMP-MASTER'!P24</f>
        <v>0</v>
      </c>
      <c r="AJ24" s="232">
        <f>AMPmasterescalated!K24*CPI!$D$46/CPI!$D$45*'AMP-MASTER'!Q24</f>
        <v>0</v>
      </c>
      <c r="AK24" s="232">
        <f>AMPmasterescalated!K24*CPI!$D$46/CPI!$D$45*'AMP-MASTER'!R24</f>
        <v>0</v>
      </c>
      <c r="AL24" s="232">
        <f>AMPmasterescalated!K24*CPI!$D$46/CPI!$D$45*'AMP-MASTER'!S24</f>
        <v>0</v>
      </c>
      <c r="AM24" s="232">
        <f>AMPmasterescalated!K24*CPI!$D$46/CPI!$D$45*'AMP-MASTER'!T24</f>
        <v>0</v>
      </c>
      <c r="AN24" s="232">
        <f t="shared" si="5"/>
        <v>0</v>
      </c>
      <c r="AO24" s="229">
        <f>AMPmasterescalated!L24*CPI!$D$46/CPI!$D$45*'AMP-MASTER'!P24</f>
        <v>0</v>
      </c>
      <c r="AP24" s="229">
        <f>AMPmasterescalated!L24*CPI!$D$46/CPI!$D$45*'AMP-MASTER'!Q24</f>
        <v>0</v>
      </c>
      <c r="AQ24" s="229">
        <f>AMPmasterescalated!L24*CPI!$D$46/CPI!$D$45*'AMP-MASTER'!R24</f>
        <v>0</v>
      </c>
      <c r="AR24" s="229">
        <f>AMPmasterescalated!L24*CPI!$D$46/CPI!$D$45*'AMP-MASTER'!S24</f>
        <v>0</v>
      </c>
      <c r="AS24" s="229">
        <f>AMPmasterescalated!L24*CPI!$D$46/CPI!$D$45*'AMP-MASTER'!T24</f>
        <v>0</v>
      </c>
      <c r="AT24" s="229">
        <f t="shared" si="6"/>
        <v>0</v>
      </c>
      <c r="AU24" s="232">
        <f>AMPmasterescalated!M24*CPI!$D$46/CPI!$D$45*'AMP-MASTER'!P24</f>
        <v>0</v>
      </c>
      <c r="AV24" s="232">
        <f>AMPmasterescalated!M24*CPI!$D$46/CPI!$D$45*'AMP-MASTER'!Q24</f>
        <v>0</v>
      </c>
      <c r="AW24" s="232">
        <f>AMPmasterescalated!M24*CPI!$D$46/CPI!$D$45*'AMP-MASTER'!R24</f>
        <v>0</v>
      </c>
      <c r="AX24" s="232">
        <f>AMPmasterescalated!M24*CPI!$D$46/CPI!$D$45*'AMP-MASTER'!S24</f>
        <v>0</v>
      </c>
      <c r="AY24" s="232">
        <f>AMPmasterescalated!M24*CPI!$D$46/CPI!$D$45*'AMP-MASTER'!T24</f>
        <v>0</v>
      </c>
      <c r="AZ24" s="232">
        <f t="shared" si="7"/>
        <v>0</v>
      </c>
      <c r="BA24" s="229">
        <f>AMPmasterescalated!N24*CPI!$D$46/CPI!$D$45*'AMP-MASTER'!P24</f>
        <v>0</v>
      </c>
      <c r="BB24" s="229">
        <f>AMPmasterescalated!N24*CPI!$D$46/CPI!$D$45*'AMP-MASTER'!Q24</f>
        <v>0</v>
      </c>
      <c r="BC24" s="229">
        <f>AMPmasterescalated!N24*CPI!$D$46/CPI!$D$45*'AMP-MASTER'!R24</f>
        <v>0</v>
      </c>
      <c r="BD24" s="229">
        <f>AMPmasterescalated!N24*CPI!$D$46/CPI!$D$45*'AMP-MASTER'!S24</f>
        <v>0</v>
      </c>
      <c r="BE24" s="229">
        <f>AMPmasterescalated!N24*CPI!$D$46/CPI!$D$45*'AMP-MASTER'!T24</f>
        <v>0</v>
      </c>
      <c r="BF24" s="229">
        <f t="shared" si="8"/>
        <v>0</v>
      </c>
      <c r="BG24" s="232">
        <f>AMPmasterescalated!O24*CPI!$D$46/CPI!$D$45*'AMP-MASTER'!P24</f>
        <v>0</v>
      </c>
      <c r="BH24" s="232">
        <f>AMPmasterescalated!O24*CPI!$D$46/CPI!$D$45*'AMP-MASTER'!Q24</f>
        <v>0</v>
      </c>
      <c r="BI24" s="232">
        <f>AMPmasterescalated!O24*CPI!$D$46/CPI!$D$45*'AMP-MASTER'!R24</f>
        <v>0</v>
      </c>
      <c r="BJ24" s="232">
        <f>AMPmasterescalated!O24*CPI!$D$46/CPI!$D$45*'AMP-MASTER'!S24</f>
        <v>0</v>
      </c>
      <c r="BK24" s="232">
        <f>AMPmasterescalated!O24*CPI!$D$46/CPI!$D$45*'AMP-MASTER'!T24</f>
        <v>0</v>
      </c>
      <c r="BL24" s="232">
        <f t="shared" si="9"/>
        <v>0</v>
      </c>
      <c r="BM24" s="219">
        <f t="shared" si="10"/>
        <v>3098650.8000000003</v>
      </c>
    </row>
    <row r="25" spans="1:65" ht="25.5">
      <c r="A25" s="174">
        <f t="shared" si="11"/>
        <v>23</v>
      </c>
      <c r="B25" s="174" t="s">
        <v>153</v>
      </c>
      <c r="C25" s="190" t="str">
        <f t="shared" si="13"/>
        <v>Gas chromatograph upgrades</v>
      </c>
      <c r="D25" s="174" t="s">
        <v>174</v>
      </c>
      <c r="E25" s="229">
        <f>AMPmasterescalated!F25*CPI!$D$46/CPI!$D$45*'AMP-MASTER'!P25</f>
        <v>14366.044910000002</v>
      </c>
      <c r="F25" s="229">
        <f>AMPmasterescalated!F25*CPI!$D$46/CPI!$D$45*'AMP-MASTER'!Q25</f>
        <v>0</v>
      </c>
      <c r="G25" s="229">
        <f>AMPmasterescalated!F25*CPI!$D$46/CPI!$D$45*'AMP-MASTER'!R25</f>
        <v>190863.16809000002</v>
      </c>
      <c r="H25" s="229">
        <f>AMPmasterescalated!F25*CPI!$D$46/CPI!$D$45*'AMP-MASTER'!S25</f>
        <v>0</v>
      </c>
      <c r="I25" s="229">
        <f>AMPmasterescalated!F25*CPI!$D$46/CPI!$D$45*'AMP-MASTER'!T25</f>
        <v>0</v>
      </c>
      <c r="J25" s="229">
        <f t="shared" si="0"/>
        <v>205229.21300000002</v>
      </c>
      <c r="K25" s="232">
        <f>AMPmasterescalated!G25*CPI!$D$46/CPI!$D$45*'AMP-MASTER'!P25</f>
        <v>14374.157189280002</v>
      </c>
      <c r="L25" s="232">
        <f>AMPmasterescalated!G25*CPI!$D$46/CPI!$D$45*'AMP-MASTER'!Q25</f>
        <v>0</v>
      </c>
      <c r="M25" s="232">
        <f>AMPmasterescalated!G25*CPI!$D$46/CPI!$D$45*'AMP-MASTER'!R25</f>
        <v>190970.94551472002</v>
      </c>
      <c r="N25" s="232">
        <f>AMPmasterescalated!G25*CPI!$D$46/CPI!$D$45*'AMP-MASTER'!S25</f>
        <v>0</v>
      </c>
      <c r="O25" s="232">
        <f>AMPmasterescalated!G25*CPI!$D$46/CPI!$D$45*'AMP-MASTER'!T25</f>
        <v>0</v>
      </c>
      <c r="P25" s="232">
        <f t="shared" si="1"/>
        <v>205345.10270400002</v>
      </c>
      <c r="Q25" s="229">
        <f>AMPmasterescalated!H25*CPI!$D$46/CPI!$D$45*'AMP-MASTER'!P25</f>
        <v>0</v>
      </c>
      <c r="R25" s="229">
        <f>AMPmasterescalated!H25*CPI!$D$46/CPI!$D$45*'AMP-MASTER'!Q25</f>
        <v>0</v>
      </c>
      <c r="S25" s="229">
        <f>AMPmasterescalated!H25*CPI!$D$46/CPI!$D$45*'AMP-MASTER'!R25</f>
        <v>0</v>
      </c>
      <c r="T25" s="229">
        <f>AMPmasterescalated!H25*CPI!$D$46/CPI!$D$45*'AMP-MASTER'!S25</f>
        <v>0</v>
      </c>
      <c r="U25" s="229">
        <f>AMPmasterescalated!H25*CPI!$D$46/CPI!$D$45*'AMP-MASTER'!T25</f>
        <v>0</v>
      </c>
      <c r="V25" s="229">
        <f t="shared" si="2"/>
        <v>0</v>
      </c>
      <c r="W25" s="232">
        <f>AMPmasterescalated!I25*CPI!$D$46/CPI!$D$45*'AMP-MASTER'!P25</f>
        <v>0</v>
      </c>
      <c r="X25" s="232">
        <f>AMPmasterescalated!I25*CPI!$D$46/CPI!$D$45*'AMP-MASTER'!Q25</f>
        <v>0</v>
      </c>
      <c r="Y25" s="232">
        <f>AMPmasterescalated!I25*CPI!$D$46/CPI!$D$45*'AMP-MASTER'!R25</f>
        <v>0</v>
      </c>
      <c r="Z25" s="232">
        <f>AMPmasterescalated!I25*CPI!$D$46/CPI!$D$45*'AMP-MASTER'!S25</f>
        <v>0</v>
      </c>
      <c r="AA25" s="232">
        <f>AMPmasterescalated!I25*CPI!$D$46/CPI!$D$45*'AMP-MASTER'!T25</f>
        <v>0</v>
      </c>
      <c r="AB25" s="232">
        <f t="shared" si="3"/>
        <v>0</v>
      </c>
      <c r="AC25" s="229">
        <f>AMPmasterescalated!J25*CPI!$D$46/CPI!$D$45*'AMP-MASTER'!P25</f>
        <v>0</v>
      </c>
      <c r="AD25" s="229">
        <f>AMPmasterescalated!J25*CPI!$D$46/CPI!$D$45*'AMP-MASTER'!Q25</f>
        <v>0</v>
      </c>
      <c r="AE25" s="229">
        <f>AMPmasterescalated!J25*CPI!$D$46/CPI!$D$45*'AMP-MASTER'!R25</f>
        <v>0</v>
      </c>
      <c r="AF25" s="229">
        <f>AMPmasterescalated!J25*CPI!$D$46/CPI!$D$45*'AMP-MASTER'!S25</f>
        <v>0</v>
      </c>
      <c r="AG25" s="229">
        <f>AMPmasterescalated!J25*CPI!$D$46/CPI!$D$45*'AMP-MASTER'!T25</f>
        <v>0</v>
      </c>
      <c r="AH25" s="229">
        <f t="shared" si="4"/>
        <v>0</v>
      </c>
      <c r="AI25" s="232">
        <f>AMPmasterescalated!K25*CPI!$D$46/CPI!$D$45*'AMP-MASTER'!P25</f>
        <v>0</v>
      </c>
      <c r="AJ25" s="232">
        <f>AMPmasterescalated!K25*CPI!$D$46/CPI!$D$45*'AMP-MASTER'!Q25</f>
        <v>0</v>
      </c>
      <c r="AK25" s="232">
        <f>AMPmasterescalated!K25*CPI!$D$46/CPI!$D$45*'AMP-MASTER'!R25</f>
        <v>0</v>
      </c>
      <c r="AL25" s="232">
        <f>AMPmasterescalated!K25*CPI!$D$46/CPI!$D$45*'AMP-MASTER'!S25</f>
        <v>0</v>
      </c>
      <c r="AM25" s="232">
        <f>AMPmasterescalated!K25*CPI!$D$46/CPI!$D$45*'AMP-MASTER'!T25</f>
        <v>0</v>
      </c>
      <c r="AN25" s="232">
        <f t="shared" si="5"/>
        <v>0</v>
      </c>
      <c r="AO25" s="229">
        <f>AMPmasterescalated!L25*CPI!$D$46/CPI!$D$45*'AMP-MASTER'!P25</f>
        <v>0</v>
      </c>
      <c r="AP25" s="229">
        <f>AMPmasterescalated!L25*CPI!$D$46/CPI!$D$45*'AMP-MASTER'!Q25</f>
        <v>0</v>
      </c>
      <c r="AQ25" s="229">
        <f>AMPmasterescalated!L25*CPI!$D$46/CPI!$D$45*'AMP-MASTER'!R25</f>
        <v>0</v>
      </c>
      <c r="AR25" s="229">
        <f>AMPmasterescalated!L25*CPI!$D$46/CPI!$D$45*'AMP-MASTER'!S25</f>
        <v>0</v>
      </c>
      <c r="AS25" s="229">
        <f>AMPmasterescalated!L25*CPI!$D$46/CPI!$D$45*'AMP-MASTER'!T25</f>
        <v>0</v>
      </c>
      <c r="AT25" s="229">
        <f t="shared" si="6"/>
        <v>0</v>
      </c>
      <c r="AU25" s="232">
        <f>AMPmasterescalated!M25*CPI!$D$46/CPI!$D$45*'AMP-MASTER'!P25</f>
        <v>0</v>
      </c>
      <c r="AV25" s="232">
        <f>AMPmasterescalated!M25*CPI!$D$46/CPI!$D$45*'AMP-MASTER'!Q25</f>
        <v>0</v>
      </c>
      <c r="AW25" s="232">
        <f>AMPmasterescalated!M25*CPI!$D$46/CPI!$D$45*'AMP-MASTER'!R25</f>
        <v>0</v>
      </c>
      <c r="AX25" s="232">
        <f>AMPmasterescalated!M25*CPI!$D$46/CPI!$D$45*'AMP-MASTER'!S25</f>
        <v>0</v>
      </c>
      <c r="AY25" s="232">
        <f>AMPmasterescalated!M25*CPI!$D$46/CPI!$D$45*'AMP-MASTER'!T25</f>
        <v>0</v>
      </c>
      <c r="AZ25" s="232">
        <f t="shared" si="7"/>
        <v>0</v>
      </c>
      <c r="BA25" s="229">
        <f>AMPmasterescalated!N25*CPI!$D$46/CPI!$D$45*'AMP-MASTER'!P25</f>
        <v>0</v>
      </c>
      <c r="BB25" s="229">
        <f>AMPmasterescalated!N25*CPI!$D$46/CPI!$D$45*'AMP-MASTER'!Q25</f>
        <v>0</v>
      </c>
      <c r="BC25" s="229">
        <f>AMPmasterescalated!N25*CPI!$D$46/CPI!$D$45*'AMP-MASTER'!R25</f>
        <v>0</v>
      </c>
      <c r="BD25" s="229">
        <f>AMPmasterescalated!N25*CPI!$D$46/CPI!$D$45*'AMP-MASTER'!S25</f>
        <v>0</v>
      </c>
      <c r="BE25" s="229">
        <f>AMPmasterescalated!N25*CPI!$D$46/CPI!$D$45*'AMP-MASTER'!T25</f>
        <v>0</v>
      </c>
      <c r="BF25" s="229">
        <f t="shared" si="8"/>
        <v>0</v>
      </c>
      <c r="BG25" s="232">
        <f>AMPmasterescalated!O25*CPI!$D$46/CPI!$D$45*'AMP-MASTER'!P25</f>
        <v>0</v>
      </c>
      <c r="BH25" s="232">
        <f>AMPmasterescalated!O25*CPI!$D$46/CPI!$D$45*'AMP-MASTER'!Q25</f>
        <v>0</v>
      </c>
      <c r="BI25" s="232">
        <f>AMPmasterescalated!O25*CPI!$D$46/CPI!$D$45*'AMP-MASTER'!R25</f>
        <v>0</v>
      </c>
      <c r="BJ25" s="232">
        <f>AMPmasterescalated!O25*CPI!$D$46/CPI!$D$45*'AMP-MASTER'!S25</f>
        <v>0</v>
      </c>
      <c r="BK25" s="232">
        <f>AMPmasterescalated!O25*CPI!$D$46/CPI!$D$45*'AMP-MASTER'!T25</f>
        <v>0</v>
      </c>
      <c r="BL25" s="232">
        <f t="shared" si="9"/>
        <v>0</v>
      </c>
      <c r="BM25" s="219">
        <f t="shared" si="10"/>
        <v>410574.31570400007</v>
      </c>
    </row>
    <row r="26" spans="1:65" ht="25.5">
      <c r="A26" s="174">
        <f t="shared" si="11"/>
        <v>24</v>
      </c>
      <c r="B26" s="174" t="s">
        <v>154</v>
      </c>
      <c r="C26" s="190" t="str">
        <f t="shared" si="13"/>
        <v>Moisture analyser upgrades</v>
      </c>
      <c r="D26" s="174" t="s">
        <v>174</v>
      </c>
      <c r="E26" s="229">
        <f>AMPmasterescalated!F26*CPI!$D$46/CPI!$D$45*'AMP-MASTER'!P26</f>
        <v>0</v>
      </c>
      <c r="F26" s="229">
        <f>AMPmasterescalated!F26*CPI!$D$46/CPI!$D$45*'AMP-MASTER'!Q26</f>
        <v>0</v>
      </c>
      <c r="G26" s="229">
        <f>AMPmasterescalated!F26*CPI!$D$46/CPI!$D$45*'AMP-MASTER'!R26</f>
        <v>0</v>
      </c>
      <c r="H26" s="229">
        <f>AMPmasterescalated!F26*CPI!$D$46/CPI!$D$45*'AMP-MASTER'!S26</f>
        <v>0</v>
      </c>
      <c r="I26" s="229">
        <f>AMPmasterescalated!F26*CPI!$D$46/CPI!$D$45*'AMP-MASTER'!T26</f>
        <v>0</v>
      </c>
      <c r="J26" s="229">
        <f t="shared" si="0"/>
        <v>0</v>
      </c>
      <c r="K26" s="232">
        <f>AMPmasterescalated!G26*CPI!$D$46/CPI!$D$45*'AMP-MASTER'!P26</f>
        <v>0</v>
      </c>
      <c r="L26" s="232">
        <f>AMPmasterescalated!G26*CPI!$D$46/CPI!$D$45*'AMP-MASTER'!Q26</f>
        <v>0</v>
      </c>
      <c r="M26" s="232">
        <f>AMPmasterescalated!G26*CPI!$D$46/CPI!$D$45*'AMP-MASTER'!R26</f>
        <v>0</v>
      </c>
      <c r="N26" s="232">
        <f>AMPmasterescalated!G26*CPI!$D$46/CPI!$D$45*'AMP-MASTER'!S26</f>
        <v>0</v>
      </c>
      <c r="O26" s="232">
        <f>AMPmasterescalated!G26*CPI!$D$46/CPI!$D$45*'AMP-MASTER'!T26</f>
        <v>0</v>
      </c>
      <c r="P26" s="232">
        <f t="shared" si="1"/>
        <v>0</v>
      </c>
      <c r="Q26" s="229">
        <f>AMPmasterescalated!H26*CPI!$D$46/CPI!$D$45*'AMP-MASTER'!P26</f>
        <v>8219.8773679052811</v>
      </c>
      <c r="R26" s="229">
        <f>AMPmasterescalated!H26*CPI!$D$46/CPI!$D$45*'AMP-MASTER'!Q26</f>
        <v>0</v>
      </c>
      <c r="S26" s="229">
        <f>AMPmasterescalated!H26*CPI!$D$46/CPI!$D$45*'AMP-MASTER'!R26</f>
        <v>94528.589730910739</v>
      </c>
      <c r="T26" s="229">
        <f>AMPmasterescalated!H26*CPI!$D$46/CPI!$D$45*'AMP-MASTER'!S26</f>
        <v>0</v>
      </c>
      <c r="U26" s="229">
        <f>AMPmasterescalated!H26*CPI!$D$46/CPI!$D$45*'AMP-MASTER'!T26</f>
        <v>0</v>
      </c>
      <c r="V26" s="229">
        <f t="shared" si="2"/>
        <v>102748.46709881602</v>
      </c>
      <c r="W26" s="232">
        <f>AMPmasterescalated!I26*CPI!$D$46/CPI!$D$45*'AMP-MASTER'!P26</f>
        <v>8226.5993415843332</v>
      </c>
      <c r="X26" s="232">
        <f>AMPmasterescalated!I26*CPI!$D$46/CPI!$D$45*'AMP-MASTER'!Q26</f>
        <v>0</v>
      </c>
      <c r="Y26" s="232">
        <f>AMPmasterescalated!I26*CPI!$D$46/CPI!$D$45*'AMP-MASTER'!R26</f>
        <v>94605.892428219842</v>
      </c>
      <c r="Z26" s="232">
        <f>AMPmasterescalated!I26*CPI!$D$46/CPI!$D$45*'AMP-MASTER'!S26</f>
        <v>0</v>
      </c>
      <c r="AA26" s="232">
        <f>AMPmasterescalated!I26*CPI!$D$46/CPI!$D$45*'AMP-MASTER'!T26</f>
        <v>0</v>
      </c>
      <c r="AB26" s="232">
        <f t="shared" si="3"/>
        <v>102832.49176980418</v>
      </c>
      <c r="AC26" s="229">
        <f>AMPmasterescalated!J26*CPI!$D$46/CPI!$D$45*'AMP-MASTER'!P26</f>
        <v>0</v>
      </c>
      <c r="AD26" s="229">
        <f>AMPmasterescalated!J26*CPI!$D$46/CPI!$D$45*'AMP-MASTER'!Q26</f>
        <v>0</v>
      </c>
      <c r="AE26" s="229">
        <f>AMPmasterescalated!J26*CPI!$D$46/CPI!$D$45*'AMP-MASTER'!R26</f>
        <v>0</v>
      </c>
      <c r="AF26" s="229">
        <f>AMPmasterescalated!J26*CPI!$D$46/CPI!$D$45*'AMP-MASTER'!S26</f>
        <v>0</v>
      </c>
      <c r="AG26" s="229">
        <f>AMPmasterescalated!J26*CPI!$D$46/CPI!$D$45*'AMP-MASTER'!T26</f>
        <v>0</v>
      </c>
      <c r="AH26" s="229">
        <f t="shared" si="4"/>
        <v>0</v>
      </c>
      <c r="AI26" s="232">
        <f>AMPmasterescalated!K26*CPI!$D$46/CPI!$D$45*'AMP-MASTER'!P26</f>
        <v>0</v>
      </c>
      <c r="AJ26" s="232">
        <f>AMPmasterescalated!K26*CPI!$D$46/CPI!$D$45*'AMP-MASTER'!Q26</f>
        <v>0</v>
      </c>
      <c r="AK26" s="232">
        <f>AMPmasterescalated!K26*CPI!$D$46/CPI!$D$45*'AMP-MASTER'!R26</f>
        <v>0</v>
      </c>
      <c r="AL26" s="232">
        <f>AMPmasterescalated!K26*CPI!$D$46/CPI!$D$45*'AMP-MASTER'!S26</f>
        <v>0</v>
      </c>
      <c r="AM26" s="232">
        <f>AMPmasterescalated!K26*CPI!$D$46/CPI!$D$45*'AMP-MASTER'!T26</f>
        <v>0</v>
      </c>
      <c r="AN26" s="232">
        <f t="shared" si="5"/>
        <v>0</v>
      </c>
      <c r="AO26" s="229">
        <f>AMPmasterescalated!L26*CPI!$D$46/CPI!$D$45*'AMP-MASTER'!P26</f>
        <v>0</v>
      </c>
      <c r="AP26" s="229">
        <f>AMPmasterescalated!L26*CPI!$D$46/CPI!$D$45*'AMP-MASTER'!Q26</f>
        <v>0</v>
      </c>
      <c r="AQ26" s="229">
        <f>AMPmasterescalated!L26*CPI!$D$46/CPI!$D$45*'AMP-MASTER'!R26</f>
        <v>0</v>
      </c>
      <c r="AR26" s="229">
        <f>AMPmasterescalated!L26*CPI!$D$46/CPI!$D$45*'AMP-MASTER'!S26</f>
        <v>0</v>
      </c>
      <c r="AS26" s="229">
        <f>AMPmasterescalated!L26*CPI!$D$46/CPI!$D$45*'AMP-MASTER'!T26</f>
        <v>0</v>
      </c>
      <c r="AT26" s="229">
        <f t="shared" si="6"/>
        <v>0</v>
      </c>
      <c r="AU26" s="232">
        <f>AMPmasterescalated!M26*CPI!$D$46/CPI!$D$45*'AMP-MASTER'!P26</f>
        <v>0</v>
      </c>
      <c r="AV26" s="232">
        <f>AMPmasterescalated!M26*CPI!$D$46/CPI!$D$45*'AMP-MASTER'!Q26</f>
        <v>0</v>
      </c>
      <c r="AW26" s="232">
        <f>AMPmasterescalated!M26*CPI!$D$46/CPI!$D$45*'AMP-MASTER'!R26</f>
        <v>0</v>
      </c>
      <c r="AX26" s="232">
        <f>AMPmasterescalated!M26*CPI!$D$46/CPI!$D$45*'AMP-MASTER'!S26</f>
        <v>0</v>
      </c>
      <c r="AY26" s="232">
        <f>AMPmasterescalated!M26*CPI!$D$46/CPI!$D$45*'AMP-MASTER'!T26</f>
        <v>0</v>
      </c>
      <c r="AZ26" s="232">
        <f t="shared" si="7"/>
        <v>0</v>
      </c>
      <c r="BA26" s="229">
        <f>AMPmasterescalated!N26*CPI!$D$46/CPI!$D$45*'AMP-MASTER'!P26</f>
        <v>0</v>
      </c>
      <c r="BB26" s="229">
        <f>AMPmasterescalated!N26*CPI!$D$46/CPI!$D$45*'AMP-MASTER'!Q26</f>
        <v>0</v>
      </c>
      <c r="BC26" s="229">
        <f>AMPmasterescalated!N26*CPI!$D$46/CPI!$D$45*'AMP-MASTER'!R26</f>
        <v>0</v>
      </c>
      <c r="BD26" s="229">
        <f>AMPmasterescalated!N26*CPI!$D$46/CPI!$D$45*'AMP-MASTER'!S26</f>
        <v>0</v>
      </c>
      <c r="BE26" s="229">
        <f>AMPmasterescalated!N26*CPI!$D$46/CPI!$D$45*'AMP-MASTER'!T26</f>
        <v>0</v>
      </c>
      <c r="BF26" s="229">
        <f t="shared" si="8"/>
        <v>0</v>
      </c>
      <c r="BG26" s="232">
        <f>AMPmasterescalated!O26*CPI!$D$46/CPI!$D$45*'AMP-MASTER'!P26</f>
        <v>0</v>
      </c>
      <c r="BH26" s="232">
        <f>AMPmasterescalated!O26*CPI!$D$46/CPI!$D$45*'AMP-MASTER'!Q26</f>
        <v>0</v>
      </c>
      <c r="BI26" s="232">
        <f>AMPmasterescalated!O26*CPI!$D$46/CPI!$D$45*'AMP-MASTER'!R26</f>
        <v>0</v>
      </c>
      <c r="BJ26" s="232">
        <f>AMPmasterescalated!O26*CPI!$D$46/CPI!$D$45*'AMP-MASTER'!S26</f>
        <v>0</v>
      </c>
      <c r="BK26" s="232">
        <f>AMPmasterescalated!O26*CPI!$D$46/CPI!$D$45*'AMP-MASTER'!T26</f>
        <v>0</v>
      </c>
      <c r="BL26" s="232">
        <f t="shared" si="9"/>
        <v>0</v>
      </c>
      <c r="BM26" s="219">
        <f t="shared" si="10"/>
        <v>205580.95886862022</v>
      </c>
    </row>
    <row r="27" spans="1:65" ht="25.5">
      <c r="A27" s="174">
        <f t="shared" si="11"/>
        <v>25</v>
      </c>
      <c r="B27" s="174" t="s">
        <v>192</v>
      </c>
      <c r="C27" s="190" t="str">
        <f t="shared" si="13"/>
        <v>Pine Creek station upgrades</v>
      </c>
      <c r="D27" s="174" t="s">
        <v>174</v>
      </c>
      <c r="E27" s="229">
        <f>AMPmasterescalated!F27*CPI!$D$46/CPI!$D$45*'AMP-MASTER'!P27</f>
        <v>0</v>
      </c>
      <c r="F27" s="229">
        <f>AMPmasterescalated!F27*CPI!$D$46/CPI!$D$45*'AMP-MASTER'!Q27</f>
        <v>0</v>
      </c>
      <c r="G27" s="229">
        <f>AMPmasterescalated!F27*CPI!$D$46/CPI!$D$45*'AMP-MASTER'!R27</f>
        <v>0</v>
      </c>
      <c r="H27" s="229">
        <f>AMPmasterescalated!F27*CPI!$D$46/CPI!$D$45*'AMP-MASTER'!S27</f>
        <v>0</v>
      </c>
      <c r="I27" s="229">
        <f>AMPmasterescalated!F27*CPI!$D$46/CPI!$D$45*'AMP-MASTER'!T27</f>
        <v>0</v>
      </c>
      <c r="J27" s="229">
        <f t="shared" si="0"/>
        <v>0</v>
      </c>
      <c r="K27" s="232">
        <f>AMPmasterescalated!G27*CPI!$D$46/CPI!$D$45*'AMP-MASTER'!P27</f>
        <v>0</v>
      </c>
      <c r="L27" s="232">
        <f>AMPmasterescalated!G27*CPI!$D$46/CPI!$D$45*'AMP-MASTER'!Q27</f>
        <v>0</v>
      </c>
      <c r="M27" s="232">
        <f>AMPmasterescalated!G27*CPI!$D$46/CPI!$D$45*'AMP-MASTER'!R27</f>
        <v>0</v>
      </c>
      <c r="N27" s="232">
        <f>AMPmasterescalated!G27*CPI!$D$46/CPI!$D$45*'AMP-MASTER'!S27</f>
        <v>0</v>
      </c>
      <c r="O27" s="232">
        <f>AMPmasterescalated!G27*CPI!$D$46/CPI!$D$45*'AMP-MASTER'!T27</f>
        <v>0</v>
      </c>
      <c r="P27" s="232">
        <f t="shared" si="1"/>
        <v>0</v>
      </c>
      <c r="Q27" s="229">
        <f>AMPmasterescalated!H27*CPI!$D$46/CPI!$D$45*'AMP-MASTER'!P27</f>
        <v>0</v>
      </c>
      <c r="R27" s="229">
        <f>AMPmasterescalated!H27*CPI!$D$46/CPI!$D$45*'AMP-MASTER'!Q27</f>
        <v>0</v>
      </c>
      <c r="S27" s="229">
        <f>AMPmasterescalated!H27*CPI!$D$46/CPI!$D$45*'AMP-MASTER'!R27</f>
        <v>0</v>
      </c>
      <c r="T27" s="229">
        <f>AMPmasterescalated!H27*CPI!$D$46/CPI!$D$45*'AMP-MASTER'!S27</f>
        <v>0</v>
      </c>
      <c r="U27" s="229">
        <f>AMPmasterescalated!H27*CPI!$D$46/CPI!$D$45*'AMP-MASTER'!T27</f>
        <v>0</v>
      </c>
      <c r="V27" s="229">
        <f t="shared" si="2"/>
        <v>0</v>
      </c>
      <c r="W27" s="232">
        <f>AMPmasterescalated!I27*CPI!$D$46/CPI!$D$45*'AMP-MASTER'!P27</f>
        <v>0</v>
      </c>
      <c r="X27" s="232">
        <f>AMPmasterescalated!I27*CPI!$D$46/CPI!$D$45*'AMP-MASTER'!Q27</f>
        <v>0</v>
      </c>
      <c r="Y27" s="232">
        <f>AMPmasterescalated!I27*CPI!$D$46/CPI!$D$45*'AMP-MASTER'!R27</f>
        <v>0</v>
      </c>
      <c r="Z27" s="232">
        <f>AMPmasterescalated!I27*CPI!$D$46/CPI!$D$45*'AMP-MASTER'!S27</f>
        <v>0</v>
      </c>
      <c r="AA27" s="232">
        <f>AMPmasterescalated!I27*CPI!$D$46/CPI!$D$45*'AMP-MASTER'!T27</f>
        <v>0</v>
      </c>
      <c r="AB27" s="232">
        <f t="shared" si="3"/>
        <v>0</v>
      </c>
      <c r="AC27" s="229">
        <f>AMPmasterescalated!J27*CPI!$D$46/CPI!$D$45*'AMP-MASTER'!P27</f>
        <v>0</v>
      </c>
      <c r="AD27" s="229">
        <f>AMPmasterescalated!J27*CPI!$D$46/CPI!$D$45*'AMP-MASTER'!Q27</f>
        <v>0</v>
      </c>
      <c r="AE27" s="229">
        <f>AMPmasterescalated!J27*CPI!$D$46/CPI!$D$45*'AMP-MASTER'!R27</f>
        <v>0</v>
      </c>
      <c r="AF27" s="229">
        <f>AMPmasterescalated!J27*CPI!$D$46/CPI!$D$45*'AMP-MASTER'!S27</f>
        <v>0</v>
      </c>
      <c r="AG27" s="229">
        <f>AMPmasterescalated!J27*CPI!$D$46/CPI!$D$45*'AMP-MASTER'!T27</f>
        <v>0</v>
      </c>
      <c r="AH27" s="229">
        <f t="shared" si="4"/>
        <v>0</v>
      </c>
      <c r="AI27" s="232">
        <f>AMPmasterescalated!K27*CPI!$D$46/CPI!$D$45*'AMP-MASTER'!P27</f>
        <v>0</v>
      </c>
      <c r="AJ27" s="232">
        <f>AMPmasterescalated!K27*CPI!$D$46/CPI!$D$45*'AMP-MASTER'!Q27</f>
        <v>0</v>
      </c>
      <c r="AK27" s="232">
        <f>AMPmasterescalated!K27*CPI!$D$46/CPI!$D$45*'AMP-MASTER'!R27</f>
        <v>0</v>
      </c>
      <c r="AL27" s="232">
        <f>AMPmasterescalated!K27*CPI!$D$46/CPI!$D$45*'AMP-MASTER'!S27</f>
        <v>0</v>
      </c>
      <c r="AM27" s="232">
        <f>AMPmasterescalated!K27*CPI!$D$46/CPI!$D$45*'AMP-MASTER'!T27</f>
        <v>0</v>
      </c>
      <c r="AN27" s="232">
        <f t="shared" si="5"/>
        <v>0</v>
      </c>
      <c r="AO27" s="229">
        <f>AMPmasterescalated!L27*CPI!$D$46/CPI!$D$45*'AMP-MASTER'!P27</f>
        <v>0</v>
      </c>
      <c r="AP27" s="229">
        <f>AMPmasterescalated!L27*CPI!$D$46/CPI!$D$45*'AMP-MASTER'!Q27</f>
        <v>0</v>
      </c>
      <c r="AQ27" s="229">
        <f>AMPmasterescalated!L27*CPI!$D$46/CPI!$D$45*'AMP-MASTER'!R27</f>
        <v>0</v>
      </c>
      <c r="AR27" s="229">
        <f>AMPmasterescalated!L27*CPI!$D$46/CPI!$D$45*'AMP-MASTER'!S27</f>
        <v>0</v>
      </c>
      <c r="AS27" s="229">
        <f>AMPmasterescalated!L27*CPI!$D$46/CPI!$D$45*'AMP-MASTER'!T27</f>
        <v>0</v>
      </c>
      <c r="AT27" s="229">
        <f t="shared" si="6"/>
        <v>0</v>
      </c>
      <c r="AU27" s="232">
        <f>AMPmasterescalated!M27*CPI!$D$46/CPI!$D$45*'AMP-MASTER'!P27</f>
        <v>0</v>
      </c>
      <c r="AV27" s="232">
        <f>AMPmasterescalated!M27*CPI!$D$46/CPI!$D$45*'AMP-MASTER'!Q27</f>
        <v>0</v>
      </c>
      <c r="AW27" s="232">
        <f>AMPmasterescalated!M27*CPI!$D$46/CPI!$D$45*'AMP-MASTER'!R27</f>
        <v>0</v>
      </c>
      <c r="AX27" s="232">
        <f>AMPmasterescalated!M27*CPI!$D$46/CPI!$D$45*'AMP-MASTER'!S27</f>
        <v>0</v>
      </c>
      <c r="AY27" s="232">
        <f>AMPmasterescalated!M27*CPI!$D$46/CPI!$D$45*'AMP-MASTER'!T27</f>
        <v>0</v>
      </c>
      <c r="AZ27" s="232">
        <f t="shared" si="7"/>
        <v>0</v>
      </c>
      <c r="BA27" s="229">
        <f>AMPmasterescalated!N27*CPI!$D$46/CPI!$D$45*'AMP-MASTER'!P27</f>
        <v>0</v>
      </c>
      <c r="BB27" s="229">
        <f>AMPmasterescalated!N27*CPI!$D$46/CPI!$D$45*'AMP-MASTER'!Q27</f>
        <v>0</v>
      </c>
      <c r="BC27" s="229">
        <f>AMPmasterescalated!N27*CPI!$D$46/CPI!$D$45*'AMP-MASTER'!R27</f>
        <v>0</v>
      </c>
      <c r="BD27" s="229">
        <f>AMPmasterescalated!N27*CPI!$D$46/CPI!$D$45*'AMP-MASTER'!S27</f>
        <v>0</v>
      </c>
      <c r="BE27" s="229">
        <f>AMPmasterescalated!N27*CPI!$D$46/CPI!$D$45*'AMP-MASTER'!T27</f>
        <v>0</v>
      </c>
      <c r="BF27" s="229">
        <f t="shared" si="8"/>
        <v>0</v>
      </c>
      <c r="BG27" s="232">
        <f>AMPmasterescalated!O27*CPI!$D$46/CPI!$D$45*'AMP-MASTER'!P27</f>
        <v>0</v>
      </c>
      <c r="BH27" s="232">
        <f>AMPmasterescalated!O27*CPI!$D$46/CPI!$D$45*'AMP-MASTER'!Q27</f>
        <v>0</v>
      </c>
      <c r="BI27" s="232">
        <f>AMPmasterescalated!O27*CPI!$D$46/CPI!$D$45*'AMP-MASTER'!R27</f>
        <v>0</v>
      </c>
      <c r="BJ27" s="232">
        <f>AMPmasterescalated!O27*CPI!$D$46/CPI!$D$45*'AMP-MASTER'!S27</f>
        <v>0</v>
      </c>
      <c r="BK27" s="232">
        <f>AMPmasterescalated!O27*CPI!$D$46/CPI!$D$45*'AMP-MASTER'!T27</f>
        <v>0</v>
      </c>
      <c r="BL27" s="232">
        <f t="shared" si="9"/>
        <v>0</v>
      </c>
      <c r="BM27" s="219">
        <f t="shared" si="10"/>
        <v>0</v>
      </c>
    </row>
    <row r="28" spans="1:65" ht="25.5">
      <c r="A28" s="174">
        <f t="shared" si="11"/>
        <v>26</v>
      </c>
      <c r="B28" s="174" t="s">
        <v>193</v>
      </c>
      <c r="C28" s="190" t="str">
        <f>B28</f>
        <v>Replace CP Ground Beds</v>
      </c>
      <c r="D28" s="174" t="s">
        <v>174</v>
      </c>
      <c r="E28" s="229">
        <f>AMPmasterescalated!F28*CPI!$D$46/CPI!$D$45*'AMP-MASTER'!P28</f>
        <v>0</v>
      </c>
      <c r="F28" s="229">
        <f>AMPmasterescalated!F28*CPI!$D$46/CPI!$D$45*'AMP-MASTER'!Q28</f>
        <v>0</v>
      </c>
      <c r="G28" s="229">
        <f>AMPmasterescalated!F28*CPI!$D$46/CPI!$D$45*'AMP-MASTER'!R28</f>
        <v>0</v>
      </c>
      <c r="H28" s="229">
        <f>AMPmasterescalated!F28*CPI!$D$46/CPI!$D$45*'AMP-MASTER'!S28</f>
        <v>0</v>
      </c>
      <c r="I28" s="229">
        <f>AMPmasterescalated!F28*CPI!$D$46/CPI!$D$45*'AMP-MASTER'!T28</f>
        <v>0</v>
      </c>
      <c r="J28" s="229">
        <f t="shared" si="0"/>
        <v>0</v>
      </c>
      <c r="K28" s="232">
        <f>AMPmasterescalated!G28*CPI!$D$46/CPI!$D$45*'AMP-MASTER'!P28</f>
        <v>0</v>
      </c>
      <c r="L28" s="232">
        <f>AMPmasterescalated!G28*CPI!$D$46/CPI!$D$45*'AMP-MASTER'!Q28</f>
        <v>62212.929674000006</v>
      </c>
      <c r="M28" s="232">
        <f>AMPmasterescalated!G28*CPI!$D$46/CPI!$D$45*'AMP-MASTER'!R28</f>
        <v>10127.686226000002</v>
      </c>
      <c r="N28" s="232">
        <f>AMPmasterescalated!G28*CPI!$D$46/CPI!$D$45*'AMP-MASTER'!S28</f>
        <v>0</v>
      </c>
      <c r="O28" s="232">
        <f>AMPmasterescalated!G28*CPI!$D$46/CPI!$D$45*'AMP-MASTER'!T28</f>
        <v>0</v>
      </c>
      <c r="P28" s="232">
        <f t="shared" si="1"/>
        <v>72340.615900000004</v>
      </c>
      <c r="Q28" s="229">
        <f>AMPmasterescalated!H28*CPI!$D$46/CPI!$D$45*'AMP-MASTER'!P28</f>
        <v>0</v>
      </c>
      <c r="R28" s="229">
        <f>AMPmasterescalated!H28*CPI!$D$46/CPI!$D$45*'AMP-MASTER'!Q28</f>
        <v>0</v>
      </c>
      <c r="S28" s="229">
        <f>AMPmasterescalated!H28*CPI!$D$46/CPI!$D$45*'AMP-MASTER'!R28</f>
        <v>0</v>
      </c>
      <c r="T28" s="229">
        <f>AMPmasterescalated!H28*CPI!$D$46/CPI!$D$45*'AMP-MASTER'!S28</f>
        <v>0</v>
      </c>
      <c r="U28" s="229">
        <f>AMPmasterescalated!H28*CPI!$D$46/CPI!$D$45*'AMP-MASTER'!T28</f>
        <v>0</v>
      </c>
      <c r="V28" s="229">
        <f t="shared" si="2"/>
        <v>0</v>
      </c>
      <c r="W28" s="232">
        <f>AMPmasterescalated!I28*CPI!$D$46/CPI!$D$45*'AMP-MASTER'!P28</f>
        <v>0</v>
      </c>
      <c r="X28" s="232">
        <f>AMPmasterescalated!I28*CPI!$D$46/CPI!$D$45*'AMP-MASTER'!Q28</f>
        <v>63563.245488287612</v>
      </c>
      <c r="Y28" s="232">
        <f>AMPmasterescalated!I28*CPI!$D$46/CPI!$D$45*'AMP-MASTER'!R28</f>
        <v>10347.505079488683</v>
      </c>
      <c r="Z28" s="232">
        <f>AMPmasterescalated!I28*CPI!$D$46/CPI!$D$45*'AMP-MASTER'!S28</f>
        <v>0</v>
      </c>
      <c r="AA28" s="232">
        <f>AMPmasterescalated!I28*CPI!$D$46/CPI!$D$45*'AMP-MASTER'!T28</f>
        <v>0</v>
      </c>
      <c r="AB28" s="232">
        <f t="shared" si="3"/>
        <v>73910.750567776297</v>
      </c>
      <c r="AC28" s="229">
        <f>AMPmasterescalated!J28*CPI!$D$46/CPI!$D$45*'AMP-MASTER'!P28</f>
        <v>0</v>
      </c>
      <c r="AD28" s="229">
        <f>AMPmasterescalated!J28*CPI!$D$46/CPI!$D$45*'AMP-MASTER'!Q28</f>
        <v>0</v>
      </c>
      <c r="AE28" s="229">
        <f>AMPmasterescalated!J28*CPI!$D$46/CPI!$D$45*'AMP-MASTER'!R28</f>
        <v>0</v>
      </c>
      <c r="AF28" s="229">
        <f>AMPmasterescalated!J28*CPI!$D$46/CPI!$D$45*'AMP-MASTER'!S28</f>
        <v>0</v>
      </c>
      <c r="AG28" s="229">
        <f>AMPmasterescalated!J28*CPI!$D$46/CPI!$D$45*'AMP-MASTER'!T28</f>
        <v>0</v>
      </c>
      <c r="AH28" s="229">
        <f t="shared" si="4"/>
        <v>0</v>
      </c>
      <c r="AI28" s="232">
        <f>AMPmasterescalated!K28*CPI!$D$46/CPI!$D$45*'AMP-MASTER'!P28</f>
        <v>0</v>
      </c>
      <c r="AJ28" s="232">
        <f>AMPmasterescalated!K28*CPI!$D$46/CPI!$D$45*'AMP-MASTER'!Q28</f>
        <v>64611.674616399025</v>
      </c>
      <c r="AK28" s="232">
        <f>AMPmasterescalated!K28*CPI!$D$46/CPI!$D$45*'AMP-MASTER'!R28</f>
        <v>10518.179588716121</v>
      </c>
      <c r="AL28" s="232">
        <f>AMPmasterescalated!K28*CPI!$D$46/CPI!$D$45*'AMP-MASTER'!S28</f>
        <v>0</v>
      </c>
      <c r="AM28" s="232">
        <f>AMPmasterescalated!K28*CPI!$D$46/CPI!$D$45*'AMP-MASTER'!T28</f>
        <v>0</v>
      </c>
      <c r="AN28" s="232">
        <f t="shared" si="5"/>
        <v>75129.854205115145</v>
      </c>
      <c r="AO28" s="229">
        <f>AMPmasterescalated!L28*CPI!$D$46/CPI!$D$45*'AMP-MASTER'!P28</f>
        <v>0</v>
      </c>
      <c r="AP28" s="229">
        <f>AMPmasterescalated!L28*CPI!$D$46/CPI!$D$45*'AMP-MASTER'!Q28</f>
        <v>0</v>
      </c>
      <c r="AQ28" s="229">
        <f>AMPmasterescalated!L28*CPI!$D$46/CPI!$D$45*'AMP-MASTER'!R28</f>
        <v>0</v>
      </c>
      <c r="AR28" s="229">
        <f>AMPmasterescalated!L28*CPI!$D$46/CPI!$D$45*'AMP-MASTER'!S28</f>
        <v>0</v>
      </c>
      <c r="AS28" s="229">
        <f>AMPmasterescalated!L28*CPI!$D$46/CPI!$D$45*'AMP-MASTER'!T28</f>
        <v>0</v>
      </c>
      <c r="AT28" s="229">
        <f t="shared" si="6"/>
        <v>0</v>
      </c>
      <c r="AU28" s="232">
        <f>AMPmasterescalated!M28*CPI!$D$46/CPI!$D$45*'AMP-MASTER'!P28</f>
        <v>0</v>
      </c>
      <c r="AV28" s="232">
        <f>AMPmasterescalated!M28*CPI!$D$46/CPI!$D$45*'AMP-MASTER'!Q28</f>
        <v>65171.41774712711</v>
      </c>
      <c r="AW28" s="232">
        <f>AMPmasterescalated!M28*CPI!$D$46/CPI!$D$45*'AMP-MASTER'!R28</f>
        <v>10609.300563485811</v>
      </c>
      <c r="AX28" s="232">
        <f>AMPmasterescalated!M28*CPI!$D$46/CPI!$D$45*'AMP-MASTER'!S28</f>
        <v>0</v>
      </c>
      <c r="AY28" s="232">
        <f>AMPmasterescalated!M28*CPI!$D$46/CPI!$D$45*'AMP-MASTER'!T28</f>
        <v>0</v>
      </c>
      <c r="AZ28" s="232">
        <f t="shared" si="7"/>
        <v>75780.718310612923</v>
      </c>
      <c r="BA28" s="229">
        <f>AMPmasterescalated!N28*CPI!$D$46/CPI!$D$45*'AMP-MASTER'!P28</f>
        <v>0</v>
      </c>
      <c r="BB28" s="229">
        <f>AMPmasterescalated!N28*CPI!$D$46/CPI!$D$45*'AMP-MASTER'!Q28</f>
        <v>0</v>
      </c>
      <c r="BC28" s="229">
        <f>AMPmasterescalated!N28*CPI!$D$46/CPI!$D$45*'AMP-MASTER'!R28</f>
        <v>0</v>
      </c>
      <c r="BD28" s="229">
        <f>AMPmasterescalated!N28*CPI!$D$46/CPI!$D$45*'AMP-MASTER'!S28</f>
        <v>0</v>
      </c>
      <c r="BE28" s="229">
        <f>AMPmasterescalated!N28*CPI!$D$46/CPI!$D$45*'AMP-MASTER'!T28</f>
        <v>0</v>
      </c>
      <c r="BF28" s="229">
        <f t="shared" si="8"/>
        <v>0</v>
      </c>
      <c r="BG28" s="232">
        <f>AMPmasterescalated!O28*CPI!$D$46/CPI!$D$45*'AMP-MASTER'!P28</f>
        <v>0</v>
      </c>
      <c r="BH28" s="232">
        <f>AMPmasterescalated!O28*CPI!$D$46/CPI!$D$45*'AMP-MASTER'!Q28</f>
        <v>66193.509623378894</v>
      </c>
      <c r="BI28" s="232">
        <f>AMPmasterescalated!O28*CPI!$D$46/CPI!$D$45*'AMP-MASTER'!R28</f>
        <v>10775.687613108194</v>
      </c>
      <c r="BJ28" s="232">
        <f>AMPmasterescalated!O28*CPI!$D$46/CPI!$D$45*'AMP-MASTER'!S28</f>
        <v>0</v>
      </c>
      <c r="BK28" s="232">
        <f>AMPmasterescalated!O28*CPI!$D$46/CPI!$D$45*'AMP-MASTER'!T28</f>
        <v>0</v>
      </c>
      <c r="BL28" s="232">
        <f t="shared" si="9"/>
        <v>76969.197236487089</v>
      </c>
      <c r="BM28" s="219">
        <f t="shared" si="10"/>
        <v>374131.13621999149</v>
      </c>
    </row>
    <row r="29" spans="1:65">
      <c r="A29" s="174">
        <f t="shared" si="11"/>
        <v>27</v>
      </c>
      <c r="B29" s="174" t="s">
        <v>194</v>
      </c>
      <c r="C29" s="190" t="str">
        <f t="shared" si="13"/>
        <v>Replace CUG Radio</v>
      </c>
      <c r="D29" s="174" t="s">
        <v>174</v>
      </c>
      <c r="E29" s="229">
        <f>AMPmasterescalated!F29*CPI!$D$46/CPI!$D$45*'AMP-MASTER'!P29</f>
        <v>0</v>
      </c>
      <c r="F29" s="229">
        <f>AMPmasterescalated!F29*CPI!$D$46/CPI!$D$45*'AMP-MASTER'!Q29</f>
        <v>0</v>
      </c>
      <c r="G29" s="229">
        <f>AMPmasterescalated!F29*CPI!$D$46/CPI!$D$45*'AMP-MASTER'!R29</f>
        <v>0</v>
      </c>
      <c r="H29" s="229">
        <f>AMPmasterescalated!F29*CPI!$D$46/CPI!$D$45*'AMP-MASTER'!S29</f>
        <v>0</v>
      </c>
      <c r="I29" s="229">
        <f>AMPmasterescalated!F29*CPI!$D$46/CPI!$D$45*'AMP-MASTER'!T29</f>
        <v>0</v>
      </c>
      <c r="J29" s="229">
        <f t="shared" si="0"/>
        <v>0</v>
      </c>
      <c r="K29" s="232">
        <f>AMPmasterescalated!G29*CPI!$D$46/CPI!$D$45*'AMP-MASTER'!P29</f>
        <v>0</v>
      </c>
      <c r="L29" s="232">
        <f>AMPmasterescalated!G29*CPI!$D$46/CPI!$D$45*'AMP-MASTER'!Q29</f>
        <v>0</v>
      </c>
      <c r="M29" s="232">
        <f>AMPmasterescalated!G29*CPI!$D$46/CPI!$D$45*'AMP-MASTER'!R29</f>
        <v>0</v>
      </c>
      <c r="N29" s="232">
        <f>AMPmasterescalated!G29*CPI!$D$46/CPI!$D$45*'AMP-MASTER'!S29</f>
        <v>0</v>
      </c>
      <c r="O29" s="232">
        <f>AMPmasterescalated!G29*CPI!$D$46/CPI!$D$45*'AMP-MASTER'!T29</f>
        <v>0</v>
      </c>
      <c r="P29" s="232">
        <f t="shared" si="1"/>
        <v>0</v>
      </c>
      <c r="Q29" s="229">
        <f>AMPmasterescalated!H29*CPI!$D$46/CPI!$D$45*'AMP-MASTER'!P29</f>
        <v>0</v>
      </c>
      <c r="R29" s="229">
        <f>AMPmasterescalated!H29*CPI!$D$46/CPI!$D$45*'AMP-MASTER'!Q29</f>
        <v>0</v>
      </c>
      <c r="S29" s="229">
        <f>AMPmasterescalated!H29*CPI!$D$46/CPI!$D$45*'AMP-MASTER'!R29</f>
        <v>0</v>
      </c>
      <c r="T29" s="229">
        <f>AMPmasterescalated!H29*CPI!$D$46/CPI!$D$45*'AMP-MASTER'!S29</f>
        <v>0</v>
      </c>
      <c r="U29" s="229">
        <f>AMPmasterescalated!H29*CPI!$D$46/CPI!$D$45*'AMP-MASTER'!T29</f>
        <v>0</v>
      </c>
      <c r="V29" s="229">
        <f t="shared" si="2"/>
        <v>0</v>
      </c>
      <c r="W29" s="232">
        <f>AMPmasterescalated!I29*CPI!$D$46/CPI!$D$45*'AMP-MASTER'!P29</f>
        <v>0</v>
      </c>
      <c r="X29" s="232">
        <f>AMPmasterescalated!I29*CPI!$D$46/CPI!$D$45*'AMP-MASTER'!Q29</f>
        <v>0</v>
      </c>
      <c r="Y29" s="232">
        <f>AMPmasterescalated!I29*CPI!$D$46/CPI!$D$45*'AMP-MASTER'!R29</f>
        <v>0</v>
      </c>
      <c r="Z29" s="232">
        <f>AMPmasterescalated!I29*CPI!$D$46/CPI!$D$45*'AMP-MASTER'!S29</f>
        <v>0</v>
      </c>
      <c r="AA29" s="232">
        <f>AMPmasterescalated!I29*CPI!$D$46/CPI!$D$45*'AMP-MASTER'!T29</f>
        <v>0</v>
      </c>
      <c r="AB29" s="232">
        <f t="shared" si="3"/>
        <v>0</v>
      </c>
      <c r="AC29" s="229">
        <f>AMPmasterescalated!J29*CPI!$D$46/CPI!$D$45*'AMP-MASTER'!P29</f>
        <v>0</v>
      </c>
      <c r="AD29" s="229">
        <f>AMPmasterescalated!J29*CPI!$D$46/CPI!$D$45*'AMP-MASTER'!Q29</f>
        <v>0</v>
      </c>
      <c r="AE29" s="229">
        <f>AMPmasterescalated!J29*CPI!$D$46/CPI!$D$45*'AMP-MASTER'!R29</f>
        <v>0</v>
      </c>
      <c r="AF29" s="229">
        <f>AMPmasterescalated!J29*CPI!$D$46/CPI!$D$45*'AMP-MASTER'!S29</f>
        <v>0</v>
      </c>
      <c r="AG29" s="229">
        <f>AMPmasterescalated!J29*CPI!$D$46/CPI!$D$45*'AMP-MASTER'!T29</f>
        <v>0</v>
      </c>
      <c r="AH29" s="229">
        <f t="shared" si="4"/>
        <v>0</v>
      </c>
      <c r="AI29" s="232">
        <f>AMPmasterescalated!K29*CPI!$D$46/CPI!$D$45*'AMP-MASTER'!P29</f>
        <v>0</v>
      </c>
      <c r="AJ29" s="232">
        <f>AMPmasterescalated!K29*CPI!$D$46/CPI!$D$45*'AMP-MASTER'!Q29</f>
        <v>0</v>
      </c>
      <c r="AK29" s="232">
        <f>AMPmasterescalated!K29*CPI!$D$46/CPI!$D$45*'AMP-MASTER'!R29</f>
        <v>0</v>
      </c>
      <c r="AL29" s="232">
        <f>AMPmasterescalated!K29*CPI!$D$46/CPI!$D$45*'AMP-MASTER'!S29</f>
        <v>0</v>
      </c>
      <c r="AM29" s="232">
        <f>AMPmasterescalated!K29*CPI!$D$46/CPI!$D$45*'AMP-MASTER'!T29</f>
        <v>0</v>
      </c>
      <c r="AN29" s="232">
        <f t="shared" si="5"/>
        <v>0</v>
      </c>
      <c r="AO29" s="229">
        <f>AMPmasterescalated!L29*CPI!$D$46/CPI!$D$45*'AMP-MASTER'!P29</f>
        <v>0</v>
      </c>
      <c r="AP29" s="229">
        <f>AMPmasterescalated!L29*CPI!$D$46/CPI!$D$45*'AMP-MASTER'!Q29</f>
        <v>0</v>
      </c>
      <c r="AQ29" s="229">
        <f>AMPmasterescalated!L29*CPI!$D$46/CPI!$D$45*'AMP-MASTER'!R29</f>
        <v>0</v>
      </c>
      <c r="AR29" s="229">
        <f>AMPmasterescalated!L29*CPI!$D$46/CPI!$D$45*'AMP-MASTER'!S29</f>
        <v>0</v>
      </c>
      <c r="AS29" s="229">
        <f>AMPmasterescalated!L29*CPI!$D$46/CPI!$D$45*'AMP-MASTER'!T29</f>
        <v>0</v>
      </c>
      <c r="AT29" s="229">
        <f t="shared" si="6"/>
        <v>0</v>
      </c>
      <c r="AU29" s="232">
        <f>AMPmasterescalated!M29*CPI!$D$46/CPI!$D$45*'AMP-MASTER'!P29</f>
        <v>0</v>
      </c>
      <c r="AV29" s="232">
        <f>AMPmasterescalated!M29*CPI!$D$46/CPI!$D$45*'AMP-MASTER'!Q29</f>
        <v>0</v>
      </c>
      <c r="AW29" s="232">
        <f>AMPmasterescalated!M29*CPI!$D$46/CPI!$D$45*'AMP-MASTER'!R29</f>
        <v>0</v>
      </c>
      <c r="AX29" s="232">
        <f>AMPmasterescalated!M29*CPI!$D$46/CPI!$D$45*'AMP-MASTER'!S29</f>
        <v>0</v>
      </c>
      <c r="AY29" s="232">
        <f>AMPmasterescalated!M29*CPI!$D$46/CPI!$D$45*'AMP-MASTER'!T29</f>
        <v>0</v>
      </c>
      <c r="AZ29" s="232">
        <f t="shared" si="7"/>
        <v>0</v>
      </c>
      <c r="BA29" s="229">
        <f>AMPmasterescalated!N29*CPI!$D$46/CPI!$D$45*'AMP-MASTER'!P29</f>
        <v>0</v>
      </c>
      <c r="BB29" s="229">
        <f>AMPmasterescalated!N29*CPI!$D$46/CPI!$D$45*'AMP-MASTER'!Q29</f>
        <v>0</v>
      </c>
      <c r="BC29" s="229">
        <f>AMPmasterescalated!N29*CPI!$D$46/CPI!$D$45*'AMP-MASTER'!R29</f>
        <v>0</v>
      </c>
      <c r="BD29" s="229">
        <f>AMPmasterescalated!N29*CPI!$D$46/CPI!$D$45*'AMP-MASTER'!S29</f>
        <v>0</v>
      </c>
      <c r="BE29" s="229">
        <f>AMPmasterescalated!N29*CPI!$D$46/CPI!$D$45*'AMP-MASTER'!T29</f>
        <v>0</v>
      </c>
      <c r="BF29" s="229">
        <f t="shared" si="8"/>
        <v>0</v>
      </c>
      <c r="BG29" s="232">
        <f>AMPmasterescalated!O29*CPI!$D$46/CPI!$D$45*'AMP-MASTER'!P29</f>
        <v>0</v>
      </c>
      <c r="BH29" s="232">
        <f>AMPmasterescalated!O29*CPI!$D$46/CPI!$D$45*'AMP-MASTER'!Q29</f>
        <v>0</v>
      </c>
      <c r="BI29" s="232">
        <f>AMPmasterescalated!O29*CPI!$D$46/CPI!$D$45*'AMP-MASTER'!R29</f>
        <v>0</v>
      </c>
      <c r="BJ29" s="232">
        <f>AMPmasterescalated!O29*CPI!$D$46/CPI!$D$45*'AMP-MASTER'!S29</f>
        <v>0</v>
      </c>
      <c r="BK29" s="232">
        <f>AMPmasterescalated!O29*CPI!$D$46/CPI!$D$45*'AMP-MASTER'!T29</f>
        <v>0</v>
      </c>
      <c r="BL29" s="232">
        <f t="shared" si="9"/>
        <v>0</v>
      </c>
      <c r="BM29" s="219">
        <f t="shared" si="10"/>
        <v>0</v>
      </c>
    </row>
    <row r="30" spans="1:65">
      <c r="A30" s="174">
        <f t="shared" si="11"/>
        <v>28</v>
      </c>
      <c r="B30" s="174" t="s">
        <v>195</v>
      </c>
      <c r="C30" s="190" t="str">
        <f t="shared" si="13"/>
        <v>RTU replacement</v>
      </c>
      <c r="D30" s="174" t="s">
        <v>174</v>
      </c>
      <c r="E30" s="229">
        <f>AMPmasterescalated!F30*CPI!$D$46/CPI!$D$45*'AMP-MASTER'!P30</f>
        <v>8508.7166598000003</v>
      </c>
      <c r="F30" s="229">
        <f>AMPmasterescalated!F30*CPI!$D$46/CPI!$D$45*'AMP-MASTER'!Q30</f>
        <v>0</v>
      </c>
      <c r="G30" s="229">
        <f>AMPmasterescalated!F30*CPI!$D$46/CPI!$D$45*'AMP-MASTER'!R30</f>
        <v>28485.703600199999</v>
      </c>
      <c r="H30" s="229">
        <f>AMPmasterescalated!F30*CPI!$D$46/CPI!$D$45*'AMP-MASTER'!S30</f>
        <v>0</v>
      </c>
      <c r="I30" s="229">
        <f>AMPmasterescalated!F30*CPI!$D$46/CPI!$D$45*'AMP-MASTER'!T30</f>
        <v>0</v>
      </c>
      <c r="J30" s="229">
        <f t="shared" si="0"/>
        <v>36994.420259999999</v>
      </c>
      <c r="K30" s="232">
        <f>AMPmasterescalated!G30*CPI!$D$46/CPI!$D$45*'AMP-MASTER'!P30</f>
        <v>8998.0632468271997</v>
      </c>
      <c r="L30" s="232">
        <f>AMPmasterescalated!G30*CPI!$D$46/CPI!$D$45*'AMP-MASTER'!Q30</f>
        <v>0</v>
      </c>
      <c r="M30" s="232">
        <f>AMPmasterescalated!G30*CPI!$D$46/CPI!$D$45*'AMP-MASTER'!R30</f>
        <v>30123.950869812801</v>
      </c>
      <c r="N30" s="232">
        <f>AMPmasterescalated!G30*CPI!$D$46/CPI!$D$45*'AMP-MASTER'!S30</f>
        <v>0</v>
      </c>
      <c r="O30" s="232">
        <f>AMPmasterescalated!G30*CPI!$D$46/CPI!$D$45*'AMP-MASTER'!T30</f>
        <v>0</v>
      </c>
      <c r="P30" s="232">
        <f t="shared" si="1"/>
        <v>39122.014116639999</v>
      </c>
      <c r="Q30" s="229">
        <f>AMPmasterescalated!H30*CPI!$D$46/CPI!$D$45*'AMP-MASTER'!P30</f>
        <v>9724.2719113277526</v>
      </c>
      <c r="R30" s="229">
        <f>AMPmasterescalated!H30*CPI!$D$46/CPI!$D$45*'AMP-MASTER'!Q30</f>
        <v>0</v>
      </c>
      <c r="S30" s="229">
        <f>AMPmasterescalated!H30*CPI!$D$46/CPI!$D$45*'AMP-MASTER'!R30</f>
        <v>32555.171181401605</v>
      </c>
      <c r="T30" s="229">
        <f>AMPmasterescalated!H30*CPI!$D$46/CPI!$D$45*'AMP-MASTER'!S30</f>
        <v>0</v>
      </c>
      <c r="U30" s="229">
        <f>AMPmasterescalated!H30*CPI!$D$46/CPI!$D$45*'AMP-MASTER'!T30</f>
        <v>0</v>
      </c>
      <c r="V30" s="229">
        <f t="shared" si="2"/>
        <v>42279.443092729358</v>
      </c>
      <c r="W30" s="232">
        <f>AMPmasterescalated!I30*CPI!$D$46/CPI!$D$45*'AMP-MASTER'!P30</f>
        <v>9033.8531194575407</v>
      </c>
      <c r="X30" s="232">
        <f>AMPmasterescalated!I30*CPI!$D$46/CPI!$D$45*'AMP-MASTER'!Q30</f>
        <v>0</v>
      </c>
      <c r="Y30" s="232">
        <f>AMPmasterescalated!I30*CPI!$D$46/CPI!$D$45*'AMP-MASTER'!R30</f>
        <v>30243.769139053504</v>
      </c>
      <c r="Z30" s="232">
        <f>AMPmasterescalated!I30*CPI!$D$46/CPI!$D$45*'AMP-MASTER'!S30</f>
        <v>0</v>
      </c>
      <c r="AA30" s="232">
        <f>AMPmasterescalated!I30*CPI!$D$46/CPI!$D$45*'AMP-MASTER'!T30</f>
        <v>0</v>
      </c>
      <c r="AB30" s="232">
        <f t="shared" si="3"/>
        <v>39277.622258511044</v>
      </c>
      <c r="AC30" s="229">
        <f>AMPmasterescalated!J30*CPI!$D$46/CPI!$D$45*'AMP-MASTER'!P30</f>
        <v>9007.5187224328947</v>
      </c>
      <c r="AD30" s="229">
        <f>AMPmasterescalated!J30*CPI!$D$46/CPI!$D$45*'AMP-MASTER'!Q30</f>
        <v>0</v>
      </c>
      <c r="AE30" s="229">
        <f>AMPmasterescalated!J30*CPI!$D$46/CPI!$D$45*'AMP-MASTER'!R30</f>
        <v>30155.606157710125</v>
      </c>
      <c r="AF30" s="229">
        <f>AMPmasterescalated!J30*CPI!$D$46/CPI!$D$45*'AMP-MASTER'!S30</f>
        <v>0</v>
      </c>
      <c r="AG30" s="229">
        <f>AMPmasterescalated!J30*CPI!$D$46/CPI!$D$45*'AMP-MASTER'!T30</f>
        <v>0</v>
      </c>
      <c r="AH30" s="229">
        <f t="shared" si="4"/>
        <v>39163.124880143019</v>
      </c>
      <c r="AI30" s="232">
        <f>AMPmasterescalated!K30*CPI!$D$46/CPI!$D$45*'AMP-MASTER'!P30</f>
        <v>10008.354136036551</v>
      </c>
      <c r="AJ30" s="232">
        <f>AMPmasterescalated!K30*CPI!$D$46/CPI!$D$45*'AMP-MASTER'!Q30</f>
        <v>0</v>
      </c>
      <c r="AK30" s="232">
        <f>AMPmasterescalated!K30*CPI!$D$46/CPI!$D$45*'AMP-MASTER'!R30</f>
        <v>33506.229064122366</v>
      </c>
      <c r="AL30" s="232">
        <f>AMPmasterescalated!K30*CPI!$D$46/CPI!$D$45*'AMP-MASTER'!S30</f>
        <v>0</v>
      </c>
      <c r="AM30" s="232">
        <f>AMPmasterescalated!K30*CPI!$D$46/CPI!$D$45*'AMP-MASTER'!T30</f>
        <v>0</v>
      </c>
      <c r="AN30" s="232">
        <f t="shared" si="5"/>
        <v>43514.583200158915</v>
      </c>
      <c r="AO30" s="229">
        <f>AMPmasterescalated!L30*CPI!$D$46/CPI!$D$45*'AMP-MASTER'!P30</f>
        <v>11965.947137581103</v>
      </c>
      <c r="AP30" s="229">
        <f>AMPmasterescalated!L30*CPI!$D$46/CPI!$D$45*'AMP-MASTER'!Q30</f>
        <v>0</v>
      </c>
      <c r="AQ30" s="229">
        <f>AMPmasterescalated!L30*CPI!$D$46/CPI!$D$45*'AMP-MASTER'!R30</f>
        <v>40059.909982336736</v>
      </c>
      <c r="AR30" s="229">
        <f>AMPmasterescalated!L30*CPI!$D$46/CPI!$D$45*'AMP-MASTER'!S30</f>
        <v>0</v>
      </c>
      <c r="AS30" s="229">
        <f>AMPmasterescalated!L30*CPI!$D$46/CPI!$D$45*'AMP-MASTER'!T30</f>
        <v>0</v>
      </c>
      <c r="AT30" s="229">
        <f t="shared" si="6"/>
        <v>52025.85711991784</v>
      </c>
      <c r="AU30" s="232">
        <f>AMPmasterescalated!M30*CPI!$D$46/CPI!$D$45*'AMP-MASTER'!P30</f>
        <v>6667.5038722615491</v>
      </c>
      <c r="AV30" s="232">
        <f>AMPmasterescalated!M30*CPI!$D$46/CPI!$D$45*'AMP-MASTER'!Q30</f>
        <v>0</v>
      </c>
      <c r="AW30" s="232">
        <f>AMPmasterescalated!M30*CPI!$D$46/CPI!$D$45*'AMP-MASTER'!R30</f>
        <v>22321.643398440836</v>
      </c>
      <c r="AX30" s="232">
        <f>AMPmasterescalated!M30*CPI!$D$46/CPI!$D$45*'AMP-MASTER'!S30</f>
        <v>0</v>
      </c>
      <c r="AY30" s="232">
        <f>AMPmasterescalated!M30*CPI!$D$46/CPI!$D$45*'AMP-MASTER'!T30</f>
        <v>0</v>
      </c>
      <c r="AZ30" s="232">
        <f t="shared" si="7"/>
        <v>28989.147270702386</v>
      </c>
      <c r="BA30" s="229">
        <f>AMPmasterescalated!N30*CPI!$D$46/CPI!$D$45*'AMP-MASTER'!P30</f>
        <v>8484.7880870678837</v>
      </c>
      <c r="BB30" s="229">
        <f>AMPmasterescalated!N30*CPI!$D$46/CPI!$D$45*'AMP-MASTER'!Q30</f>
        <v>0</v>
      </c>
      <c r="BC30" s="229">
        <f>AMPmasterescalated!N30*CPI!$D$46/CPI!$D$45*'AMP-MASTER'!R30</f>
        <v>28405.594900183783</v>
      </c>
      <c r="BD30" s="229">
        <f>AMPmasterescalated!N30*CPI!$D$46/CPI!$D$45*'AMP-MASTER'!S30</f>
        <v>0</v>
      </c>
      <c r="BE30" s="229">
        <f>AMPmasterescalated!N30*CPI!$D$46/CPI!$D$45*'AMP-MASTER'!T30</f>
        <v>0</v>
      </c>
      <c r="BF30" s="229">
        <f t="shared" si="8"/>
        <v>36890.382987251665</v>
      </c>
      <c r="BG30" s="232">
        <f>AMPmasterescalated!O30*CPI!$D$46/CPI!$D$45*'AMP-MASTER'!P30</f>
        <v>7708.5115111764253</v>
      </c>
      <c r="BH30" s="232">
        <f>AMPmasterescalated!O30*CPI!$D$46/CPI!$D$45*'AMP-MASTER'!Q30</f>
        <v>0</v>
      </c>
      <c r="BI30" s="232">
        <f>AMPmasterescalated!O30*CPI!$D$46/CPI!$D$45*'AMP-MASTER'!R30</f>
        <v>25806.755928721075</v>
      </c>
      <c r="BJ30" s="232">
        <f>AMPmasterescalated!O30*CPI!$D$46/CPI!$D$45*'AMP-MASTER'!S30</f>
        <v>0</v>
      </c>
      <c r="BK30" s="232">
        <f>AMPmasterescalated!O30*CPI!$D$46/CPI!$D$45*'AMP-MASTER'!T30</f>
        <v>0</v>
      </c>
      <c r="BL30" s="232">
        <f t="shared" si="9"/>
        <v>33515.2674398975</v>
      </c>
      <c r="BM30" s="219">
        <f t="shared" si="10"/>
        <v>391771.86262595182</v>
      </c>
    </row>
    <row r="31" spans="1:65">
      <c r="A31" s="174">
        <f t="shared" si="11"/>
        <v>29</v>
      </c>
      <c r="B31" s="174" t="s">
        <v>155</v>
      </c>
      <c r="C31" s="190" t="str">
        <f t="shared" si="13"/>
        <v>Site hut upgrades</v>
      </c>
      <c r="D31" s="174" t="s">
        <v>174</v>
      </c>
      <c r="E31" s="229">
        <f>AMPmasterescalated!F31*CPI!$D$46/CPI!$D$45*'AMP-MASTER'!P31</f>
        <v>4128.5707049999992</v>
      </c>
      <c r="F31" s="229">
        <f>AMPmasterescalated!F31*CPI!$D$46/CPI!$D$45*'AMP-MASTER'!Q31</f>
        <v>15531.289795000001</v>
      </c>
      <c r="G31" s="229">
        <f>AMPmasterescalated!F31*CPI!$D$46/CPI!$D$45*'AMP-MASTER'!R31</f>
        <v>0</v>
      </c>
      <c r="H31" s="229">
        <f>AMPmasterescalated!F31*CPI!$D$46/CPI!$D$45*'AMP-MASTER'!S31</f>
        <v>0</v>
      </c>
      <c r="I31" s="229">
        <f>AMPmasterescalated!F31*CPI!$D$46/CPI!$D$45*'AMP-MASTER'!T31</f>
        <v>0</v>
      </c>
      <c r="J31" s="229">
        <f t="shared" si="0"/>
        <v>19659.860499999999</v>
      </c>
      <c r="K31" s="232">
        <f>AMPmasterescalated!G31*CPI!$D$46/CPI!$D$45*'AMP-MASTER'!P31</f>
        <v>8271.0134075688002</v>
      </c>
      <c r="L31" s="232">
        <f>AMPmasterescalated!G31*CPI!$D$46/CPI!$D$45*'AMP-MASTER'!Q31</f>
        <v>31114.7647237112</v>
      </c>
      <c r="M31" s="232">
        <f>AMPmasterescalated!G31*CPI!$D$46/CPI!$D$45*'AMP-MASTER'!R31</f>
        <v>0</v>
      </c>
      <c r="N31" s="232">
        <f>AMPmasterescalated!G31*CPI!$D$46/CPI!$D$45*'AMP-MASTER'!S31</f>
        <v>0</v>
      </c>
      <c r="O31" s="232">
        <f>AMPmasterescalated!G31*CPI!$D$46/CPI!$D$45*'AMP-MASTER'!T31</f>
        <v>0</v>
      </c>
      <c r="P31" s="232">
        <f t="shared" si="1"/>
        <v>39385.77813128</v>
      </c>
      <c r="Q31" s="229">
        <f>AMPmasterescalated!H31*CPI!$D$46/CPI!$D$45*'AMP-MASTER'!P31</f>
        <v>8160.8961697250388</v>
      </c>
      <c r="R31" s="229">
        <f>AMPmasterescalated!H31*CPI!$D$46/CPI!$D$45*'AMP-MASTER'!Q31</f>
        <v>30700.514162298958</v>
      </c>
      <c r="S31" s="229">
        <f>AMPmasterescalated!H31*CPI!$D$46/CPI!$D$45*'AMP-MASTER'!R31</f>
        <v>0</v>
      </c>
      <c r="T31" s="229">
        <f>AMPmasterescalated!H31*CPI!$D$46/CPI!$D$45*'AMP-MASTER'!S31</f>
        <v>0</v>
      </c>
      <c r="U31" s="229">
        <f>AMPmasterescalated!H31*CPI!$D$46/CPI!$D$45*'AMP-MASTER'!T31</f>
        <v>0</v>
      </c>
      <c r="V31" s="229">
        <f t="shared" si="2"/>
        <v>38861.410332023996</v>
      </c>
      <c r="W31" s="232">
        <f>AMPmasterescalated!I31*CPI!$D$46/CPI!$D$45*'AMP-MASTER'!P31</f>
        <v>8688.0459493370072</v>
      </c>
      <c r="X31" s="232">
        <f>AMPmasterescalated!I31*CPI!$D$46/CPI!$D$45*'AMP-MASTER'!Q31</f>
        <v>32683.601428458271</v>
      </c>
      <c r="Y31" s="232">
        <f>AMPmasterescalated!I31*CPI!$D$46/CPI!$D$45*'AMP-MASTER'!R31</f>
        <v>0</v>
      </c>
      <c r="Z31" s="232">
        <f>AMPmasterescalated!I31*CPI!$D$46/CPI!$D$45*'AMP-MASTER'!S31</f>
        <v>0</v>
      </c>
      <c r="AA31" s="232">
        <f>AMPmasterescalated!I31*CPI!$D$46/CPI!$D$45*'AMP-MASTER'!T31</f>
        <v>0</v>
      </c>
      <c r="AB31" s="232">
        <f t="shared" si="3"/>
        <v>41371.647377795278</v>
      </c>
      <c r="AC31" s="229">
        <f>AMPmasterescalated!J31*CPI!$D$46/CPI!$D$45*'AMP-MASTER'!P31</f>
        <v>8324.9301827365125</v>
      </c>
      <c r="AD31" s="229">
        <f>AMPmasterescalated!J31*CPI!$D$46/CPI!$D$45*'AMP-MASTER'!Q31</f>
        <v>31317.594496961166</v>
      </c>
      <c r="AE31" s="229">
        <f>AMPmasterescalated!J31*CPI!$D$46/CPI!$D$45*'AMP-MASTER'!R31</f>
        <v>0</v>
      </c>
      <c r="AF31" s="229">
        <f>AMPmasterescalated!J31*CPI!$D$46/CPI!$D$45*'AMP-MASTER'!S31</f>
        <v>0</v>
      </c>
      <c r="AG31" s="229">
        <f>AMPmasterescalated!J31*CPI!$D$46/CPI!$D$45*'AMP-MASTER'!T31</f>
        <v>0</v>
      </c>
      <c r="AH31" s="229">
        <f t="shared" si="4"/>
        <v>39642.524679697679</v>
      </c>
      <c r="AI31" s="232">
        <f>AMPmasterescalated!K31*CPI!$D$46/CPI!$D$45*'AMP-MASTER'!P31</f>
        <v>8157.5225867050731</v>
      </c>
      <c r="AJ31" s="232">
        <f>AMPmasterescalated!K31*CPI!$D$46/CPI!$D$45*'AMP-MASTER'!Q31</f>
        <v>30687.823064271466</v>
      </c>
      <c r="AK31" s="232">
        <f>AMPmasterescalated!K31*CPI!$D$46/CPI!$D$45*'AMP-MASTER'!R31</f>
        <v>0</v>
      </c>
      <c r="AL31" s="232">
        <f>AMPmasterescalated!K31*CPI!$D$46/CPI!$D$45*'AMP-MASTER'!S31</f>
        <v>0</v>
      </c>
      <c r="AM31" s="232">
        <f>AMPmasterescalated!K31*CPI!$D$46/CPI!$D$45*'AMP-MASTER'!T31</f>
        <v>0</v>
      </c>
      <c r="AN31" s="232">
        <f t="shared" si="5"/>
        <v>38845.345650976538</v>
      </c>
      <c r="AO31" s="229">
        <f>AMPmasterescalated!L31*CPI!$D$46/CPI!$D$45*'AMP-MASTER'!P31</f>
        <v>8475.4532453705688</v>
      </c>
      <c r="AP31" s="229">
        <f>AMPmasterescalated!L31*CPI!$D$46/CPI!$D$45*'AMP-MASTER'!Q31</f>
        <v>31883.847923060712</v>
      </c>
      <c r="AQ31" s="229">
        <f>AMPmasterescalated!L31*CPI!$D$46/CPI!$D$45*'AMP-MASTER'!R31</f>
        <v>0</v>
      </c>
      <c r="AR31" s="229">
        <f>AMPmasterescalated!L31*CPI!$D$46/CPI!$D$45*'AMP-MASTER'!S31</f>
        <v>0</v>
      </c>
      <c r="AS31" s="229">
        <f>AMPmasterescalated!L31*CPI!$D$46/CPI!$D$45*'AMP-MASTER'!T31</f>
        <v>0</v>
      </c>
      <c r="AT31" s="229">
        <f t="shared" si="6"/>
        <v>40359.301168431281</v>
      </c>
      <c r="AU31" s="232">
        <f>AMPmasterescalated!M31*CPI!$D$46/CPI!$D$45*'AMP-MASTER'!P31</f>
        <v>8727.7930857357205</v>
      </c>
      <c r="AV31" s="232">
        <f>AMPmasterescalated!M31*CPI!$D$46/CPI!$D$45*'AMP-MASTER'!Q31</f>
        <v>32833.12637014866</v>
      </c>
      <c r="AW31" s="232">
        <f>AMPmasterescalated!M31*CPI!$D$46/CPI!$D$45*'AMP-MASTER'!R31</f>
        <v>0</v>
      </c>
      <c r="AX31" s="232">
        <f>AMPmasterescalated!M31*CPI!$D$46/CPI!$D$45*'AMP-MASTER'!S31</f>
        <v>0</v>
      </c>
      <c r="AY31" s="232">
        <f>AMPmasterescalated!M31*CPI!$D$46/CPI!$D$45*'AMP-MASTER'!T31</f>
        <v>0</v>
      </c>
      <c r="AZ31" s="232">
        <f t="shared" si="7"/>
        <v>41560.919455884381</v>
      </c>
      <c r="BA31" s="229">
        <f>AMPmasterescalated!N31*CPI!$D$46/CPI!$D$45*'AMP-MASTER'!P31</f>
        <v>0</v>
      </c>
      <c r="BB31" s="229">
        <f>AMPmasterescalated!N31*CPI!$D$46/CPI!$D$45*'AMP-MASTER'!Q31</f>
        <v>0</v>
      </c>
      <c r="BC31" s="229">
        <f>AMPmasterescalated!N31*CPI!$D$46/CPI!$D$45*'AMP-MASTER'!R31</f>
        <v>0</v>
      </c>
      <c r="BD31" s="229">
        <f>AMPmasterescalated!N31*CPI!$D$46/CPI!$D$45*'AMP-MASTER'!S31</f>
        <v>0</v>
      </c>
      <c r="BE31" s="229">
        <f>AMPmasterescalated!N31*CPI!$D$46/CPI!$D$45*'AMP-MASTER'!T31</f>
        <v>0</v>
      </c>
      <c r="BF31" s="229">
        <f t="shared" si="8"/>
        <v>0</v>
      </c>
      <c r="BG31" s="232">
        <f>AMPmasterescalated!O31*CPI!$D$46/CPI!$D$45*'AMP-MASTER'!P31</f>
        <v>0</v>
      </c>
      <c r="BH31" s="232">
        <f>AMPmasterescalated!O31*CPI!$D$46/CPI!$D$45*'AMP-MASTER'!Q31</f>
        <v>0</v>
      </c>
      <c r="BI31" s="232">
        <f>AMPmasterescalated!O31*CPI!$D$46/CPI!$D$45*'AMP-MASTER'!R31</f>
        <v>0</v>
      </c>
      <c r="BJ31" s="232">
        <f>AMPmasterescalated!O31*CPI!$D$46/CPI!$D$45*'AMP-MASTER'!S31</f>
        <v>0</v>
      </c>
      <c r="BK31" s="232">
        <f>AMPmasterescalated!O31*CPI!$D$46/CPI!$D$45*'AMP-MASTER'!T31</f>
        <v>0</v>
      </c>
      <c r="BL31" s="232">
        <f t="shared" si="9"/>
        <v>0</v>
      </c>
      <c r="BM31" s="219">
        <f t="shared" si="10"/>
        <v>299686.78729608917</v>
      </c>
    </row>
    <row r="32" spans="1:65" ht="25.5">
      <c r="A32" s="174">
        <f t="shared" si="11"/>
        <v>30</v>
      </c>
      <c r="B32" s="174" t="s">
        <v>156</v>
      </c>
      <c r="C32" s="190" t="str">
        <f t="shared" si="13"/>
        <v>Solar panel replacement</v>
      </c>
      <c r="D32" s="174" t="s">
        <v>174</v>
      </c>
      <c r="E32" s="229">
        <f>AMPmasterescalated!F32*CPI!$D$46/CPI!$D$45*'AMP-MASTER'!P32</f>
        <v>6500.881646875001</v>
      </c>
      <c r="F32" s="229">
        <f>AMPmasterescalated!F32*CPI!$D$46/CPI!$D$45*'AMP-MASTER'!Q32</f>
        <v>0</v>
      </c>
      <c r="G32" s="229">
        <f>AMPmasterescalated!F32*CPI!$D$46/CPI!$D$45*'AMP-MASTER'!R32</f>
        <v>19502.644940625003</v>
      </c>
      <c r="H32" s="229">
        <f>AMPmasterescalated!F32*CPI!$D$46/CPI!$D$45*'AMP-MASTER'!S32</f>
        <v>0</v>
      </c>
      <c r="I32" s="229">
        <f>AMPmasterescalated!F32*CPI!$D$46/CPI!$D$45*'AMP-MASTER'!T32</f>
        <v>0</v>
      </c>
      <c r="J32" s="229">
        <f t="shared" si="0"/>
        <v>26003.526587500004</v>
      </c>
      <c r="K32" s="232">
        <f>AMPmasterescalated!G32*CPI!$D$46/CPI!$D$45*'AMP-MASTER'!P32</f>
        <v>9346.1322685499999</v>
      </c>
      <c r="L32" s="232">
        <f>AMPmasterescalated!G32*CPI!$D$46/CPI!$D$45*'AMP-MASTER'!Q32</f>
        <v>0</v>
      </c>
      <c r="M32" s="232">
        <f>AMPmasterescalated!G32*CPI!$D$46/CPI!$D$45*'AMP-MASTER'!R32</f>
        <v>28038.396805650002</v>
      </c>
      <c r="N32" s="232">
        <f>AMPmasterescalated!G32*CPI!$D$46/CPI!$D$45*'AMP-MASTER'!S32</f>
        <v>0</v>
      </c>
      <c r="O32" s="232">
        <f>AMPmasterescalated!G32*CPI!$D$46/CPI!$D$45*'AMP-MASTER'!T32</f>
        <v>0</v>
      </c>
      <c r="P32" s="232">
        <f t="shared" si="1"/>
        <v>37384.5290742</v>
      </c>
      <c r="Q32" s="229">
        <f>AMPmasterescalated!H32*CPI!$D$46/CPI!$D$45*'AMP-MASTER'!P32</f>
        <v>6783.4412867098508</v>
      </c>
      <c r="R32" s="229">
        <f>AMPmasterescalated!H32*CPI!$D$46/CPI!$D$45*'AMP-MASTER'!Q32</f>
        <v>0</v>
      </c>
      <c r="S32" s="229">
        <f>AMPmasterescalated!H32*CPI!$D$46/CPI!$D$45*'AMP-MASTER'!R32</f>
        <v>20350.323860129552</v>
      </c>
      <c r="T32" s="229">
        <f>AMPmasterescalated!H32*CPI!$D$46/CPI!$D$45*'AMP-MASTER'!S32</f>
        <v>0</v>
      </c>
      <c r="U32" s="229">
        <f>AMPmasterescalated!H32*CPI!$D$46/CPI!$D$45*'AMP-MASTER'!T32</f>
        <v>0</v>
      </c>
      <c r="V32" s="229">
        <f t="shared" si="2"/>
        <v>27133.765146839403</v>
      </c>
      <c r="W32" s="232">
        <f>AMPmasterescalated!I32*CPI!$D$46/CPI!$D$45*'AMP-MASTER'!P32</f>
        <v>5171.6393390318999</v>
      </c>
      <c r="X32" s="232">
        <f>AMPmasterescalated!I32*CPI!$D$46/CPI!$D$45*'AMP-MASTER'!Q32</f>
        <v>0</v>
      </c>
      <c r="Y32" s="232">
        <f>AMPmasterescalated!I32*CPI!$D$46/CPI!$D$45*'AMP-MASTER'!R32</f>
        <v>15514.918017095701</v>
      </c>
      <c r="Z32" s="232">
        <f>AMPmasterescalated!I32*CPI!$D$46/CPI!$D$45*'AMP-MASTER'!S32</f>
        <v>0</v>
      </c>
      <c r="AA32" s="232">
        <f>AMPmasterescalated!I32*CPI!$D$46/CPI!$D$45*'AMP-MASTER'!T32</f>
        <v>0</v>
      </c>
      <c r="AB32" s="232">
        <f t="shared" si="3"/>
        <v>20686.5573561276</v>
      </c>
      <c r="AC32" s="229">
        <f>AMPmasterescalated!J32*CPI!$D$46/CPI!$D$45*'AMP-MASTER'!P32</f>
        <v>6299.6528711429974</v>
      </c>
      <c r="AD32" s="229">
        <f>AMPmasterescalated!J32*CPI!$D$46/CPI!$D$45*'AMP-MASTER'!Q32</f>
        <v>0</v>
      </c>
      <c r="AE32" s="229">
        <f>AMPmasterescalated!J32*CPI!$D$46/CPI!$D$45*'AMP-MASTER'!R32</f>
        <v>18898.958613428993</v>
      </c>
      <c r="AF32" s="229">
        <f>AMPmasterescalated!J32*CPI!$D$46/CPI!$D$45*'AMP-MASTER'!S32</f>
        <v>0</v>
      </c>
      <c r="AG32" s="229">
        <f>AMPmasterescalated!J32*CPI!$D$46/CPI!$D$45*'AMP-MASTER'!T32</f>
        <v>0</v>
      </c>
      <c r="AH32" s="229">
        <f t="shared" si="4"/>
        <v>25198.611484571989</v>
      </c>
      <c r="AI32" s="232">
        <f>AMPmasterescalated!K32*CPI!$D$46/CPI!$D$45*'AMP-MASTER'!P32</f>
        <v>6818.1428193852189</v>
      </c>
      <c r="AJ32" s="232">
        <f>AMPmasterescalated!K32*CPI!$D$46/CPI!$D$45*'AMP-MASTER'!Q32</f>
        <v>0</v>
      </c>
      <c r="AK32" s="232">
        <f>AMPmasterescalated!K32*CPI!$D$46/CPI!$D$45*'AMP-MASTER'!R32</f>
        <v>20454.428458155657</v>
      </c>
      <c r="AL32" s="232">
        <f>AMPmasterescalated!K32*CPI!$D$46/CPI!$D$45*'AMP-MASTER'!S32</f>
        <v>0</v>
      </c>
      <c r="AM32" s="232">
        <f>AMPmasterescalated!K32*CPI!$D$46/CPI!$D$45*'AMP-MASTER'!T32</f>
        <v>0</v>
      </c>
      <c r="AN32" s="232">
        <f t="shared" si="5"/>
        <v>27272.571277540876</v>
      </c>
      <c r="AO32" s="229">
        <f>AMPmasterescalated!L32*CPI!$D$46/CPI!$D$45*'AMP-MASTER'!P32</f>
        <v>6902.0772482490347</v>
      </c>
      <c r="AP32" s="229">
        <f>AMPmasterescalated!L32*CPI!$D$46/CPI!$D$45*'AMP-MASTER'!Q32</f>
        <v>0</v>
      </c>
      <c r="AQ32" s="229">
        <f>AMPmasterescalated!L32*CPI!$D$46/CPI!$D$45*'AMP-MASTER'!R32</f>
        <v>20706.231744747103</v>
      </c>
      <c r="AR32" s="229">
        <f>AMPmasterescalated!L32*CPI!$D$46/CPI!$D$45*'AMP-MASTER'!S32</f>
        <v>0</v>
      </c>
      <c r="AS32" s="229">
        <f>AMPmasterescalated!L32*CPI!$D$46/CPI!$D$45*'AMP-MASTER'!T32</f>
        <v>0</v>
      </c>
      <c r="AT32" s="229">
        <f t="shared" si="6"/>
        <v>27608.308992996139</v>
      </c>
      <c r="AU32" s="232">
        <f>AMPmasterescalated!M32*CPI!$D$46/CPI!$D$45*'AMP-MASTER'!P32</f>
        <v>7179.4061810321746</v>
      </c>
      <c r="AV32" s="232">
        <f>AMPmasterescalated!M32*CPI!$D$46/CPI!$D$45*'AMP-MASTER'!Q32</f>
        <v>0</v>
      </c>
      <c r="AW32" s="232">
        <f>AMPmasterescalated!M32*CPI!$D$46/CPI!$D$45*'AMP-MASTER'!R32</f>
        <v>21538.218543096526</v>
      </c>
      <c r="AX32" s="232">
        <f>AMPmasterescalated!M32*CPI!$D$46/CPI!$D$45*'AMP-MASTER'!S32</f>
        <v>0</v>
      </c>
      <c r="AY32" s="232">
        <f>AMPmasterescalated!M32*CPI!$D$46/CPI!$D$45*'AMP-MASTER'!T32</f>
        <v>0</v>
      </c>
      <c r="AZ32" s="232">
        <f t="shared" si="7"/>
        <v>28717.624724128698</v>
      </c>
      <c r="BA32" s="229">
        <f>AMPmasterescalated!N32*CPI!$D$46/CPI!$D$45*'AMP-MASTER'!P32</f>
        <v>12116.173302667754</v>
      </c>
      <c r="BB32" s="229">
        <f>AMPmasterescalated!N32*CPI!$D$46/CPI!$D$45*'AMP-MASTER'!Q32</f>
        <v>0</v>
      </c>
      <c r="BC32" s="229">
        <f>AMPmasterescalated!N32*CPI!$D$46/CPI!$D$45*'AMP-MASTER'!R32</f>
        <v>36348.519908003262</v>
      </c>
      <c r="BD32" s="229">
        <f>AMPmasterescalated!N32*CPI!$D$46/CPI!$D$45*'AMP-MASTER'!S32</f>
        <v>0</v>
      </c>
      <c r="BE32" s="229">
        <f>AMPmasterescalated!N32*CPI!$D$46/CPI!$D$45*'AMP-MASTER'!T32</f>
        <v>0</v>
      </c>
      <c r="BF32" s="229">
        <f t="shared" si="8"/>
        <v>48464.693210671016</v>
      </c>
      <c r="BG32" s="232">
        <f>AMPmasterescalated!O32*CPI!$D$46/CPI!$D$45*'AMP-MASTER'!P32</f>
        <v>10492.522907573877</v>
      </c>
      <c r="BH32" s="232">
        <f>AMPmasterescalated!O32*CPI!$D$46/CPI!$D$45*'AMP-MASTER'!Q32</f>
        <v>0</v>
      </c>
      <c r="BI32" s="232">
        <f>AMPmasterescalated!O32*CPI!$D$46/CPI!$D$45*'AMP-MASTER'!R32</f>
        <v>31477.568722721633</v>
      </c>
      <c r="BJ32" s="232">
        <f>AMPmasterescalated!O32*CPI!$D$46/CPI!$D$45*'AMP-MASTER'!S32</f>
        <v>0</v>
      </c>
      <c r="BK32" s="232">
        <f>AMPmasterescalated!O32*CPI!$D$46/CPI!$D$45*'AMP-MASTER'!T32</f>
        <v>0</v>
      </c>
      <c r="BL32" s="232">
        <f t="shared" si="9"/>
        <v>41970.091630295508</v>
      </c>
      <c r="BM32" s="219">
        <f t="shared" si="10"/>
        <v>310440.27948487119</v>
      </c>
    </row>
    <row r="33" spans="1:65" ht="25.5">
      <c r="A33" s="174">
        <f t="shared" si="11"/>
        <v>31</v>
      </c>
      <c r="B33" s="174" t="s">
        <v>196</v>
      </c>
      <c r="C33" s="190" t="str">
        <f t="shared" si="13"/>
        <v>Water bath heater upgrades</v>
      </c>
      <c r="D33" s="174" t="s">
        <v>174</v>
      </c>
      <c r="E33" s="229">
        <f>AMPmasterescalated!F33*CPI!$D$46/CPI!$D$45*'AMP-MASTER'!P33</f>
        <v>0</v>
      </c>
      <c r="F33" s="229">
        <f>AMPmasterescalated!F33*CPI!$D$46/CPI!$D$45*'AMP-MASTER'!Q33</f>
        <v>0</v>
      </c>
      <c r="G33" s="229">
        <f>AMPmasterescalated!F33*CPI!$D$46/CPI!$D$45*'AMP-MASTER'!R33</f>
        <v>0</v>
      </c>
      <c r="H33" s="229">
        <f>AMPmasterescalated!F33*CPI!$D$46/CPI!$D$45*'AMP-MASTER'!S33</f>
        <v>0</v>
      </c>
      <c r="I33" s="229">
        <f>AMPmasterescalated!F33*CPI!$D$46/CPI!$D$45*'AMP-MASTER'!T33</f>
        <v>0</v>
      </c>
      <c r="J33" s="229">
        <f t="shared" si="0"/>
        <v>0</v>
      </c>
      <c r="K33" s="232">
        <f>AMPmasterescalated!G33*CPI!$D$46/CPI!$D$45*'AMP-MASTER'!P33</f>
        <v>0</v>
      </c>
      <c r="L33" s="232">
        <f>AMPmasterescalated!G33*CPI!$D$46/CPI!$D$45*'AMP-MASTER'!Q33</f>
        <v>0</v>
      </c>
      <c r="M33" s="232">
        <f>AMPmasterescalated!G33*CPI!$D$46/CPI!$D$45*'AMP-MASTER'!R33</f>
        <v>0</v>
      </c>
      <c r="N33" s="232">
        <f>AMPmasterescalated!G33*CPI!$D$46/CPI!$D$45*'AMP-MASTER'!S33</f>
        <v>0</v>
      </c>
      <c r="O33" s="232">
        <f>AMPmasterescalated!G33*CPI!$D$46/CPI!$D$45*'AMP-MASTER'!T33</f>
        <v>0</v>
      </c>
      <c r="P33" s="232">
        <f t="shared" si="1"/>
        <v>0</v>
      </c>
      <c r="Q33" s="229">
        <f>AMPmasterescalated!H33*CPI!$D$46/CPI!$D$45*'AMP-MASTER'!P33</f>
        <v>15754.625810279995</v>
      </c>
      <c r="R33" s="229">
        <f>AMPmasterescalated!H33*CPI!$D$46/CPI!$D$45*'AMP-MASTER'!Q33</f>
        <v>299337.89039531985</v>
      </c>
      <c r="S33" s="229">
        <f>AMPmasterescalated!H33*CPI!$D$46/CPI!$D$45*'AMP-MASTER'!R33</f>
        <v>0</v>
      </c>
      <c r="T33" s="229">
        <f>AMPmasterescalated!H33*CPI!$D$46/CPI!$D$45*'AMP-MASTER'!S33</f>
        <v>0</v>
      </c>
      <c r="U33" s="229">
        <f>AMPmasterescalated!H33*CPI!$D$46/CPI!$D$45*'AMP-MASTER'!T33</f>
        <v>0</v>
      </c>
      <c r="V33" s="229">
        <f t="shared" si="2"/>
        <v>315092.51620559982</v>
      </c>
      <c r="W33" s="232">
        <f>AMPmasterescalated!I33*CPI!$D$46/CPI!$D$45*'AMP-MASTER'!P33</f>
        <v>0</v>
      </c>
      <c r="X33" s="232">
        <f>AMPmasterescalated!I33*CPI!$D$46/CPI!$D$45*'AMP-MASTER'!Q33</f>
        <v>0</v>
      </c>
      <c r="Y33" s="232">
        <f>AMPmasterescalated!I33*CPI!$D$46/CPI!$D$45*'AMP-MASTER'!R33</f>
        <v>0</v>
      </c>
      <c r="Z33" s="232">
        <f>AMPmasterescalated!I33*CPI!$D$46/CPI!$D$45*'AMP-MASTER'!S33</f>
        <v>0</v>
      </c>
      <c r="AA33" s="232">
        <f>AMPmasterescalated!I33*CPI!$D$46/CPI!$D$45*'AMP-MASTER'!T33</f>
        <v>0</v>
      </c>
      <c r="AB33" s="232">
        <f t="shared" si="3"/>
        <v>0</v>
      </c>
      <c r="AC33" s="229">
        <f>AMPmasterescalated!J33*CPI!$D$46/CPI!$D$45*'AMP-MASTER'!P33</f>
        <v>16071.293789066625</v>
      </c>
      <c r="AD33" s="229">
        <f>AMPmasterescalated!J33*CPI!$D$46/CPI!$D$45*'AMP-MASTER'!Q33</f>
        <v>305354.58199226583</v>
      </c>
      <c r="AE33" s="229">
        <f>AMPmasterescalated!J33*CPI!$D$46/CPI!$D$45*'AMP-MASTER'!R33</f>
        <v>0</v>
      </c>
      <c r="AF33" s="229">
        <f>AMPmasterescalated!J33*CPI!$D$46/CPI!$D$45*'AMP-MASTER'!S33</f>
        <v>0</v>
      </c>
      <c r="AG33" s="229">
        <f>AMPmasterescalated!J33*CPI!$D$46/CPI!$D$45*'AMP-MASTER'!T33</f>
        <v>0</v>
      </c>
      <c r="AH33" s="229">
        <f t="shared" si="4"/>
        <v>321425.87578133243</v>
      </c>
      <c r="AI33" s="232">
        <f>AMPmasterescalated!K33*CPI!$D$46/CPI!$D$45*'AMP-MASTER'!P33</f>
        <v>0</v>
      </c>
      <c r="AJ33" s="232">
        <f>AMPmasterescalated!K33*CPI!$D$46/CPI!$D$45*'AMP-MASTER'!Q33</f>
        <v>0</v>
      </c>
      <c r="AK33" s="232">
        <f>AMPmasterescalated!K33*CPI!$D$46/CPI!$D$45*'AMP-MASTER'!R33</f>
        <v>0</v>
      </c>
      <c r="AL33" s="232">
        <f>AMPmasterescalated!K33*CPI!$D$46/CPI!$D$45*'AMP-MASTER'!S33</f>
        <v>0</v>
      </c>
      <c r="AM33" s="232">
        <f>AMPmasterescalated!K33*CPI!$D$46/CPI!$D$45*'AMP-MASTER'!T33</f>
        <v>0</v>
      </c>
      <c r="AN33" s="232">
        <f t="shared" si="5"/>
        <v>0</v>
      </c>
      <c r="AO33" s="229">
        <f>AMPmasterescalated!L33*CPI!$D$46/CPI!$D$45*'AMP-MASTER'!P33</f>
        <v>16361.878852066733</v>
      </c>
      <c r="AP33" s="229">
        <f>AMPmasterescalated!L33*CPI!$D$46/CPI!$D$45*'AMP-MASTER'!Q33</f>
        <v>310875.69818926789</v>
      </c>
      <c r="AQ33" s="229">
        <f>AMPmasterescalated!L33*CPI!$D$46/CPI!$D$45*'AMP-MASTER'!R33</f>
        <v>0</v>
      </c>
      <c r="AR33" s="229">
        <f>AMPmasterescalated!L33*CPI!$D$46/CPI!$D$45*'AMP-MASTER'!S33</f>
        <v>0</v>
      </c>
      <c r="AS33" s="229">
        <f>AMPmasterescalated!L33*CPI!$D$46/CPI!$D$45*'AMP-MASTER'!T33</f>
        <v>0</v>
      </c>
      <c r="AT33" s="229">
        <f t="shared" si="6"/>
        <v>327237.57704133465</v>
      </c>
      <c r="AU33" s="232">
        <f>AMPmasterescalated!M33*CPI!$D$46/CPI!$D$45*'AMP-MASTER'!P33</f>
        <v>0</v>
      </c>
      <c r="AV33" s="232">
        <f>AMPmasterescalated!M33*CPI!$D$46/CPI!$D$45*'AMP-MASTER'!Q33</f>
        <v>0</v>
      </c>
      <c r="AW33" s="232">
        <f>AMPmasterescalated!M33*CPI!$D$46/CPI!$D$45*'AMP-MASTER'!R33</f>
        <v>0</v>
      </c>
      <c r="AX33" s="232">
        <f>AMPmasterescalated!M33*CPI!$D$46/CPI!$D$45*'AMP-MASTER'!S33</f>
        <v>0</v>
      </c>
      <c r="AY33" s="232">
        <f>AMPmasterescalated!M33*CPI!$D$46/CPI!$D$45*'AMP-MASTER'!T33</f>
        <v>0</v>
      </c>
      <c r="AZ33" s="232">
        <f t="shared" si="7"/>
        <v>0</v>
      </c>
      <c r="BA33" s="229">
        <f>AMPmasterescalated!N33*CPI!$D$46/CPI!$D$45*'AMP-MASTER'!P33</f>
        <v>16532.124078159111</v>
      </c>
      <c r="BB33" s="229">
        <f>AMPmasterescalated!N33*CPI!$D$46/CPI!$D$45*'AMP-MASTER'!Q33</f>
        <v>314110.35748502309</v>
      </c>
      <c r="BC33" s="229">
        <f>AMPmasterescalated!N33*CPI!$D$46/CPI!$D$45*'AMP-MASTER'!R33</f>
        <v>0</v>
      </c>
      <c r="BD33" s="229">
        <f>AMPmasterescalated!N33*CPI!$D$46/CPI!$D$45*'AMP-MASTER'!S33</f>
        <v>0</v>
      </c>
      <c r="BE33" s="229">
        <f>AMPmasterescalated!N33*CPI!$D$46/CPI!$D$45*'AMP-MASTER'!T33</f>
        <v>0</v>
      </c>
      <c r="BF33" s="229">
        <f t="shared" si="8"/>
        <v>330642.4815631822</v>
      </c>
      <c r="BG33" s="232">
        <f>AMPmasterescalated!O33*CPI!$D$46/CPI!$D$45*'AMP-MASTER'!P33</f>
        <v>0</v>
      </c>
      <c r="BH33" s="232">
        <f>AMPmasterescalated!O33*CPI!$D$46/CPI!$D$45*'AMP-MASTER'!Q33</f>
        <v>0</v>
      </c>
      <c r="BI33" s="232">
        <f>AMPmasterescalated!O33*CPI!$D$46/CPI!$D$45*'AMP-MASTER'!R33</f>
        <v>0</v>
      </c>
      <c r="BJ33" s="232">
        <f>AMPmasterescalated!O33*CPI!$D$46/CPI!$D$45*'AMP-MASTER'!S33</f>
        <v>0</v>
      </c>
      <c r="BK33" s="232">
        <f>AMPmasterescalated!O33*CPI!$D$46/CPI!$D$45*'AMP-MASTER'!T33</f>
        <v>0</v>
      </c>
      <c r="BL33" s="232">
        <f t="shared" si="9"/>
        <v>0</v>
      </c>
      <c r="BM33" s="219">
        <f t="shared" si="10"/>
        <v>1294398.4505914492</v>
      </c>
    </row>
    <row r="34" spans="1:65">
      <c r="A34" s="174">
        <f t="shared" si="11"/>
        <v>32</v>
      </c>
      <c r="B34" s="174" t="str">
        <f>'AMP-MASTER'!B34</f>
        <v>Energy Components</v>
      </c>
      <c r="C34" s="190" t="str">
        <f>'AMP-MASTER'!C34</f>
        <v>Energy Components</v>
      </c>
      <c r="D34" s="174" t="str">
        <f>'AMP-MASTER'!D34</f>
        <v>SIB CAPEX</v>
      </c>
      <c r="E34" s="229">
        <f>AMPmasterescalated!F34*CPI!$D$46/CPI!$D$45*'AMP-MASTER'!P34</f>
        <v>0</v>
      </c>
      <c r="F34" s="229">
        <f>AMPmasterescalated!F34*CPI!$D$46/CPI!$D$45*'AMP-MASTER'!Q34</f>
        <v>0</v>
      </c>
      <c r="G34" s="229">
        <f>AMPmasterescalated!F34*CPI!$D$46/CPI!$D$45*'AMP-MASTER'!R34</f>
        <v>0</v>
      </c>
      <c r="H34" s="229">
        <f>AMPmasterescalated!F34*CPI!$D$46/CPI!$D$45*'AMP-MASTER'!S34</f>
        <v>0</v>
      </c>
      <c r="I34" s="229">
        <f>AMPmasterescalated!F34*CPI!$D$46/CPI!$D$45*'AMP-MASTER'!T34</f>
        <v>0</v>
      </c>
      <c r="J34" s="229">
        <f t="shared" si="0"/>
        <v>0</v>
      </c>
      <c r="K34" s="232">
        <f>AMPmasterescalated!G34*CPI!$D$46/CPI!$D$45*'AMP-MASTER'!P34</f>
        <v>0</v>
      </c>
      <c r="L34" s="232">
        <f>AMPmasterescalated!G34*CPI!$D$46/CPI!$D$45*'AMP-MASTER'!Q34</f>
        <v>0</v>
      </c>
      <c r="M34" s="232">
        <f>AMPmasterescalated!G34*CPI!$D$46/CPI!$D$45*'AMP-MASTER'!R34</f>
        <v>0</v>
      </c>
      <c r="N34" s="232">
        <f>AMPmasterescalated!G34*CPI!$D$46/CPI!$D$45*'AMP-MASTER'!S34</f>
        <v>0</v>
      </c>
      <c r="O34" s="232">
        <f>AMPmasterescalated!G34*CPI!$D$46/CPI!$D$45*'AMP-MASTER'!T34</f>
        <v>0</v>
      </c>
      <c r="P34" s="232">
        <f t="shared" si="1"/>
        <v>0</v>
      </c>
      <c r="Q34" s="229">
        <f>AMPmasterescalated!H34*CPI!$D$46/CPI!$D$45*'AMP-MASTER'!P34</f>
        <v>0</v>
      </c>
      <c r="R34" s="229">
        <f>AMPmasterescalated!H34*CPI!$D$46/CPI!$D$45*'AMP-MASTER'!Q34</f>
        <v>0</v>
      </c>
      <c r="S34" s="229">
        <f>AMPmasterescalated!H34*CPI!$D$46/CPI!$D$45*'AMP-MASTER'!R34</f>
        <v>0</v>
      </c>
      <c r="T34" s="229">
        <f>AMPmasterescalated!H34*CPI!$D$46/CPI!$D$45*'AMP-MASTER'!S34</f>
        <v>0</v>
      </c>
      <c r="U34" s="229">
        <f>AMPmasterescalated!H34*CPI!$D$46/CPI!$D$45*'AMP-MASTER'!T34</f>
        <v>0</v>
      </c>
      <c r="V34" s="229">
        <f t="shared" si="2"/>
        <v>0</v>
      </c>
      <c r="W34" s="232">
        <f>AMPmasterescalated!I34*CPI!$D$46/CPI!$D$45*'AMP-MASTER'!P34</f>
        <v>0</v>
      </c>
      <c r="X34" s="232">
        <f>AMPmasterescalated!I34*CPI!$D$46/CPI!$D$45*'AMP-MASTER'!Q34</f>
        <v>0</v>
      </c>
      <c r="Y34" s="232">
        <f>AMPmasterescalated!I34*CPI!$D$46/CPI!$D$45*'AMP-MASTER'!R34</f>
        <v>0</v>
      </c>
      <c r="Z34" s="232">
        <f>AMPmasterescalated!I34*CPI!$D$46/CPI!$D$45*'AMP-MASTER'!S34</f>
        <v>0</v>
      </c>
      <c r="AA34" s="232">
        <f>AMPmasterescalated!I34*CPI!$D$46/CPI!$D$45*'AMP-MASTER'!T34</f>
        <v>0</v>
      </c>
      <c r="AB34" s="232">
        <f t="shared" si="3"/>
        <v>0</v>
      </c>
      <c r="AC34" s="229">
        <f>AMPmasterescalated!J34*CPI!$D$46/CPI!$D$45*'AMP-MASTER'!P34</f>
        <v>0</v>
      </c>
      <c r="AD34" s="229">
        <f>AMPmasterescalated!J34*CPI!$D$46/CPI!$D$45*'AMP-MASTER'!Q34</f>
        <v>0</v>
      </c>
      <c r="AE34" s="229">
        <f>AMPmasterescalated!J34*CPI!$D$46/CPI!$D$45*'AMP-MASTER'!R34</f>
        <v>0</v>
      </c>
      <c r="AF34" s="229">
        <f>AMPmasterescalated!J34*CPI!$D$46/CPI!$D$45*'AMP-MASTER'!S34</f>
        <v>0</v>
      </c>
      <c r="AG34" s="229">
        <f>AMPmasterescalated!J34*CPI!$D$46/CPI!$D$45*'AMP-MASTER'!T34</f>
        <v>0</v>
      </c>
      <c r="AH34" s="229">
        <f t="shared" si="4"/>
        <v>0</v>
      </c>
      <c r="AI34" s="232">
        <f>AMPmasterescalated!K34*CPI!$D$46/CPI!$D$45*'AMP-MASTER'!P34</f>
        <v>0</v>
      </c>
      <c r="AJ34" s="232">
        <f>AMPmasterescalated!K34*CPI!$D$46/CPI!$D$45*'AMP-MASTER'!Q34</f>
        <v>0</v>
      </c>
      <c r="AK34" s="232">
        <f>AMPmasterescalated!K34*CPI!$D$46/CPI!$D$45*'AMP-MASTER'!R34</f>
        <v>0</v>
      </c>
      <c r="AL34" s="232">
        <f>AMPmasterescalated!K34*CPI!$D$46/CPI!$D$45*'AMP-MASTER'!S34</f>
        <v>0</v>
      </c>
      <c r="AM34" s="232">
        <f>AMPmasterescalated!K34*CPI!$D$46/CPI!$D$45*'AMP-MASTER'!T34</f>
        <v>0</v>
      </c>
      <c r="AN34" s="232">
        <f t="shared" si="5"/>
        <v>0</v>
      </c>
      <c r="AO34" s="229">
        <f>AMPmasterescalated!L34*CPI!$D$46/CPI!$D$45*'AMP-MASTER'!P34</f>
        <v>0</v>
      </c>
      <c r="AP34" s="229">
        <f>AMPmasterescalated!L34*CPI!$D$46/CPI!$D$45*'AMP-MASTER'!Q34</f>
        <v>0</v>
      </c>
      <c r="AQ34" s="229">
        <f>AMPmasterescalated!L34*CPI!$D$46/CPI!$D$45*'AMP-MASTER'!R34</f>
        <v>0</v>
      </c>
      <c r="AR34" s="229">
        <f>AMPmasterescalated!L34*CPI!$D$46/CPI!$D$45*'AMP-MASTER'!S34</f>
        <v>0</v>
      </c>
      <c r="AS34" s="229">
        <f>AMPmasterescalated!L34*CPI!$D$46/CPI!$D$45*'AMP-MASTER'!T34</f>
        <v>0</v>
      </c>
      <c r="AT34" s="229">
        <f t="shared" si="6"/>
        <v>0</v>
      </c>
      <c r="AU34" s="232">
        <f>AMPmasterescalated!M34*CPI!$D$46/CPI!$D$45*'AMP-MASTER'!P34</f>
        <v>0</v>
      </c>
      <c r="AV34" s="232">
        <f>AMPmasterescalated!M34*CPI!$D$46/CPI!$D$45*'AMP-MASTER'!Q34</f>
        <v>0</v>
      </c>
      <c r="AW34" s="232">
        <f>AMPmasterescalated!M34*CPI!$D$46/CPI!$D$45*'AMP-MASTER'!R34</f>
        <v>0</v>
      </c>
      <c r="AX34" s="232">
        <f>AMPmasterescalated!M34*CPI!$D$46/CPI!$D$45*'AMP-MASTER'!S34</f>
        <v>0</v>
      </c>
      <c r="AY34" s="232">
        <f>AMPmasterescalated!M34*CPI!$D$46/CPI!$D$45*'AMP-MASTER'!T34</f>
        <v>0</v>
      </c>
      <c r="AZ34" s="232">
        <f t="shared" si="7"/>
        <v>0</v>
      </c>
      <c r="BA34" s="229">
        <f>AMPmasterescalated!N34*CPI!$D$46/CPI!$D$45*'AMP-MASTER'!P34</f>
        <v>0</v>
      </c>
      <c r="BB34" s="229">
        <f>AMPmasterescalated!N34*CPI!$D$46/CPI!$D$45*'AMP-MASTER'!Q34</f>
        <v>0</v>
      </c>
      <c r="BC34" s="229">
        <f>AMPmasterescalated!N34*CPI!$D$46/CPI!$D$45*'AMP-MASTER'!R34</f>
        <v>0</v>
      </c>
      <c r="BD34" s="229">
        <f>AMPmasterescalated!N34*CPI!$D$46/CPI!$D$45*'AMP-MASTER'!S34</f>
        <v>0</v>
      </c>
      <c r="BE34" s="229">
        <f>AMPmasterescalated!N34*CPI!$D$46/CPI!$D$45*'AMP-MASTER'!T34</f>
        <v>0</v>
      </c>
      <c r="BF34" s="229">
        <f t="shared" si="8"/>
        <v>0</v>
      </c>
      <c r="BG34" s="232">
        <f>AMPmasterescalated!O34*CPI!$D$46/CPI!$D$45*'AMP-MASTER'!P34</f>
        <v>0</v>
      </c>
      <c r="BH34" s="232">
        <f>AMPmasterescalated!O34*CPI!$D$46/CPI!$D$45*'AMP-MASTER'!Q34</f>
        <v>0</v>
      </c>
      <c r="BI34" s="232">
        <f>AMPmasterescalated!O34*CPI!$D$46/CPI!$D$45*'AMP-MASTER'!R34</f>
        <v>0</v>
      </c>
      <c r="BJ34" s="232">
        <f>AMPmasterescalated!O34*CPI!$D$46/CPI!$D$45*'AMP-MASTER'!S34</f>
        <v>0</v>
      </c>
      <c r="BK34" s="232">
        <f>AMPmasterescalated!O34*CPI!$D$46/CPI!$D$45*'AMP-MASTER'!T34</f>
        <v>0</v>
      </c>
      <c r="BL34" s="232">
        <f t="shared" si="9"/>
        <v>0</v>
      </c>
      <c r="BM34" s="219">
        <f t="shared" si="10"/>
        <v>0</v>
      </c>
    </row>
    <row r="35" spans="1:65">
      <c r="A35" s="174">
        <f t="shared" si="11"/>
        <v>33</v>
      </c>
      <c r="B35" s="174" t="str">
        <f>'AMP-MASTER'!B35</f>
        <v>Vehicle tracking</v>
      </c>
      <c r="C35" s="190" t="str">
        <f>'AMP-MASTER'!C35</f>
        <v>Vehicle tracking</v>
      </c>
      <c r="D35" s="174" t="str">
        <f>'AMP-MASTER'!D35</f>
        <v>SIB CAPEX</v>
      </c>
      <c r="E35" s="229">
        <f>AMPmasterescalated!F35*CPI!$D$46/CPI!$D$45*'AMP-MASTER'!P35</f>
        <v>0</v>
      </c>
      <c r="F35" s="229">
        <f>AMPmasterescalated!F35*CPI!$D$46/CPI!$D$45*'AMP-MASTER'!Q35</f>
        <v>0</v>
      </c>
      <c r="G35" s="229">
        <f>AMPmasterescalated!F35*CPI!$D$46/CPI!$D$45*'AMP-MASTER'!R35</f>
        <v>0</v>
      </c>
      <c r="H35" s="229">
        <f>AMPmasterescalated!F35*CPI!$D$46/CPI!$D$45*'AMP-MASTER'!S35</f>
        <v>0</v>
      </c>
      <c r="I35" s="229">
        <f>AMPmasterescalated!F35*CPI!$D$46/CPI!$D$45*'AMP-MASTER'!T35</f>
        <v>0</v>
      </c>
      <c r="J35" s="229">
        <f t="shared" si="0"/>
        <v>0</v>
      </c>
      <c r="K35" s="232">
        <f>AMPmasterescalated!G35*CPI!$D$46/CPI!$D$45*'AMP-MASTER'!P35</f>
        <v>0</v>
      </c>
      <c r="L35" s="232">
        <f>AMPmasterescalated!G35*CPI!$D$46/CPI!$D$45*'AMP-MASTER'!Q35</f>
        <v>0</v>
      </c>
      <c r="M35" s="232">
        <f>AMPmasterescalated!G35*CPI!$D$46/CPI!$D$45*'AMP-MASTER'!R35</f>
        <v>0</v>
      </c>
      <c r="N35" s="232">
        <f>AMPmasterescalated!G35*CPI!$D$46/CPI!$D$45*'AMP-MASTER'!S35</f>
        <v>0</v>
      </c>
      <c r="O35" s="232">
        <f>AMPmasterescalated!G35*CPI!$D$46/CPI!$D$45*'AMP-MASTER'!T35</f>
        <v>0</v>
      </c>
      <c r="P35" s="232">
        <f t="shared" si="1"/>
        <v>0</v>
      </c>
      <c r="Q35" s="229">
        <f>AMPmasterescalated!H35*CPI!$D$46/CPI!$D$45*'AMP-MASTER'!P35</f>
        <v>0</v>
      </c>
      <c r="R35" s="229">
        <f>AMPmasterescalated!H35*CPI!$D$46/CPI!$D$45*'AMP-MASTER'!Q35</f>
        <v>0</v>
      </c>
      <c r="S35" s="229">
        <f>AMPmasterescalated!H35*CPI!$D$46/CPI!$D$45*'AMP-MASTER'!R35</f>
        <v>0</v>
      </c>
      <c r="T35" s="229">
        <f>AMPmasterescalated!H35*CPI!$D$46/CPI!$D$45*'AMP-MASTER'!S35</f>
        <v>0</v>
      </c>
      <c r="U35" s="229">
        <f>AMPmasterescalated!H35*CPI!$D$46/CPI!$D$45*'AMP-MASTER'!T35</f>
        <v>0</v>
      </c>
      <c r="V35" s="229">
        <f t="shared" si="2"/>
        <v>0</v>
      </c>
      <c r="W35" s="232">
        <f>AMPmasterescalated!I35*CPI!$D$46/CPI!$D$45*'AMP-MASTER'!P35</f>
        <v>0</v>
      </c>
      <c r="X35" s="232">
        <f>AMPmasterescalated!I35*CPI!$D$46/CPI!$D$45*'AMP-MASTER'!Q35</f>
        <v>0</v>
      </c>
      <c r="Y35" s="232">
        <f>AMPmasterescalated!I35*CPI!$D$46/CPI!$D$45*'AMP-MASTER'!R35</f>
        <v>0</v>
      </c>
      <c r="Z35" s="232">
        <f>AMPmasterescalated!I35*CPI!$D$46/CPI!$D$45*'AMP-MASTER'!S35</f>
        <v>0</v>
      </c>
      <c r="AA35" s="232">
        <f>AMPmasterescalated!I35*CPI!$D$46/CPI!$D$45*'AMP-MASTER'!T35</f>
        <v>0</v>
      </c>
      <c r="AB35" s="232">
        <f t="shared" si="3"/>
        <v>0</v>
      </c>
      <c r="AC35" s="229">
        <f>AMPmasterescalated!J35*CPI!$D$46/CPI!$D$45*'AMP-MASTER'!P35</f>
        <v>0</v>
      </c>
      <c r="AD35" s="229">
        <f>AMPmasterescalated!J35*CPI!$D$46/CPI!$D$45*'AMP-MASTER'!Q35</f>
        <v>0</v>
      </c>
      <c r="AE35" s="229">
        <f>AMPmasterescalated!J35*CPI!$D$46/CPI!$D$45*'AMP-MASTER'!R35</f>
        <v>0</v>
      </c>
      <c r="AF35" s="229">
        <f>AMPmasterescalated!J35*CPI!$D$46/CPI!$D$45*'AMP-MASTER'!S35</f>
        <v>0</v>
      </c>
      <c r="AG35" s="229">
        <f>AMPmasterescalated!J35*CPI!$D$46/CPI!$D$45*'AMP-MASTER'!T35</f>
        <v>0</v>
      </c>
      <c r="AH35" s="229">
        <f t="shared" si="4"/>
        <v>0</v>
      </c>
      <c r="AI35" s="232">
        <f>AMPmasterescalated!K35*CPI!$D$46/CPI!$D$45*'AMP-MASTER'!P35</f>
        <v>0</v>
      </c>
      <c r="AJ35" s="232">
        <f>AMPmasterescalated!K35*CPI!$D$46/CPI!$D$45*'AMP-MASTER'!Q35</f>
        <v>0</v>
      </c>
      <c r="AK35" s="232">
        <f>AMPmasterescalated!K35*CPI!$D$46/CPI!$D$45*'AMP-MASTER'!R35</f>
        <v>0</v>
      </c>
      <c r="AL35" s="232">
        <f>AMPmasterescalated!K35*CPI!$D$46/CPI!$D$45*'AMP-MASTER'!S35</f>
        <v>0</v>
      </c>
      <c r="AM35" s="232">
        <f>AMPmasterescalated!K35*CPI!$D$46/CPI!$D$45*'AMP-MASTER'!T35</f>
        <v>0</v>
      </c>
      <c r="AN35" s="232">
        <f t="shared" si="5"/>
        <v>0</v>
      </c>
      <c r="AO35" s="229">
        <f>AMPmasterescalated!L35*CPI!$D$46/CPI!$D$45*'AMP-MASTER'!P35</f>
        <v>0</v>
      </c>
      <c r="AP35" s="229">
        <f>AMPmasterescalated!L35*CPI!$D$46/CPI!$D$45*'AMP-MASTER'!Q35</f>
        <v>0</v>
      </c>
      <c r="AQ35" s="229">
        <f>AMPmasterescalated!L35*CPI!$D$46/CPI!$D$45*'AMP-MASTER'!R35</f>
        <v>0</v>
      </c>
      <c r="AR35" s="229">
        <f>AMPmasterescalated!L35*CPI!$D$46/CPI!$D$45*'AMP-MASTER'!S35</f>
        <v>0</v>
      </c>
      <c r="AS35" s="229">
        <f>AMPmasterescalated!L35*CPI!$D$46/CPI!$D$45*'AMP-MASTER'!T35</f>
        <v>0</v>
      </c>
      <c r="AT35" s="229">
        <f t="shared" si="6"/>
        <v>0</v>
      </c>
      <c r="AU35" s="232">
        <f>AMPmasterescalated!M35*CPI!$D$46/CPI!$D$45*'AMP-MASTER'!P35</f>
        <v>0</v>
      </c>
      <c r="AV35" s="232">
        <f>AMPmasterescalated!M35*CPI!$D$46/CPI!$D$45*'AMP-MASTER'!Q35</f>
        <v>0</v>
      </c>
      <c r="AW35" s="232">
        <f>AMPmasterescalated!M35*CPI!$D$46/CPI!$D$45*'AMP-MASTER'!R35</f>
        <v>0</v>
      </c>
      <c r="AX35" s="232">
        <f>AMPmasterescalated!M35*CPI!$D$46/CPI!$D$45*'AMP-MASTER'!S35</f>
        <v>0</v>
      </c>
      <c r="AY35" s="232">
        <f>AMPmasterescalated!M35*CPI!$D$46/CPI!$D$45*'AMP-MASTER'!T35</f>
        <v>0</v>
      </c>
      <c r="AZ35" s="232">
        <f t="shared" si="7"/>
        <v>0</v>
      </c>
      <c r="BA35" s="229">
        <f>AMPmasterescalated!N35*CPI!$D$46/CPI!$D$45*'AMP-MASTER'!P35</f>
        <v>0</v>
      </c>
      <c r="BB35" s="229">
        <f>AMPmasterescalated!N35*CPI!$D$46/CPI!$D$45*'AMP-MASTER'!Q35</f>
        <v>0</v>
      </c>
      <c r="BC35" s="229">
        <f>AMPmasterescalated!N35*CPI!$D$46/CPI!$D$45*'AMP-MASTER'!R35</f>
        <v>0</v>
      </c>
      <c r="BD35" s="229">
        <f>AMPmasterescalated!N35*CPI!$D$46/CPI!$D$45*'AMP-MASTER'!S35</f>
        <v>0</v>
      </c>
      <c r="BE35" s="229">
        <f>AMPmasterescalated!N35*CPI!$D$46/CPI!$D$45*'AMP-MASTER'!T35</f>
        <v>0</v>
      </c>
      <c r="BF35" s="229">
        <f t="shared" si="8"/>
        <v>0</v>
      </c>
      <c r="BG35" s="232">
        <f>AMPmasterescalated!O35*CPI!$D$46/CPI!$D$45*'AMP-MASTER'!P35</f>
        <v>0</v>
      </c>
      <c r="BH35" s="232">
        <f>AMPmasterescalated!O35*CPI!$D$46/CPI!$D$45*'AMP-MASTER'!Q35</f>
        <v>0</v>
      </c>
      <c r="BI35" s="232">
        <f>AMPmasterescalated!O35*CPI!$D$46/CPI!$D$45*'AMP-MASTER'!R35</f>
        <v>0</v>
      </c>
      <c r="BJ35" s="232">
        <f>AMPmasterescalated!O35*CPI!$D$46/CPI!$D$45*'AMP-MASTER'!S35</f>
        <v>0</v>
      </c>
      <c r="BK35" s="232">
        <f>AMPmasterescalated!O35*CPI!$D$46/CPI!$D$45*'AMP-MASTER'!T35</f>
        <v>0</v>
      </c>
      <c r="BL35" s="232">
        <f t="shared" si="9"/>
        <v>0</v>
      </c>
      <c r="BM35" s="219">
        <f t="shared" si="10"/>
        <v>0</v>
      </c>
    </row>
    <row r="36" spans="1:65" ht="25.5">
      <c r="A36" s="174">
        <f t="shared" si="11"/>
        <v>34</v>
      </c>
      <c r="B36" s="174" t="str">
        <f>'AMP-MASTER'!B36</f>
        <v>IT Applications renewal program</v>
      </c>
      <c r="C36" s="190" t="str">
        <f>'AMP-MASTER'!C36</f>
        <v>IT Applications renewal program</v>
      </c>
      <c r="D36" s="174" t="str">
        <f>'AMP-MASTER'!D36</f>
        <v>SIB CAPEX</v>
      </c>
      <c r="E36" s="229">
        <f>AMPmasterescalated!F36*CPI!$D$46/CPI!$D$45*'AMP-MASTER'!P36</f>
        <v>187627.18297606494</v>
      </c>
      <c r="F36" s="229">
        <f>AMPmasterescalated!F36*CPI!$D$46/CPI!$D$45*'AMP-MASTER'!Q36</f>
        <v>406525.56311480742</v>
      </c>
      <c r="G36" s="229">
        <f>AMPmasterescalated!F36*CPI!$D$46/CPI!$D$45*'AMP-MASTER'!R36</f>
        <v>31271.197162677494</v>
      </c>
      <c r="H36" s="229">
        <f>AMPmasterescalated!F36*CPI!$D$46/CPI!$D$45*'AMP-MASTER'!S36</f>
        <v>0</v>
      </c>
      <c r="I36" s="229">
        <f>AMPmasterescalated!F36*CPI!$D$46/CPI!$D$45*'AMP-MASTER'!T36</f>
        <v>0</v>
      </c>
      <c r="J36" s="229">
        <f t="shared" si="0"/>
        <v>625423.94325354986</v>
      </c>
      <c r="K36" s="232">
        <f>AMPmasterescalated!G36*CPI!$D$46/CPI!$D$45*'AMP-MASTER'!P36</f>
        <v>180960.80564038677</v>
      </c>
      <c r="L36" s="232">
        <f>AMPmasterescalated!G36*CPI!$D$46/CPI!$D$45*'AMP-MASTER'!Q36</f>
        <v>392081.74555417133</v>
      </c>
      <c r="M36" s="232">
        <f>AMPmasterescalated!G36*CPI!$D$46/CPI!$D$45*'AMP-MASTER'!R36</f>
        <v>30160.134273397794</v>
      </c>
      <c r="N36" s="232">
        <f>AMPmasterescalated!G36*CPI!$D$46/CPI!$D$45*'AMP-MASTER'!S36</f>
        <v>0</v>
      </c>
      <c r="O36" s="232">
        <f>AMPmasterescalated!G36*CPI!$D$46/CPI!$D$45*'AMP-MASTER'!T36</f>
        <v>0</v>
      </c>
      <c r="P36" s="232">
        <f t="shared" si="1"/>
        <v>603202.68546795589</v>
      </c>
      <c r="Q36" s="229">
        <f>AMPmasterescalated!H36*CPI!$D$46/CPI!$D$45*'AMP-MASTER'!P36</f>
        <v>190312.0495128308</v>
      </c>
      <c r="R36" s="229">
        <f>AMPmasterescalated!H36*CPI!$D$46/CPI!$D$45*'AMP-MASTER'!Q36</f>
        <v>412342.77394446672</v>
      </c>
      <c r="S36" s="229">
        <f>AMPmasterescalated!H36*CPI!$D$46/CPI!$D$45*'AMP-MASTER'!R36</f>
        <v>31718.674918805133</v>
      </c>
      <c r="T36" s="229">
        <f>AMPmasterescalated!H36*CPI!$D$46/CPI!$D$45*'AMP-MASTER'!S36</f>
        <v>0</v>
      </c>
      <c r="U36" s="229">
        <f>AMPmasterescalated!H36*CPI!$D$46/CPI!$D$45*'AMP-MASTER'!T36</f>
        <v>0</v>
      </c>
      <c r="V36" s="229">
        <f t="shared" si="2"/>
        <v>634373.49837610265</v>
      </c>
      <c r="W36" s="232">
        <f>AMPmasterescalated!I36*CPI!$D$46/CPI!$D$45*'AMP-MASTER'!P36</f>
        <v>184852.22525370307</v>
      </c>
      <c r="X36" s="232">
        <f>AMPmasterescalated!I36*CPI!$D$46/CPI!$D$45*'AMP-MASTER'!Q36</f>
        <v>400513.15471635666</v>
      </c>
      <c r="Y36" s="232">
        <f>AMPmasterescalated!I36*CPI!$D$46/CPI!$D$45*'AMP-MASTER'!R36</f>
        <v>30808.704208950512</v>
      </c>
      <c r="Z36" s="232">
        <f>AMPmasterescalated!I36*CPI!$D$46/CPI!$D$45*'AMP-MASTER'!S36</f>
        <v>0</v>
      </c>
      <c r="AA36" s="232">
        <f>AMPmasterescalated!I36*CPI!$D$46/CPI!$D$45*'AMP-MASTER'!T36</f>
        <v>0</v>
      </c>
      <c r="AB36" s="232">
        <f t="shared" si="3"/>
        <v>616174.08417901024</v>
      </c>
      <c r="AC36" s="229">
        <f>AMPmasterescalated!J36*CPI!$D$46/CPI!$D$45*'AMP-MASTER'!P36</f>
        <v>193950.35495488715</v>
      </c>
      <c r="AD36" s="229">
        <f>AMPmasterescalated!J36*CPI!$D$46/CPI!$D$45*'AMP-MASTER'!Q36</f>
        <v>420225.76906892221</v>
      </c>
      <c r="AE36" s="229">
        <f>AMPmasterescalated!J36*CPI!$D$46/CPI!$D$45*'AMP-MASTER'!R36</f>
        <v>32325.059159147862</v>
      </c>
      <c r="AF36" s="229">
        <f>AMPmasterescalated!J36*CPI!$D$46/CPI!$D$45*'AMP-MASTER'!S36</f>
        <v>0</v>
      </c>
      <c r="AG36" s="229">
        <f>AMPmasterescalated!J36*CPI!$D$46/CPI!$D$45*'AMP-MASTER'!T36</f>
        <v>0</v>
      </c>
      <c r="AH36" s="229">
        <f t="shared" si="4"/>
        <v>646501.18318295723</v>
      </c>
      <c r="AI36" s="232">
        <f>AMPmasterescalated!K36*CPI!$D$46/CPI!$D$45*'AMP-MASTER'!P36</f>
        <v>187705.26926256562</v>
      </c>
      <c r="AJ36" s="232">
        <f>AMPmasterescalated!K36*CPI!$D$46/CPI!$D$45*'AMP-MASTER'!Q36</f>
        <v>406694.7500688922</v>
      </c>
      <c r="AK36" s="232">
        <f>AMPmasterescalated!K36*CPI!$D$46/CPI!$D$45*'AMP-MASTER'!R36</f>
        <v>31284.211543760939</v>
      </c>
      <c r="AL36" s="232">
        <f>AMPmasterescalated!K36*CPI!$D$46/CPI!$D$45*'AMP-MASTER'!S36</f>
        <v>0</v>
      </c>
      <c r="AM36" s="232">
        <f>AMPmasterescalated!K36*CPI!$D$46/CPI!$D$45*'AMP-MASTER'!T36</f>
        <v>0</v>
      </c>
      <c r="AN36" s="232">
        <f t="shared" si="5"/>
        <v>625684.23087521875</v>
      </c>
      <c r="AO36" s="229">
        <f>AMPmasterescalated!L36*CPI!$D$46/CPI!$D$45*'AMP-MASTER'!P36</f>
        <v>197288.98496144675</v>
      </c>
      <c r="AP36" s="229">
        <f>AMPmasterescalated!L36*CPI!$D$46/CPI!$D$45*'AMP-MASTER'!Q36</f>
        <v>427459.46741646802</v>
      </c>
      <c r="AQ36" s="229">
        <f>AMPmasterescalated!L36*CPI!$D$46/CPI!$D$45*'AMP-MASTER'!R36</f>
        <v>32881.497493574461</v>
      </c>
      <c r="AR36" s="229">
        <f>AMPmasterescalated!L36*CPI!$D$46/CPI!$D$45*'AMP-MASTER'!S36</f>
        <v>0</v>
      </c>
      <c r="AS36" s="229">
        <f>AMPmasterescalated!L36*CPI!$D$46/CPI!$D$45*'AMP-MASTER'!T36</f>
        <v>0</v>
      </c>
      <c r="AT36" s="229">
        <f t="shared" si="6"/>
        <v>657629.94987148931</v>
      </c>
      <c r="AU36" s="232">
        <f>AMPmasterescalated!M36*CPI!$D$46/CPI!$D$45*'AMP-MASTER'!P36</f>
        <v>190460.38046217363</v>
      </c>
      <c r="AV36" s="232">
        <f>AMPmasterescalated!M36*CPI!$D$46/CPI!$D$45*'AMP-MASTER'!Q36</f>
        <v>412664.15766804293</v>
      </c>
      <c r="AW36" s="232">
        <f>AMPmasterescalated!M36*CPI!$D$46/CPI!$D$45*'AMP-MASTER'!R36</f>
        <v>31743.396743695608</v>
      </c>
      <c r="AX36" s="232">
        <f>AMPmasterescalated!M36*CPI!$D$46/CPI!$D$45*'AMP-MASTER'!S36</f>
        <v>0</v>
      </c>
      <c r="AY36" s="232">
        <f>AMPmasterescalated!M36*CPI!$D$46/CPI!$D$45*'AMP-MASTER'!T36</f>
        <v>0</v>
      </c>
      <c r="AZ36" s="232">
        <f t="shared" si="7"/>
        <v>634867.93487391213</v>
      </c>
      <c r="BA36" s="229">
        <f>AMPmasterescalated!N36*CPI!$D$46/CPI!$D$45*'AMP-MASTER'!P36</f>
        <v>187498.80159558268</v>
      </c>
      <c r="BB36" s="229">
        <f>AMPmasterescalated!N36*CPI!$D$46/CPI!$D$45*'AMP-MASTER'!Q36</f>
        <v>406247.40345709585</v>
      </c>
      <c r="BC36" s="229">
        <f>AMPmasterescalated!N36*CPI!$D$46/CPI!$D$45*'AMP-MASTER'!R36</f>
        <v>31249.800265930447</v>
      </c>
      <c r="BD36" s="229">
        <f>AMPmasterescalated!N36*CPI!$D$46/CPI!$D$45*'AMP-MASTER'!S36</f>
        <v>0</v>
      </c>
      <c r="BE36" s="229">
        <f>AMPmasterescalated!N36*CPI!$D$46/CPI!$D$45*'AMP-MASTER'!T36</f>
        <v>0</v>
      </c>
      <c r="BF36" s="229">
        <f t="shared" si="8"/>
        <v>624996.00531860895</v>
      </c>
      <c r="BG36" s="232">
        <f>AMPmasterescalated!O36*CPI!$D$46/CPI!$D$45*'AMP-MASTER'!P36</f>
        <v>181488.11199593157</v>
      </c>
      <c r="BH36" s="232">
        <f>AMPmasterescalated!O36*CPI!$D$46/CPI!$D$45*'AMP-MASTER'!Q36</f>
        <v>393224.24265785178</v>
      </c>
      <c r="BI36" s="232">
        <f>AMPmasterescalated!O36*CPI!$D$46/CPI!$D$45*'AMP-MASTER'!R36</f>
        <v>30248.018665988599</v>
      </c>
      <c r="BJ36" s="232">
        <f>AMPmasterescalated!O36*CPI!$D$46/CPI!$D$45*'AMP-MASTER'!S36</f>
        <v>0</v>
      </c>
      <c r="BK36" s="232">
        <f>AMPmasterescalated!O36*CPI!$D$46/CPI!$D$45*'AMP-MASTER'!T36</f>
        <v>0</v>
      </c>
      <c r="BL36" s="232">
        <f t="shared" si="9"/>
        <v>604960.37331977196</v>
      </c>
      <c r="BM36" s="219">
        <f t="shared" si="10"/>
        <v>6273813.8887185771</v>
      </c>
    </row>
    <row r="37" spans="1:65" ht="25.5">
      <c r="A37" s="174">
        <f t="shared" si="11"/>
        <v>35</v>
      </c>
      <c r="B37" s="174" t="str">
        <f>'AMP-MASTER'!B37</f>
        <v>IT Infrastructure renewal program</v>
      </c>
      <c r="C37" s="190" t="str">
        <f>'AMP-MASTER'!C37</f>
        <v>IT Infrastructure renewal program</v>
      </c>
      <c r="D37" s="174" t="str">
        <f>'AMP-MASTER'!D37</f>
        <v>SIB CAPEX</v>
      </c>
      <c r="E37" s="229">
        <f>AMPmasterescalated!F37*CPI!$D$46/CPI!$D$45*'AMP-MASTER'!P37</f>
        <v>17127.478493999999</v>
      </c>
      <c r="F37" s="229">
        <f>AMPmasterescalated!F37*CPI!$D$46/CPI!$D$45*'AMP-MASTER'!Q37</f>
        <v>37109.536736999995</v>
      </c>
      <c r="G37" s="229">
        <f>AMPmasterescalated!F37*CPI!$D$46/CPI!$D$45*'AMP-MASTER'!R37</f>
        <v>2854.579749</v>
      </c>
      <c r="H37" s="229">
        <f>AMPmasterescalated!F37*CPI!$D$46/CPI!$D$45*'AMP-MASTER'!S37</f>
        <v>0</v>
      </c>
      <c r="I37" s="229">
        <f>AMPmasterescalated!F37*CPI!$D$46/CPI!$D$45*'AMP-MASTER'!T37</f>
        <v>0</v>
      </c>
      <c r="J37" s="229">
        <f t="shared" si="0"/>
        <v>57091.594979999994</v>
      </c>
      <c r="K37" s="232">
        <f>AMPmasterescalated!G37*CPI!$D$46/CPI!$D$45*'AMP-MASTER'!P37</f>
        <v>34337.205566495999</v>
      </c>
      <c r="L37" s="232">
        <f>AMPmasterescalated!G37*CPI!$D$46/CPI!$D$45*'AMP-MASTER'!Q37</f>
        <v>74397.278727408004</v>
      </c>
      <c r="M37" s="232">
        <f>AMPmasterescalated!G37*CPI!$D$46/CPI!$D$45*'AMP-MASTER'!R37</f>
        <v>5722.8675944160004</v>
      </c>
      <c r="N37" s="232">
        <f>AMPmasterescalated!G37*CPI!$D$46/CPI!$D$45*'AMP-MASTER'!S37</f>
        <v>0</v>
      </c>
      <c r="O37" s="232">
        <f>AMPmasterescalated!G37*CPI!$D$46/CPI!$D$45*'AMP-MASTER'!T37</f>
        <v>0</v>
      </c>
      <c r="P37" s="232">
        <f t="shared" si="1"/>
        <v>114457.35188832002</v>
      </c>
      <c r="Q37" s="229">
        <f>AMPmasterescalated!H37*CPI!$D$46/CPI!$D$45*'AMP-MASTER'!P37</f>
        <v>0</v>
      </c>
      <c r="R37" s="229">
        <f>AMPmasterescalated!H37*CPI!$D$46/CPI!$D$45*'AMP-MASTER'!Q37</f>
        <v>0</v>
      </c>
      <c r="S37" s="229">
        <f>AMPmasterescalated!H37*CPI!$D$46/CPI!$D$45*'AMP-MASTER'!R37</f>
        <v>0</v>
      </c>
      <c r="T37" s="229">
        <f>AMPmasterescalated!H37*CPI!$D$46/CPI!$D$45*'AMP-MASTER'!S37</f>
        <v>0</v>
      </c>
      <c r="U37" s="229">
        <f>AMPmasterescalated!H37*CPI!$D$46/CPI!$D$45*'AMP-MASTER'!T37</f>
        <v>0</v>
      </c>
      <c r="V37" s="229">
        <f t="shared" si="2"/>
        <v>0</v>
      </c>
      <c r="W37" s="232">
        <f>AMPmasterescalated!I37*CPI!$D$46/CPI!$D$45*'AMP-MASTER'!P37</f>
        <v>0</v>
      </c>
      <c r="X37" s="232">
        <f>AMPmasterescalated!I37*CPI!$D$46/CPI!$D$45*'AMP-MASTER'!Q37</f>
        <v>0</v>
      </c>
      <c r="Y37" s="232">
        <f>AMPmasterescalated!I37*CPI!$D$46/CPI!$D$45*'AMP-MASTER'!R37</f>
        <v>0</v>
      </c>
      <c r="Z37" s="232">
        <f>AMPmasterescalated!I37*CPI!$D$46/CPI!$D$45*'AMP-MASTER'!S37</f>
        <v>0</v>
      </c>
      <c r="AA37" s="232">
        <f>AMPmasterescalated!I37*CPI!$D$46/CPI!$D$45*'AMP-MASTER'!T37</f>
        <v>0</v>
      </c>
      <c r="AB37" s="232">
        <f t="shared" si="3"/>
        <v>0</v>
      </c>
      <c r="AC37" s="229">
        <f>AMPmasterescalated!J37*CPI!$D$46/CPI!$D$45*'AMP-MASTER'!P37</f>
        <v>17704.686925973077</v>
      </c>
      <c r="AD37" s="229">
        <f>AMPmasterescalated!J37*CPI!$D$46/CPI!$D$45*'AMP-MASTER'!Q37</f>
        <v>38360.155006275003</v>
      </c>
      <c r="AE37" s="229">
        <f>AMPmasterescalated!J37*CPI!$D$46/CPI!$D$45*'AMP-MASTER'!R37</f>
        <v>2950.7811543288462</v>
      </c>
      <c r="AF37" s="229">
        <f>AMPmasterescalated!J37*CPI!$D$46/CPI!$D$45*'AMP-MASTER'!S37</f>
        <v>0</v>
      </c>
      <c r="AG37" s="229">
        <f>AMPmasterescalated!J37*CPI!$D$46/CPI!$D$45*'AMP-MASTER'!T37</f>
        <v>0</v>
      </c>
      <c r="AH37" s="229">
        <f t="shared" si="4"/>
        <v>59015.623086576925</v>
      </c>
      <c r="AI37" s="232">
        <f>AMPmasterescalated!K37*CPI!$D$46/CPI!$D$45*'AMP-MASTER'!P37</f>
        <v>0</v>
      </c>
      <c r="AJ37" s="232">
        <f>AMPmasterescalated!K37*CPI!$D$46/CPI!$D$45*'AMP-MASTER'!Q37</f>
        <v>0</v>
      </c>
      <c r="AK37" s="232">
        <f>AMPmasterescalated!K37*CPI!$D$46/CPI!$D$45*'AMP-MASTER'!R37</f>
        <v>0</v>
      </c>
      <c r="AL37" s="232">
        <f>AMPmasterescalated!K37*CPI!$D$46/CPI!$D$45*'AMP-MASTER'!S37</f>
        <v>0</v>
      </c>
      <c r="AM37" s="232">
        <f>AMPmasterescalated!K37*CPI!$D$46/CPI!$D$45*'AMP-MASTER'!T37</f>
        <v>0</v>
      </c>
      <c r="AN37" s="232">
        <f t="shared" si="5"/>
        <v>0</v>
      </c>
      <c r="AO37" s="229">
        <f>AMPmasterescalated!L37*CPI!$D$46/CPI!$D$45*'AMP-MASTER'!P37</f>
        <v>0</v>
      </c>
      <c r="AP37" s="229">
        <f>AMPmasterescalated!L37*CPI!$D$46/CPI!$D$45*'AMP-MASTER'!Q37</f>
        <v>0</v>
      </c>
      <c r="AQ37" s="229">
        <f>AMPmasterescalated!L37*CPI!$D$46/CPI!$D$45*'AMP-MASTER'!R37</f>
        <v>0</v>
      </c>
      <c r="AR37" s="229">
        <f>AMPmasterescalated!L37*CPI!$D$46/CPI!$D$45*'AMP-MASTER'!S37</f>
        <v>0</v>
      </c>
      <c r="AS37" s="229">
        <f>AMPmasterescalated!L37*CPI!$D$46/CPI!$D$45*'AMP-MASTER'!T37</f>
        <v>0</v>
      </c>
      <c r="AT37" s="229">
        <f t="shared" si="6"/>
        <v>0</v>
      </c>
      <c r="AU37" s="232">
        <f>AMPmasterescalated!M37*CPI!$D$46/CPI!$D$45*'AMP-MASTER'!P37</f>
        <v>18069.872127998329</v>
      </c>
      <c r="AV37" s="232">
        <f>AMPmasterescalated!M37*CPI!$D$46/CPI!$D$45*'AMP-MASTER'!Q37</f>
        <v>39151.389610663049</v>
      </c>
      <c r="AW37" s="232">
        <f>AMPmasterescalated!M37*CPI!$D$46/CPI!$D$45*'AMP-MASTER'!R37</f>
        <v>3011.6453546663888</v>
      </c>
      <c r="AX37" s="232">
        <f>AMPmasterescalated!M37*CPI!$D$46/CPI!$D$45*'AMP-MASTER'!S37</f>
        <v>0</v>
      </c>
      <c r="AY37" s="232">
        <f>AMPmasterescalated!M37*CPI!$D$46/CPI!$D$45*'AMP-MASTER'!T37</f>
        <v>0</v>
      </c>
      <c r="AZ37" s="232">
        <f t="shared" si="7"/>
        <v>60232.907093327769</v>
      </c>
      <c r="BA37" s="229">
        <f>AMPmasterescalated!N37*CPI!$D$46/CPI!$D$45*'AMP-MASTER'!P37</f>
        <v>0</v>
      </c>
      <c r="BB37" s="229">
        <f>AMPmasterescalated!N37*CPI!$D$46/CPI!$D$45*'AMP-MASTER'!Q37</f>
        <v>0</v>
      </c>
      <c r="BC37" s="229">
        <f>AMPmasterescalated!N37*CPI!$D$46/CPI!$D$45*'AMP-MASTER'!R37</f>
        <v>0</v>
      </c>
      <c r="BD37" s="229">
        <f>AMPmasterescalated!N37*CPI!$D$46/CPI!$D$45*'AMP-MASTER'!S37</f>
        <v>0</v>
      </c>
      <c r="BE37" s="229">
        <f>AMPmasterescalated!N37*CPI!$D$46/CPI!$D$45*'AMP-MASTER'!T37</f>
        <v>0</v>
      </c>
      <c r="BF37" s="229">
        <f t="shared" si="8"/>
        <v>0</v>
      </c>
      <c r="BG37" s="232">
        <f>AMPmasterescalated!O37*CPI!$D$46/CPI!$D$45*'AMP-MASTER'!P37</f>
        <v>0</v>
      </c>
      <c r="BH37" s="232">
        <f>AMPmasterescalated!O37*CPI!$D$46/CPI!$D$45*'AMP-MASTER'!Q37</f>
        <v>0</v>
      </c>
      <c r="BI37" s="232">
        <f>AMPmasterescalated!O37*CPI!$D$46/CPI!$D$45*'AMP-MASTER'!R37</f>
        <v>0</v>
      </c>
      <c r="BJ37" s="232">
        <f>AMPmasterescalated!O37*CPI!$D$46/CPI!$D$45*'AMP-MASTER'!S37</f>
        <v>0</v>
      </c>
      <c r="BK37" s="232">
        <f>AMPmasterescalated!O37*CPI!$D$46/CPI!$D$45*'AMP-MASTER'!T37</f>
        <v>0</v>
      </c>
      <c r="BL37" s="232">
        <f t="shared" si="9"/>
        <v>0</v>
      </c>
      <c r="BM37" s="219">
        <f t="shared" si="10"/>
        <v>290797.47704822471</v>
      </c>
    </row>
    <row r="38" spans="1:65" ht="13.5" thickBot="1">
      <c r="E38" s="230">
        <f>SUM(E3:E37)</f>
        <v>701402.59117330494</v>
      </c>
      <c r="F38" s="230">
        <f t="shared" ref="F38:J38" si="14">SUM(F3:F37)</f>
        <v>4955332.0020629065</v>
      </c>
      <c r="G38" s="230">
        <f t="shared" si="14"/>
        <v>2199847.9597448371</v>
      </c>
      <c r="H38" s="230">
        <f t="shared" si="14"/>
        <v>118888.86796850001</v>
      </c>
      <c r="I38" s="230">
        <f t="shared" si="14"/>
        <v>0</v>
      </c>
      <c r="J38" s="230">
        <f t="shared" si="14"/>
        <v>7975471.4209495503</v>
      </c>
      <c r="K38" s="233">
        <f t="shared" ref="K38" si="15">SUM(K3:K37)</f>
        <v>655500.25253918662</v>
      </c>
      <c r="L38" s="233">
        <f t="shared" ref="L38" si="16">SUM(L3:L37)</f>
        <v>2762253.3320063795</v>
      </c>
      <c r="M38" s="233">
        <f t="shared" ref="M38" si="17">SUM(M3:M37)</f>
        <v>1109768.1609129219</v>
      </c>
      <c r="N38" s="233">
        <f t="shared" ref="N38" si="18">SUM(N3:N37)</f>
        <v>120281.35411224799</v>
      </c>
      <c r="O38" s="233">
        <f t="shared" ref="O38" si="19">SUM(O3:O37)</f>
        <v>0</v>
      </c>
      <c r="P38" s="233">
        <f t="shared" ref="P38:Q38" si="20">SUM(P3:P37)</f>
        <v>4647803.0995707372</v>
      </c>
      <c r="Q38" s="230">
        <f t="shared" si="20"/>
        <v>544226.57935693557</v>
      </c>
      <c r="R38" s="230">
        <f t="shared" ref="R38" si="21">SUM(R3:R37)</f>
        <v>2746413.5773285227</v>
      </c>
      <c r="S38" s="230">
        <f t="shared" ref="S38" si="22">SUM(S3:S37)</f>
        <v>978818.91120187682</v>
      </c>
      <c r="T38" s="230">
        <f t="shared" ref="T38" si="23">SUM(T3:T37)</f>
        <v>106522.36146913597</v>
      </c>
      <c r="U38" s="230">
        <f t="shared" ref="U38" si="24">SUM(U3:U37)</f>
        <v>0</v>
      </c>
      <c r="V38" s="230">
        <f t="shared" ref="V38:W38" si="25">SUM(V3:V37)</f>
        <v>4375981.4293564716</v>
      </c>
      <c r="W38" s="233">
        <f t="shared" si="25"/>
        <v>565193.70889764116</v>
      </c>
      <c r="X38" s="233">
        <f t="shared" ref="X38" si="26">SUM(X3:X37)</f>
        <v>2703340.4840079965</v>
      </c>
      <c r="Y38" s="233">
        <f t="shared" ref="Y38" si="27">SUM(Y3:Y37)</f>
        <v>1080780.5549387939</v>
      </c>
      <c r="Z38" s="233">
        <f t="shared" ref="Z38" si="28">SUM(Z3:Z37)</f>
        <v>122223.74204892274</v>
      </c>
      <c r="AA38" s="233">
        <f t="shared" ref="AA38" si="29">SUM(AA3:AA37)</f>
        <v>0</v>
      </c>
      <c r="AB38" s="233">
        <f t="shared" ref="AB38" si="30">SUM(AB3:AB37)</f>
        <v>4471538.4898933526</v>
      </c>
      <c r="AC38" s="230">
        <f t="shared" ref="AC38" si="31">SUM(AC3:AC37)</f>
        <v>546327.36016946356</v>
      </c>
      <c r="AD38" s="230">
        <f t="shared" ref="AD38" si="32">SUM(AD3:AD37)</f>
        <v>2837370.5796208633</v>
      </c>
      <c r="AE38" s="230">
        <f t="shared" ref="AE38" si="33">SUM(AE3:AE37)</f>
        <v>1094631.236615079</v>
      </c>
      <c r="AF38" s="230">
        <f t="shared" ref="AF38" si="34">SUM(AF3:AF37)</f>
        <v>108558.81101831561</v>
      </c>
      <c r="AG38" s="230">
        <f t="shared" ref="AG38" si="35">SUM(AG3:AG37)</f>
        <v>0</v>
      </c>
      <c r="AH38" s="230">
        <f t="shared" ref="AH38:AI38" si="36">SUM(AH3:AH37)</f>
        <v>4586887.9874237208</v>
      </c>
      <c r="AI38" s="233">
        <f t="shared" si="36"/>
        <v>292647.22126904066</v>
      </c>
      <c r="AJ38" s="233">
        <f t="shared" ref="AJ38" si="37">SUM(AJ3:AJ37)</f>
        <v>929673.44047246396</v>
      </c>
      <c r="AK38" s="233">
        <f t="shared" ref="AK38" si="38">SUM(AK3:AK37)</f>
        <v>838757.29682406806</v>
      </c>
      <c r="AL38" s="233">
        <f t="shared" ref="AL38" si="39">SUM(AL3:AL37)</f>
        <v>14855.225150010412</v>
      </c>
      <c r="AM38" s="233">
        <f t="shared" ref="AM38" si="40">SUM(AM3:AM37)</f>
        <v>0</v>
      </c>
      <c r="AN38" s="233">
        <f t="shared" ref="AN38:AO38" si="41">SUM(AN3:AN37)</f>
        <v>2075933.1837155831</v>
      </c>
      <c r="AO38" s="230">
        <f t="shared" si="41"/>
        <v>274941.23084218631</v>
      </c>
      <c r="AP38" s="230">
        <f t="shared" ref="AP38" si="42">SUM(AP3:AP37)</f>
        <v>1014178.1280316976</v>
      </c>
      <c r="AQ38" s="230">
        <f t="shared" ref="AQ38" si="43">SUM(AQ3:AQ37)</f>
        <v>836769.32503849582</v>
      </c>
      <c r="AR38" s="230">
        <f t="shared" ref="AR38" si="44">SUM(AR3:AR37)</f>
        <v>0</v>
      </c>
      <c r="AS38" s="230">
        <f t="shared" ref="AS38" si="45">SUM(AS3:AS37)</f>
        <v>0</v>
      </c>
      <c r="AT38" s="230">
        <f t="shared" ref="AT38:AU38" si="46">SUM(AT3:AT37)</f>
        <v>2125888.6839123797</v>
      </c>
      <c r="AU38" s="233">
        <f t="shared" si="46"/>
        <v>313665.48918562033</v>
      </c>
      <c r="AV38" s="233">
        <f t="shared" ref="AV38" si="47">SUM(AV3:AV37)</f>
        <v>981503.06256834732</v>
      </c>
      <c r="AW38" s="233">
        <f t="shared" ref="AW38" si="48">SUM(AW3:AW37)</f>
        <v>865288.09788415616</v>
      </c>
      <c r="AX38" s="233">
        <f t="shared" ref="AX38" si="49">SUM(AX3:AX37)</f>
        <v>15000.377949072812</v>
      </c>
      <c r="AY38" s="233">
        <f t="shared" ref="AY38" si="50">SUM(AY3:AY37)</f>
        <v>0</v>
      </c>
      <c r="AZ38" s="233">
        <f t="shared" ref="AZ38:BA38" si="51">SUM(AZ3:AZ37)</f>
        <v>2175457.0275871968</v>
      </c>
      <c r="BA38" s="230">
        <f t="shared" si="51"/>
        <v>259237.75725637784</v>
      </c>
      <c r="BB38" s="230">
        <f t="shared" ref="BB38" si="52">SUM(BB3:BB37)</f>
        <v>966525.94822235499</v>
      </c>
      <c r="BC38" s="230">
        <f t="shared" ref="BC38" si="53">SUM(BC3:BC37)</f>
        <v>856504.06616314698</v>
      </c>
      <c r="BD38" s="230">
        <f t="shared" ref="BD38" si="54">SUM(BD3:BD37)</f>
        <v>0</v>
      </c>
      <c r="BE38" s="230">
        <f t="shared" ref="BE38" si="55">SUM(BE3:BE37)</f>
        <v>0</v>
      </c>
      <c r="BF38" s="230">
        <f t="shared" ref="BF38" si="56">SUM(BF3:BF37)</f>
        <v>2082267.7716418798</v>
      </c>
      <c r="BG38" s="233">
        <f t="shared" ref="BG38" si="57">SUM(BG3:BG37)</f>
        <v>275834.01231857168</v>
      </c>
      <c r="BH38" s="233">
        <f t="shared" ref="BH38" si="58">SUM(BH3:BH37)</f>
        <v>897417.98249898863</v>
      </c>
      <c r="BI38" s="233">
        <f t="shared" ref="BI38" si="59">SUM(BI3:BI37)</f>
        <v>880041.8536291715</v>
      </c>
      <c r="BJ38" s="233">
        <f t="shared" ref="BJ38" si="60">SUM(BJ3:BJ37)</f>
        <v>15185.935440159994</v>
      </c>
      <c r="BK38" s="233">
        <f t="shared" ref="BK38:BM38" si="61">SUM(BK3:BK37)</f>
        <v>0</v>
      </c>
      <c r="BL38" s="233">
        <f t="shared" si="61"/>
        <v>2068479.7838868918</v>
      </c>
      <c r="BM38" s="220">
        <f t="shared" si="61"/>
        <v>36585708.877937771</v>
      </c>
    </row>
    <row r="39" spans="1:65" ht="13.5" thickTop="1">
      <c r="J39" s="167">
        <f>J38/1000-'Capex input'!P170</f>
        <v>-1100</v>
      </c>
      <c r="P39" s="167">
        <f>P38/1000-'Capex input'!Q170</f>
        <v>0</v>
      </c>
      <c r="V39" s="167">
        <f>V38/1000-'Capex input'!R170</f>
        <v>0</v>
      </c>
      <c r="AB39" s="167">
        <f>AB38/1000-'Capex input'!S170</f>
        <v>0</v>
      </c>
      <c r="AH39" s="167">
        <f>AH38/1000-'Capex input'!T170</f>
        <v>0</v>
      </c>
      <c r="AN39" s="167">
        <f>AN38/1000-'Capex input'!U170</f>
        <v>0</v>
      </c>
      <c r="AT39" s="167">
        <f>AT38/1000-'Capex input'!V170</f>
        <v>0</v>
      </c>
      <c r="AZ39" s="167">
        <f>AZ38/1000-'Capex input'!W170</f>
        <v>0</v>
      </c>
      <c r="BF39" s="167">
        <f>BF38/1000-'Capex input'!X170</f>
        <v>0</v>
      </c>
      <c r="BL39" s="167">
        <f>BL38/1000-'Capex input'!Y170</f>
        <v>0</v>
      </c>
      <c r="BM39" s="208">
        <f>BM38/1000-'Capex input'!Z170</f>
        <v>-1099.9999999999927</v>
      </c>
    </row>
  </sheetData>
  <mergeCells count="10">
    <mergeCell ref="AO1:AT1"/>
    <mergeCell ref="AU1:AZ1"/>
    <mergeCell ref="BA1:BF1"/>
    <mergeCell ref="BG1:BL1"/>
    <mergeCell ref="E1:J1"/>
    <mergeCell ref="Q1:V1"/>
    <mergeCell ref="W1:AB1"/>
    <mergeCell ref="K1:O1"/>
    <mergeCell ref="AI1:AM1"/>
    <mergeCell ref="AC1:AH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98D99F3103ED843A20BC7807E2140E1" ma:contentTypeVersion="0" ma:contentTypeDescription="Create a new document." ma:contentTypeScope="" ma:versionID="8d26278e7518429dbfe33970b2591261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0B76B9C-F439-4BF7-AA5B-231411B910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E8C375F-33B3-4F5C-9364-5CFFEEFF7D6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A3630C-D780-4A3D-A7E2-1D1F5B1FBB28}">
  <ds:schemaRefs>
    <ds:schemaRef ds:uri="http://purl.org/dc/elements/1.1/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Capex input</vt:lpstr>
      <vt:lpstr>AMP-MASTER</vt:lpstr>
      <vt:lpstr>AMPmasterescalated</vt:lpstr>
      <vt:lpstr>Submission graphs</vt:lpstr>
      <vt:lpstr>CPI</vt:lpstr>
      <vt:lpstr>AER calc sheet</vt:lpstr>
      <vt:lpstr>AER Cost escalators</vt:lpstr>
      <vt:lpstr>AERCalculation of routine capex</vt:lpstr>
      <vt:lpstr>RIN Capex Detailed Info</vt:lpstr>
      <vt:lpstr>RIN Schedule </vt:lpstr>
      <vt:lpstr>'Submission graphs'!_Ref424546505</vt:lpstr>
      <vt:lpstr>Asset_class</vt:lpstr>
      <vt:lpstr>'AMP-MASTER'!Print_Area</vt:lpstr>
      <vt:lpstr>AMPmasterescalated!Print_Area</vt:lpstr>
      <vt:lpstr>'Capex input'!Print_Area</vt:lpstr>
      <vt:lpstr>CPI!Print_Area</vt:lpstr>
    </vt:vector>
  </TitlesOfParts>
  <Company>APA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</dc:creator>
  <cp:lastModifiedBy>Lewis, Andrew</cp:lastModifiedBy>
  <cp:lastPrinted>2015-07-27T03:23:33Z</cp:lastPrinted>
  <dcterms:created xsi:type="dcterms:W3CDTF">2014-06-20T04:36:34Z</dcterms:created>
  <dcterms:modified xsi:type="dcterms:W3CDTF">2015-11-20T05:11:31Z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0x010100398D99F3103ED843A20BC7807E2140E1</vt:lpwstr>
  </property>
</Properties>
</file>